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Dopravní řešení" sheetId="2" r:id="rId2"/>
    <sheet name="02 - Řešení zeleně" sheetId="3" r:id="rId3"/>
    <sheet name="03 - Odvodnění zpevněných..." sheetId="4" r:id="rId4"/>
    <sheet name="04 - VO" sheetId="5" r:id="rId5"/>
    <sheet name="05a - Mobiliář - prvky" sheetId="6" r:id="rId6"/>
    <sheet name="05-b - Mobiliář - schodiště" sheetId="7" r:id="rId7"/>
    <sheet name="06 - Vodní prvek-technologie" sheetId="8" r:id="rId8"/>
    <sheet name="07 - Vodovodní přípojka" sheetId="9" r:id="rId9"/>
    <sheet name="08 - Vedlejší náklady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'01 - Dopravní řešení'!$C$86:$K$254</definedName>
    <definedName name="_xlnm.Print_Area" localSheetId="1">'01 - Dopravní řešení'!$C$4:$J$39,'01 - Dopravní řešení'!$C$45:$J$68,'01 - Dopravní řešení'!$C$74:$K$254</definedName>
    <definedName name="_xlnm.Print_Titles" localSheetId="1">'01 - Dopravní řešení'!$86:$86</definedName>
    <definedName name="_xlnm._FilterDatabase" localSheetId="2" hidden="1">'02 - Řešení zeleně'!$C$82:$K$193</definedName>
    <definedName name="_xlnm.Print_Area" localSheetId="2">'02 - Řešení zeleně'!$C$4:$J$39,'02 - Řešení zeleně'!$C$45:$J$64,'02 - Řešení zeleně'!$C$70:$K$193</definedName>
    <definedName name="_xlnm.Print_Titles" localSheetId="2">'02 - Řešení zeleně'!$82:$82</definedName>
    <definedName name="_xlnm._FilterDatabase" localSheetId="3" hidden="1">'03 - Odvodnění zpevněných...'!$C$86:$K$236</definedName>
    <definedName name="_xlnm.Print_Area" localSheetId="3">'03 - Odvodnění zpevněných...'!$C$4:$J$39,'03 - Odvodnění zpevněných...'!$C$45:$J$68,'03 - Odvodnění zpevněných...'!$C$74:$K$236</definedName>
    <definedName name="_xlnm.Print_Titles" localSheetId="3">'03 - Odvodnění zpevněných...'!$86:$86</definedName>
    <definedName name="_xlnm._FilterDatabase" localSheetId="4" hidden="1">'04 - VO'!$C$83:$K$150</definedName>
    <definedName name="_xlnm.Print_Area" localSheetId="4">'04 - VO'!$C$4:$J$39,'04 - VO'!$C$45:$J$65,'04 - VO'!$C$71:$K$150</definedName>
    <definedName name="_xlnm.Print_Titles" localSheetId="4">'04 - VO'!$83:$83</definedName>
    <definedName name="_xlnm._FilterDatabase" localSheetId="5" hidden="1">'05a - Mobiliář - prvky'!$C$97:$K$436</definedName>
    <definedName name="_xlnm.Print_Area" localSheetId="5">'05a - Mobiliář - prvky'!$C$4:$J$39,'05a - Mobiliář - prvky'!$C$45:$J$79,'05a - Mobiliář - prvky'!$C$85:$K$436</definedName>
    <definedName name="_xlnm.Print_Titles" localSheetId="5">'05a - Mobiliář - prvky'!$97:$97</definedName>
    <definedName name="_xlnm._FilterDatabase" localSheetId="6" hidden="1">'05-b - Mobiliář - schodiště'!$C$106:$K$595</definedName>
    <definedName name="_xlnm.Print_Area" localSheetId="6">'05-b - Mobiliář - schodiště'!$C$4:$J$39,'05-b - Mobiliář - schodiště'!$C$45:$J$88,'05-b - Mobiliář - schodiště'!$C$94:$K$595</definedName>
    <definedName name="_xlnm.Print_Titles" localSheetId="6">'05-b - Mobiliář - schodiště'!$106:$106</definedName>
    <definedName name="_xlnm._FilterDatabase" localSheetId="7" hidden="1">'06 - Vodní prvek-technologie'!$C$82:$K$148</definedName>
    <definedName name="_xlnm.Print_Area" localSheetId="7">'06 - Vodní prvek-technologie'!$C$4:$J$39,'06 - Vodní prvek-technologie'!$C$45:$J$64,'06 - Vodní prvek-technologie'!$C$70:$K$148</definedName>
    <definedName name="_xlnm.Print_Titles" localSheetId="7">'06 - Vodní prvek-technologie'!$82:$82</definedName>
    <definedName name="_xlnm._FilterDatabase" localSheetId="8" hidden="1">'07 - Vodovodní přípojka'!$C$85:$K$168</definedName>
    <definedName name="_xlnm.Print_Area" localSheetId="8">'07 - Vodovodní přípojka'!$C$4:$J$39,'07 - Vodovodní přípojka'!$C$45:$J$67,'07 - Vodovodní přípojka'!$C$73:$K$168</definedName>
    <definedName name="_xlnm.Print_Titles" localSheetId="8">'07 - Vodovodní přípojka'!$85:$85</definedName>
    <definedName name="_xlnm._FilterDatabase" localSheetId="9" hidden="1">'08 - Vedlejší náklady'!$C$79:$K$104</definedName>
    <definedName name="_xlnm.Print_Area" localSheetId="9">'08 - Vedlejší náklady'!$C$4:$J$39,'08 - Vedlejší náklady'!$C$45:$J$61,'08 - Vedlejší náklady'!$C$67:$K$104</definedName>
    <definedName name="_xlnm.Print_Titles" localSheetId="9">'08 - Vedlejší náklady'!$79:$79</definedName>
    <definedName name="_xlnm.Print_Area" localSheetId="10">'Seznam figur'!$C$4:$G$152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3"/>
  <c i="10" r="J35"/>
  <c i="1" r="AX63"/>
  <c i="10"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4"/>
  <c r="E72"/>
  <c r="J55"/>
  <c r="J54"/>
  <c r="F52"/>
  <c r="E50"/>
  <c r="J18"/>
  <c r="E18"/>
  <c r="F77"/>
  <c r="J17"/>
  <c r="J15"/>
  <c r="E15"/>
  <c r="F54"/>
  <c r="J14"/>
  <c r="J12"/>
  <c r="J74"/>
  <c r="E7"/>
  <c r="E70"/>
  <c i="9" r="J37"/>
  <c r="J36"/>
  <c i="1" r="AY62"/>
  <c i="9" r="J35"/>
  <c i="1" r="AX62"/>
  <c i="9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2"/>
  <c r="BH132"/>
  <c r="BG132"/>
  <c r="BF132"/>
  <c r="T132"/>
  <c r="T131"/>
  <c r="R132"/>
  <c r="R131"/>
  <c r="P132"/>
  <c r="P131"/>
  <c r="BI128"/>
  <c r="BH128"/>
  <c r="BG128"/>
  <c r="BF128"/>
  <c r="T128"/>
  <c r="T127"/>
  <c r="R128"/>
  <c r="R127"/>
  <c r="P128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54"/>
  <c r="J14"/>
  <c r="J12"/>
  <c r="J80"/>
  <c r="E7"/>
  <c r="E76"/>
  <c i="8" r="J37"/>
  <c r="J36"/>
  <c i="1" r="AY61"/>
  <c i="8" r="J35"/>
  <c i="1" r="AX61"/>
  <c i="8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5"/>
  <c r="BH85"/>
  <c r="BG85"/>
  <c r="BF85"/>
  <c r="T85"/>
  <c r="R85"/>
  <c r="P85"/>
  <c r="F77"/>
  <c r="E75"/>
  <c r="F52"/>
  <c r="E50"/>
  <c r="J24"/>
  <c r="E24"/>
  <c r="J80"/>
  <c r="J23"/>
  <c r="J21"/>
  <c r="E21"/>
  <c r="J79"/>
  <c r="J20"/>
  <c r="J18"/>
  <c r="E18"/>
  <c r="F55"/>
  <c r="J17"/>
  <c r="J15"/>
  <c r="E15"/>
  <c r="F79"/>
  <c r="J14"/>
  <c r="J12"/>
  <c r="J77"/>
  <c r="E7"/>
  <c r="E48"/>
  <c i="7" r="J37"/>
  <c r="J36"/>
  <c i="1" r="AY60"/>
  <c i="7" r="J35"/>
  <c i="1" r="AX60"/>
  <c i="7" r="BI595"/>
  <c r="BH595"/>
  <c r="BG595"/>
  <c r="BF595"/>
  <c r="T595"/>
  <c r="T594"/>
  <c r="R595"/>
  <c r="R594"/>
  <c r="P595"/>
  <c r="P594"/>
  <c r="BI590"/>
  <c r="BH590"/>
  <c r="BG590"/>
  <c r="BF590"/>
  <c r="T590"/>
  <c r="R590"/>
  <c r="P590"/>
  <c r="BI581"/>
  <c r="BH581"/>
  <c r="BG581"/>
  <c r="BF581"/>
  <c r="T581"/>
  <c r="R581"/>
  <c r="P581"/>
  <c r="BI577"/>
  <c r="BH577"/>
  <c r="BG577"/>
  <c r="BF577"/>
  <c r="T577"/>
  <c r="R577"/>
  <c r="P577"/>
  <c r="BI567"/>
  <c r="BH567"/>
  <c r="BG567"/>
  <c r="BF567"/>
  <c r="T567"/>
  <c r="R567"/>
  <c r="P567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4"/>
  <c r="BH544"/>
  <c r="BG544"/>
  <c r="BF544"/>
  <c r="T544"/>
  <c r="R544"/>
  <c r="P544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3"/>
  <c r="BH533"/>
  <c r="BG533"/>
  <c r="BF533"/>
  <c r="T533"/>
  <c r="R533"/>
  <c r="P533"/>
  <c r="BI530"/>
  <c r="BH530"/>
  <c r="BG530"/>
  <c r="BF530"/>
  <c r="T530"/>
  <c r="R530"/>
  <c r="P530"/>
  <c r="BI525"/>
  <c r="BH525"/>
  <c r="BG525"/>
  <c r="BF525"/>
  <c r="T525"/>
  <c r="R525"/>
  <c r="P525"/>
  <c r="BI522"/>
  <c r="BH522"/>
  <c r="BG522"/>
  <c r="BF522"/>
  <c r="T522"/>
  <c r="R522"/>
  <c r="P522"/>
  <c r="BI506"/>
  <c r="BH506"/>
  <c r="BG506"/>
  <c r="BF506"/>
  <c r="T506"/>
  <c r="R506"/>
  <c r="P506"/>
  <c r="BI503"/>
  <c r="BH503"/>
  <c r="BG503"/>
  <c r="BF503"/>
  <c r="T503"/>
  <c r="R503"/>
  <c r="P503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78"/>
  <c r="BH478"/>
  <c r="BG478"/>
  <c r="BF478"/>
  <c r="T478"/>
  <c r="R478"/>
  <c r="P478"/>
  <c r="BI477"/>
  <c r="BH477"/>
  <c r="BG477"/>
  <c r="BF477"/>
  <c r="T477"/>
  <c r="R477"/>
  <c r="P477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0"/>
  <c r="BH450"/>
  <c r="BG450"/>
  <c r="BF450"/>
  <c r="T450"/>
  <c r="T449"/>
  <c r="R450"/>
  <c r="R449"/>
  <c r="P450"/>
  <c r="P449"/>
  <c r="BI446"/>
  <c r="BH446"/>
  <c r="BG446"/>
  <c r="BF446"/>
  <c r="T446"/>
  <c r="R446"/>
  <c r="P446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T434"/>
  <c r="R435"/>
  <c r="R434"/>
  <c r="P435"/>
  <c r="P434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2"/>
  <c r="BH392"/>
  <c r="BG392"/>
  <c r="BF392"/>
  <c r="T392"/>
  <c r="R392"/>
  <c r="P392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46"/>
  <c r="BH346"/>
  <c r="BG346"/>
  <c r="BF346"/>
  <c r="T346"/>
  <c r="R346"/>
  <c r="P346"/>
  <c r="BI330"/>
  <c r="BH330"/>
  <c r="BG330"/>
  <c r="BF330"/>
  <c r="T330"/>
  <c r="R330"/>
  <c r="P330"/>
  <c r="BI316"/>
  <c r="BH316"/>
  <c r="BG316"/>
  <c r="BF316"/>
  <c r="T316"/>
  <c r="R316"/>
  <c r="P316"/>
  <c r="BI314"/>
  <c r="BH314"/>
  <c r="BG314"/>
  <c r="BF314"/>
  <c r="T314"/>
  <c r="R314"/>
  <c r="P314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1"/>
  <c r="BH291"/>
  <c r="BG291"/>
  <c r="BF291"/>
  <c r="T291"/>
  <c r="R291"/>
  <c r="P291"/>
  <c r="BI286"/>
  <c r="BH286"/>
  <c r="BG286"/>
  <c r="BF286"/>
  <c r="T286"/>
  <c r="R286"/>
  <c r="P286"/>
  <c r="BI281"/>
  <c r="BH281"/>
  <c r="BG281"/>
  <c r="BF281"/>
  <c r="T281"/>
  <c r="R281"/>
  <c r="P281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59"/>
  <c r="BH259"/>
  <c r="BG259"/>
  <c r="BF259"/>
  <c r="T259"/>
  <c r="R259"/>
  <c r="P259"/>
  <c r="BI243"/>
  <c r="BH243"/>
  <c r="BG243"/>
  <c r="BF243"/>
  <c r="T243"/>
  <c r="R243"/>
  <c r="P243"/>
  <c r="BI241"/>
  <c r="BH241"/>
  <c r="BG241"/>
  <c r="BF241"/>
  <c r="T241"/>
  <c r="R241"/>
  <c r="P241"/>
  <c r="BI234"/>
  <c r="BH234"/>
  <c r="BG234"/>
  <c r="BF234"/>
  <c r="T234"/>
  <c r="R234"/>
  <c r="P234"/>
  <c r="BI220"/>
  <c r="BH220"/>
  <c r="BG220"/>
  <c r="BF220"/>
  <c r="T220"/>
  <c r="R220"/>
  <c r="P220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7"/>
  <c r="BH117"/>
  <c r="BG117"/>
  <c r="BF117"/>
  <c r="T117"/>
  <c r="R117"/>
  <c r="P117"/>
  <c r="BI111"/>
  <c r="BH111"/>
  <c r="BG111"/>
  <c r="BF111"/>
  <c r="T111"/>
  <c r="R111"/>
  <c r="P111"/>
  <c r="J104"/>
  <c r="F101"/>
  <c r="E99"/>
  <c r="J55"/>
  <c r="F52"/>
  <c r="E50"/>
  <c r="J21"/>
  <c r="E21"/>
  <c r="J54"/>
  <c r="J20"/>
  <c r="J18"/>
  <c r="E18"/>
  <c r="F55"/>
  <c r="J17"/>
  <c r="J15"/>
  <c r="E15"/>
  <c r="F103"/>
  <c r="J14"/>
  <c r="J12"/>
  <c r="J101"/>
  <c r="E7"/>
  <c r="E97"/>
  <c i="6" r="J37"/>
  <c r="J36"/>
  <c i="1" r="AY59"/>
  <c i="6" r="J35"/>
  <c i="1" r="AX59"/>
  <c i="6" r="BI436"/>
  <c r="BH436"/>
  <c r="BG436"/>
  <c r="BF436"/>
  <c r="T436"/>
  <c r="T435"/>
  <c r="R436"/>
  <c r="R435"/>
  <c r="P436"/>
  <c r="P435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19"/>
  <c r="BH419"/>
  <c r="BG419"/>
  <c r="BF419"/>
  <c r="T419"/>
  <c r="R419"/>
  <c r="P419"/>
  <c r="BI384"/>
  <c r="BH384"/>
  <c r="BG384"/>
  <c r="BF384"/>
  <c r="T384"/>
  <c r="R384"/>
  <c r="P384"/>
  <c r="BI371"/>
  <c r="BH371"/>
  <c r="BG371"/>
  <c r="BF371"/>
  <c r="T371"/>
  <c r="R371"/>
  <c r="P371"/>
  <c r="BI369"/>
  <c r="BH369"/>
  <c r="BG369"/>
  <c r="BF369"/>
  <c r="T369"/>
  <c r="T368"/>
  <c r="R369"/>
  <c r="R368"/>
  <c r="P369"/>
  <c r="P368"/>
  <c r="BI367"/>
  <c r="BH367"/>
  <c r="BG367"/>
  <c r="BF367"/>
  <c r="T367"/>
  <c r="R367"/>
  <c r="P367"/>
  <c r="BI366"/>
  <c r="BH366"/>
  <c r="BG366"/>
  <c r="BF366"/>
  <c r="T366"/>
  <c r="R366"/>
  <c r="P366"/>
  <c r="BI361"/>
  <c r="BH361"/>
  <c r="BG361"/>
  <c r="BF361"/>
  <c r="T361"/>
  <c r="R361"/>
  <c r="P361"/>
  <c r="BI359"/>
  <c r="BH359"/>
  <c r="BG359"/>
  <c r="BF359"/>
  <c r="T359"/>
  <c r="T358"/>
  <c r="R359"/>
  <c r="R358"/>
  <c r="P359"/>
  <c r="P358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2"/>
  <c r="BH342"/>
  <c r="BG342"/>
  <c r="BF342"/>
  <c r="T342"/>
  <c r="R342"/>
  <c r="P342"/>
  <c r="BI335"/>
  <c r="BH335"/>
  <c r="BG335"/>
  <c r="BF335"/>
  <c r="T335"/>
  <c r="R335"/>
  <c r="P335"/>
  <c r="BI329"/>
  <c r="BH329"/>
  <c r="BG329"/>
  <c r="BF329"/>
  <c r="T329"/>
  <c r="R329"/>
  <c r="P329"/>
  <c r="BI327"/>
  <c r="BH327"/>
  <c r="BG327"/>
  <c r="BF327"/>
  <c r="T327"/>
  <c r="R327"/>
  <c r="P327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T240"/>
  <c r="R241"/>
  <c r="R240"/>
  <c r="P241"/>
  <c r="P240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15"/>
  <c r="BH215"/>
  <c r="BG215"/>
  <c r="BF215"/>
  <c r="T215"/>
  <c r="R215"/>
  <c r="P215"/>
  <c r="BI194"/>
  <c r="BH194"/>
  <c r="BG194"/>
  <c r="BF194"/>
  <c r="T194"/>
  <c r="R194"/>
  <c r="P194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0"/>
  <c r="BH140"/>
  <c r="BG140"/>
  <c r="BF140"/>
  <c r="T140"/>
  <c r="R140"/>
  <c r="P140"/>
  <c r="BI122"/>
  <c r="BH122"/>
  <c r="BG122"/>
  <c r="BF122"/>
  <c r="T122"/>
  <c r="R122"/>
  <c r="P122"/>
  <c r="BI115"/>
  <c r="BH115"/>
  <c r="BG115"/>
  <c r="BF115"/>
  <c r="T115"/>
  <c r="R115"/>
  <c r="P115"/>
  <c r="BI102"/>
  <c r="BH102"/>
  <c r="BG102"/>
  <c r="BF102"/>
  <c r="T102"/>
  <c r="R102"/>
  <c r="P102"/>
  <c r="J95"/>
  <c r="F92"/>
  <c r="E90"/>
  <c r="J55"/>
  <c r="F52"/>
  <c r="E50"/>
  <c r="J21"/>
  <c r="E21"/>
  <c r="J94"/>
  <c r="J20"/>
  <c r="J18"/>
  <c r="E18"/>
  <c r="F55"/>
  <c r="J17"/>
  <c r="J15"/>
  <c r="E15"/>
  <c r="F54"/>
  <c r="J14"/>
  <c r="J12"/>
  <c r="J52"/>
  <c r="E7"/>
  <c r="E88"/>
  <c i="5" r="J37"/>
  <c r="J36"/>
  <c i="1" r="AY58"/>
  <c i="5" r="J35"/>
  <c i="1" r="AX58"/>
  <c i="5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80"/>
  <c r="F78"/>
  <c r="E76"/>
  <c r="F54"/>
  <c r="F52"/>
  <c r="E50"/>
  <c r="J24"/>
  <c r="E24"/>
  <c r="J81"/>
  <c r="J23"/>
  <c r="J21"/>
  <c r="E21"/>
  <c r="J80"/>
  <c r="J20"/>
  <c r="J18"/>
  <c r="E18"/>
  <c r="F55"/>
  <c r="J17"/>
  <c r="J12"/>
  <c r="J52"/>
  <c r="E7"/>
  <c r="E74"/>
  <c i="4" r="J37"/>
  <c r="J36"/>
  <c i="1" r="AY57"/>
  <c i="4" r="J35"/>
  <c i="1" r="AX57"/>
  <c i="4"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T228"/>
  <c r="R229"/>
  <c r="R228"/>
  <c r="P229"/>
  <c r="P228"/>
  <c r="BI223"/>
  <c r="BH223"/>
  <c r="BG223"/>
  <c r="BF223"/>
  <c r="T223"/>
  <c r="R223"/>
  <c r="P223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84"/>
  <c r="BH184"/>
  <c r="BG184"/>
  <c r="BF184"/>
  <c r="T184"/>
  <c r="R184"/>
  <c r="P184"/>
  <c r="BI167"/>
  <c r="BH167"/>
  <c r="BG167"/>
  <c r="BF167"/>
  <c r="T167"/>
  <c r="R167"/>
  <c r="P167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3" r="J37"/>
  <c r="J36"/>
  <c i="1" r="AY56"/>
  <c i="3" r="J35"/>
  <c i="1" r="AX56"/>
  <c i="3" r="BI193"/>
  <c r="BH193"/>
  <c r="BG193"/>
  <c r="BF193"/>
  <c r="T193"/>
  <c r="R193"/>
  <c r="P193"/>
  <c r="BI192"/>
  <c r="BH192"/>
  <c r="BG192"/>
  <c r="BF192"/>
  <c r="T192"/>
  <c r="R192"/>
  <c r="P192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4"/>
  <c r="BH154"/>
  <c r="BG154"/>
  <c r="BF154"/>
  <c r="T154"/>
  <c r="T153"/>
  <c r="R154"/>
  <c r="R153"/>
  <c r="P154"/>
  <c r="P153"/>
  <c r="BI146"/>
  <c r="BH146"/>
  <c r="BG146"/>
  <c r="BF146"/>
  <c r="T146"/>
  <c r="R146"/>
  <c r="P146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3"/>
  <c r="BH113"/>
  <c r="BG113"/>
  <c r="BF113"/>
  <c r="T113"/>
  <c r="R113"/>
  <c r="P113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F77"/>
  <c r="E75"/>
  <c r="F52"/>
  <c r="E50"/>
  <c r="J24"/>
  <c r="E24"/>
  <c r="J80"/>
  <c r="J23"/>
  <c r="J21"/>
  <c r="E21"/>
  <c r="J54"/>
  <c r="J20"/>
  <c r="J18"/>
  <c r="E18"/>
  <c r="F55"/>
  <c r="J17"/>
  <c r="J15"/>
  <c r="E15"/>
  <c r="F79"/>
  <c r="J14"/>
  <c r="J12"/>
  <c r="J52"/>
  <c r="E7"/>
  <c r="E48"/>
  <c i="2" r="J37"/>
  <c r="J36"/>
  <c i="1" r="AY55"/>
  <c i="2" r="J35"/>
  <c i="1" r="AX55"/>
  <c i="2"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" r="L50"/>
  <c r="AM50"/>
  <c r="AM49"/>
  <c r="L49"/>
  <c r="AM47"/>
  <c r="L47"/>
  <c r="L45"/>
  <c r="L44"/>
  <c i="2" r="BK233"/>
  <c r="BK205"/>
  <c r="J183"/>
  <c r="J104"/>
  <c i="3" r="BK129"/>
  <c r="J176"/>
  <c i="4" r="J123"/>
  <c i="5" r="BK133"/>
  <c r="BK111"/>
  <c r="BK109"/>
  <c i="6" r="J226"/>
  <c r="J260"/>
  <c r="BK224"/>
  <c r="J122"/>
  <c i="7" r="J346"/>
  <c r="J477"/>
  <c r="J567"/>
  <c r="J387"/>
  <c r="BK174"/>
  <c i="8" r="BK129"/>
  <c r="BK113"/>
  <c r="J92"/>
  <c i="9" r="BK92"/>
  <c i="10" r="J99"/>
  <c i="2" r="J231"/>
  <c r="J198"/>
  <c r="J126"/>
  <c i="3" r="BK119"/>
  <c r="J186"/>
  <c r="BK104"/>
  <c i="4" r="BK119"/>
  <c i="5" r="BK134"/>
  <c r="BK147"/>
  <c r="J111"/>
  <c i="6" r="BK264"/>
  <c r="J245"/>
  <c i="7" r="J560"/>
  <c r="BK196"/>
  <c r="BK138"/>
  <c r="J402"/>
  <c i="8" r="BK142"/>
  <c r="BK143"/>
  <c r="BK86"/>
  <c i="9" r="J132"/>
  <c i="2" r="BK223"/>
  <c r="BK206"/>
  <c r="J189"/>
  <c r="J112"/>
  <c i="3" r="J104"/>
  <c r="J106"/>
  <c i="4" r="J110"/>
  <c r="BK143"/>
  <c i="5" r="J105"/>
  <c r="J146"/>
  <c r="BK87"/>
  <c i="6" r="J293"/>
  <c r="BK166"/>
  <c i="7" r="J577"/>
  <c r="BK301"/>
  <c r="J330"/>
  <c r="BK456"/>
  <c i="8" r="BK140"/>
  <c r="J88"/>
  <c r="J102"/>
  <c i="9" r="BK89"/>
  <c i="10" r="BK97"/>
  <c i="2" r="BK160"/>
  <c r="BK98"/>
  <c i="4" r="BK236"/>
  <c r="BK150"/>
  <c i="5" r="J147"/>
  <c r="J120"/>
  <c r="J97"/>
  <c i="6" r="J224"/>
  <c r="J342"/>
  <c r="J329"/>
  <c r="BK310"/>
  <c i="7" r="BK494"/>
  <c r="J200"/>
  <c r="J124"/>
  <c r="BK405"/>
  <c r="J167"/>
  <c i="8" r="BK116"/>
  <c r="BK99"/>
  <c i="9" r="J105"/>
  <c i="10" r="J83"/>
  <c i="2" r="F36"/>
  <c i="7" r="J194"/>
  <c r="J149"/>
  <c r="J536"/>
  <c r="J494"/>
  <c r="BK439"/>
  <c r="BK392"/>
  <c r="J286"/>
  <c i="10" r="J84"/>
  <c i="2" r="BK225"/>
  <c r="BK201"/>
  <c r="BK154"/>
  <c i="3" r="BK106"/>
  <c r="J125"/>
  <c i="4" r="J145"/>
  <c r="BK212"/>
  <c i="5" r="J115"/>
  <c r="J121"/>
  <c r="J99"/>
  <c i="6" r="J419"/>
  <c r="BK431"/>
  <c r="BK335"/>
  <c i="7" r="BK567"/>
  <c r="BK259"/>
  <c r="J202"/>
  <c r="BK411"/>
  <c i="8" r="J126"/>
  <c r="BK106"/>
  <c i="9" r="J167"/>
  <c i="10" r="J98"/>
  <c i="2" r="J226"/>
  <c r="J205"/>
  <c r="J182"/>
  <c r="BK114"/>
  <c i="3" r="BK137"/>
  <c r="J162"/>
  <c i="4" r="BK213"/>
  <c r="BK145"/>
  <c i="5" r="BK146"/>
  <c r="J134"/>
  <c i="6" r="J371"/>
  <c r="BK151"/>
  <c r="BK271"/>
  <c i="7" r="BK387"/>
  <c r="BK503"/>
  <c r="BK420"/>
  <c i="8" r="J133"/>
  <c r="J121"/>
  <c i="9" r="J147"/>
  <c r="BK119"/>
  <c i="2" r="J243"/>
  <c r="BK204"/>
  <c r="BK146"/>
  <c i="3" r="BK185"/>
  <c r="BK88"/>
  <c r="J169"/>
  <c i="4" r="BK211"/>
  <c i="5" r="BK131"/>
  <c r="BK89"/>
  <c r="J100"/>
  <c i="6" r="J367"/>
  <c r="BK354"/>
  <c r="J151"/>
  <c i="7" r="BK491"/>
  <c r="BK181"/>
  <c r="J143"/>
  <c r="J301"/>
  <c i="8" r="J142"/>
  <c r="J131"/>
  <c i="9" r="J119"/>
  <c r="J152"/>
  <c i="2" r="J185"/>
  <c r="BK131"/>
  <c i="3" r="BK121"/>
  <c i="4" r="BK218"/>
  <c r="J150"/>
  <c i="5" r="J141"/>
  <c r="J140"/>
  <c r="J124"/>
  <c i="6" r="J318"/>
  <c r="J261"/>
  <c r="BK248"/>
  <c i="7" r="J581"/>
  <c r="J450"/>
  <c r="BK194"/>
  <c r="J273"/>
  <c r="J475"/>
  <c r="BK303"/>
  <c i="8" r="J138"/>
  <c r="BK128"/>
  <c r="J90"/>
  <c i="9" r="J111"/>
  <c r="BK152"/>
  <c i="10" r="BK86"/>
  <c i="2" r="BK162"/>
  <c r="BK107"/>
  <c i="3" r="BK123"/>
  <c r="J121"/>
  <c i="4" r="J218"/>
  <c r="J236"/>
  <c i="5" r="J145"/>
  <c r="BK148"/>
  <c r="J132"/>
  <c i="6" r="BK293"/>
  <c r="BK272"/>
  <c r="BK433"/>
  <c r="J115"/>
  <c i="7" r="J414"/>
  <c r="J138"/>
  <c r="BK562"/>
  <c r="J220"/>
  <c r="BK140"/>
  <c r="J550"/>
  <c r="J506"/>
  <c r="J469"/>
  <c r="BK450"/>
  <c r="J399"/>
  <c r="J375"/>
  <c r="BK281"/>
  <c r="J198"/>
  <c r="J122"/>
  <c i="8" r="J114"/>
  <c r="J93"/>
  <c i="9" r="BK103"/>
  <c i="10" r="BK94"/>
  <c i="2" r="BK169"/>
  <c r="BK90"/>
  <c i="3" r="BK102"/>
  <c r="BK131"/>
  <c i="4" r="J106"/>
  <c r="BK110"/>
  <c i="5" r="J114"/>
  <c r="BK97"/>
  <c r="J131"/>
  <c i="6" r="J434"/>
  <c r="BK361"/>
  <c i="7" r="BK595"/>
  <c r="J195"/>
  <c r="J196"/>
  <c r="BK362"/>
  <c i="8" r="BK131"/>
  <c r="BK95"/>
  <c i="9" r="J139"/>
  <c r="J114"/>
  <c i="10" r="J96"/>
  <c r="J82"/>
  <c i="2" r="J221"/>
  <c r="J200"/>
  <c r="J162"/>
  <c r="J107"/>
  <c i="4" r="BK234"/>
  <c r="BK216"/>
  <c i="5" r="BK138"/>
  <c r="J148"/>
  <c r="BK119"/>
  <c i="6" r="BK277"/>
  <c r="BK169"/>
  <c r="J194"/>
  <c r="BK245"/>
  <c i="7" r="J314"/>
  <c r="BK466"/>
  <c r="J432"/>
  <c r="BK163"/>
  <c i="8" r="BK133"/>
  <c r="BK110"/>
  <c i="9" r="J149"/>
  <c i="10" r="BK104"/>
  <c i="2" r="J239"/>
  <c r="BK210"/>
  <c r="BK189"/>
  <c r="BK141"/>
  <c i="3" r="BK98"/>
  <c r="J127"/>
  <c i="4" r="J204"/>
  <c r="BK106"/>
  <c i="5" r="BK93"/>
  <c r="BK136"/>
  <c r="BK88"/>
  <c i="6" r="J310"/>
  <c r="BK349"/>
  <c r="J272"/>
  <c i="7" r="J472"/>
  <c r="BK542"/>
  <c r="BK463"/>
  <c i="8" r="J132"/>
  <c i="9" r="J141"/>
  <c r="BK139"/>
  <c i="2" r="BK185"/>
  <c r="J114"/>
  <c i="3" r="J131"/>
  <c r="J119"/>
  <c r="BK86"/>
  <c i="4" r="J217"/>
  <c i="5" r="BK116"/>
  <c r="J108"/>
  <c i="6" r="BK275"/>
  <c r="J140"/>
  <c i="7" r="J488"/>
  <c r="J169"/>
  <c r="BK525"/>
  <c r="BK111"/>
  <c i="8" r="J129"/>
  <c i="9" r="J136"/>
  <c r="J156"/>
  <c i="10" r="BK83"/>
  <c r="BK87"/>
  <c i="2" r="J225"/>
  <c r="J206"/>
  <c r="J186"/>
  <c r="J98"/>
  <c i="4" r="J121"/>
  <c r="BK146"/>
  <c i="5" r="BK99"/>
  <c r="BK105"/>
  <c r="J102"/>
  <c i="6" r="BK436"/>
  <c r="J359"/>
  <c r="BK173"/>
  <c i="7" r="J411"/>
  <c r="J530"/>
  <c r="BK560"/>
  <c r="J365"/>
  <c i="8" r="BK127"/>
  <c r="J117"/>
  <c r="J94"/>
  <c i="9" r="BK136"/>
  <c r="J101"/>
  <c i="10" r="J87"/>
  <c r="BK91"/>
  <c i="2" r="J215"/>
  <c r="J196"/>
  <c r="BK126"/>
  <c i="3" r="J161"/>
  <c r="J164"/>
  <c i="4" r="J117"/>
  <c r="J184"/>
  <c i="5" r="J126"/>
  <c r="BK122"/>
  <c i="6" r="J156"/>
  <c r="BK122"/>
  <c r="J366"/>
  <c r="BK226"/>
  <c i="7" r="BK397"/>
  <c r="BK314"/>
  <c r="J435"/>
  <c i="8" r="J91"/>
  <c r="J105"/>
  <c i="9" r="BK147"/>
  <c i="2" r="BK249"/>
  <c r="J223"/>
  <c r="J201"/>
  <c r="J167"/>
  <c i="3" r="J102"/>
  <c r="J135"/>
  <c i="4" r="BK139"/>
  <c r="BK215"/>
  <c i="5" r="J142"/>
  <c r="J103"/>
  <c r="BK104"/>
  <c i="6" r="BK194"/>
  <c r="J279"/>
  <c r="BK286"/>
  <c i="7" r="BK241"/>
  <c r="BK472"/>
  <c r="BK200"/>
  <c i="8" r="J127"/>
  <c r="BK100"/>
  <c i="9" r="J163"/>
  <c r="BK128"/>
  <c i="2" r="J249"/>
  <c r="BK219"/>
  <c r="BK197"/>
  <c r="J164"/>
  <c r="J92"/>
  <c i="3" r="J86"/>
  <c r="BK100"/>
  <c i="4" r="BK208"/>
  <c r="BK112"/>
  <c i="5" r="BK118"/>
  <c r="J117"/>
  <c i="6" r="J273"/>
  <c r="J248"/>
  <c r="BK162"/>
  <c i="7" r="BK202"/>
  <c r="J555"/>
  <c r="J185"/>
  <c i="8" r="BK130"/>
  <c r="BK120"/>
  <c r="J119"/>
  <c i="9" r="BK163"/>
  <c i="10" r="BK102"/>
  <c i="2" r="F34"/>
  <c i="8" r="BK125"/>
  <c r="BK90"/>
  <c i="9" r="BK159"/>
  <c i="10" r="BK96"/>
  <c i="2" r="BK183"/>
  <c r="J123"/>
  <c i="3" r="BK127"/>
  <c r="BK146"/>
  <c r="BK135"/>
  <c i="4" r="J210"/>
  <c i="5" r="J133"/>
  <c r="J107"/>
  <c r="J109"/>
  <c i="6" r="J352"/>
  <c r="BK321"/>
  <c r="BK261"/>
  <c i="7" r="J291"/>
  <c r="J241"/>
  <c r="BK414"/>
  <c r="BK143"/>
  <c r="BK553"/>
  <c r="J503"/>
  <c r="BK461"/>
  <c r="J429"/>
  <c r="BK381"/>
  <c r="J303"/>
  <c r="BK201"/>
  <c i="8" r="J128"/>
  <c r="BK138"/>
  <c r="BK109"/>
  <c i="9" r="J137"/>
  <c r="J150"/>
  <c i="10" r="BK92"/>
  <c i="2" r="J135"/>
  <c i="3" r="J113"/>
  <c r="BK108"/>
  <c r="BK139"/>
  <c i="4" r="BK90"/>
  <c r="BK115"/>
  <c i="5" r="BK145"/>
  <c r="BK113"/>
  <c i="6" r="J321"/>
  <c r="BK251"/>
  <c r="J355"/>
  <c i="7" r="J533"/>
  <c r="J299"/>
  <c r="J243"/>
  <c r="J392"/>
  <c i="8" r="J113"/>
  <c r="J95"/>
  <c r="J107"/>
  <c i="10" r="BK88"/>
  <c r="J92"/>
  <c i="2" r="BK239"/>
  <c r="BK212"/>
  <c r="BK180"/>
  <c i="4" r="BK203"/>
  <c i="5" r="J139"/>
  <c r="BK144"/>
  <c r="J95"/>
  <c i="6" r="J317"/>
  <c r="BK268"/>
  <c r="J384"/>
  <c i="7" r="J595"/>
  <c r="BK375"/>
  <c r="J564"/>
  <c r="BK446"/>
  <c r="BK169"/>
  <c i="8" r="BK134"/>
  <c r="BK118"/>
  <c r="BK98"/>
  <c i="9" r="BK165"/>
  <c r="J128"/>
  <c i="2" r="BK253"/>
  <c r="BK221"/>
  <c r="BK194"/>
  <c r="BK112"/>
  <c i="3" r="J96"/>
  <c r="BK113"/>
  <c r="J92"/>
  <c i="4" r="J202"/>
  <c i="5" r="BK150"/>
  <c r="J150"/>
  <c r="J129"/>
  <c i="6" r="BK367"/>
  <c r="BK241"/>
  <c r="J169"/>
  <c i="7" r="J525"/>
  <c r="BK198"/>
  <c r="BK477"/>
  <c r="BK346"/>
  <c r="J140"/>
  <c i="8" r="BK136"/>
  <c r="BK141"/>
  <c r="J85"/>
  <c i="9" r="J159"/>
  <c r="BK155"/>
  <c i="2" r="BK243"/>
  <c r="J209"/>
  <c r="BK196"/>
  <c r="J154"/>
  <c r="J90"/>
  <c i="3" r="J181"/>
  <c i="4" r="BK108"/>
  <c r="BK141"/>
  <c i="5" r="J110"/>
  <c r="J118"/>
  <c i="6" r="BK295"/>
  <c r="BK355"/>
  <c r="BK215"/>
  <c i="7" r="J316"/>
  <c r="BK275"/>
  <c r="J443"/>
  <c r="BK156"/>
  <c i="8" r="BK92"/>
  <c r="J111"/>
  <c r="BK88"/>
  <c i="9" r="J103"/>
  <c i="10" r="J93"/>
  <c i="2" r="BK215"/>
  <c r="BK195"/>
  <c r="BK135"/>
  <c i="3" r="J146"/>
  <c r="J123"/>
  <c r="J185"/>
  <c i="4" r="J212"/>
  <c r="J223"/>
  <c i="5" r="BK130"/>
  <c r="J149"/>
  <c i="6" r="J335"/>
  <c r="J153"/>
  <c r="BK260"/>
  <c i="7" r="BK539"/>
  <c r="BK124"/>
  <c r="J590"/>
  <c r="BK270"/>
  <c i="8" r="J123"/>
  <c r="J109"/>
  <c r="J97"/>
  <c i="9" r="BK141"/>
  <c i="10" r="BK100"/>
  <c i="2" r="BK167"/>
  <c r="BK104"/>
  <c i="4" r="BK210"/>
  <c r="BK148"/>
  <c r="BK229"/>
  <c i="5" r="J104"/>
  <c r="J94"/>
  <c r="J119"/>
  <c r="J91"/>
  <c i="6" r="BK153"/>
  <c r="J436"/>
  <c r="BK102"/>
  <c i="7" r="J542"/>
  <c r="BK286"/>
  <c r="BK478"/>
  <c r="J544"/>
  <c r="J205"/>
  <c i="8" r="BK132"/>
  <c r="BK107"/>
  <c r="J89"/>
  <c i="9" r="J123"/>
  <c i="10" r="J85"/>
  <c i="2" r="J169"/>
  <c i="3" r="J193"/>
  <c r="J100"/>
  <c r="J90"/>
  <c i="4" r="BK223"/>
  <c r="BK214"/>
  <c i="5" r="J116"/>
  <c r="BK98"/>
  <c r="BK132"/>
  <c r="BK90"/>
  <c i="6" r="J255"/>
  <c r="BK366"/>
  <c i="7" r="BK506"/>
  <c r="BK199"/>
  <c r="J362"/>
  <c r="J439"/>
  <c r="BK153"/>
  <c r="J491"/>
  <c r="J458"/>
  <c r="BK426"/>
  <c r="BK316"/>
  <c r="BK234"/>
  <c r="J174"/>
  <c i="8" r="BK124"/>
  <c r="J122"/>
  <c r="J100"/>
  <c i="9" r="J145"/>
  <c i="2" r="J160"/>
  <c i="3" r="BK169"/>
  <c r="BK176"/>
  <c r="J192"/>
  <c i="4" r="J205"/>
  <c i="5" r="BK135"/>
  <c r="BK101"/>
  <c i="6" r="J290"/>
  <c r="BK217"/>
  <c r="BK156"/>
  <c i="7" r="BK408"/>
  <c r="J117"/>
  <c r="BK469"/>
  <c i="8" r="J141"/>
  <c r="J106"/>
  <c r="BK91"/>
  <c i="9" r="J96"/>
  <c i="10" r="BK89"/>
  <c i="2" r="BK231"/>
  <c r="J197"/>
  <c r="J131"/>
  <c i="4" r="BK202"/>
  <c r="BK209"/>
  <c i="5" r="J122"/>
  <c r="BK124"/>
  <c r="BK129"/>
  <c r="BK94"/>
  <c i="6" r="BK319"/>
  <c r="J268"/>
  <c r="J354"/>
  <c i="7" r="BK458"/>
  <c r="J197"/>
  <c r="J259"/>
  <c r="BK399"/>
  <c i="8" r="J146"/>
  <c r="BK126"/>
  <c r="J104"/>
  <c r="BK93"/>
  <c i="9" r="J89"/>
  <c i="10" r="J104"/>
  <c i="2" r="BK228"/>
  <c r="BK198"/>
  <c r="BK164"/>
  <c i="1" r="AS54"/>
  <c i="4" r="BK205"/>
  <c r="J141"/>
  <c i="5" r="J138"/>
  <c r="BK110"/>
  <c i="6" r="BK352"/>
  <c i="7" r="J420"/>
  <c r="J177"/>
  <c r="J539"/>
  <c r="J281"/>
  <c r="J172"/>
  <c i="8" r="BK122"/>
  <c r="J134"/>
  <c r="J118"/>
  <c i="9" r="BK123"/>
  <c i="10" r="J100"/>
  <c i="2" r="J236"/>
  <c r="J207"/>
  <c r="J174"/>
  <c r="BK100"/>
  <c i="3" r="J172"/>
  <c r="J163"/>
  <c i="4" r="J207"/>
  <c i="5" r="J144"/>
  <c r="BK91"/>
  <c r="BK107"/>
  <c i="6" r="BK359"/>
  <c r="J265"/>
  <c i="7" r="BK590"/>
  <c r="BK122"/>
  <c r="BK577"/>
  <c r="J378"/>
  <c i="8" r="J143"/>
  <c r="J137"/>
  <c r="BK114"/>
  <c i="9" r="J153"/>
  <c i="2" r="BK236"/>
  <c r="J210"/>
  <c r="BK192"/>
  <c r="BK123"/>
  <c i="3" r="J129"/>
  <c r="BK163"/>
  <c i="4" r="J232"/>
  <c r="J208"/>
  <c i="5" r="BK142"/>
  <c r="BK117"/>
  <c r="BK100"/>
  <c i="6" r="J256"/>
  <c r="J361"/>
  <c i="7" r="BK370"/>
  <c r="BK485"/>
  <c r="BK417"/>
  <c r="J111"/>
  <c i="8" r="J140"/>
  <c r="BK105"/>
  <c i="10" r="J89"/>
  <c i="2" r="BK181"/>
  <c r="BK120"/>
  <c i="4" r="BK207"/>
  <c r="J209"/>
  <c r="J146"/>
  <c i="5" r="J127"/>
  <c r="J123"/>
  <c r="BK112"/>
  <c i="6" r="BK140"/>
  <c r="J217"/>
  <c r="BK318"/>
  <c r="BK256"/>
  <c i="7" r="J417"/>
  <c r="J153"/>
  <c r="BK191"/>
  <c r="BK423"/>
  <c r="BK167"/>
  <c i="8" r="J145"/>
  <c r="BK112"/>
  <c i="9" r="BK150"/>
  <c i="10" r="BK95"/>
  <c r="J97"/>
  <c i="2" r="J139"/>
  <c r="J100"/>
  <c i="3" r="BK90"/>
  <c r="BK186"/>
  <c i="4" r="BK232"/>
  <c r="J139"/>
  <c i="5" r="J96"/>
  <c r="J88"/>
  <c r="J98"/>
  <c i="6" r="J369"/>
  <c r="J286"/>
  <c r="J327"/>
  <c i="7" r="BK564"/>
  <c r="J381"/>
  <c r="BK497"/>
  <c r="J465"/>
  <c r="J156"/>
  <c r="BK130"/>
  <c r="BK533"/>
  <c r="J497"/>
  <c r="J463"/>
  <c r="BK432"/>
  <c r="J397"/>
  <c r="BK368"/>
  <c r="BK243"/>
  <c r="J181"/>
  <c i="8" r="BK146"/>
  <c r="J101"/>
  <c r="J98"/>
  <c i="9" r="J99"/>
  <c i="10" r="BK98"/>
  <c i="2" r="J146"/>
  <c i="3" r="J178"/>
  <c r="BK172"/>
  <c i="4" r="J229"/>
  <c r="J167"/>
  <c i="5" r="BK123"/>
  <c r="BK127"/>
  <c i="6" r="J295"/>
  <c r="J264"/>
  <c i="7" r="J446"/>
  <c r="J522"/>
  <c r="BK273"/>
  <c i="8" r="BK121"/>
  <c r="BK119"/>
  <c r="J99"/>
  <c i="9" r="BK96"/>
  <c i="10" r="J101"/>
  <c i="2" r="BK246"/>
  <c r="BK209"/>
  <c r="J195"/>
  <c r="J141"/>
  <c r="F37"/>
  <c i="8" r="BK148"/>
  <c r="BK89"/>
  <c i="9" r="J158"/>
  <c i="10" r="BK82"/>
  <c i="8" r="BK104"/>
  <c i="9" r="BK111"/>
  <c i="10" r="J95"/>
  <c i="2" r="J219"/>
  <c r="BK186"/>
  <c i="3" r="J175"/>
  <c r="J88"/>
  <c r="BK193"/>
  <c i="4" r="BK123"/>
  <c i="5" r="J106"/>
  <c r="J136"/>
  <c r="BK121"/>
  <c i="6" r="BK279"/>
  <c r="J215"/>
  <c r="BK369"/>
  <c i="7" r="J423"/>
  <c r="J553"/>
  <c r="BK550"/>
  <c r="J188"/>
  <c i="8" r="J120"/>
  <c r="BK96"/>
  <c i="9" r="BK114"/>
  <c i="10" r="J90"/>
  <c i="2" r="BK226"/>
  <c r="BK200"/>
  <c r="BK172"/>
  <c r="BK102"/>
  <c i="3" r="J108"/>
  <c r="J133"/>
  <c i="4" r="J215"/>
  <c r="J214"/>
  <c i="5" r="BK139"/>
  <c r="BK120"/>
  <c i="6" r="J258"/>
  <c r="BK371"/>
  <c r="BK327"/>
  <c i="7" r="BK443"/>
  <c r="BK544"/>
  <c r="BK488"/>
  <c r="BK177"/>
  <c i="8" r="BK123"/>
  <c r="BK102"/>
  <c i="9" r="BK132"/>
  <c r="BK105"/>
  <c i="10" r="BK93"/>
  <c i="2" r="F35"/>
  <c i="8" r="J148"/>
  <c i="9" r="BK153"/>
  <c r="BK99"/>
  <c i="10" r="J102"/>
  <c i="2" r="J180"/>
  <c r="BK92"/>
  <c i="3" r="BK192"/>
  <c r="BK92"/>
  <c i="4" r="J119"/>
  <c r="J213"/>
  <c i="5" r="BK126"/>
  <c r="BK108"/>
  <c r="J89"/>
  <c i="6" r="J166"/>
  <c r="J241"/>
  <c r="BK273"/>
  <c i="7" r="BK435"/>
  <c r="BK555"/>
  <c r="J127"/>
  <c r="BK330"/>
  <c r="BK117"/>
  <c r="BK530"/>
  <c r="BK475"/>
  <c r="J454"/>
  <c r="J405"/>
  <c r="BK365"/>
  <c r="J270"/>
  <c r="BK197"/>
  <c i="8" r="BK145"/>
  <c r="BK147"/>
  <c r="BK117"/>
  <c i="9" r="J155"/>
  <c i="2" r="J34"/>
  <c i="3" r="J137"/>
  <c i="4" r="BK217"/>
  <c i="5" r="J135"/>
  <c r="J128"/>
  <c r="J101"/>
  <c i="6" r="J102"/>
  <c r="J349"/>
  <c i="7" r="J201"/>
  <c r="BK581"/>
  <c r="BK188"/>
  <c i="8" r="BK144"/>
  <c r="J115"/>
  <c i="9" r="BK156"/>
  <c i="10" r="J86"/>
  <c r="J88"/>
  <c i="2" r="J228"/>
  <c r="J204"/>
  <c r="J172"/>
  <c i="3" r="J94"/>
  <c i="4" r="J143"/>
  <c r="J211"/>
  <c i="5" r="BK115"/>
  <c r="BK114"/>
  <c r="BK106"/>
  <c i="6" r="BK313"/>
  <c r="BK258"/>
  <c r="BK290"/>
  <c i="7" r="BK536"/>
  <c r="BK220"/>
  <c r="J130"/>
  <c r="J191"/>
  <c i="8" r="J139"/>
  <c r="BK111"/>
  <c i="9" r="BK101"/>
  <c i="10" r="J91"/>
  <c i="2" r="J246"/>
  <c r="BK207"/>
  <c r="BK174"/>
  <c i="3" r="BK162"/>
  <c r="BK175"/>
  <c i="4" r="J90"/>
  <c r="J115"/>
  <c i="5" r="J93"/>
  <c i="6" r="J313"/>
  <c r="J251"/>
  <c i="7" r="BK127"/>
  <c r="J128"/>
  <c r="J199"/>
  <c i="8" r="BK139"/>
  <c r="BK115"/>
  <c r="J96"/>
  <c i="9" r="J165"/>
  <c i="10" r="BK84"/>
  <c i="2" r="J212"/>
  <c r="J194"/>
  <c r="BK139"/>
  <c i="3" r="BK133"/>
  <c r="BK125"/>
  <c r="BK96"/>
  <c i="4" r="J234"/>
  <c i="5" r="J130"/>
  <c r="J112"/>
  <c i="6" r="BK342"/>
  <c r="BK317"/>
  <c r="BK329"/>
  <c i="7" r="J461"/>
  <c r="BK172"/>
  <c r="BK205"/>
  <c r="BK299"/>
  <c i="8" r="J124"/>
  <c r="J130"/>
  <c r="BK101"/>
  <c i="9" r="BK149"/>
  <c i="2" r="J233"/>
  <c r="BK208"/>
  <c r="BK182"/>
  <c i="3" r="J139"/>
  <c r="J98"/>
  <c i="4" r="J112"/>
  <c r="BK167"/>
  <c i="5" r="BK149"/>
  <c r="BK102"/>
  <c i="6" r="BK419"/>
  <c r="BK255"/>
  <c r="J277"/>
  <c i="7" r="BK402"/>
  <c r="J234"/>
  <c r="BK384"/>
  <c i="8" r="J110"/>
  <c r="BK97"/>
  <c i="9" r="BK167"/>
  <c r="J92"/>
  <c i="10" r="J94"/>
  <c i="2" r="J149"/>
  <c i="3" r="BK94"/>
  <c i="4" r="BK117"/>
  <c r="J216"/>
  <c i="5" r="J113"/>
  <c r="BK140"/>
  <c r="BK96"/>
  <c i="6" r="J319"/>
  <c r="J271"/>
  <c r="J431"/>
  <c r="BK254"/>
  <c i="7" r="J384"/>
  <c r="J562"/>
  <c r="BK454"/>
  <c i="8" r="J147"/>
  <c r="J136"/>
  <c r="BK94"/>
  <c i="9" r="BK145"/>
  <c i="10" r="BK99"/>
  <c i="2" r="BK149"/>
  <c i="3" r="BK161"/>
  <c r="J154"/>
  <c r="BK154"/>
  <c i="4" r="J148"/>
  <c r="BK184"/>
  <c i="5" r="BK141"/>
  <c r="BK128"/>
  <c i="6" r="J173"/>
  <c r="J433"/>
  <c r="J254"/>
  <c i="7" r="J466"/>
  <c r="BK185"/>
  <c r="J485"/>
  <c r="J163"/>
  <c r="BK128"/>
  <c r="BK522"/>
  <c r="BK465"/>
  <c r="J456"/>
  <c r="J408"/>
  <c r="J370"/>
  <c r="J275"/>
  <c r="BK195"/>
  <c i="8" r="BK137"/>
  <c r="J112"/>
  <c r="J86"/>
  <c i="9" r="BK108"/>
  <c i="10" r="BK85"/>
  <c i="2" r="J181"/>
  <c r="J102"/>
  <c i="3" r="BK178"/>
  <c r="BK164"/>
  <c r="BK181"/>
  <c i="4" r="BK204"/>
  <c r="J203"/>
  <c i="5" r="J90"/>
  <c r="J87"/>
  <c r="BK95"/>
  <c i="6" r="BK384"/>
  <c r="J275"/>
  <c r="BK265"/>
  <c i="7" r="J368"/>
  <c r="BK378"/>
  <c r="BK429"/>
  <c i="8" r="J135"/>
  <c r="BK135"/>
  <c r="J116"/>
  <c i="9" r="J108"/>
  <c r="BK137"/>
  <c i="10" r="BK90"/>
  <c i="2" r="J253"/>
  <c r="J208"/>
  <c r="J192"/>
  <c r="J120"/>
  <c i="4" r="J108"/>
  <c r="BK121"/>
  <c i="5" r="BK103"/>
  <c r="J92"/>
  <c r="BK92"/>
  <c i="6" r="J162"/>
  <c r="BK434"/>
  <c r="BK115"/>
  <c i="7" r="J426"/>
  <c r="BK149"/>
  <c r="J478"/>
  <c r="BK291"/>
  <c i="8" r="J144"/>
  <c r="J125"/>
  <c r="BK85"/>
  <c i="9" r="BK158"/>
  <c i="10" r="BK101"/>
  <c i="2" l="1" r="T89"/>
  <c r="P145"/>
  <c r="T191"/>
  <c i="3" r="T85"/>
  <c i="4" r="BK147"/>
  <c r="J147"/>
  <c r="J63"/>
  <c r="BK231"/>
  <c r="BK230"/>
  <c r="J230"/>
  <c r="J66"/>
  <c i="5" r="R86"/>
  <c r="R143"/>
  <c i="7" r="BK129"/>
  <c r="J129"/>
  <c r="J63"/>
  <c r="T129"/>
  <c r="P162"/>
  <c r="P155"/>
  <c r="R204"/>
  <c r="P269"/>
  <c i="2" r="BK89"/>
  <c r="J89"/>
  <c r="J61"/>
  <c r="BK145"/>
  <c r="J145"/>
  <c r="J63"/>
  <c r="BK191"/>
  <c r="J191"/>
  <c r="J65"/>
  <c i="3" r="BK160"/>
  <c r="J160"/>
  <c r="J63"/>
  <c i="4" r="T89"/>
  <c r="T144"/>
  <c r="BK201"/>
  <c r="J201"/>
  <c r="J64"/>
  <c r="R231"/>
  <c r="R230"/>
  <c i="5" r="P86"/>
  <c r="P137"/>
  <c i="6" r="BK168"/>
  <c r="J168"/>
  <c r="J65"/>
  <c r="T244"/>
  <c r="T257"/>
  <c r="R274"/>
  <c r="P370"/>
  <c i="7" r="BK110"/>
  <c r="J110"/>
  <c r="J62"/>
  <c r="P129"/>
  <c r="P204"/>
  <c r="R290"/>
  <c r="T361"/>
  <c r="BK410"/>
  <c r="J410"/>
  <c r="J77"/>
  <c r="T438"/>
  <c r="P453"/>
  <c r="T453"/>
  <c r="T529"/>
  <c i="8" r="R84"/>
  <c r="T87"/>
  <c r="P103"/>
  <c i="2" r="R89"/>
  <c r="T153"/>
  <c r="P230"/>
  <c i="3" r="P85"/>
  <c i="4" r="P89"/>
  <c r="R144"/>
  <c r="P201"/>
  <c i="5" r="BK86"/>
  <c r="J86"/>
  <c r="J61"/>
  <c r="BK137"/>
  <c r="J137"/>
  <c r="J63"/>
  <c i="6" r="P139"/>
  <c r="BK155"/>
  <c r="J155"/>
  <c r="J64"/>
  <c r="R155"/>
  <c r="R244"/>
  <c r="P257"/>
  <c r="BK274"/>
  <c r="J274"/>
  <c r="J70"/>
  <c r="P274"/>
  <c r="BK348"/>
  <c r="J348"/>
  <c r="J72"/>
  <c r="T348"/>
  <c r="R353"/>
  <c r="T360"/>
  <c i="7" r="BK142"/>
  <c r="J142"/>
  <c r="J64"/>
  <c r="T162"/>
  <c r="T155"/>
  <c r="R180"/>
  <c r="P193"/>
  <c r="BK290"/>
  <c r="J290"/>
  <c r="J73"/>
  <c r="P361"/>
  <c r="T374"/>
  <c r="P438"/>
  <c r="BK529"/>
  <c r="J529"/>
  <c r="J85"/>
  <c r="BK566"/>
  <c r="J566"/>
  <c r="J86"/>
  <c i="8" r="P87"/>
  <c r="BK103"/>
  <c r="J103"/>
  <c r="J62"/>
  <c r="T103"/>
  <c i="9" r="BK113"/>
  <c r="J113"/>
  <c r="J62"/>
  <c r="P135"/>
  <c r="P134"/>
  <c i="2" r="T130"/>
  <c r="P153"/>
  <c r="T230"/>
  <c i="3" r="R160"/>
  <c i="4" r="P147"/>
  <c r="T231"/>
  <c r="T230"/>
  <c i="5" r="T86"/>
  <c r="R137"/>
  <c i="6" r="P101"/>
  <c r="R168"/>
  <c r="P278"/>
  <c r="T370"/>
  <c i="7" r="P110"/>
  <c r="R129"/>
  <c r="BK162"/>
  <c r="J162"/>
  <c r="J66"/>
  <c r="P180"/>
  <c r="BK193"/>
  <c r="J193"/>
  <c r="J69"/>
  <c r="T193"/>
  <c r="P290"/>
  <c r="R361"/>
  <c r="T410"/>
  <c r="R438"/>
  <c r="BK453"/>
  <c r="J453"/>
  <c r="J82"/>
  <c r="R453"/>
  <c r="P529"/>
  <c i="8" r="T84"/>
  <c r="R108"/>
  <c i="9" r="R113"/>
  <c r="R88"/>
  <c r="R87"/>
  <c r="T135"/>
  <c r="T134"/>
  <c i="2" r="P130"/>
  <c r="T145"/>
  <c r="R191"/>
  <c i="3" r="P160"/>
  <c i="4" r="R147"/>
  <c r="P231"/>
  <c r="P230"/>
  <c i="5" r="P125"/>
  <c r="BK143"/>
  <c r="J143"/>
  <c r="J64"/>
  <c i="6" r="BK101"/>
  <c r="J101"/>
  <c r="J62"/>
  <c r="P168"/>
  <c r="R278"/>
  <c r="BK370"/>
  <c r="J370"/>
  <c r="J77"/>
  <c i="7" r="T110"/>
  <c r="T142"/>
  <c r="BK204"/>
  <c r="T290"/>
  <c r="P410"/>
  <c r="BK464"/>
  <c r="J464"/>
  <c r="J83"/>
  <c r="P566"/>
  <c i="8" r="P84"/>
  <c r="R87"/>
  <c r="R103"/>
  <c i="2" r="P89"/>
  <c r="BK153"/>
  <c r="J153"/>
  <c r="J64"/>
  <c r="BK230"/>
  <c r="J230"/>
  <c r="J66"/>
  <c i="3" r="T160"/>
  <c i="4" r="R89"/>
  <c r="R88"/>
  <c r="R87"/>
  <c r="P144"/>
  <c r="R201"/>
  <c i="5" r="BK125"/>
  <c r="J125"/>
  <c r="J62"/>
  <c r="P143"/>
  <c i="6" r="R101"/>
  <c r="T168"/>
  <c r="BK278"/>
  <c r="J278"/>
  <c r="J71"/>
  <c r="P348"/>
  <c r="BK353"/>
  <c r="J353"/>
  <c r="J73"/>
  <c r="T353"/>
  <c r="P360"/>
  <c i="7" r="R142"/>
  <c r="BK180"/>
  <c r="J180"/>
  <c r="J67"/>
  <c r="T180"/>
  <c r="R193"/>
  <c r="BK269"/>
  <c r="J269"/>
  <c r="J72"/>
  <c r="R269"/>
  <c r="BK361"/>
  <c r="J361"/>
  <c r="J74"/>
  <c r="R374"/>
  <c r="R464"/>
  <c r="R452"/>
  <c r="R529"/>
  <c i="8" r="BK108"/>
  <c r="J108"/>
  <c r="J63"/>
  <c i="9" r="T113"/>
  <c r="T88"/>
  <c r="T87"/>
  <c r="T86"/>
  <c r="R135"/>
  <c r="R134"/>
  <c i="2" r="BK130"/>
  <c r="J130"/>
  <c r="J62"/>
  <c r="R145"/>
  <c r="P191"/>
  <c i="3" r="BK85"/>
  <c r="J85"/>
  <c r="J61"/>
  <c i="4" r="T147"/>
  <c i="5" r="R125"/>
  <c r="T143"/>
  <c i="6" r="BK139"/>
  <c r="J139"/>
  <c r="J63"/>
  <c r="T139"/>
  <c r="P155"/>
  <c r="BK244"/>
  <c r="J244"/>
  <c r="J68"/>
  <c r="T278"/>
  <c r="R348"/>
  <c r="P353"/>
  <c r="BK360"/>
  <c r="J360"/>
  <c r="J75"/>
  <c r="R360"/>
  <c i="7" r="BK374"/>
  <c r="J374"/>
  <c r="J76"/>
  <c r="R410"/>
  <c r="P464"/>
  <c r="T566"/>
  <c i="8" r="BK87"/>
  <c r="T108"/>
  <c i="9" r="P113"/>
  <c r="P88"/>
  <c r="P87"/>
  <c r="P86"/>
  <c i="1" r="AU62"/>
  <c i="9" r="BK135"/>
  <c r="J135"/>
  <c r="J66"/>
  <c i="10" r="BK81"/>
  <c r="J81"/>
  <c r="J60"/>
  <c i="2" r="R130"/>
  <c r="R153"/>
  <c r="R230"/>
  <c i="3" r="R85"/>
  <c r="R84"/>
  <c r="R83"/>
  <c i="4" r="BK89"/>
  <c r="J89"/>
  <c r="J61"/>
  <c r="BK144"/>
  <c r="J144"/>
  <c r="J62"/>
  <c r="T201"/>
  <c i="5" r="T125"/>
  <c r="T137"/>
  <c i="6" r="T101"/>
  <c r="T100"/>
  <c r="T99"/>
  <c r="R139"/>
  <c r="T155"/>
  <c r="P244"/>
  <c r="P243"/>
  <c r="BK257"/>
  <c r="J257"/>
  <c r="J69"/>
  <c r="R257"/>
  <c r="T274"/>
  <c r="R370"/>
  <c i="7" r="R110"/>
  <c r="R109"/>
  <c r="P142"/>
  <c r="R162"/>
  <c r="R155"/>
  <c r="T204"/>
  <c r="T203"/>
  <c r="T192"/>
  <c r="T269"/>
  <c r="P374"/>
  <c r="BK438"/>
  <c r="J438"/>
  <c r="J79"/>
  <c r="T464"/>
  <c r="R566"/>
  <c i="8" r="BK84"/>
  <c r="J84"/>
  <c r="J60"/>
  <c r="P108"/>
  <c i="10" r="P81"/>
  <c r="P80"/>
  <c i="1" r="AU63"/>
  <c i="10" r="R81"/>
  <c r="R80"/>
  <c r="T81"/>
  <c r="T80"/>
  <c i="2" r="BK252"/>
  <c r="J252"/>
  <c r="J67"/>
  <c i="7" r="BK434"/>
  <c r="J434"/>
  <c r="J78"/>
  <c i="4" r="BK228"/>
  <c r="J228"/>
  <c r="J65"/>
  <c i="6" r="BK240"/>
  <c r="J240"/>
  <c r="J66"/>
  <c r="BK358"/>
  <c r="J358"/>
  <c r="J74"/>
  <c r="BK435"/>
  <c r="J435"/>
  <c r="J78"/>
  <c i="7" r="BK449"/>
  <c r="J449"/>
  <c r="J80"/>
  <c i="9" r="BK127"/>
  <c r="J127"/>
  <c r="J63"/>
  <c i="7" r="BK594"/>
  <c r="J594"/>
  <c r="J87"/>
  <c r="BK155"/>
  <c r="J155"/>
  <c r="J65"/>
  <c i="9" r="BK131"/>
  <c r="J131"/>
  <c r="J64"/>
  <c i="3" r="BK153"/>
  <c r="J153"/>
  <c r="J62"/>
  <c i="6" r="BK368"/>
  <c r="J368"/>
  <c r="J76"/>
  <c i="9" r="BK88"/>
  <c r="BK87"/>
  <c r="J87"/>
  <c r="J60"/>
  <c i="10" r="E48"/>
  <c r="BE84"/>
  <c r="F76"/>
  <c r="BE82"/>
  <c r="BE96"/>
  <c r="BE97"/>
  <c r="F55"/>
  <c r="BE83"/>
  <c i="9" r="BK134"/>
  <c r="J134"/>
  <c r="J65"/>
  <c i="10" r="BE87"/>
  <c r="BE88"/>
  <c i="9" r="J88"/>
  <c r="J61"/>
  <c i="10" r="BE89"/>
  <c r="BE90"/>
  <c r="BE91"/>
  <c r="J52"/>
  <c r="BE94"/>
  <c r="BE95"/>
  <c r="BE98"/>
  <c r="BE99"/>
  <c r="BE100"/>
  <c r="BE101"/>
  <c r="BE102"/>
  <c r="BE104"/>
  <c r="BE85"/>
  <c r="BE86"/>
  <c r="BE92"/>
  <c r="BE93"/>
  <c i="8" r="J87"/>
  <c r="J61"/>
  <c i="9" r="J52"/>
  <c r="BE149"/>
  <c r="BE156"/>
  <c r="E48"/>
  <c r="F83"/>
  <c r="BE92"/>
  <c r="BE96"/>
  <c r="BE103"/>
  <c r="BE123"/>
  <c r="BE136"/>
  <c r="BE163"/>
  <c r="BE89"/>
  <c r="BE99"/>
  <c r="BE114"/>
  <c r="BE137"/>
  <c r="BE153"/>
  <c r="BE165"/>
  <c r="BE139"/>
  <c r="BE150"/>
  <c r="BE108"/>
  <c r="BE132"/>
  <c r="F82"/>
  <c r="BE105"/>
  <c r="BE141"/>
  <c r="BE147"/>
  <c r="BE155"/>
  <c r="BE159"/>
  <c r="BE167"/>
  <c r="BE101"/>
  <c r="BE111"/>
  <c r="BE119"/>
  <c r="BE152"/>
  <c r="BE128"/>
  <c r="BE145"/>
  <c r="BE158"/>
  <c i="8" r="E73"/>
  <c r="BE89"/>
  <c r="BE92"/>
  <c r="BE95"/>
  <c r="BE110"/>
  <c i="7" r="BK109"/>
  <c r="J109"/>
  <c r="J61"/>
  <c r="J204"/>
  <c r="J71"/>
  <c r="BK373"/>
  <c r="J373"/>
  <c r="J75"/>
  <c i="8" r="J52"/>
  <c r="J54"/>
  <c r="F80"/>
  <c r="BE85"/>
  <c r="BE90"/>
  <c r="BE101"/>
  <c r="BE104"/>
  <c r="BE106"/>
  <c r="BE107"/>
  <c r="BE109"/>
  <c r="BE112"/>
  <c r="BE100"/>
  <c r="BE105"/>
  <c r="BE111"/>
  <c r="BE113"/>
  <c r="BE114"/>
  <c r="BE116"/>
  <c r="BE119"/>
  <c i="7" r="BK452"/>
  <c r="J452"/>
  <c r="J81"/>
  <c i="8" r="F54"/>
  <c r="J55"/>
  <c r="BE88"/>
  <c r="BE91"/>
  <c r="BE94"/>
  <c r="BE97"/>
  <c r="BE98"/>
  <c r="BE102"/>
  <c r="BE115"/>
  <c r="BE121"/>
  <c r="BE126"/>
  <c r="BE127"/>
  <c r="BE129"/>
  <c r="BE133"/>
  <c r="BE134"/>
  <c r="BE135"/>
  <c r="BE136"/>
  <c r="BE137"/>
  <c r="BE138"/>
  <c r="BE140"/>
  <c r="BE142"/>
  <c r="BE144"/>
  <c r="BE146"/>
  <c r="BE147"/>
  <c r="BE86"/>
  <c r="BE93"/>
  <c r="BE96"/>
  <c r="BE99"/>
  <c r="BE117"/>
  <c r="BE118"/>
  <c r="BE120"/>
  <c r="BE122"/>
  <c r="BE125"/>
  <c r="BE128"/>
  <c r="BE130"/>
  <c r="BE131"/>
  <c r="BE132"/>
  <c r="BE139"/>
  <c r="BE141"/>
  <c r="BE143"/>
  <c r="BE145"/>
  <c r="BE148"/>
  <c r="BE123"/>
  <c r="BE124"/>
  <c i="7" r="E48"/>
  <c r="J103"/>
  <c r="BE117"/>
  <c r="BE127"/>
  <c r="BE128"/>
  <c r="BE138"/>
  <c i="6" r="BK243"/>
  <c r="J243"/>
  <c r="J67"/>
  <c i="7" r="J52"/>
  <c r="F104"/>
  <c r="BE169"/>
  <c r="BE181"/>
  <c r="BE191"/>
  <c r="BE195"/>
  <c r="BE199"/>
  <c r="BE205"/>
  <c r="BE270"/>
  <c r="BE291"/>
  <c r="BE330"/>
  <c r="BE346"/>
  <c r="BE370"/>
  <c r="BE378"/>
  <c r="BE387"/>
  <c r="BE402"/>
  <c r="BE408"/>
  <c r="BE414"/>
  <c r="BE429"/>
  <c r="BE443"/>
  <c r="BE450"/>
  <c r="BE458"/>
  <c r="BE477"/>
  <c r="BE525"/>
  <c r="BE536"/>
  <c r="BE539"/>
  <c r="BE542"/>
  <c r="BE562"/>
  <c r="BE564"/>
  <c r="BE577"/>
  <c r="F54"/>
  <c r="BE124"/>
  <c r="BE130"/>
  <c r="BE149"/>
  <c r="BE163"/>
  <c r="BE174"/>
  <c r="BE177"/>
  <c r="BE194"/>
  <c r="BE196"/>
  <c r="BE201"/>
  <c r="BE202"/>
  <c r="BE220"/>
  <c r="BE234"/>
  <c r="BE241"/>
  <c r="BE243"/>
  <c r="BE314"/>
  <c r="BE397"/>
  <c r="BE417"/>
  <c r="BE420"/>
  <c r="BE426"/>
  <c r="BE432"/>
  <c r="BE439"/>
  <c r="BE454"/>
  <c r="BE461"/>
  <c r="BE465"/>
  <c r="BE494"/>
  <c r="BE503"/>
  <c r="BE530"/>
  <c r="BE560"/>
  <c r="BE590"/>
  <c i="6" r="BK100"/>
  <c r="BK99"/>
  <c r="BK98"/>
  <c r="J98"/>
  <c r="J59"/>
  <c i="7" r="BE111"/>
  <c r="BE122"/>
  <c r="BE185"/>
  <c r="BE197"/>
  <c r="BE198"/>
  <c r="BE200"/>
  <c r="BE259"/>
  <c r="BE281"/>
  <c r="BE286"/>
  <c r="BE299"/>
  <c r="BE301"/>
  <c r="BE303"/>
  <c r="BE362"/>
  <c r="BE368"/>
  <c r="BE375"/>
  <c r="BE381"/>
  <c r="BE469"/>
  <c r="BE472"/>
  <c r="BE488"/>
  <c r="BE491"/>
  <c r="BE506"/>
  <c r="BE522"/>
  <c r="BE533"/>
  <c r="BE567"/>
  <c r="BE140"/>
  <c r="BE143"/>
  <c r="BE153"/>
  <c r="BE156"/>
  <c r="BE167"/>
  <c r="BE172"/>
  <c r="BE188"/>
  <c r="BE273"/>
  <c r="BE275"/>
  <c r="BE316"/>
  <c r="BE365"/>
  <c r="BE384"/>
  <c r="BE392"/>
  <c r="BE399"/>
  <c r="BE405"/>
  <c r="BE411"/>
  <c r="BE423"/>
  <c r="BE435"/>
  <c r="BE446"/>
  <c r="BE456"/>
  <c r="BE463"/>
  <c r="BE466"/>
  <c r="BE475"/>
  <c r="BE478"/>
  <c r="BE485"/>
  <c r="BE497"/>
  <c r="BE544"/>
  <c r="BE550"/>
  <c r="BE553"/>
  <c r="BE555"/>
  <c r="BE581"/>
  <c r="BE595"/>
  <c i="6" r="E48"/>
  <c r="F94"/>
  <c r="BE151"/>
  <c r="BE264"/>
  <c r="BE268"/>
  <c r="J54"/>
  <c r="F95"/>
  <c r="BE153"/>
  <c r="BE156"/>
  <c r="BE194"/>
  <c r="BE217"/>
  <c r="BE272"/>
  <c r="BE290"/>
  <c r="BE342"/>
  <c r="BE361"/>
  <c r="BE384"/>
  <c r="BE419"/>
  <c r="BE162"/>
  <c r="BE255"/>
  <c r="BE256"/>
  <c r="BE273"/>
  <c r="BE275"/>
  <c r="BE313"/>
  <c r="BE317"/>
  <c r="BE321"/>
  <c r="BE354"/>
  <c r="BE359"/>
  <c r="BE371"/>
  <c i="5" r="BK85"/>
  <c r="BK84"/>
  <c r="J84"/>
  <c r="J59"/>
  <c i="6" r="BE258"/>
  <c r="BE260"/>
  <c r="BE293"/>
  <c r="BE295"/>
  <c r="BE310"/>
  <c r="BE318"/>
  <c r="BE319"/>
  <c r="BE367"/>
  <c r="BE436"/>
  <c r="J92"/>
  <c r="BE102"/>
  <c r="BE115"/>
  <c r="BE122"/>
  <c r="BE169"/>
  <c r="BE215"/>
  <c r="BE251"/>
  <c r="BE254"/>
  <c r="BE224"/>
  <c r="BE226"/>
  <c r="BE241"/>
  <c r="BE245"/>
  <c r="BE248"/>
  <c r="BE265"/>
  <c r="BE271"/>
  <c r="BE277"/>
  <c r="BE286"/>
  <c r="BE335"/>
  <c r="BE355"/>
  <c r="BE366"/>
  <c r="BE369"/>
  <c r="BE431"/>
  <c r="BE433"/>
  <c r="BE434"/>
  <c r="BE140"/>
  <c r="BE173"/>
  <c r="BE349"/>
  <c r="BE352"/>
  <c r="BE166"/>
  <c r="BE261"/>
  <c r="BE279"/>
  <c r="BE327"/>
  <c r="BE329"/>
  <c i="4" r="BK88"/>
  <c r="J88"/>
  <c r="J60"/>
  <c i="5" r="J55"/>
  <c r="BE87"/>
  <c r="BE88"/>
  <c r="BE89"/>
  <c r="E48"/>
  <c r="J54"/>
  <c r="F81"/>
  <c r="BE95"/>
  <c r="BE103"/>
  <c r="BE104"/>
  <c r="BE130"/>
  <c r="J78"/>
  <c r="BE90"/>
  <c r="BE93"/>
  <c r="BE94"/>
  <c r="BE105"/>
  <c r="BE109"/>
  <c r="BE127"/>
  <c r="BE134"/>
  <c r="BE100"/>
  <c r="BE106"/>
  <c r="BE112"/>
  <c r="BE115"/>
  <c r="BE131"/>
  <c r="BE139"/>
  <c r="BE141"/>
  <c r="BE147"/>
  <c r="BE96"/>
  <c r="BE97"/>
  <c r="BE99"/>
  <c r="BE102"/>
  <c r="BE111"/>
  <c r="BE116"/>
  <c r="BE126"/>
  <c r="BE133"/>
  <c r="BE135"/>
  <c r="BE145"/>
  <c i="4" r="J231"/>
  <c r="J67"/>
  <c i="5" r="BE110"/>
  <c r="BE123"/>
  <c r="BE124"/>
  <c r="BE150"/>
  <c r="BE91"/>
  <c r="BE92"/>
  <c r="BE98"/>
  <c r="BE107"/>
  <c r="BE108"/>
  <c r="BE113"/>
  <c r="BE114"/>
  <c r="BE119"/>
  <c r="BE120"/>
  <c r="BE121"/>
  <c r="BE122"/>
  <c r="BE128"/>
  <c r="BE132"/>
  <c r="BE140"/>
  <c r="BE142"/>
  <c r="BE148"/>
  <c r="BE149"/>
  <c r="BE101"/>
  <c r="BE117"/>
  <c r="BE118"/>
  <c r="BE129"/>
  <c r="BE136"/>
  <c r="BE138"/>
  <c r="BE144"/>
  <c r="BE146"/>
  <c i="4" r="BE106"/>
  <c r="BE108"/>
  <c r="BE110"/>
  <c r="BE150"/>
  <c r="BE204"/>
  <c r="BE205"/>
  <c r="BE209"/>
  <c r="BE215"/>
  <c r="E77"/>
  <c r="BE207"/>
  <c r="BE208"/>
  <c r="BE212"/>
  <c r="BE214"/>
  <c i="3" r="BK84"/>
  <c r="J84"/>
  <c r="J60"/>
  <c i="4" r="J81"/>
  <c r="BE90"/>
  <c r="BE117"/>
  <c r="BE213"/>
  <c r="BE121"/>
  <c r="BE123"/>
  <c r="BE203"/>
  <c r="BE211"/>
  <c r="BE217"/>
  <c r="BE218"/>
  <c r="BE223"/>
  <c r="BE229"/>
  <c r="BE232"/>
  <c r="BE112"/>
  <c r="BE141"/>
  <c r="BE146"/>
  <c r="BE167"/>
  <c r="BE119"/>
  <c r="BE202"/>
  <c r="BE210"/>
  <c r="BE216"/>
  <c r="F55"/>
  <c r="BE143"/>
  <c r="BE145"/>
  <c r="BE115"/>
  <c r="BE139"/>
  <c r="BE148"/>
  <c r="BE184"/>
  <c r="BE234"/>
  <c r="BE236"/>
  <c i="3" r="J55"/>
  <c r="J79"/>
  <c r="BE137"/>
  <c r="BE169"/>
  <c r="BE172"/>
  <c r="BE175"/>
  <c r="BE181"/>
  <c r="J77"/>
  <c r="BE108"/>
  <c r="BE113"/>
  <c r="BE119"/>
  <c r="BE121"/>
  <c r="BE178"/>
  <c r="BE192"/>
  <c r="E73"/>
  <c r="BE96"/>
  <c r="BE98"/>
  <c r="BE193"/>
  <c r="F54"/>
  <c r="BE100"/>
  <c r="BE102"/>
  <c r="BE146"/>
  <c r="BE162"/>
  <c r="F80"/>
  <c r="BE104"/>
  <c r="BE106"/>
  <c r="BE123"/>
  <c r="BE125"/>
  <c r="BE127"/>
  <c r="BE129"/>
  <c r="BE131"/>
  <c r="BE133"/>
  <c r="BE139"/>
  <c r="BE161"/>
  <c r="BE163"/>
  <c r="BE185"/>
  <c r="BE186"/>
  <c r="BE86"/>
  <c r="BE88"/>
  <c r="BE90"/>
  <c r="BE92"/>
  <c r="BE94"/>
  <c r="BE135"/>
  <c r="BE154"/>
  <c r="BE164"/>
  <c r="BE176"/>
  <c i="1" r="BA55"/>
  <c r="BB55"/>
  <c i="2" r="E48"/>
  <c r="J52"/>
  <c r="F55"/>
  <c r="BE90"/>
  <c r="BE92"/>
  <c r="BE98"/>
  <c r="BE100"/>
  <c r="BE102"/>
  <c r="BE104"/>
  <c r="BE107"/>
  <c r="BE112"/>
  <c r="BE114"/>
  <c r="BE120"/>
  <c r="BE123"/>
  <c r="BE126"/>
  <c r="BE131"/>
  <c r="BE135"/>
  <c r="BE139"/>
  <c r="BE141"/>
  <c r="BE146"/>
  <c r="BE149"/>
  <c r="BE154"/>
  <c r="BE160"/>
  <c r="BE162"/>
  <c r="BE164"/>
  <c r="BE167"/>
  <c r="BE169"/>
  <c r="BE172"/>
  <c r="BE174"/>
  <c r="BE180"/>
  <c r="BE181"/>
  <c r="BE182"/>
  <c r="BE183"/>
  <c r="BE185"/>
  <c r="BE186"/>
  <c r="BE189"/>
  <c r="BE192"/>
  <c r="BE194"/>
  <c r="BE195"/>
  <c r="BE196"/>
  <c r="BE197"/>
  <c r="BE198"/>
  <c r="BE200"/>
  <c r="BE201"/>
  <c r="BE204"/>
  <c r="BE205"/>
  <c r="BE206"/>
  <c r="BE207"/>
  <c r="BE208"/>
  <c r="BE209"/>
  <c r="BE210"/>
  <c r="BE212"/>
  <c r="BE215"/>
  <c r="BE219"/>
  <c r="BE221"/>
  <c r="BE223"/>
  <c r="BE225"/>
  <c r="BE226"/>
  <c r="BE228"/>
  <c r="BE231"/>
  <c r="BE233"/>
  <c r="BE236"/>
  <c r="BE239"/>
  <c r="BE243"/>
  <c r="BE246"/>
  <c r="BE249"/>
  <c r="BE253"/>
  <c i="1" r="BC55"/>
  <c r="AW55"/>
  <c r="BD55"/>
  <c i="4" r="J34"/>
  <c i="1" r="AW57"/>
  <c i="10" r="F35"/>
  <c i="1" r="BB63"/>
  <c i="4" r="F37"/>
  <c i="1" r="BD57"/>
  <c i="7" r="J34"/>
  <c i="1" r="AW60"/>
  <c i="6" r="F36"/>
  <c i="1" r="BC59"/>
  <c i="3" r="J34"/>
  <c i="1" r="AW56"/>
  <c i="7" r="F34"/>
  <c i="1" r="BA60"/>
  <c i="3" r="F37"/>
  <c i="1" r="BD56"/>
  <c i="10" r="F34"/>
  <c i="1" r="BA63"/>
  <c i="7" r="F35"/>
  <c i="1" r="BB60"/>
  <c i="9" r="F34"/>
  <c i="1" r="BA62"/>
  <c i="7" r="F37"/>
  <c i="1" r="BD60"/>
  <c i="10" r="F37"/>
  <c i="1" r="BD63"/>
  <c i="8" r="F34"/>
  <c i="1" r="BA61"/>
  <c i="8" r="F37"/>
  <c i="1" r="BD61"/>
  <c i="4" r="F34"/>
  <c i="1" r="BA57"/>
  <c i="3" r="F36"/>
  <c i="1" r="BC56"/>
  <c i="3" r="F34"/>
  <c i="1" r="BA56"/>
  <c i="6" r="F35"/>
  <c i="1" r="BB59"/>
  <c i="8" r="F35"/>
  <c i="1" r="BB61"/>
  <c i="8" r="J34"/>
  <c i="1" r="AW61"/>
  <c i="10" r="J34"/>
  <c i="1" r="AW63"/>
  <c i="5" r="F34"/>
  <c i="1" r="BA58"/>
  <c i="5" r="F37"/>
  <c i="1" r="BD58"/>
  <c i="7" r="F36"/>
  <c i="1" r="BC60"/>
  <c i="5" r="F35"/>
  <c i="1" r="BB58"/>
  <c i="5" r="F36"/>
  <c i="1" r="BC58"/>
  <c i="5" r="J34"/>
  <c i="1" r="AW58"/>
  <c i="9" r="F36"/>
  <c i="1" r="BC62"/>
  <c i="6" r="J34"/>
  <c i="1" r="AW59"/>
  <c i="4" r="F36"/>
  <c i="1" r="BC57"/>
  <c i="8" r="F36"/>
  <c i="1" r="BC61"/>
  <c i="3" r="F35"/>
  <c i="1" r="BB56"/>
  <c i="6" r="F37"/>
  <c i="1" r="BD59"/>
  <c i="4" r="F35"/>
  <c i="1" r="BB57"/>
  <c i="9" r="J34"/>
  <c i="1" r="AW62"/>
  <c i="10" r="F36"/>
  <c i="1" r="BC63"/>
  <c i="6" r="F34"/>
  <c i="1" r="BA59"/>
  <c i="9" r="F37"/>
  <c i="1" r="BD62"/>
  <c i="9" r="F35"/>
  <c i="1" r="BB62"/>
  <c i="7" l="1" r="T109"/>
  <c i="9" r="R86"/>
  <c i="3" r="P84"/>
  <c r="P83"/>
  <c i="1" r="AU56"/>
  <c i="8" r="R83"/>
  <c i="7" r="R528"/>
  <c i="8" r="T83"/>
  <c i="7" r="T373"/>
  <c r="T108"/>
  <c i="4" r="P88"/>
  <c r="P87"/>
  <c i="1" r="AU57"/>
  <c i="5" r="P85"/>
  <c r="P84"/>
  <c i="1" r="AU58"/>
  <c i="8" r="P83"/>
  <c i="1" r="AU61"/>
  <c i="7" r="P528"/>
  <c r="T452"/>
  <c i="4" r="T88"/>
  <c r="T87"/>
  <c i="6" r="R243"/>
  <c r="R100"/>
  <c r="R99"/>
  <c r="R98"/>
  <c i="7" r="BK203"/>
  <c r="J203"/>
  <c r="J70"/>
  <c r="P109"/>
  <c r="P203"/>
  <c r="P192"/>
  <c r="P108"/>
  <c i="6" r="T243"/>
  <c r="T98"/>
  <c i="7" r="R203"/>
  <c r="R192"/>
  <c r="P373"/>
  <c i="5" r="T85"/>
  <c r="T84"/>
  <c i="7" r="P452"/>
  <c i="8" r="BK83"/>
  <c r="J83"/>
  <c r="J59"/>
  <c i="7" r="T528"/>
  <c i="3" r="T84"/>
  <c r="T83"/>
  <c i="2" r="R88"/>
  <c r="R87"/>
  <c i="7" r="R373"/>
  <c i="2" r="P88"/>
  <c r="P87"/>
  <c i="1" r="AU55"/>
  <c i="6" r="P100"/>
  <c r="P99"/>
  <c r="P98"/>
  <c i="1" r="AU59"/>
  <c i="5" r="R85"/>
  <c r="R84"/>
  <c i="2" r="T88"/>
  <c r="T87"/>
  <c i="7" r="BK528"/>
  <c r="J528"/>
  <c r="J84"/>
  <c i="2" r="BK88"/>
  <c r="J88"/>
  <c r="J60"/>
  <c i="10" r="BK80"/>
  <c r="J80"/>
  <c r="J59"/>
  <c i="9" r="BK86"/>
  <c r="J86"/>
  <c i="6" r="J99"/>
  <c r="J60"/>
  <c r="J100"/>
  <c r="J61"/>
  <c i="5" r="J85"/>
  <c r="J60"/>
  <c i="4" r="BK87"/>
  <c r="J87"/>
  <c i="3" r="BK83"/>
  <c r="J83"/>
  <c r="J30"/>
  <c i="1" r="AG56"/>
  <c i="8" r="F33"/>
  <c i="1" r="AZ61"/>
  <c i="10" r="F33"/>
  <c i="1" r="AZ63"/>
  <c i="2" r="J33"/>
  <c i="1" r="AV55"/>
  <c r="AT55"/>
  <c i="5" r="F33"/>
  <c i="1" r="AZ58"/>
  <c i="9" r="J30"/>
  <c i="1" r="AG62"/>
  <c i="6" r="J30"/>
  <c i="1" r="AG59"/>
  <c i="7" r="J33"/>
  <c i="1" r="AV60"/>
  <c r="AT60"/>
  <c i="6" r="J33"/>
  <c i="1" r="AV59"/>
  <c r="AT59"/>
  <c i="10" r="J33"/>
  <c i="1" r="AV63"/>
  <c r="AT63"/>
  <c i="6" r="F33"/>
  <c i="1" r="AZ59"/>
  <c i="4" r="J30"/>
  <c i="1" r="AG57"/>
  <c r="BB54"/>
  <c r="W31"/>
  <c r="BA54"/>
  <c r="W30"/>
  <c r="BC54"/>
  <c r="W32"/>
  <c i="2" r="F33"/>
  <c i="1" r="AZ55"/>
  <c i="3" r="J33"/>
  <c i="1" r="AV56"/>
  <c r="AT56"/>
  <c i="4" r="F33"/>
  <c i="1" r="AZ57"/>
  <c i="5" r="J33"/>
  <c i="1" r="AV58"/>
  <c r="AT58"/>
  <c r="BD54"/>
  <c r="W33"/>
  <c i="3" r="F33"/>
  <c i="1" r="AZ56"/>
  <c i="9" r="J33"/>
  <c i="1" r="AV62"/>
  <c r="AT62"/>
  <c i="4" r="J33"/>
  <c i="1" r="AV57"/>
  <c r="AT57"/>
  <c i="9" r="F33"/>
  <c i="1" r="AZ62"/>
  <c i="8" r="J33"/>
  <c i="1" r="AV61"/>
  <c r="AT61"/>
  <c i="5" r="J30"/>
  <c i="1" r="AG58"/>
  <c i="7" r="F33"/>
  <c i="1" r="AZ60"/>
  <c i="7" l="1" r="P107"/>
  <c i="1" r="AU60"/>
  <c i="7" r="R108"/>
  <c r="R107"/>
  <c r="T107"/>
  <c i="2" r="BK87"/>
  <c r="J87"/>
  <c i="7" r="BK192"/>
  <c r="J192"/>
  <c r="J68"/>
  <c i="1" r="AN62"/>
  <c i="9" r="J59"/>
  <c r="J39"/>
  <c i="1" r="AN59"/>
  <c r="AN58"/>
  <c i="6" r="J39"/>
  <c i="1" r="AN57"/>
  <c i="4" r="J59"/>
  <c i="5" r="J39"/>
  <c i="1" r="AN56"/>
  <c i="3" r="J59"/>
  <c i="4" r="J39"/>
  <c i="3" r="J39"/>
  <c i="1" r="AU54"/>
  <c r="AW54"/>
  <c r="AK30"/>
  <c i="8" r="J30"/>
  <c i="1" r="AG61"/>
  <c r="AY54"/>
  <c i="10" r="J30"/>
  <c i="1" r="AG63"/>
  <c r="AX54"/>
  <c r="AZ54"/>
  <c r="W29"/>
  <c i="2" r="J30"/>
  <c i="1" r="AG55"/>
  <c i="8" l="1" r="J39"/>
  <c i="2" r="J39"/>
  <c i="10" r="J39"/>
  <c i="7" r="BK108"/>
  <c r="J108"/>
  <c r="J60"/>
  <c i="2" r="J59"/>
  <c i="1" r="AN61"/>
  <c r="AN55"/>
  <c r="AN63"/>
  <c r="AV54"/>
  <c r="AK29"/>
  <c i="7" l="1" r="BK107"/>
  <c r="J107"/>
  <c r="J30"/>
  <c i="1" r="AG60"/>
  <c r="AN60"/>
  <c r="AT54"/>
  <c i="7" l="1" r="J39"/>
  <c r="J5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<sst xmlns="http://schemas.openxmlformats.org/spreadsheetml/2006/main">
  <si>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</si>
  <si>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</si>
  <si>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</si>
  <si>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</si>
  <si>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</si>
  <si>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{c2aca3e6-644f-4bce-8f03-9d592245c8e9}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</si>
  <si>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</si>
  <si>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</si>
  <si>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</si>
  <si>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</si>
  <si>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</si>
  <si>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</si>
  <si>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</si>
  <si>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</si>
  <si>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</si>
  <si>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Roz81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</si>
  <si>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</si>
  <si>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</si>
  <si>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ŠKROUPOVA NÁMĚSTÍ – ČESKÁ LÍPA</t>
  </si>
  <si>
    <t>KSO:</t>
  </si>
  <si>
    <t>823 5</t>
  </si>
  <si>
    <t>CC-CZ:</t>
  </si>
  <si>
    <t>211</t>
  </si>
  <si>
    <t>Místo:</t>
  </si>
  <si>
    <t xml:space="preserve"> </t>
  </si>
  <si>
    <t>Datum:</t>
  </si>
  <si>
    <t>10. 2. 2024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</si>
  <si>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</si>
  <si>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</si>
  <si>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</si>
  <si>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</si>
  <si>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</si>
  <si>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</si>
  <si>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</si>
  <si>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</si>
  <si>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</si>
  <si>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</si>
  <si>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</si>
  <si>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</si>
  <si>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</si>
  <si>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</si>
  <si>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</si>
  <si>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</si>
  <si>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</si>
  <si>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</si>
  <si>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</si>
  <si>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</si>
  <si>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</si>
  <si>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</si>
  <si>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</si>
  <si>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</si>
  <si>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</si>
  <si>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</si>
  <si>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</si>
  <si>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</si>
  <si>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</si>
  <si>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</si>
  <si>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</si>
  <si>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</si>
  <si>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</si>
  <si>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</si>
  <si>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</si>
  <si>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</si>
  <si>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</si>
  <si>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</si>
  <si>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</si>
  <si>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</si>
  <si>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</si>
  <si>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</si>
  <si>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</si>
  <si>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</si>
  <si>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</si>
  <si>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</si>
  <si>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</si>
  <si>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</si>
  <si>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</si>
  <si>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</si>
  <si>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Dopravní řešení</t>
  </si>
  <si>
    <t>STA</t>
  </si>
  <si>
    <t>1</t>
  </si>
  <si>
    <t>{8ebc7151-aaed-477a-a3e1-c92b6ff75af9}</t>
  </si>
  <si>
    <t>2</t>
  </si>
  <si>
    <t>02</t>
  </si>
  <si>
    <t>Řešení zeleně</t>
  </si>
  <si>
    <t>{ed6aa52f-cd39-4564-8ab5-a8d9f9f486cd}</t>
  </si>
  <si>
    <t>03</t>
  </si>
  <si>
    <t>Odvodnění zpevněných ploch</t>
  </si>
  <si>
    <t>{09abc04b-2b0d-4d5a-87db-c00072b67228}</t>
  </si>
  <si>
    <t>04</t>
  </si>
  <si>
    <t>VO</t>
  </si>
  <si>
    <t>{2044a5a5-2c72-45af-b4c9-3bef79eef391}</t>
  </si>
  <si>
    <t>05a</t>
  </si>
  <si>
    <t>Mobiliář - prvky</t>
  </si>
  <si>
    <t>{5830aa4d-3c76-4f96-b05b-f77124e5259e}</t>
  </si>
  <si>
    <t>05-b</t>
  </si>
  <si>
    <t>Mobiliář - schodiště</t>
  </si>
  <si>
    <t>{a4748e70-2259-4966-89e2-3ca9771ab16d}</t>
  </si>
  <si>
    <t>06</t>
  </si>
  <si>
    <t>Vodní prvek-technologie</t>
  </si>
  <si>
    <t>{6d4f9364-22b7-437d-ace1-b235f19e80c4}</t>
  </si>
  <si>
    <t>07</t>
  </si>
  <si>
    <t>Vodovodní přípojka</t>
  </si>
  <si>
    <t>{140e5d32-9d11-461a-a7a5-3d8bcc3c78c8}</t>
  </si>
  <si>
    <t>08</t>
  </si>
  <si>
    <t>Vedlejší náklady</t>
  </si>
  <si>
    <t>{e987f92c-6da7-4a0e-8b0e-968205fc1657}</t>
  </si>
  <si>
    <t>akzona</t>
  </si>
  <si>
    <t>2069,2</t>
  </si>
  <si>
    <t>drenaz</t>
  </si>
  <si>
    <t>257</t>
  </si>
  <si>
    <t>KRYCÍ LIST SOUPISU PRACÍ</t>
  </si>
  <si>
    <t>odvoz</t>
  </si>
  <si>
    <t>2139,1</t>
  </si>
  <si>
    <t>výkop</t>
  </si>
  <si>
    <t>40</t>
  </si>
  <si>
    <t>Objekt:</t>
  </si>
  <si>
    <t>01 - Dopravní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</si>
  <si>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</si>
  <si>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</si>
  <si>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</si>
  <si>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</si>
  <si>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</si>
  <si>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</si>
  <si>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</si>
  <si>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</si>
  <si>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</si>
  <si>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</si>
  <si>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</si>
  <si>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</si>
  <si>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</si>
  <si>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</si>
  <si>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</si>
  <si>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</si>
  <si>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</si>
  <si>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</si>
  <si>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</si>
  <si>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</si>
  <si>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</si>
  <si>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</si>
  <si>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</si>
  <si>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</si>
  <si>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</si>
  <si>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</si>
  <si>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</si>
  <si>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</si>
  <si>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</si>
  <si>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</si>
  <si>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113106511</t>
  </si>
  <si>
    <t>Rozebrání dlažeb vozovek z velkých kostek s ložem z kameniva strojně pl přes 200 m2</t>
  </si>
  <si>
    <t>m2</t>
  </si>
  <si>
    <t>CS ÚRS 2025 01</t>
  </si>
  <si>
    <t>4</t>
  </si>
  <si>
    <t>660816205</t>
  </si>
  <si>
    <t>Online PSC</t>
  </si>
  <si>
    <t>https://podminky.urs.cz/item/CS_URS_2025_01/113106511</t>
  </si>
  <si>
    <t>113107223</t>
  </si>
  <si>
    <t>Odstranění podkladu z kameniva drceného tl přes 200 do 300 mm strojně pl přes 200 m2</t>
  </si>
  <si>
    <t>-1965247492</t>
  </si>
  <si>
    <t>https://podminky.urs.cz/item/CS_URS_2025_01/113107223</t>
  </si>
  <si>
    <t>VV</t>
  </si>
  <si>
    <t>"pod zpevněnými plochami" 4973</t>
  </si>
  <si>
    <t>"pod zelenými plochami" 299</t>
  </si>
  <si>
    <t>"nezpevněné plochy" 6</t>
  </si>
  <si>
    <t>Součet</t>
  </si>
  <si>
    <t>3</t>
  </si>
  <si>
    <t>113107242</t>
  </si>
  <si>
    <t>Odstranění podkladu živičného tl přes 50 do 100 mm strojně pl přes 200 m2</t>
  </si>
  <si>
    <t>-925321320</t>
  </si>
  <si>
    <t>https://podminky.urs.cz/item/CS_URS_2025_01/113107242</t>
  </si>
  <si>
    <t>113202111</t>
  </si>
  <si>
    <t>Vytrhání obrub krajníků obrubníků stojatých</t>
  </si>
  <si>
    <t>m</t>
  </si>
  <si>
    <t>171300279</t>
  </si>
  <si>
    <t>https://podminky.urs.cz/item/CS_URS_2025_01/113202111</t>
  </si>
  <si>
    <t>5</t>
  </si>
  <si>
    <t>113204111</t>
  </si>
  <si>
    <t>Vytrhání obrub záhonových</t>
  </si>
  <si>
    <t>-1786400079</t>
  </si>
  <si>
    <t>https://podminky.urs.cz/item/CS_URS_2025_01/113204111</t>
  </si>
  <si>
    <t>6</t>
  </si>
  <si>
    <t>121151113</t>
  </si>
  <si>
    <t>Sejmutí ornice plochy do 500 m2 tl vrstvy do 200 mm strojně</t>
  </si>
  <si>
    <t>774733109</t>
  </si>
  <si>
    <t>https://podminky.urs.cz/item/CS_URS_2025_01/121151113</t>
  </si>
  <si>
    <t>P</t>
  </si>
  <si>
    <t>Poznámka k položce:_x000d_
odečteno z výkresu D.1.1.2 Situace pozemní komunikace, D.1.1.4 Vzorové příčné řezy</t>
  </si>
  <si>
    <t>7</t>
  </si>
  <si>
    <t>122151103</t>
  </si>
  <si>
    <t>Odkopávky a prokopávky nezapažené v hornině třídy těžitelnosti I skupiny 1 a 2 objem do 100 m3 strojně</t>
  </si>
  <si>
    <t>m3</t>
  </si>
  <si>
    <t>-638679913</t>
  </si>
  <si>
    <t>https://podminky.urs.cz/item/CS_URS_2025_01/122151103</t>
  </si>
  <si>
    <t>"výměna aktivní zóny do hloubky 400mm v případě neúnosné pláně" 5173*0,4</t>
  </si>
  <si>
    <t>"vytvoření drenáže" 40</t>
  </si>
  <si>
    <t>8</t>
  </si>
  <si>
    <t>129951123</t>
  </si>
  <si>
    <t>Bourání zdiva z ŽB nebo předpjatého betonu v odkopávkách nebo prokopávkách strojně</t>
  </si>
  <si>
    <t>1374726803</t>
  </si>
  <si>
    <t>https://podminky.urs.cz/item/CS_URS_2025_01/129951123</t>
  </si>
  <si>
    <t>9</t>
  </si>
  <si>
    <t>162751117</t>
  </si>
  <si>
    <t>Vodorovné přemístění přes 9 000 do 10000 m výkopku/sypaniny z horniny třídy těžitelnosti I skupiny 1 až 3</t>
  </si>
  <si>
    <t>-1287096427</t>
  </si>
  <si>
    <t>https://podminky.urs.cz/item/CS_URS_2025_01/162751117</t>
  </si>
  <si>
    <t>"odvoz zeminy z aktivní zóny" akzona</t>
  </si>
  <si>
    <t>"výkop pro drenáž" výkop</t>
  </si>
  <si>
    <t>"odvoz zeminy ze zelených ploch (ornice+drn)" 299*0,1</t>
  </si>
  <si>
    <t>10</t>
  </si>
  <si>
    <t>171201231</t>
  </si>
  <si>
    <t>Poplatek za uložení zeminy a kamení na recyklační skládce (skládkovné) kód odpadu 17 05 04</t>
  </si>
  <si>
    <t>t</t>
  </si>
  <si>
    <t>-672655406</t>
  </si>
  <si>
    <t>https://podminky.urs.cz/item/CS_URS_2025_01/171201231</t>
  </si>
  <si>
    <t>odvoz*1,7</t>
  </si>
  <si>
    <t>11</t>
  </si>
  <si>
    <t>171251201</t>
  </si>
  <si>
    <t>Uložení sypaniny na skládky nebo meziskládky</t>
  </si>
  <si>
    <t>-1615910893</t>
  </si>
  <si>
    <t>https://podminky.urs.cz/item/CS_URS_2025_01/171251201</t>
  </si>
  <si>
    <t>181951112</t>
  </si>
  <si>
    <t>Úprava pláně v hornině třídy těžitelnosti I, skupiny 1 až 3 se zhutněním</t>
  </si>
  <si>
    <t>-1816290029</t>
  </si>
  <si>
    <t>https://podminky.urs.cz/item/CS_URS_2025_01/181951112</t>
  </si>
  <si>
    <t>"přehutnění pláně v případě únosného podloží" 5173</t>
  </si>
  <si>
    <t>Zakládání</t>
  </si>
  <si>
    <t>13</t>
  </si>
  <si>
    <t>211561111</t>
  </si>
  <si>
    <t>Výplň odvodňovacích žeber nebo trativodů kamenivem hrubým drceným frakce 4 až 16 mm</t>
  </si>
  <si>
    <t>-746301767</t>
  </si>
  <si>
    <t>https://podminky.urs.cz/item/CS_URS_2025_01/211561111</t>
  </si>
  <si>
    <t>drenaz*0,12</t>
  </si>
  <si>
    <t>14</t>
  </si>
  <si>
    <t>211971110</t>
  </si>
  <si>
    <t>Zřízení opláštění žeber nebo trativodů geotextilií v rýze nebo zářezu sklonu do 1:2</t>
  </si>
  <si>
    <t>-1873838369</t>
  </si>
  <si>
    <t>https://podminky.urs.cz/item/CS_URS_2025_01/211971110</t>
  </si>
  <si>
    <t>drenaz*1,6</t>
  </si>
  <si>
    <t>15</t>
  </si>
  <si>
    <t>M</t>
  </si>
  <si>
    <t>69311060</t>
  </si>
  <si>
    <t>geotextilie netkaná separační, ochranná, filtrační, drenážní PP 190g/m2</t>
  </si>
  <si>
    <t>-943906703</t>
  </si>
  <si>
    <t>16</t>
  </si>
  <si>
    <t>212752401</t>
  </si>
  <si>
    <t>Trativod z drenážních trubek korugovaných PE-HD SN 8 perforace 360° včetně lože otevřený výkop DN 100 pro liniové stavby</t>
  </si>
  <si>
    <t>-616971101</t>
  </si>
  <si>
    <t>https://podminky.urs.cz/item/CS_URS_2025_01/212752401</t>
  </si>
  <si>
    <t>Vodorovné konstrukce</t>
  </si>
  <si>
    <t>17</t>
  </si>
  <si>
    <t>451315111</t>
  </si>
  <si>
    <t>Podkladní nebo vyrovnávací vrstva z betonu C25/30 tl 100 mm</t>
  </si>
  <si>
    <t>-871074051</t>
  </si>
  <si>
    <t>https://podminky.urs.cz/item/CS_URS_2025_01/451315111</t>
  </si>
  <si>
    <t>"lože pod hladkou žulová deska lemující reliéfní dlažbu" 27</t>
  </si>
  <si>
    <t>18</t>
  </si>
  <si>
    <t>451573111</t>
  </si>
  <si>
    <t>Lože pod potrubí otevřený výkop ze štěrkopísku</t>
  </si>
  <si>
    <t>1211671714</t>
  </si>
  <si>
    <t>https://podminky.urs.cz/item/CS_URS_2025_01/451573111</t>
  </si>
  <si>
    <t>drenaz*0,032</t>
  </si>
  <si>
    <t>Komunikace pozemní</t>
  </si>
  <si>
    <t>19</t>
  </si>
  <si>
    <t>564861111</t>
  </si>
  <si>
    <t>Podklad ze štěrkodrtě ŠD plochy přes 100 m2 tl 200 mm</t>
  </si>
  <si>
    <t>886706492</t>
  </si>
  <si>
    <t>https://podminky.urs.cz/item/CS_URS_2025_01/564861111</t>
  </si>
  <si>
    <t>"2 vrstvy pro výměnu pláně" 5173*2</t>
  </si>
  <si>
    <t>"konstrukční vrstvy komunikací a zpevněných ploch" 1504*2+2059,88+124+1494+34+27+21</t>
  </si>
  <si>
    <t>20</t>
  </si>
  <si>
    <t>564861111R</t>
  </si>
  <si>
    <t>Podklad ze štěrkodrtě ŠD (bez nulové fr.) plochy přes 100 m2 tl 200 mm</t>
  </si>
  <si>
    <t>-1652373959</t>
  </si>
  <si>
    <t>"vrstva štěrkodrti - směs fr. 2/5, 4/8, 8/16, 16/32, 32/64 v poměru 1:1:1:1:1:1" 124+139</t>
  </si>
  <si>
    <t>565145121</t>
  </si>
  <si>
    <t>Asfaltový beton vrstva podkladní ACP 16 (obalované kamenivo OKS) tl 60 mm š přes 3 m</t>
  </si>
  <si>
    <t>-1146145308</t>
  </si>
  <si>
    <t>https://podminky.urs.cz/item/CS_URS_2025_01/565145121</t>
  </si>
  <si>
    <t>22</t>
  </si>
  <si>
    <t>573111112</t>
  </si>
  <si>
    <t>Postřik živičný infiltrační s posypem z asfaltu množství 1 kg/m2</t>
  </si>
  <si>
    <t>139383639</t>
  </si>
  <si>
    <t>https://podminky.urs.cz/item/CS_URS_2025_01/573111112</t>
  </si>
  <si>
    <t>23</t>
  </si>
  <si>
    <t>573211109</t>
  </si>
  <si>
    <t>Postřik živičný spojovací z asfaltu v množství 0,50 kg/m2</t>
  </si>
  <si>
    <t>1138040539</t>
  </si>
  <si>
    <t>https://podminky.urs.cz/item/CS_URS_2025_01/573211109</t>
  </si>
  <si>
    <t>24</t>
  </si>
  <si>
    <t>577134111</t>
  </si>
  <si>
    <t>Asfaltový beton vrstva obrusná ACO 11 (ABS) tř. I tl 40 mm š do 3 m z nemodifikovaného asfaltu</t>
  </si>
  <si>
    <t>-1310838800</t>
  </si>
  <si>
    <t>https://podminky.urs.cz/item/CS_URS_2025_01/577134111</t>
  </si>
  <si>
    <t>25</t>
  </si>
  <si>
    <t>591211111</t>
  </si>
  <si>
    <t>Kladení dlažby z kostek drobných z kamene do lože z kameniva těženého tl 50 mm</t>
  </si>
  <si>
    <t>1695997001</t>
  </si>
  <si>
    <t>https://podminky.urs.cz/item/CS_URS_2025_01/591211111</t>
  </si>
  <si>
    <t>26</t>
  </si>
  <si>
    <t>58381007</t>
  </si>
  <si>
    <t>kostka štípaná dlažební žula drobná 8/10</t>
  </si>
  <si>
    <t>332647314</t>
  </si>
  <si>
    <t>"kostka žulová 8/10 štípaná - pochozí" 1846</t>
  </si>
  <si>
    <t>"kostka žulová 8/10 štípaná - pochozí - široké spáry pro vsak mezi stromy" 139</t>
  </si>
  <si>
    <t>"kostka žulová 8/10 štípaná - pojížděná" 1485</t>
  </si>
  <si>
    <t>3470*1,02 "Přepočtené koeficientem množství</t>
  </si>
  <si>
    <t>27</t>
  </si>
  <si>
    <t>583810R1</t>
  </si>
  <si>
    <t>kostka štípaná dlažební čedič drobná 8/10 - původní</t>
  </si>
  <si>
    <t>1610290582</t>
  </si>
  <si>
    <t>28</t>
  </si>
  <si>
    <t>583810R2</t>
  </si>
  <si>
    <t>žulové odseky výšky 8/10cm s rovnou horní hranou</t>
  </si>
  <si>
    <t>-2055471866</t>
  </si>
  <si>
    <t>29</t>
  </si>
  <si>
    <t>583810R3</t>
  </si>
  <si>
    <t>Čedičová hradní dlažba, horní hrana rovná 6-20 cm, nepravidelná</t>
  </si>
  <si>
    <t>-1823454626</t>
  </si>
  <si>
    <t>30</t>
  </si>
  <si>
    <t>596212210</t>
  </si>
  <si>
    <t>Kladení zámkové dlažby pozemních komunikací ručně tl 80 mm skupiny A pl do 50 m2</t>
  </si>
  <si>
    <t>261066425</t>
  </si>
  <si>
    <t>https://podminky.urs.cz/item/CS_URS_2025_01/596212210</t>
  </si>
  <si>
    <t>31</t>
  </si>
  <si>
    <t>59245226</t>
  </si>
  <si>
    <t>dlažba tvar obdélník betonová pro nevidomé 200x100x80mm barevná</t>
  </si>
  <si>
    <t>-98391988</t>
  </si>
  <si>
    <t>32</t>
  </si>
  <si>
    <t>596841120</t>
  </si>
  <si>
    <t>Kladení betonové dlažby komunikací pro pěší do lože z cement malty velikosti do 0,09 m2 pl do 50 m2</t>
  </si>
  <si>
    <t>820211320</t>
  </si>
  <si>
    <t>https://podminky.urs.cz/item/CS_URS_2025_01/596841120</t>
  </si>
  <si>
    <t>"hladká žulová deska lemující reliéfní dlažbu" 27</t>
  </si>
  <si>
    <t>33</t>
  </si>
  <si>
    <t>58381124R</t>
  </si>
  <si>
    <t>deska dlažební broušená žula 300x250mm tl 50mm</t>
  </si>
  <si>
    <t>559759902</t>
  </si>
  <si>
    <t>Ostatní konstrukce a práce, bourání</t>
  </si>
  <si>
    <t>34</t>
  </si>
  <si>
    <t>914111111</t>
  </si>
  <si>
    <t>Montáž svislé dopravní značky do velikosti 1 m2 objímkami na sloupek nebo konzolu</t>
  </si>
  <si>
    <t>kus</t>
  </si>
  <si>
    <t>989717755</t>
  </si>
  <si>
    <t>https://podminky.urs.cz/item/CS_URS_2025_01/914111111</t>
  </si>
  <si>
    <t>35</t>
  </si>
  <si>
    <t>40445620</t>
  </si>
  <si>
    <t>zákazové, příkazové dopravní značky B1-B34, C1-15 700mm</t>
  </si>
  <si>
    <t>-1921696675</t>
  </si>
  <si>
    <t>36</t>
  </si>
  <si>
    <t>40445625</t>
  </si>
  <si>
    <t>informativní značky provozní IP8, IP9, IP11-IP13 500x700mm</t>
  </si>
  <si>
    <t>1367848228</t>
  </si>
  <si>
    <t>37</t>
  </si>
  <si>
    <t>40445649</t>
  </si>
  <si>
    <t>dodatkové tabulky E3-E5, E8, E14-E16 500x150mm</t>
  </si>
  <si>
    <t>-1532367080</t>
  </si>
  <si>
    <t>38</t>
  </si>
  <si>
    <t>40445650</t>
  </si>
  <si>
    <t>dodatkové tabulky E7, E12, E13 500x300mm</t>
  </si>
  <si>
    <t>1652481898</t>
  </si>
  <si>
    <t>39</t>
  </si>
  <si>
    <t>914111121</t>
  </si>
  <si>
    <t>Montáž svislé dopravní značky do velikosti 2 m2 objímkami na sloupek nebo konzolu</t>
  </si>
  <si>
    <t>-177467100</t>
  </si>
  <si>
    <t>https://podminky.urs.cz/item/CS_URS_2025_01/914111121</t>
  </si>
  <si>
    <t>40445655</t>
  </si>
  <si>
    <t>informativní značky zónové IZ6, IZ7 1000x1500mm</t>
  </si>
  <si>
    <t>-564640382</t>
  </si>
  <si>
    <t>41</t>
  </si>
  <si>
    <t>914511112</t>
  </si>
  <si>
    <t>Montáž sloupku dopravních značek délky do 3,5 m s betonovým základem a patkou</t>
  </si>
  <si>
    <t>1972053799</t>
  </si>
  <si>
    <t>https://podminky.urs.cz/item/CS_URS_2025_01/914511112</t>
  </si>
  <si>
    <t>Poznámka k položce:_x000d_
odečteno z výkresu D.1.1.2 Situace pozemní komunikace</t>
  </si>
  <si>
    <t>42</t>
  </si>
  <si>
    <t>40445225</t>
  </si>
  <si>
    <t>sloupek pro dopravní značku Zn D 60mm v 3,5m</t>
  </si>
  <si>
    <t>-1091679252</t>
  </si>
  <si>
    <t>43</t>
  </si>
  <si>
    <t>40445240</t>
  </si>
  <si>
    <t>patka pro sloupek Al D 60mm</t>
  </si>
  <si>
    <t>-1049166722</t>
  </si>
  <si>
    <t>44</t>
  </si>
  <si>
    <t>40445256</t>
  </si>
  <si>
    <t>svorka upínací na sloupek dopravní značky D 60mm</t>
  </si>
  <si>
    <t>431556828</t>
  </si>
  <si>
    <t>45</t>
  </si>
  <si>
    <t>40445253</t>
  </si>
  <si>
    <t>víčko plastové na sloupek D 60mm</t>
  </si>
  <si>
    <t>2006298667</t>
  </si>
  <si>
    <t>46</t>
  </si>
  <si>
    <t>916231213R</t>
  </si>
  <si>
    <t>Osazení chodníkového obrubníku žulového stojatého s boční opěrou do lože z betonu prostého</t>
  </si>
  <si>
    <t>-2122959695</t>
  </si>
  <si>
    <t>47</t>
  </si>
  <si>
    <t>59217002R</t>
  </si>
  <si>
    <t>obrubník zahradní žulový řezaný 1000x50x200mm</t>
  </si>
  <si>
    <t>-2049476320</t>
  </si>
  <si>
    <t>48</t>
  </si>
  <si>
    <t>916241213</t>
  </si>
  <si>
    <t>Osazení obrubníku kamenného stojatého s boční opěrou do lože z betonu prostého</t>
  </si>
  <si>
    <t>1952336365</t>
  </si>
  <si>
    <t>https://podminky.urs.cz/item/CS_URS_2025_01/916241213</t>
  </si>
  <si>
    <t>49</t>
  </si>
  <si>
    <t>58380006R</t>
  </si>
  <si>
    <t>obrubník kamenný žulový přímý 1000x150x150mm</t>
  </si>
  <si>
    <t>-403690391</t>
  </si>
  <si>
    <t>Poznámka k položce:_x000d_
Hmotnost: 105 kg/bm</t>
  </si>
  <si>
    <t>631*1,02 "Přepočtené koeficientem množství</t>
  </si>
  <si>
    <t>50</t>
  </si>
  <si>
    <t>916991121</t>
  </si>
  <si>
    <t>Lože pod obrubníky, krajníky nebo obruby z dlažebních kostek z betonu prostého</t>
  </si>
  <si>
    <t>902800508</t>
  </si>
  <si>
    <t>https://podminky.urs.cz/item/CS_URS_2025_01/916991121</t>
  </si>
  <si>
    <t>0,08*(22+631)</t>
  </si>
  <si>
    <t>51</t>
  </si>
  <si>
    <t>919112212</t>
  </si>
  <si>
    <t>Řezání spár pro vytvoření komůrky š 10 mm hl 20 mm pro těsnící zálivku v živičném krytu</t>
  </si>
  <si>
    <t>797855589</t>
  </si>
  <si>
    <t>https://podminky.urs.cz/item/CS_URS_2025_01/919112212</t>
  </si>
  <si>
    <t>52</t>
  </si>
  <si>
    <t>919121111</t>
  </si>
  <si>
    <t>Těsnění spár zálivkou za studena pro komůrky š 10 mm hl 20 mm s těsnicím profilem</t>
  </si>
  <si>
    <t>349585500</t>
  </si>
  <si>
    <t>https://podminky.urs.cz/item/CS_URS_2025_01/919121111</t>
  </si>
  <si>
    <t>53</t>
  </si>
  <si>
    <t>935113111</t>
  </si>
  <si>
    <t>Osazení odvodňovacího polymerbetonového žlabu s krycím roštem šířky do 200 mm</t>
  </si>
  <si>
    <t>-1828825008</t>
  </si>
  <si>
    <t>https://podminky.urs.cz/item/CS_URS_2025_01/935113111</t>
  </si>
  <si>
    <t>54</t>
  </si>
  <si>
    <t>59227106R</t>
  </si>
  <si>
    <t>žlab odvodňovací z polymerbetonu bez spádu dna se svislým odtokem a integrovaným těsněním pozinkovaná hrana š 200mm s nerezovým nástavcem (slot)</t>
  </si>
  <si>
    <t>1202190526</t>
  </si>
  <si>
    <t>55</t>
  </si>
  <si>
    <t>966006132</t>
  </si>
  <si>
    <t>Odstranění značek dopravních nebo orientačních se sloupky s betonovými patkami</t>
  </si>
  <si>
    <t>-1301894519</t>
  </si>
  <si>
    <t>https://podminky.urs.cz/item/CS_URS_2025_01/966006132</t>
  </si>
  <si>
    <t>56</t>
  </si>
  <si>
    <t>966006211</t>
  </si>
  <si>
    <t>Odstranění svislých dopravních značek ze sloupů, sloupků nebo konzol</t>
  </si>
  <si>
    <t>2049591313</t>
  </si>
  <si>
    <t>https://podminky.urs.cz/item/CS_URS_2025_01/966006211</t>
  </si>
  <si>
    <t>997</t>
  </si>
  <si>
    <t>Přesun sutě</t>
  </si>
  <si>
    <t>57</t>
  </si>
  <si>
    <t>997221551</t>
  </si>
  <si>
    <t>Vodorovná doprava suti ze sypkých materiálů do 1 km</t>
  </si>
  <si>
    <t>1164153003</t>
  </si>
  <si>
    <t>https://podminky.urs.cz/item/CS_URS_2025_01/997221551</t>
  </si>
  <si>
    <t>58</t>
  </si>
  <si>
    <t>997221559</t>
  </si>
  <si>
    <t>Příplatek ZKD 1 km u vodorovné dopravy suti ze sypkých materiálů</t>
  </si>
  <si>
    <t>357951621</t>
  </si>
  <si>
    <t>https://podminky.urs.cz/item/CS_URS_2025_01/997221559</t>
  </si>
  <si>
    <t>4660,708*9 "Přepočtené koeficientem množství</t>
  </si>
  <si>
    <t>59</t>
  </si>
  <si>
    <t>997221561</t>
  </si>
  <si>
    <t>Vodorovná doprava suti z kusových materiálů do 1 km</t>
  </si>
  <si>
    <t>-1232570639</t>
  </si>
  <si>
    <t>https://podminky.urs.cz/item/CS_URS_2025_01/997221561</t>
  </si>
  <si>
    <t>"Obrubníky" 24,6</t>
  </si>
  <si>
    <t>60</t>
  </si>
  <si>
    <t>997221569</t>
  </si>
  <si>
    <t>Příplatek ZKD 1 km u vodorovné dopravy suti z kusových materiálů</t>
  </si>
  <si>
    <t>1319166577</t>
  </si>
  <si>
    <t>https://podminky.urs.cz/item/CS_URS_2025_01/997221569</t>
  </si>
  <si>
    <t>24,6</t>
  </si>
  <si>
    <t>24,6*9 "Přepočtené koeficientem množství</t>
  </si>
  <si>
    <t>61</t>
  </si>
  <si>
    <t>997221862</t>
  </si>
  <si>
    <t>Poplatek za uložení na recyklační skládce (skládkovné) stavebního odpadu z armovaného betonu pod kódem 17 01 01</t>
  </si>
  <si>
    <t>-911564353</t>
  </si>
  <si>
    <t>https://podminky.urs.cz/item/CS_URS_2025_01/997221862</t>
  </si>
  <si>
    <t>2,5*2</t>
  </si>
  <si>
    <t>62</t>
  </si>
  <si>
    <t>997221873</t>
  </si>
  <si>
    <t>Poplatek za uložení na recyklační skládce (skládkovné) stavebního odpadu zeminy a kamení zatříděného do Katalogu odpadů pod kódem 17 05 04</t>
  </si>
  <si>
    <t>79449129</t>
  </si>
  <si>
    <t>https://podminky.urs.cz/item/CS_URS_2025_01/997221873</t>
  </si>
  <si>
    <t>2322,32+1244,328</t>
  </si>
  <si>
    <t>63</t>
  </si>
  <si>
    <t>997221875</t>
  </si>
  <si>
    <t>Poplatek za uložení na recyklační skládce (skládkovné) stavebního odpadu asfaltového bez obsahu dehtu zatříděného do Katalogu odpadů pod kódem 17 03 02</t>
  </si>
  <si>
    <t>1360995117</t>
  </si>
  <si>
    <t>https://podminky.urs.cz/item/CS_URS_2025_01/997221875</t>
  </si>
  <si>
    <t>1094,06</t>
  </si>
  <si>
    <t>998</t>
  </si>
  <si>
    <t>Přesun hmot</t>
  </si>
  <si>
    <t>64</t>
  </si>
  <si>
    <t>998223011</t>
  </si>
  <si>
    <t>Přesun hmot pro pozemní komunikace s krytem dlážděným</t>
  </si>
  <si>
    <t>511833469</t>
  </si>
  <si>
    <t>https://podminky.urs.cz/item/CS_URS_2025_01/998223011</t>
  </si>
  <si>
    <t>02 - Řešení zeleně</t>
  </si>
  <si>
    <t>HSV - HSV</t>
  </si>
  <si>
    <t xml:space="preserve">    SO 02 - Řešení zeleně</t>
  </si>
  <si>
    <t>112151014</t>
  </si>
  <si>
    <t>Pokácení stromu volné v celku s odřezáním kmene a s odvětvením průměru kmene přes 400 do 500 mm</t>
  </si>
  <si>
    <t>https://podminky.urs.cz/item/CS_URS_2025_01/112151014</t>
  </si>
  <si>
    <t>112151017</t>
  </si>
  <si>
    <t>Pokácení stromu volné v celku s odřezáním kmene a s odvětvením průměru kmene přes 700 do 800 mm</t>
  </si>
  <si>
    <t>https://podminky.urs.cz/item/CS_URS_2025_01/112151017</t>
  </si>
  <si>
    <t>112151019</t>
  </si>
  <si>
    <t>Pokácení stromu volné v celku s odřezáním kmene a s odvětvením průměru kmene přes 900 do 1000 mm</t>
  </si>
  <si>
    <t>https://podminky.urs.cz/item/CS_URS_2025_01/112151019</t>
  </si>
  <si>
    <t>112151111</t>
  </si>
  <si>
    <t>Pokácení stromu směrové v celku s odřezáním kmene a s odvětvením průměru kmene přes 100 do 200 mm</t>
  </si>
  <si>
    <t>https://podminky.urs.cz/item/CS_URS_2025_01/112151111</t>
  </si>
  <si>
    <t>112155215</t>
  </si>
  <si>
    <t>Štěpkování s naložením na dopravní prostředek a odvozem do 20 km stromků a větví solitérů, průměru kmene do 300 mm</t>
  </si>
  <si>
    <t>https://podminky.urs.cz/item/CS_URS_2025_01/112155215</t>
  </si>
  <si>
    <t>112155221</t>
  </si>
  <si>
    <t>Štěpkování s naložením na dopravní prostředek a odvozem do 20 km stromků a větví solitérů, průměru kmene přes 300 do 500 mm</t>
  </si>
  <si>
    <t>https://podminky.urs.cz/item/CS_URS_2025_01/112155221</t>
  </si>
  <si>
    <t>112155225</t>
  </si>
  <si>
    <t>Štěpkování s naložením na dopravní prostředek a odvozem do 20 km stromků a větví solitérů, průměru kmene přes 500 do 700 mm</t>
  </si>
  <si>
    <t>https://podminky.urs.cz/item/CS_URS_2025_01/112155225</t>
  </si>
  <si>
    <t>112201111</t>
  </si>
  <si>
    <t>Odstranění pařezu v rovině nebo na svahu do 1:5 o průměru pařezu na řezné ploše do 200 mm</t>
  </si>
  <si>
    <t>https://podminky.urs.cz/item/CS_URS_2025_01/112201111</t>
  </si>
  <si>
    <t>112201114</t>
  </si>
  <si>
    <t>Odstranění pařezu v rovině nebo na svahu do 1:5 o průměru pařezu na řezné ploše přes 400 do 500 mm</t>
  </si>
  <si>
    <t>https://podminky.urs.cz/item/CS_URS_2025_01/112201114</t>
  </si>
  <si>
    <t>112201117</t>
  </si>
  <si>
    <t>Odstranění pařezu v rovině nebo na svahu do 1:5 o průměru pařezu na řezné ploše přes 700 do 800 mm</t>
  </si>
  <si>
    <t>https://podminky.urs.cz/item/CS_URS_2025_01/112201117</t>
  </si>
  <si>
    <t>112201119</t>
  </si>
  <si>
    <t>Odstranění pařezu v rovině nebo na svahu do 1:5 o průměru pařezu na řezné ploše přes 900 do 1000 mm</t>
  </si>
  <si>
    <t>https://podminky.urs.cz/item/CS_URS_2025_01/112201119</t>
  </si>
  <si>
    <t>171111104</t>
  </si>
  <si>
    <t>Uložení sypanin do násypů ručně s rozprostřením sypaniny ve vrstvách a s hrubým urovnáním zhutněných z hornin nesoudržných sypkých</t>
  </si>
  <si>
    <t>https://podminky.urs.cz/item/CS_URS_2025_01/171111104</t>
  </si>
  <si>
    <t>"zásyp stromových mís drceným kamenivem"0,52</t>
  </si>
  <si>
    <t>"strukturní substrát pro strom cca 0,1m3, ztratné 10%"32*1,1*0,1</t>
  </si>
  <si>
    <t>181311105</t>
  </si>
  <si>
    <t>Rozprostření a urovnání ornice v rovině nebo ve svahu sklonu do 1:5 ručně při souvislé ploše, tl. vrstvy přes 250 do 300 mm, uložení výsadbového substrátu</t>
  </si>
  <si>
    <t>https://podminky.urs.cz/item/CS_URS_2025_01/181311105</t>
  </si>
  <si>
    <t>"pro hrušně"1,6*1,6*16</t>
  </si>
  <si>
    <t>"pro břestovce"2*2*14</t>
  </si>
  <si>
    <t>"pro lípy"2,5*2</t>
  </si>
  <si>
    <t>183101115</t>
  </si>
  <si>
    <t>Hloubení jamek pro vysazování rostlin v zemině skupiny 1 až 4 bez výměny půdy v rovině nebo na svahu do 1:5, objemu přes 0,125 do 0,40 m3</t>
  </si>
  <si>
    <t>https://podminky.urs.cz/item/CS_URS_2025_01/183101115</t>
  </si>
  <si>
    <t>183101121</t>
  </si>
  <si>
    <t>Hloubení jamek pro vysazování rostlin v zemině skupiny 1 až 4 bez výměny půdy v rovině nebo na svahu do 1:5, objemu přes 0,40 do 1,00 m3</t>
  </si>
  <si>
    <t>https://podminky.urs.cz/item/CS_URS_2025_01/183101121</t>
  </si>
  <si>
    <t>184102116</t>
  </si>
  <si>
    <t>Výsadba dřeviny s balem do předem vyhloubené jamky se zalitím v rovině nebo na svahu do 1:5, při průměru balu přes 600 do 800 mm</t>
  </si>
  <si>
    <t>https://podminky.urs.cz/item/CS_URS_2025_01/184102116</t>
  </si>
  <si>
    <t>184102117</t>
  </si>
  <si>
    <t>Výsadba dřeviny s balem do předem vyhloubené jamky se zalitím v rovině nebo na svahu do 1:5, při průměru balu přes 800 do 1000 mm</t>
  </si>
  <si>
    <t>https://podminky.urs.cz/item/CS_URS_2025_01/184102117</t>
  </si>
  <si>
    <t>184215132</t>
  </si>
  <si>
    <t>Ukotvení dřeviny kůly v rovině nebo na svahu do 1:5 třemi kůly, délky přes 1 do 2 m</t>
  </si>
  <si>
    <t>https://podminky.urs.cz/item/CS_URS_2025_01/184215132</t>
  </si>
  <si>
    <t>184215211</t>
  </si>
  <si>
    <t>Ukotvení dřeviny podzemním kotvením do volné zeminy skupiny 1 až 4, obvodu kmene do 250 mm</t>
  </si>
  <si>
    <t>https://podminky.urs.cz/item/CS_URS_2025_01/184215211</t>
  </si>
  <si>
    <t>184215212</t>
  </si>
  <si>
    <t>Ukotvení dřeviny podzemním kotvením do volné zeminy skupiny 1 až 4, obvodu kmene přes 250 do 400 mm</t>
  </si>
  <si>
    <t>https://podminky.urs.cz/item/CS_URS_2025_01/184215212</t>
  </si>
  <si>
    <t>184813162</t>
  </si>
  <si>
    <t>Zřízení ochranného nátěru kmene stromu do výšky 1 m, obvodu kmene přes 180 do 250 mm</t>
  </si>
  <si>
    <t>https://podminky.urs.cz/item/CS_URS_2025_01/184813162</t>
  </si>
  <si>
    <t>184813163</t>
  </si>
  <si>
    <t>Zřízení ochranného nátěru kmene stromu do výšky 1 m, obvodu kmene přes 250 mm</t>
  </si>
  <si>
    <t>https://podminky.urs.cz/item/CS_URS_2025_01/184813163</t>
  </si>
  <si>
    <t>184852322</t>
  </si>
  <si>
    <t>Řez stromů prováděný lezeckou technikou výchovný (S-RV) alejové stromy, výšky přes 4 do 6 m</t>
  </si>
  <si>
    <t>https://podminky.urs.cz/item/CS_URS_2025_01/184852322</t>
  </si>
  <si>
    <t>185804311</t>
  </si>
  <si>
    <t>Zalití rostlin vodou plochy záhonů jednotlivě do 20 m2</t>
  </si>
  <si>
    <t>https://podminky.urs.cz/item/CS_URS_2025_01/185804311</t>
  </si>
  <si>
    <t>"pro hrušně"0,13*16*14</t>
  </si>
  <si>
    <t>"pro břestovce"0,13*14*14</t>
  </si>
  <si>
    <t>"pro lípy"0,2*2*14</t>
  </si>
  <si>
    <t>Mezisoučet</t>
  </si>
  <si>
    <t>185851121</t>
  </si>
  <si>
    <t>Dovoz vody pro zálivku rostlin na vzdálenost do 1000 m</t>
  </si>
  <si>
    <t>https://podminky.urs.cz/item/CS_URS_2025_01/185851121</t>
  </si>
  <si>
    <t>998231411</t>
  </si>
  <si>
    <t>Přesun hmot pro sadovnické a krajinářské úpravy - ručně bez užití mechanizace vodorovná dopravní vzdálenost do 100 m</t>
  </si>
  <si>
    <t>https://podminky.urs.cz/item/CS_URS_2025_01/998231411</t>
  </si>
  <si>
    <t>"pro hrušky"0,2*16</t>
  </si>
  <si>
    <t>"pro břestovce"0,2*14</t>
  </si>
  <si>
    <t>"pro lípy"0,35*2</t>
  </si>
  <si>
    <t>SO 02</t>
  </si>
  <si>
    <t xml:space="preserve">R-položka  01</t>
  </si>
  <si>
    <t>Pyrus calleryana ´Chanticleer´ , VK, ok 18-20, bal, min. 3 x přesazovaná</t>
  </si>
  <si>
    <t>vlastní</t>
  </si>
  <si>
    <t>R-položka 02</t>
  </si>
  <si>
    <t>Celtis occidentalis, VK, ok 18-20, bal</t>
  </si>
  <si>
    <t>R-položka 03</t>
  </si>
  <si>
    <t>Tilia platyphyllos 'Örebro' ok 25-30, bal</t>
  </si>
  <si>
    <t>R-položka 04</t>
  </si>
  <si>
    <t>výsadbový substrát, drcené kamenivo fr 4/8 mm 50 %, místní deponovaná ornice (nutné schválit AD) 40%, biouhel 5%, kompost 5%</t>
  </si>
  <si>
    <t>"pro hrušky"0,4*1,25*16</t>
  </si>
  <si>
    <t>"pro břestovce"0,7*1,25*14</t>
  </si>
  <si>
    <t>"pro lípy"0,5*1,25*2</t>
  </si>
  <si>
    <t>R-položka 05</t>
  </si>
  <si>
    <t xml:space="preserve">strukturní substrát, složení: drcené kamenivo fr 32/64 mm 100%, místní deponovaná ornice (nutné schválit AD) 15%,  biouhel kompostovaný 10% Pozn: u strukturního substrátu příměsi vyplní prostory mezi kamenivem a neovlivní celkovou kubaturu</t>
  </si>
  <si>
    <t>"podsyp balu, pro strom cca 0,1 m2"32*0,1*1,1</t>
  </si>
  <si>
    <t>67587000</t>
  </si>
  <si>
    <t>sada pro podzemní kotvení stromu za kořenový bal do volné zeminy obvodu kmene do 200mm výšky kmene do 5m</t>
  </si>
  <si>
    <t>sada</t>
  </si>
  <si>
    <t>16+14</t>
  </si>
  <si>
    <t>67587001</t>
  </si>
  <si>
    <t>sada pro podzemní kotvení stromu za kořenový bal do volné zeminy obvodu kmene do 400mm výšky kmene do 8m</t>
  </si>
  <si>
    <t>66</t>
  </si>
  <si>
    <t>119005151</t>
  </si>
  <si>
    <t>Vytyčení výsadeb s rozmístěním rostlin dle projektové dokumentace solitérních do 10 kusů</t>
  </si>
  <si>
    <t>68</t>
  </si>
  <si>
    <t>https://podminky.urs.cz/item/CS_URS_2025_01/119005151</t>
  </si>
  <si>
    <t>R-položka 06</t>
  </si>
  <si>
    <t>Odstranění geotextilie ve výsadbových jámách</t>
  </si>
  <si>
    <t>70</t>
  </si>
  <si>
    <t>"cca 3 m2/strom"32*3</t>
  </si>
  <si>
    <t>R-položka 07</t>
  </si>
  <si>
    <t>Drcené kamenivo fr 32/64 mm</t>
  </si>
  <si>
    <t>72</t>
  </si>
  <si>
    <t>"pro hrušně"1,6*1,6*1,1*0,01*16</t>
  </si>
  <si>
    <t>"pro lípy"3,14*1,1*0,01*2</t>
  </si>
  <si>
    <t>R-položka 08</t>
  </si>
  <si>
    <t>ochranný nátěr před teplotními vlivy, materiál pro základní nátěr a ochranný nátěr, pastovitá směs anorganických a organických složek, doba ochrany delší než 5 let</t>
  </si>
  <si>
    <t>74</t>
  </si>
  <si>
    <t>R-položka</t>
  </si>
  <si>
    <t>tabletové zásobní hnojivo včetně aplikace, Tabletové zásobní hnojivo obsahující dusík ve formě močovino-aldehydových kondenzátů (Ureaform). Celkový dusík 11%, VND 4,9%, Fosforečnany rozpustné v neutrání, citronanu amonném a ve vodě jako P2O5 17%, draslík rozpustný ve vodě jako K2O 8%, hořčík celkový jako MgO 7%, 10g/ks.</t>
  </si>
  <si>
    <t>76</t>
  </si>
  <si>
    <t>"pro hrušně"5*16</t>
  </si>
  <si>
    <t>"pro břestovce"5*14</t>
  </si>
  <si>
    <t>"pro lípy"10*2</t>
  </si>
  <si>
    <t>R-položka 10</t>
  </si>
  <si>
    <t>ochrana báze: kůly 3ks do 1,2m; příčky 9 ks (3x3 příčky), úvazky, kůly průměr min. 70 mm, výška nad terénem 0,6 m</t>
  </si>
  <si>
    <t>78</t>
  </si>
  <si>
    <t>R-položka 11</t>
  </si>
  <si>
    <t>80</t>
  </si>
  <si>
    <t>03 - Odvodnění zpevněných ploch</t>
  </si>
  <si>
    <t>Česká Lípa</t>
  </si>
  <si>
    <t>28088638</t>
  </si>
  <si>
    <t>Grania s.r.o.</t>
  </si>
  <si>
    <t>CZ28088638</t>
  </si>
  <si>
    <t>Ing. Vít Rous</t>
  </si>
  <si>
    <t xml:space="preserve">    8 - Trubní vedení</t>
  </si>
  <si>
    <t>PSV - Práce a dodávky PSV</t>
  </si>
  <si>
    <t xml:space="preserve">    711 - Izolace proti vodě, vlhkosti a plynům</t>
  </si>
  <si>
    <t>131251104</t>
  </si>
  <si>
    <t>Hloubení nezapažených jam a zářezů strojně s urovnáním dna do předepsaného profilu a spádu v hornině třídy těžitelnosti I skupiny 3 přes 100 do 500 m3</t>
  </si>
  <si>
    <t>-1269223538</t>
  </si>
  <si>
    <t>"R1a" (64+42)/2*0,9</t>
  </si>
  <si>
    <t>"R1b" (64+42)/2*0,9</t>
  </si>
  <si>
    <t>"R2a" (38,5+23)/2*0,9</t>
  </si>
  <si>
    <t>"R2bI" (11,8+6)/2*0,9</t>
  </si>
  <si>
    <t>"R2bII" (27,5+16,2)/2*0,9</t>
  </si>
  <si>
    <t>"R2bIII" (30,8+18,3)/2*0,9</t>
  </si>
  <si>
    <t>"R3a" (137+108)/2*0,9</t>
  </si>
  <si>
    <t>"R3b" (75,3+58,1)/2*0,9</t>
  </si>
  <si>
    <t>"R3c" (24+16,7)/2*0,9</t>
  </si>
  <si>
    <t>"R3d" (53+40,1)/2*0,9</t>
  </si>
  <si>
    <t>"R3e" (16+10,2)/2*0,9</t>
  </si>
  <si>
    <t>"R3f" (41,2+30,4)/2*0,9</t>
  </si>
  <si>
    <t>"R4" (25+17,6)/2*1,1</t>
  </si>
  <si>
    <t>"R5" (25+17,6)/2*1,1</t>
  </si>
  <si>
    <t>132251103</t>
  </si>
  <si>
    <t>Hloubení nezapažených rýh šířky do 800 mm strojně s urovnáním dna do předepsaného profilu a spádu v hornině třídy těžitelnosti I skupiny 3 přes 50 do 100 m3</t>
  </si>
  <si>
    <t>2103300586</t>
  </si>
  <si>
    <t>125*0,6*0,8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</si>
  <si>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</si>
  <si>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949412657</t>
  </si>
  <si>
    <t>494,205</t>
  </si>
  <si>
    <t>166151101</t>
  </si>
  <si>
    <t>Přehození neulehlého výkopku strojně z horniny třídy těžitelnosti I, skupiny 1 až 3</t>
  </si>
  <si>
    <t>648966933</t>
  </si>
  <si>
    <t>494,205*0,25</t>
  </si>
  <si>
    <t>167151111</t>
  </si>
  <si>
    <t>Nakládání, skládání a překládání neulehlého výkopku nebo sypaniny strojně nakládání, množství přes 100 m3, z hornin třídy těžitelnosti I, skupiny 1 až 3</t>
  </si>
  <si>
    <t>-1549404434</t>
  </si>
  <si>
    <t>60/2</t>
  </si>
  <si>
    <t>Poplatek za uložení stavebního odpadu na recyklační skládce (skládkovné) zeminy a kamení zatříděného do Katalogu odpadů pod kódem 17 05 04</t>
  </si>
  <si>
    <t>315190342</t>
  </si>
  <si>
    <t>(494,205+30)*1,6</t>
  </si>
  <si>
    <t>174151101</t>
  </si>
  <si>
    <t>Zásyp sypaninou z jakékoliv horniny strojně s uložením výkopku ve vrstvách se zhutněním jam, šachet, rýh nebo kolem objektů v těchto vykopávkách</t>
  </si>
  <si>
    <t>-198563638</t>
  </si>
  <si>
    <t>60-7,482-22,446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</si>
  <si>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</si>
  <si>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</si>
  <si>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416552524</t>
  </si>
  <si>
    <t>124,7*0,6*0,3</t>
  </si>
  <si>
    <t>58337303</t>
  </si>
  <si>
    <t>štěrkopísek frakce 0/8</t>
  </si>
  <si>
    <t>1212680039</t>
  </si>
  <si>
    <t>22,446*2 "Přepočtené koeficientem množství</t>
  </si>
  <si>
    <t>Úprava pláně vyrovnáním výškových rozdílů strojně v hornině třídy těžitelnosti I, skupiny 1 až 3 se zhutněním</t>
  </si>
  <si>
    <t>-372368503</t>
  </si>
  <si>
    <t>"R1a" 42</t>
  </si>
  <si>
    <t>"R1b" 42</t>
  </si>
  <si>
    <t>"R2a" 23</t>
  </si>
  <si>
    <t>"R2bI" 6</t>
  </si>
  <si>
    <t>"R2bII" 16,2</t>
  </si>
  <si>
    <t>"R2bIII" 18,3</t>
  </si>
  <si>
    <t>"R3a" 108</t>
  </si>
  <si>
    <t>"R3b" 58,1</t>
  </si>
  <si>
    <t>"R3c" 16,7</t>
  </si>
  <si>
    <t>"R3d" 40,1</t>
  </si>
  <si>
    <t>"R3e" 10,2</t>
  </si>
  <si>
    <t>"R3f" 30,4</t>
  </si>
  <si>
    <t>"R4" 17,6</t>
  </si>
  <si>
    <t>"R5" 17,6</t>
  </si>
  <si>
    <t>182111112</t>
  </si>
  <si>
    <t>Zpevnění svahu tkaninou nebo rohoží na svahu sklonu přes 1:1 do 1:0,7</t>
  </si>
  <si>
    <t>-896785350</t>
  </si>
  <si>
    <t>32*2,5*2,5</t>
  </si>
  <si>
    <t>61894013</t>
  </si>
  <si>
    <t>síť protierozní z kokosových vláken 700g/m2</t>
  </si>
  <si>
    <t>-474285147</t>
  </si>
  <si>
    <t>200*1,1 "Přepočtené koeficientem množství</t>
  </si>
  <si>
    <t>184854115</t>
  </si>
  <si>
    <t>Míchání vegetačních substrátů strojně v homogenizačním zařízení, v množství přes 100 m3</t>
  </si>
  <si>
    <t>-1311528093</t>
  </si>
  <si>
    <t>21275521.R1</t>
  </si>
  <si>
    <t>Trativody bez lože z drenážních trubek plastových SN8 D 160 mm. Montáž a dodávka materiálu.</t>
  </si>
  <si>
    <t>-653960678</t>
  </si>
  <si>
    <t>2.R1</t>
  </si>
  <si>
    <t>Instalace kari sítě do strukturního substrátu pro ukotvení stromů.</t>
  </si>
  <si>
    <t>ks</t>
  </si>
  <si>
    <t>794653384</t>
  </si>
  <si>
    <t>Lože pod potrubí, stoky a drobné objekty v otevřeném výkopu z písku a štěrkopísku do 63 mm</t>
  </si>
  <si>
    <t>182429049</t>
  </si>
  <si>
    <t>124,7*0,6*0,1</t>
  </si>
  <si>
    <t>45753211.R1</t>
  </si>
  <si>
    <t>Filtrační vrstvy jakékoliv tloušťky a sklonu z hrubého drceného kameniva se zhutněním do 10 pojezdů/m3, frakce od 16-63 do 32-63 mm. 1 m3 směsi se skládá z 75% kameniva drceného 32/63, z 15% z biouhlu s kompostem a z 10% písčitohlinité zeminy. V ceně položky je započítán materiál i jeho míchání na místě.</t>
  </si>
  <si>
    <t>-674234161</t>
  </si>
  <si>
    <t>"strukturní substrát - plocha dle podélného profilu * průměrná šířka rýhy</t>
  </si>
  <si>
    <t>"R1a" 9,3*2,12</t>
  </si>
  <si>
    <t>"R1b" 9,8*2,12</t>
  </si>
  <si>
    <t>"R2a" 7,1*2,12</t>
  </si>
  <si>
    <t>"R2bI" 2,4*2,12</t>
  </si>
  <si>
    <t>"R2bII" 4,8*2,12</t>
  </si>
  <si>
    <t>"R2bIII" 5,3*2,12</t>
  </si>
  <si>
    <t>"R3a" 18*3,55</t>
  </si>
  <si>
    <t>"R3b" 9,1*3,55</t>
  </si>
  <si>
    <t>"R3c" 2,3*3,55</t>
  </si>
  <si>
    <t>"R3d" 6,6*3,55</t>
  </si>
  <si>
    <t>"R3e" 2,2*3,55</t>
  </si>
  <si>
    <t>"R3f" 6,5*3,55</t>
  </si>
  <si>
    <t>"R4" 3,8*4,45</t>
  </si>
  <si>
    <t>"R5" 3,8*4,45</t>
  </si>
  <si>
    <t>457532112</t>
  </si>
  <si>
    <t>Filtrační vrstvy jakékoliv tloušťky a sklonu z hrubého drceného kameniva se zhutněním do 10 pojezdů/m3, frakce od 16-63 do 32-63 mm</t>
  </si>
  <si>
    <t>1822006896</t>
  </si>
  <si>
    <t>"kamenivo drcené NEobohacené v retenční rýze - plocha dle podélného profilu * průměrná šířka rýhy</t>
  </si>
  <si>
    <t>"R1a" 8*2,12</t>
  </si>
  <si>
    <t>"R1b" 7,5*2,12</t>
  </si>
  <si>
    <t>"R2a" 2,7*2,12</t>
  </si>
  <si>
    <t>"R2bI" 0*2,12</t>
  </si>
  <si>
    <t>"R2bII" 1,7*2,12</t>
  </si>
  <si>
    <t>"R2bIII" 2,5*2,12</t>
  </si>
  <si>
    <t>"R3a" 11,1*3,55</t>
  </si>
  <si>
    <t>"R3b" 5,3*3,55</t>
  </si>
  <si>
    <t>"R3c" 1,1*3,55</t>
  </si>
  <si>
    <t>"R3d" 4,2*3,55</t>
  </si>
  <si>
    <t>"R3e" 1,5*3,55</t>
  </si>
  <si>
    <t>"R3f" 1,7*3,55</t>
  </si>
  <si>
    <t>"R4" 0*4,45</t>
  </si>
  <si>
    <t>"R5" 0*4,45</t>
  </si>
  <si>
    <t>457532111</t>
  </si>
  <si>
    <t>Filtrační vrstvy jakékoliv tloušťky a sklonu z hrubého drceného kameniva se zhutněním do 10 pojezdů/m3, frakce od 4-16 mm</t>
  </si>
  <si>
    <t>-544313420</t>
  </si>
  <si>
    <t>"propustná podkladní vrstva přechodová</t>
  </si>
  <si>
    <t>"R1a" 42*0,1</t>
  </si>
  <si>
    <t>"R1b" 42*0,1</t>
  </si>
  <si>
    <t>"R2a" 23*0,1</t>
  </si>
  <si>
    <t>"R2bI" 6*0,1</t>
  </si>
  <si>
    <t>"R2bII" 16,2*0,1</t>
  </si>
  <si>
    <t>"R2bIII" 18,3*0,1</t>
  </si>
  <si>
    <t>"R3a" 108*0,1</t>
  </si>
  <si>
    <t>"R3b" 58,1*0,1</t>
  </si>
  <si>
    <t>"R3c" 16,7*0,1</t>
  </si>
  <si>
    <t>"R3d" 40,1*0,1</t>
  </si>
  <si>
    <t>"R3e" 10,2*0,1</t>
  </si>
  <si>
    <t>"R3f" 30,4*0,1</t>
  </si>
  <si>
    <t>"R4" 17,6*0,1</t>
  </si>
  <si>
    <t>"R5" 17,6*0,1</t>
  </si>
  <si>
    <t>Trubní vedení</t>
  </si>
  <si>
    <t>8.R1</t>
  </si>
  <si>
    <t>Instalace bezpečnostních přelivů do IN-SITU spojek z KG potrubí. PVC potrubí SN 12 DN 160 a DN 110.</t>
  </si>
  <si>
    <t>-425245427</t>
  </si>
  <si>
    <t>8.R2</t>
  </si>
  <si>
    <t>Instalace regulačních clon na odtokové potrubí DN 160.</t>
  </si>
  <si>
    <t>1480208695</t>
  </si>
  <si>
    <t>871313123</t>
  </si>
  <si>
    <t>Montáž kanalizačního potrubí z tvrdého PVC-U hladkého plnostěnného tuhost SN 12 DN 160</t>
  </si>
  <si>
    <t>-2044444189</t>
  </si>
  <si>
    <t>28611260</t>
  </si>
  <si>
    <t>trubka kanalizační PVC-U plnostěnná jednovrstvá DN 160x3000mm SN12</t>
  </si>
  <si>
    <t>-1021182583</t>
  </si>
  <si>
    <t>124,7*1,03 "Přepočtené koeficientem množství</t>
  </si>
  <si>
    <t>877310310</t>
  </si>
  <si>
    <t>Montáž tvarovek na kanalizačním plastovém potrubí z PP nebo PVC-U hladkého plnostěnného kolen, víček nebo hrdlových uzávěrů DN 150</t>
  </si>
  <si>
    <t>1635288380</t>
  </si>
  <si>
    <t>28617182</t>
  </si>
  <si>
    <t>koleno kanalizační PP třívrstvé SN16 DN 150x45°</t>
  </si>
  <si>
    <t>-525941010</t>
  </si>
  <si>
    <t>877310320</t>
  </si>
  <si>
    <t>Montáž tvarovek na kanalizačním plastovém potrubí z PP nebo PVC-U hladkého plnostěnného odboček DN 150</t>
  </si>
  <si>
    <t>-1747019329</t>
  </si>
  <si>
    <t>28617203</t>
  </si>
  <si>
    <t>odbočka kanalizační PP třívrstvá SN16 45° DN 150/100</t>
  </si>
  <si>
    <t>1397459491</t>
  </si>
  <si>
    <t>894812231.R</t>
  </si>
  <si>
    <t>Revizní a čistící šachta z polypropylenu PP pro hladké trouby DN 425 roura šachtová korugovaná bez hrdla, světlé hloubky 12000-1500 mm, děrovaná</t>
  </si>
  <si>
    <t>-1132090834</t>
  </si>
  <si>
    <t>894812241</t>
  </si>
  <si>
    <t>Revizní a čistící šachta z polypropylenu PP pro hladké trouby DN 425 roura šachtová korugovaná teleskopická (včetně těsnění) 375 mm</t>
  </si>
  <si>
    <t>-36240439</t>
  </si>
  <si>
    <t>894812249</t>
  </si>
  <si>
    <t>Revizní a čistící šachta z polypropylenu PP pro hladké trouby DN 425 roura šachtová korugovaná Příplatek k cenám 2231 - 2242 za uříznutí šachtové roury</t>
  </si>
  <si>
    <t>-1893140397</t>
  </si>
  <si>
    <t>894812268</t>
  </si>
  <si>
    <t>Revizní a čistící šachta z polypropylenu PP pro hladké trouby DN 425 mříž do teleskopu (pro třídu zatížení) kruhová (D400)</t>
  </si>
  <si>
    <t>-554746635</t>
  </si>
  <si>
    <t>894812332.R</t>
  </si>
  <si>
    <t>Revizní a čistící šachta z polypropylenu PP pro hladké trouby DN 600 roura šachtová korugovaná, světlé hloubky 2 000 mm, děrovaná po obvodu</t>
  </si>
  <si>
    <t>-439081620</t>
  </si>
  <si>
    <t>894812339</t>
  </si>
  <si>
    <t>Revizní a čistící šachta z polypropylenu PP pro hladké trouby DN 600 Příplatek k cenám 2331 - 2334 za uříznutí šachtové roury</t>
  </si>
  <si>
    <t>1289500904</t>
  </si>
  <si>
    <t>894812376</t>
  </si>
  <si>
    <t>Revizní a čistící šachta z polypropylenu PP pro hladké trouby DN 600 poklop (mříž) litinový pro třídu zatížení D400 s betonovým prstencem</t>
  </si>
  <si>
    <t>-1576031801</t>
  </si>
  <si>
    <t>894812611</t>
  </si>
  <si>
    <t>Revizní a čistící šachta z polypropylenu PP vyříznutí a utěsnění otvoru ve stěně šachty DN 110</t>
  </si>
  <si>
    <t>-184425853</t>
  </si>
  <si>
    <t>"IN-SITU spojky pro regulovaný odtok</t>
  </si>
  <si>
    <t>"Šachty DN 400" 11</t>
  </si>
  <si>
    <t>"Šachty DN 600" 5</t>
  </si>
  <si>
    <t>894812612</t>
  </si>
  <si>
    <t>Revizní a čistící šachta z polypropylenu PP vyříznutí a utěsnění otvoru ve stěně šachty DN 150</t>
  </si>
  <si>
    <t>-1301711334</t>
  </si>
  <si>
    <t>99833101.R1</t>
  </si>
  <si>
    <t>Přesun hmot pro nádrže dopravní vzdálenost do 500 m</t>
  </si>
  <si>
    <t>2105780489</t>
  </si>
  <si>
    <t>PSV</t>
  </si>
  <si>
    <t>Práce a dodávky PSV</t>
  </si>
  <si>
    <t>711</t>
  </si>
  <si>
    <t>Izolace proti vodě, vlhkosti a plynům</t>
  </si>
  <si>
    <t>711151102</t>
  </si>
  <si>
    <t>Provedení izolace proti zemní vlhkosti bentonitovou rohoží na ploše svislé S</t>
  </si>
  <si>
    <t>-51474121</t>
  </si>
  <si>
    <t>(15,4+4,7+11+12,3)*1,2</t>
  </si>
  <si>
    <t>56284515</t>
  </si>
  <si>
    <t>rohož bentonitová 3,5 kg/m2</t>
  </si>
  <si>
    <t>-1838228317</t>
  </si>
  <si>
    <t>52,08*1,221 "Přepočtené koeficientem množství</t>
  </si>
  <si>
    <t>998711101</t>
  </si>
  <si>
    <t>Přesun hmot pro izolace proti vodě, vlhkosti a plynům stanovený z hmotnosti přesunovaného materiálu vodorovná dopravní vzdálenost do 50 m základní v objektech výšky do 6 m</t>
  </si>
  <si>
    <t>-1419362944</t>
  </si>
  <si>
    <t>04 - VO</t>
  </si>
  <si>
    <t>OST - Ostatní</t>
  </si>
  <si>
    <t xml:space="preserve">    1 - ELEKTROINSTALACE</t>
  </si>
  <si>
    <t xml:space="preserve">    2 - ZEMNÍ PRÁCE</t>
  </si>
  <si>
    <t xml:space="preserve">    3 - DODÁVKY</t>
  </si>
  <si>
    <t xml:space="preserve">    4 - PŘIDRUŽENÉ NÁKLADY</t>
  </si>
  <si>
    <t>OST</t>
  </si>
  <si>
    <t>Ostatní</t>
  </si>
  <si>
    <t>ELEKTROINSTALACE</t>
  </si>
  <si>
    <t>trubka oheb.el.instační ohebná typ 23- 16mm</t>
  </si>
  <si>
    <t xml:space="preserve">vlastní </t>
  </si>
  <si>
    <t>512</t>
  </si>
  <si>
    <t>-198635550</t>
  </si>
  <si>
    <t>chránička DN40 ohebná s příslušenstvím</t>
  </si>
  <si>
    <t>-1256270213</t>
  </si>
  <si>
    <t>chránička DN50 ohebná s příslušenstvím</t>
  </si>
  <si>
    <t>2116932521</t>
  </si>
  <si>
    <t>ukonč.vod.v rozv.vč.zap.a konc.do 2.5mm2</t>
  </si>
  <si>
    <t>886126336</t>
  </si>
  <si>
    <t>ukonč.vod.v rozv.vc.zap.a konc.do 16mm2</t>
  </si>
  <si>
    <t>-572595929</t>
  </si>
  <si>
    <t>ukonč.vod.v rozv.vc.zap.a konc.do 35mm2</t>
  </si>
  <si>
    <t>2131056773</t>
  </si>
  <si>
    <t>svítidlo uliční LED/14,2W/1400Lm/2200K/IP54, (ozn.SA,SB)</t>
  </si>
  <si>
    <t>1614299832</t>
  </si>
  <si>
    <t>svítidlo uliční LED/23,5W/2800Lm/3000K/IP54, (ozn.SC)</t>
  </si>
  <si>
    <t>-1865487111</t>
  </si>
  <si>
    <t>svítidlo zemní pojezdové LED/9,0W/740Lm/3000K/IP68, (ozn.GA)</t>
  </si>
  <si>
    <t>-846426338</t>
  </si>
  <si>
    <t>svítidlo zapuštěné LED/10,8W/1400Lm/2700K/IP66, (ozn.GB)</t>
  </si>
  <si>
    <t>-55798033</t>
  </si>
  <si>
    <t>stožár bezpaticový ocelový 114/76mm, jm.délka 4,5m, RAL7021</t>
  </si>
  <si>
    <t>428288487</t>
  </si>
  <si>
    <t>výložník obloukový dvojnásobný ocel. 445/76mm, RAL7021</t>
  </si>
  <si>
    <t>-696405952</t>
  </si>
  <si>
    <t>výložník rovný ocel.na stěnu, 574/76mm, RAL7021</t>
  </si>
  <si>
    <t>-509642429</t>
  </si>
  <si>
    <t>stožárová svorkovnice A 6.16.4</t>
  </si>
  <si>
    <t>-418676501</t>
  </si>
  <si>
    <t>stožárová svorkovnice A 9.16.4</t>
  </si>
  <si>
    <t>974211947</t>
  </si>
  <si>
    <t>Pojistka E14</t>
  </si>
  <si>
    <t>-1084378617</t>
  </si>
  <si>
    <t>uzemn. v zemi FeZn 10 mm vč.svorek</t>
  </si>
  <si>
    <t>-1613775702</t>
  </si>
  <si>
    <t>uzemn. v zemi FeZn/PVC 10 mm vč.svorek</t>
  </si>
  <si>
    <t>-737172851</t>
  </si>
  <si>
    <t>položení výstražné folie PVC s=330mm</t>
  </si>
  <si>
    <t>1959121016</t>
  </si>
  <si>
    <t>vodič CY 6 mm2 z/z</t>
  </si>
  <si>
    <t>219223525</t>
  </si>
  <si>
    <t>kabel CYKY 3-Jx1.5 mm2 750V (TR)</t>
  </si>
  <si>
    <t>1588660510</t>
  </si>
  <si>
    <t>kabel CYKY 3-Jx2.5 mm2 750V (TR)</t>
  </si>
  <si>
    <t>-187570763</t>
  </si>
  <si>
    <t>kabel CYKY 5-Jx4 mm2 750V (TR)</t>
  </si>
  <si>
    <t>903542962</t>
  </si>
  <si>
    <t>kabel CYKY 4-Jx16 mm2 750V (TR)</t>
  </si>
  <si>
    <t>-710794535</t>
  </si>
  <si>
    <t>kabel CYKY 5-Jx16 mm2 750V (TR)</t>
  </si>
  <si>
    <t>1754078871</t>
  </si>
  <si>
    <t>kabel CYKY 5-Jx25 mm2 750V (TR)</t>
  </si>
  <si>
    <t>-722732460</t>
  </si>
  <si>
    <t>kabel CYKY 4-Jx35 mm2 750V (TR)</t>
  </si>
  <si>
    <t>1524976509</t>
  </si>
  <si>
    <t>kabel SiHF 3-Jx2.5 mm2 750V (TR)</t>
  </si>
  <si>
    <t>682547499</t>
  </si>
  <si>
    <t>kabelová spojka gelová rozbočná do 5x4 mm2</t>
  </si>
  <si>
    <t>-1728141376</t>
  </si>
  <si>
    <t>montáž rozvaděče do 20kg</t>
  </si>
  <si>
    <t>1456656961</t>
  </si>
  <si>
    <t>montáž rozvaděče zemního do 20kg</t>
  </si>
  <si>
    <t>-11598920</t>
  </si>
  <si>
    <t>montáž rozvaděče zemního do 100kg</t>
  </si>
  <si>
    <t>-2108983328</t>
  </si>
  <si>
    <t>stožárové pouzdro SP-200/1000</t>
  </si>
  <si>
    <t>-815193593</t>
  </si>
  <si>
    <t>beton deska D=60cm</t>
  </si>
  <si>
    <t>-979430850</t>
  </si>
  <si>
    <t>betonová směs C25/30</t>
  </si>
  <si>
    <t>98622744</t>
  </si>
  <si>
    <t>písek pro kabelové lože</t>
  </si>
  <si>
    <t>-2007827308</t>
  </si>
  <si>
    <t>demontáž svítdla nástěnného, vč.výložníku, do výšky 7m</t>
  </si>
  <si>
    <t>1188078294</t>
  </si>
  <si>
    <t>demontáž svítdla, vč.stožáru a výložníku, do výšky 7m</t>
  </si>
  <si>
    <t>-900866472</t>
  </si>
  <si>
    <t>ZEMNÍ PRÁCE</t>
  </si>
  <si>
    <t>vytyč.trati kab.vedeni v zastavěném prostoru</t>
  </si>
  <si>
    <t>km</t>
  </si>
  <si>
    <t>1321659156</t>
  </si>
  <si>
    <t>kabel.rýha 30cm/šíř., 70Cm/hl. zem.tr.4</t>
  </si>
  <si>
    <t>-763435755</t>
  </si>
  <si>
    <t>ruč.zához.kab.rýhy 30cm šiř., 70cm hl.zem.tr.4</t>
  </si>
  <si>
    <t>-749403010</t>
  </si>
  <si>
    <t>kabel.rýha 50cm/šíř.,110cm/hl. zem.tr.4</t>
  </si>
  <si>
    <t>700478911</t>
  </si>
  <si>
    <t>ruč.zához.kab.rýhy 50cm/šiř., 110Cm/hl.zem.tr.4</t>
  </si>
  <si>
    <t>20798870</t>
  </si>
  <si>
    <t>výkop jámy ručně, zem.tr.3-4</t>
  </si>
  <si>
    <t>29121078</t>
  </si>
  <si>
    <t>zához jámy, zem.tr.3-4</t>
  </si>
  <si>
    <t>1800717916</t>
  </si>
  <si>
    <t>bourání živičných povrchů</t>
  </si>
  <si>
    <t>1987205737</t>
  </si>
  <si>
    <t>hutnění zeminy strojem, tl.20cm</t>
  </si>
  <si>
    <t>1326522077</t>
  </si>
  <si>
    <t>lože z kop.písku</t>
  </si>
  <si>
    <t>-594923710</t>
  </si>
  <si>
    <t>vodorovná doprava suti ze sypkých materiálů na skládku, vč.uložení</t>
  </si>
  <si>
    <t>-1843512661</t>
  </si>
  <si>
    <t>DODÁVKY</t>
  </si>
  <si>
    <t>skříň pojistková RV, 3x400V/100A, IP44, zapuštěná</t>
  </si>
  <si>
    <t>1736034377</t>
  </si>
  <si>
    <t>rozvaděč RS1, RS2, zemní</t>
  </si>
  <si>
    <t>-543769172</t>
  </si>
  <si>
    <t>rozvaděč RZH1 až RZH5, zásuvkový zemní</t>
  </si>
  <si>
    <t>568571018</t>
  </si>
  <si>
    <t>rozvaděč RE, 3x400V/80A, IP43, zapuštěný</t>
  </si>
  <si>
    <t>2092010625</t>
  </si>
  <si>
    <t>rozvaděč R1, 3x400V/80A, IP43, zapuštěný</t>
  </si>
  <si>
    <t>-1968111379</t>
  </si>
  <si>
    <t>PŘIDRUŽENÉ NÁKLADY</t>
  </si>
  <si>
    <t>Doprava a přesun materiálu</t>
  </si>
  <si>
    <t>431166883</t>
  </si>
  <si>
    <t>Podružný materiál</t>
  </si>
  <si>
    <t>1911186419</t>
  </si>
  <si>
    <t>Pomocné zednické práce, vč.úpravy povrchů (kab.rýhy, začištění,...)</t>
  </si>
  <si>
    <t>1862066399</t>
  </si>
  <si>
    <t>Zařízení staveniště</t>
  </si>
  <si>
    <t>1951583770</t>
  </si>
  <si>
    <t>Vytyčení zemních sítí</t>
  </si>
  <si>
    <t>-305122209</t>
  </si>
  <si>
    <t>Dokumentace skutečného provedení</t>
  </si>
  <si>
    <t>-2145769899</t>
  </si>
  <si>
    <t>Revizní zpráva</t>
  </si>
  <si>
    <t>-749576654</t>
  </si>
  <si>
    <t>05a - Mobiliář - prvky</t>
  </si>
  <si>
    <t>Ing. Tomáš Hrdlička</t>
  </si>
  <si>
    <t xml:space="preserve">      12 - Odkopávky a prokopávky</t>
  </si>
  <si>
    <t xml:space="preserve">      13 - Zemní práce -zásypy</t>
  </si>
  <si>
    <t xml:space="preserve">      15 - Zemní práce - odvoz zeminy</t>
  </si>
  <si>
    <t>HSV-b - Mobiliář</t>
  </si>
  <si>
    <t xml:space="preserve">    D0 - Demontáž</t>
  </si>
  <si>
    <t xml:space="preserve">    D1 - Lavička</t>
  </si>
  <si>
    <t xml:space="preserve">    D2 - Koš</t>
  </si>
  <si>
    <t xml:space="preserve">    D3 - Podzemní kontejner</t>
  </si>
  <si>
    <t xml:space="preserve">    D4 - Stojan na kola</t>
  </si>
  <si>
    <t xml:space="preserve">    D5a - Ocelová skruž ke stromům</t>
  </si>
  <si>
    <t xml:space="preserve">    D5b - Dočasná ochrana báze kmene</t>
  </si>
  <si>
    <t xml:space="preserve">    D5 - Mříže ke stromům</t>
  </si>
  <si>
    <t xml:space="preserve">    D6 - Poklop PO</t>
  </si>
  <si>
    <t xml:space="preserve">    D7 - Vodní prvek + šachta</t>
  </si>
  <si>
    <t xml:space="preserve">    D8 - Stojan na vánoční strom</t>
  </si>
  <si>
    <t>Odkopávky a prokopávky</t>
  </si>
  <si>
    <t>133251103</t>
  </si>
  <si>
    <t>Hloubení nezapažených šachet strojně v hornině třídy těžitelnosti I skupiny 3 přes 50 do 100 m3</t>
  </si>
  <si>
    <t>-434457466</t>
  </si>
  <si>
    <t>https://podminky.urs.cz/item/CS_URS_2025_01/133251103</t>
  </si>
  <si>
    <t>"stojan na vánoční strom</t>
  </si>
  <si>
    <t>2*2*(1,5+0,7)</t>
  </si>
  <si>
    <t>"kontejnery</t>
  </si>
  <si>
    <t>6,4*2*2,07</t>
  </si>
  <si>
    <t>"svahování</t>
  </si>
  <si>
    <t>0,6*2,07*(6,4+2)*2</t>
  </si>
  <si>
    <t>"šachta</t>
  </si>
  <si>
    <t>2*2*2,2</t>
  </si>
  <si>
    <t>1*2,2*2*4</t>
  </si>
  <si>
    <t>132212131</t>
  </si>
  <si>
    <t>Hloubení nezapažených rýh šířky do 800 mm ručně s urovnáním dna do předepsaného profilu a spádu v hornině třídy těžitelnosti I skupiny 3 soudržných</t>
  </si>
  <si>
    <t>1969148444</t>
  </si>
  <si>
    <t>https://podminky.urs.cz/item/CS_URS_2025_01/132212131</t>
  </si>
  <si>
    <t>"M1"</t>
  </si>
  <si>
    <t>0,15*0,2*(2*2+1,8*2)*16</t>
  </si>
  <si>
    <t>"M2"</t>
  </si>
  <si>
    <t>0,15*0,2*(2*2+1,8*2)*14</t>
  </si>
  <si>
    <t>133212811</t>
  </si>
  <si>
    <t>Hloubení nezapažených šachet ručně v horninách třídy těžitelnosti I skupiny 3, půdorysná plocha výkopu do 4 m2</t>
  </si>
  <si>
    <t>-1627242076</t>
  </si>
  <si>
    <t>https://podminky.urs.cz/item/CS_URS_2025_01/133212811</t>
  </si>
  <si>
    <t xml:space="preserve">"ocelová obruč" </t>
  </si>
  <si>
    <t>9*0,2*0,2*0,5*2</t>
  </si>
  <si>
    <t>"S"</t>
  </si>
  <si>
    <t>0,2*0,4*0,4*6</t>
  </si>
  <si>
    <t>"K1"</t>
  </si>
  <si>
    <t>0,4*0,4*0,4*5</t>
  </si>
  <si>
    <t>"L2"</t>
  </si>
  <si>
    <t>0,3*0,4*0,4*3*5</t>
  </si>
  <si>
    <t>"L1-č</t>
  </si>
  <si>
    <t>0,7*0,25*0,2*2*4</t>
  </si>
  <si>
    <t>"L1-b</t>
  </si>
  <si>
    <t>0,15*1,8*0,2*2*11</t>
  </si>
  <si>
    <t>"vodní prvek"</t>
  </si>
  <si>
    <t>0,75*1,2*1,2*0,75</t>
  </si>
  <si>
    <t>Zemní práce -zásypy</t>
  </si>
  <si>
    <t>174111101</t>
  </si>
  <si>
    <t>Zásyp sypaninou z jakékoliv horniny ručně s uložením výkopku ve vrstvách se zhutněním jam, šachet, rýh nebo kolem objektů v těchto vykopávkách</t>
  </si>
  <si>
    <t>-1907296613</t>
  </si>
  <si>
    <t>https://podminky.urs.cz/item/CS_URS_2025_01/174111101</t>
  </si>
  <si>
    <t>"vánoční strom"</t>
  </si>
  <si>
    <t>0,6*2*2*1,2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</si>
  <si>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</si>
  <si>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</si>
  <si>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475024927</t>
  </si>
  <si>
    <t>https://podminky.urs.cz/item/CS_URS_2025_01/162251101</t>
  </si>
  <si>
    <t>-1704244785</t>
  </si>
  <si>
    <t>https://podminky.urs.cz/item/CS_URS_2025_01/167151111</t>
  </si>
  <si>
    <t>Zemní práce - odvoz zeminy</t>
  </si>
  <si>
    <t>1045620365</t>
  </si>
  <si>
    <t xml:space="preserve">"nakypření se neuvažuje </t>
  </si>
  <si>
    <t>"výkop"82,562+6,84+3,87</t>
  </si>
  <si>
    <t>"zásyp"-41,346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</si>
  <si>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</si>
  <si>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</si>
  <si>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967191143</t>
  </si>
  <si>
    <t>https://podminky.urs.cz/item/CS_URS_2025_01/162751119</t>
  </si>
  <si>
    <t>Poznámka k položce:_x000d_
25 km</t>
  </si>
  <si>
    <t>51,926*15 'Přepočtené koeficientem množství</t>
  </si>
  <si>
    <t>997013873</t>
  </si>
  <si>
    <t>-1010209922</t>
  </si>
  <si>
    <t>https://podminky.urs.cz/item/CS_URS_2025_01/997013873</t>
  </si>
  <si>
    <t>275313511</t>
  </si>
  <si>
    <t>Základy z betonu prostého patky a bloky z betonu kamenem neprokládaného tř. C 12/15</t>
  </si>
  <si>
    <t>-118766587</t>
  </si>
  <si>
    <t>https://podminky.urs.cz/item/CS_URS_2025_01/275313511</t>
  </si>
  <si>
    <t>2*2*(1,4)</t>
  </si>
  <si>
    <t>275313711</t>
  </si>
  <si>
    <t>Základy z betonu prostého patky a bloky z betonu kamenem neprokládaného tř. C 20/25</t>
  </si>
  <si>
    <t>-1555185414</t>
  </si>
  <si>
    <t>https://podminky.urs.cz/item/CS_URS_2025_01/275313711</t>
  </si>
  <si>
    <t>275351121</t>
  </si>
  <si>
    <t>Bednění základů patek zřízení</t>
  </si>
  <si>
    <t>1189766490</t>
  </si>
  <si>
    <t>https://podminky.urs.cz/item/CS_URS_2025_01/275351121</t>
  </si>
  <si>
    <t>9*(0,2*4)*0,5*2*0,5</t>
  </si>
  <si>
    <t>(0,2*2)*(2*2+1,8*2)*16*0,5</t>
  </si>
  <si>
    <t>(0,2*2)*(2*2+1,8*2)*14*0,5</t>
  </si>
  <si>
    <t>(0,2+0,4)*2*0,4*6*0,5</t>
  </si>
  <si>
    <t>(0,4+0,4)*2*0,4*5*0,5</t>
  </si>
  <si>
    <t>(0,3+0,4)*2*0,4*3*5*0,5</t>
  </si>
  <si>
    <t>(0,7+0,25)*2*0,2*2*4*0,5</t>
  </si>
  <si>
    <t>(0,15+1,8)*0,2*2*11*0,5</t>
  </si>
  <si>
    <t>0,75*(0,497*8+0,3*8)*0,5</t>
  </si>
  <si>
    <t>275351122</t>
  </si>
  <si>
    <t>Bednění základů patek odstranění</t>
  </si>
  <si>
    <t>-2048714641</t>
  </si>
  <si>
    <t>https://podminky.urs.cz/item/CS_URS_2025_01/275351122</t>
  </si>
  <si>
    <t>Zřízení opláštění výplně z geotextilie odvodňovacích žeber nebo trativodů v rýze nebo zářezu se stěnami šikmými o sklonu do 1:2</t>
  </si>
  <si>
    <t>1124017667</t>
  </si>
  <si>
    <t>"S"1,2*5</t>
  </si>
  <si>
    <t>"L1"1,2*4</t>
  </si>
  <si>
    <t>1,2*11</t>
  </si>
  <si>
    <t>69311081</t>
  </si>
  <si>
    <t>geotextilie netkaná separační, ochranná, filtrační, drenážní PES 300g/m2</t>
  </si>
  <si>
    <t>446427821</t>
  </si>
  <si>
    <t>24*1,1845 'Přepočtené koeficientem množství</t>
  </si>
  <si>
    <t>632451454</t>
  </si>
  <si>
    <t>Potěr pískocementový běžný tl. přes 40 do 50 mm tř. C 15</t>
  </si>
  <si>
    <t>-1580267040</t>
  </si>
  <si>
    <t>https://podminky.urs.cz/item/CS_URS_2025_01/632451454</t>
  </si>
  <si>
    <t xml:space="preserve">"podkladní beton </t>
  </si>
  <si>
    <t>0,2*0,4*6</t>
  </si>
  <si>
    <t>0,4*0,4*5</t>
  </si>
  <si>
    <t>0,3*0,4*3*5</t>
  </si>
  <si>
    <t>0,7*0,25*2*4</t>
  </si>
  <si>
    <t>0,15*1,8*2*11</t>
  </si>
  <si>
    <t>998231311</t>
  </si>
  <si>
    <t>Přesun hmot pro sadovnické a krajinářské úpravy strojně dopravní vzdálenost do 5000 m</t>
  </si>
  <si>
    <t>2074077724</t>
  </si>
  <si>
    <t>https://podminky.urs.cz/item/CS_URS_2025_01/998231311</t>
  </si>
  <si>
    <t>HSV-b</t>
  </si>
  <si>
    <t>Mobiliář</t>
  </si>
  <si>
    <t>D0</t>
  </si>
  <si>
    <t>Demontáž</t>
  </si>
  <si>
    <t>961044111</t>
  </si>
  <si>
    <t>Bourání základů z betonu prostého</t>
  </si>
  <si>
    <t>723166708</t>
  </si>
  <si>
    <t>https://podminky.urs.cz/item/CS_URS_2025_01/961044111</t>
  </si>
  <si>
    <t>"stojan na kola"0,4*0,4*0,8*2</t>
  </si>
  <si>
    <t>966001311</t>
  </si>
  <si>
    <t>Odstranění odpadkového koše s betonovou patkou</t>
  </si>
  <si>
    <t>1501877426</t>
  </si>
  <si>
    <t>https://podminky.urs.cz/item/CS_URS_2025_01/966001311</t>
  </si>
  <si>
    <t>"K1"3</t>
  </si>
  <si>
    <t>966001411</t>
  </si>
  <si>
    <t>Odstranění stojanu na kola přichyceného kotevními šrouby</t>
  </si>
  <si>
    <t>60846591</t>
  </si>
  <si>
    <t>https://podminky.urs.cz/item/CS_URS_2025_01/966001411</t>
  </si>
  <si>
    <t>"ST"2</t>
  </si>
  <si>
    <t>K005</t>
  </si>
  <si>
    <t>Přemístění mobilního WC</t>
  </si>
  <si>
    <t>598290101</t>
  </si>
  <si>
    <t>K006</t>
  </si>
  <si>
    <t>Přemístění kontejnerů na tříděný odpad</t>
  </si>
  <si>
    <t>2054716297</t>
  </si>
  <si>
    <t>K029</t>
  </si>
  <si>
    <t>Nakládka, odvoz do vzdálenosit 6 km, vč. složení</t>
  </si>
  <si>
    <t>kpl</t>
  </si>
  <si>
    <t>-28164333</t>
  </si>
  <si>
    <t>D1</t>
  </si>
  <si>
    <t>Lavička</t>
  </si>
  <si>
    <t>936124113</t>
  </si>
  <si>
    <t>Montáž lavičky parkové stabilní přichycené kotevními šrouby</t>
  </si>
  <si>
    <t>-610642261</t>
  </si>
  <si>
    <t>https://podminky.urs.cz/item/CS_URS_2025_01/936124113</t>
  </si>
  <si>
    <t>RMAT0001y</t>
  </si>
  <si>
    <t>lavička dle specifikace L1 - bordura</t>
  </si>
  <si>
    <t>-691301987</t>
  </si>
  <si>
    <t>772521170</t>
  </si>
  <si>
    <t>Kladení dlažby z kamene do malty z nejvýše dvou rozdílných druhů pravoúhlých desek nebo dlaždic ve skladbě se pravidelně opakujících, tl. přes 70 do 90 mm</t>
  </si>
  <si>
    <t>-1082128505</t>
  </si>
  <si>
    <t>https://podminky.urs.cz/item/CS_URS_2025_01/772521170</t>
  </si>
  <si>
    <t>"L2"1,8*1,4*11</t>
  </si>
  <si>
    <t>RMAT0002</t>
  </si>
  <si>
    <t>žulová deska 1800/1400/80 mm</t>
  </si>
  <si>
    <t>-1562388507</t>
  </si>
  <si>
    <t>635111242</t>
  </si>
  <si>
    <t>Násyp ze štěrkopísku, písku nebo kameniva pod podlahy se zhutněním z kameniva hrubého 16-32</t>
  </si>
  <si>
    <t>756961893</t>
  </si>
  <si>
    <t>https://podminky.urs.cz/item/CS_URS_2025_01/635111242</t>
  </si>
  <si>
    <t>11*1,15*1,8*0,24</t>
  </si>
  <si>
    <t>-1095056441</t>
  </si>
  <si>
    <t>"L1"4</t>
  </si>
  <si>
    <t>RMAT0001</t>
  </si>
  <si>
    <t xml:space="preserve">lavička dle specifikace L1 - čedič </t>
  </si>
  <si>
    <t>-1133028816</t>
  </si>
  <si>
    <t>936124113R</t>
  </si>
  <si>
    <t>Montáž lavičky parkové stabilní přichycené kotevními šrouby, 6 ks kotev/lavička</t>
  </si>
  <si>
    <t>-651410758</t>
  </si>
  <si>
    <t>RMAT0003</t>
  </si>
  <si>
    <t>lavička atypická dle specifikace L2</t>
  </si>
  <si>
    <t>1521921342</t>
  </si>
  <si>
    <t>D2</t>
  </si>
  <si>
    <t>Koš</t>
  </si>
  <si>
    <t>936104213</t>
  </si>
  <si>
    <t>Montáž odpadkového koše přichycením kotevními šrouby</t>
  </si>
  <si>
    <t>106661157</t>
  </si>
  <si>
    <t>https://podminky.urs.cz/item/CS_URS_2025_01/936104213</t>
  </si>
  <si>
    <t>RMAT0004</t>
  </si>
  <si>
    <t>koš odpadkový dle specifikace K1</t>
  </si>
  <si>
    <t>-1737409192</t>
  </si>
  <si>
    <t>D3</t>
  </si>
  <si>
    <t>Podzemní kontejner</t>
  </si>
  <si>
    <t>632451456</t>
  </si>
  <si>
    <t>Potěr pískocementový běžný tl. přes 40 do 50 mm tř. C 25</t>
  </si>
  <si>
    <t>-1845086514</t>
  </si>
  <si>
    <t>https://podminky.urs.cz/item/CS_URS_2025_01/632451456</t>
  </si>
  <si>
    <t>"kontejner - podkladní "</t>
  </si>
  <si>
    <t>6,2*2,1</t>
  </si>
  <si>
    <t xml:space="preserve">"spádování dna </t>
  </si>
  <si>
    <t>1,8*1,7*3</t>
  </si>
  <si>
    <t>273321511</t>
  </si>
  <si>
    <t>Základy z betonu železového (bez výztuže) desky z betonu bez zvláštních nároků na prostředí tř. C 25/30</t>
  </si>
  <si>
    <t>-1762810611</t>
  </si>
  <si>
    <t>https://podminky.urs.cz/item/CS_URS_2025_01/273321511</t>
  </si>
  <si>
    <t>"kontejner"</t>
  </si>
  <si>
    <t>6,2*2,1*0,2</t>
  </si>
  <si>
    <t>273351121</t>
  </si>
  <si>
    <t>Bednění základů desek zřízení</t>
  </si>
  <si>
    <t>1820442786</t>
  </si>
  <si>
    <t>https://podminky.urs.cz/item/CS_URS_2025_01/273351121</t>
  </si>
  <si>
    <t>0,5*(6,2+2,1)*2</t>
  </si>
  <si>
    <t>273351122</t>
  </si>
  <si>
    <t>Bednění základů desek odstranění</t>
  </si>
  <si>
    <t>-239453360</t>
  </si>
  <si>
    <t>https://podminky.urs.cz/item/CS_URS_2025_01/273351122</t>
  </si>
  <si>
    <t>273361821</t>
  </si>
  <si>
    <t>Výztuž základů desek z betonářské oceli 10 505 (R) nebo BSt 500</t>
  </si>
  <si>
    <t>147637575</t>
  </si>
  <si>
    <t>https://podminky.urs.cz/item/CS_URS_2025_01/273361821</t>
  </si>
  <si>
    <t>"také výztuž stěn ZB</t>
  </si>
  <si>
    <t xml:space="preserve">"výztuž 1-10 dle skř" </t>
  </si>
  <si>
    <t>6,15*22*(0,89/1000)</t>
  </si>
  <si>
    <t>2,05*64*(0,89/1000)</t>
  </si>
  <si>
    <t>2,04*86*(0,89/1000)</t>
  </si>
  <si>
    <t>1,775*130*(0,89/1000)</t>
  </si>
  <si>
    <t>2,05*144*(0,89/1000)</t>
  </si>
  <si>
    <t>6,15*48*(0,89/1000)</t>
  </si>
  <si>
    <t>2,095*260*(0,89/1000)</t>
  </si>
  <si>
    <t>1,2*336*(0,89/1000)</t>
  </si>
  <si>
    <t>1,138*86*(0,89/1000)</t>
  </si>
  <si>
    <t>1,098*44*(0,89/1000)</t>
  </si>
  <si>
    <t>311113151</t>
  </si>
  <si>
    <t>Nadzákladové zdi z betonových tvárnic ztraceného bednění hladkých, včetně výplně z betonu třídy C 25/30, tloušťky zdiva přes 100 do 150 mm</t>
  </si>
  <si>
    <t>490343982</t>
  </si>
  <si>
    <t>https://podminky.urs.cz/item/CS_URS_2025_01/311113151</t>
  </si>
  <si>
    <t>2,12*(1,7*4)</t>
  </si>
  <si>
    <t>311113152</t>
  </si>
  <si>
    <t>Nadzákladové zdi z betonových tvárnic ztraceného bednění hladkých, včetně výplně z betonu třídy C 25/30, tloušťky zdiva přes 150 do 200 mm</t>
  </si>
  <si>
    <t>597519304</t>
  </si>
  <si>
    <t>https://podminky.urs.cz/item/CS_URS_2025_01/311113152</t>
  </si>
  <si>
    <t>2,17*(6,2+1,7)*2</t>
  </si>
  <si>
    <t>K001</t>
  </si>
  <si>
    <t>Montáž podzemního kontejneru do připravené bet. šachty</t>
  </si>
  <si>
    <t>125684700</t>
  </si>
  <si>
    <t>M002</t>
  </si>
  <si>
    <t>dodávka kompletního podzemního kontejneru, dle specifikace PD</t>
  </si>
  <si>
    <t>977527018</t>
  </si>
  <si>
    <t>K034</t>
  </si>
  <si>
    <t>D+M zadláždění konteineru žul. kostka 8/10</t>
  </si>
  <si>
    <t xml:space="preserve">m2 </t>
  </si>
  <si>
    <t>-1130258175</t>
  </si>
  <si>
    <t>1,9*1,98*3</t>
  </si>
  <si>
    <t>434351141</t>
  </si>
  <si>
    <t>Bednění stupňů betonovaných na podstupňové desce nebo na terénu půdorysně přímočarých zřízení</t>
  </si>
  <si>
    <t>1484008514</t>
  </si>
  <si>
    <t>https://podminky.urs.cz/item/CS_URS_2025_01/434351141</t>
  </si>
  <si>
    <t>"podbetonování stupňů</t>
  </si>
  <si>
    <t>0,3*(6,7+2,6)</t>
  </si>
  <si>
    <t>(0,3*2)*(6,7+2,6)</t>
  </si>
  <si>
    <t>434351142</t>
  </si>
  <si>
    <t>Bednění stupňů betonovaných na podstupňové desce nebo na terénu půdorysně přímočarých odstranění</t>
  </si>
  <si>
    <t>-253839856</t>
  </si>
  <si>
    <t>https://podminky.urs.cz/item/CS_URS_2025_01/434351142</t>
  </si>
  <si>
    <t>430321515</t>
  </si>
  <si>
    <t>Schodišťové konstrukce a rampy z betonu železového (bez výztuže) stupně, schodnice, ramena, podesty s nosníky tř. C 20/25</t>
  </si>
  <si>
    <t>-2011813174</t>
  </si>
  <si>
    <t>https://podminky.urs.cz/item/CS_URS_2025_01/430321515</t>
  </si>
  <si>
    <t>0,3*0,3*(6,7+2,6)</t>
  </si>
  <si>
    <t>(0,3*0,5+0,2*0,3)*(6,7+2,6)</t>
  </si>
  <si>
    <t>434191423</t>
  </si>
  <si>
    <t>Osazování schodišťových stupňů kamenných s vyspárováním styčných spár, s provizorním dřevěným zábradlím a dočasným zakrytím stupnic prkny na desku, stupňů pemrlovaných nebo ostatních</t>
  </si>
  <si>
    <t>2128300353</t>
  </si>
  <si>
    <t>https://podminky.urs.cz/item/CS_URS_2025_01/434191423</t>
  </si>
  <si>
    <t>"G"2*2</t>
  </si>
  <si>
    <t>"H"1,625*8</t>
  </si>
  <si>
    <t>"I"1,675*4</t>
  </si>
  <si>
    <t>"J"1,2*2</t>
  </si>
  <si>
    <t>58388010R2</t>
  </si>
  <si>
    <t>stupeň schodišťový žulový plný dle specifikace PD, různé rozměry</t>
  </si>
  <si>
    <t>-358767527</t>
  </si>
  <si>
    <t>"G"2*2*0,2*0,15</t>
  </si>
  <si>
    <t>"H"1,625*8*0,2*0,15</t>
  </si>
  <si>
    <t>"I"1,675*4*0,23*0,15</t>
  </si>
  <si>
    <t>"J"1,2*2*0,23*0,15</t>
  </si>
  <si>
    <t>D4</t>
  </si>
  <si>
    <t>Stojan na kola</t>
  </si>
  <si>
    <t>936174311</t>
  </si>
  <si>
    <t>Montáž stojanu na kola přichyceného kotevními šrouby 5 kol</t>
  </si>
  <si>
    <t>1586738283</t>
  </si>
  <si>
    <t>https://podminky.urs.cz/item/CS_URS_2025_01/936174311</t>
  </si>
  <si>
    <t>"S"6</t>
  </si>
  <si>
    <t>RMAT0005</t>
  </si>
  <si>
    <t>stojan na kola dle specifikace S</t>
  </si>
  <si>
    <t>879007909</t>
  </si>
  <si>
    <t>D5a</t>
  </si>
  <si>
    <t>Ocelová skruž ke stromům</t>
  </si>
  <si>
    <t>K032</t>
  </si>
  <si>
    <t>D+M ocelová skruž dle specifikace PD, vč. povrchové úpravy (pásovina, kotevní roxor)</t>
  </si>
  <si>
    <t>1327124930</t>
  </si>
  <si>
    <t>635111142</t>
  </si>
  <si>
    <t>Násyp ze štěrkopísku, písku nebo kameniva pod podlahy s udusáním a urovnáním povrchu z kameniva hrubého 16-32 - odstín čediče</t>
  </si>
  <si>
    <t>152089195</t>
  </si>
  <si>
    <t>https://podminky.urs.cz/item/CS_URS_2025_01/635111142</t>
  </si>
  <si>
    <t>1*1*3,14*2*0,15</t>
  </si>
  <si>
    <t>D5b</t>
  </si>
  <si>
    <t>Dočasná ochrana báze kmene</t>
  </si>
  <si>
    <t>K033</t>
  </si>
  <si>
    <t>D+M ocelová kce ochrany báze kmene, vč. povrchové úpravy dle specifikace PD</t>
  </si>
  <si>
    <t>195062614</t>
  </si>
  <si>
    <t>D5</t>
  </si>
  <si>
    <t>Mříže ke stromům</t>
  </si>
  <si>
    <t>919791023</t>
  </si>
  <si>
    <t>Montáž ochrany stromů v komunikaci s vnitřní litinovou nebo ocelovou výplní (mříží) s volným položením ocelového rámu, plochy přes 1 m2</t>
  </si>
  <si>
    <t>-1856792209</t>
  </si>
  <si>
    <t>https://podminky.urs.cz/item/CS_URS_2025_01/919791023</t>
  </si>
  <si>
    <t>"M1"16</t>
  </si>
  <si>
    <t>"M2"14</t>
  </si>
  <si>
    <t>RMAT0007</t>
  </si>
  <si>
    <t>rošt ke stromům dle specifikace M1</t>
  </si>
  <si>
    <t>213851837</t>
  </si>
  <si>
    <t>RMAT0008</t>
  </si>
  <si>
    <t>rošt ke stromům dle specifikace M2 - k zadláždění</t>
  </si>
  <si>
    <t>303188690</t>
  </si>
  <si>
    <t>D6</t>
  </si>
  <si>
    <t>Poklop PO</t>
  </si>
  <si>
    <t>K035</t>
  </si>
  <si>
    <t>D+M šachetní poklop dle specifikace PD, uzamykatelný, plynová vzpěra pro otevírání</t>
  </si>
  <si>
    <t>-1148882289</t>
  </si>
  <si>
    <t>D7</t>
  </si>
  <si>
    <t>Vodní prvek + šachta</t>
  </si>
  <si>
    <t>899620151</t>
  </si>
  <si>
    <t>Obetonování plastových šachet z polypropylenu betonem prostým v otevřeném výkopu, beton tř. C 25/30</t>
  </si>
  <si>
    <t>-401136109</t>
  </si>
  <si>
    <t>https://podminky.urs.cz/item/CS_URS_2025_01/899620151</t>
  </si>
  <si>
    <t xml:space="preserve">"žebra šachty </t>
  </si>
  <si>
    <t>0,1*1,93*(1,524*4)</t>
  </si>
  <si>
    <t xml:space="preserve">"dno </t>
  </si>
  <si>
    <t>0,2*(2,04*2,024)+0,2*0,9*4*0,3</t>
  </si>
  <si>
    <t>"stěny</t>
  </si>
  <si>
    <t>0,2*(1,99*(2,124*4))</t>
  </si>
  <si>
    <t>"strop</t>
  </si>
  <si>
    <t>0,2*(2,154*2,154)</t>
  </si>
  <si>
    <t xml:space="preserve">"výlez </t>
  </si>
  <si>
    <t>0,15*0,4*(0,6*4)</t>
  </si>
  <si>
    <t>345361821</t>
  </si>
  <si>
    <t>Výztuž atikových, poprsních, schodišťových, zábradelních zídek a madel z betonářské oceli 10 505 (R) nebo BSt 500</t>
  </si>
  <si>
    <t>1625292566</t>
  </si>
  <si>
    <t>https://podminky.urs.cz/item/CS_URS_2025_01/345361821</t>
  </si>
  <si>
    <t xml:space="preserve">"dle skř </t>
  </si>
  <si>
    <t>"R12</t>
  </si>
  <si>
    <t>2,075*16*(0,89/1000)</t>
  </si>
  <si>
    <t>3,658*5*(0,89/1000)</t>
  </si>
  <si>
    <t>3,656*5*(0,89/1000)</t>
  </si>
  <si>
    <t>2,039*44*(0,89/1000)</t>
  </si>
  <si>
    <t>1,775*44*(0,89/1000)</t>
  </si>
  <si>
    <t>2,129*4*(0,89/1000)</t>
  </si>
  <si>
    <t>1,715*82*(0,89/1000)</t>
  </si>
  <si>
    <t>2,075*72*(0,89/1000)</t>
  </si>
  <si>
    <t>1,138*46*(0,89/1000)</t>
  </si>
  <si>
    <t>1,2*108*(0,89/1000)</t>
  </si>
  <si>
    <t>2,05*10*(0,89/1000)</t>
  </si>
  <si>
    <t>1,65*6*(0,89/1000)</t>
  </si>
  <si>
    <t>1,56*12*(0,89/1000)</t>
  </si>
  <si>
    <t>1*16*(0,89/1000)</t>
  </si>
  <si>
    <t>"R10</t>
  </si>
  <si>
    <t>2,075*32*(0,61/1000)</t>
  </si>
  <si>
    <t>1,01*8*(0,61/1000)</t>
  </si>
  <si>
    <t>1,5*14*(0,61/1000)</t>
  </si>
  <si>
    <t>1,08*34*(0,61/1000)</t>
  </si>
  <si>
    <t>1,06*20*(0,61/1000)</t>
  </si>
  <si>
    <t>0,89*20*(0,61/1000)</t>
  </si>
  <si>
    <t>1,16*12*(0,61/1000)</t>
  </si>
  <si>
    <t>0,85*12*(0,61/1000)</t>
  </si>
  <si>
    <t>1*36*(0,61/1000)</t>
  </si>
  <si>
    <t>0,87*19*(0,61/1000)</t>
  </si>
  <si>
    <t>0,9*12*(0,61/1000)</t>
  </si>
  <si>
    <t>1,76*8*(0,61/1000)</t>
  </si>
  <si>
    <t>899641111</t>
  </si>
  <si>
    <t>Bednění pro obetonování plastových šachet v otevřeném výkopu hranatých zřízení</t>
  </si>
  <si>
    <t>-1153022756</t>
  </si>
  <si>
    <t>https://podminky.urs.cz/item/CS_URS_2025_01/899641111</t>
  </si>
  <si>
    <t xml:space="preserve">"šachta je dodána v rámci technologie vč. poklopu, žebříku </t>
  </si>
  <si>
    <t>0,3*(2,2*4)</t>
  </si>
  <si>
    <t>0,3*(0,8*4)</t>
  </si>
  <si>
    <t>(2,124*4)*1,93</t>
  </si>
  <si>
    <t>0,5*0,9*4</t>
  </si>
  <si>
    <t xml:space="preserve">"strop </t>
  </si>
  <si>
    <t>0,3*(2*4)</t>
  </si>
  <si>
    <t>899641112</t>
  </si>
  <si>
    <t>Bednění pro obetonování plastových šachet v otevřeném výkopu hranatých odstranění</t>
  </si>
  <si>
    <t>2130468051</t>
  </si>
  <si>
    <t>https://podminky.urs.cz/item/CS_URS_2025_01/899641112</t>
  </si>
  <si>
    <t>K002</t>
  </si>
  <si>
    <t>D+M atyp. vodí prvkek dle specifikace PD - žulové pítko, vč. napojení</t>
  </si>
  <si>
    <t>-690774858</t>
  </si>
  <si>
    <t>K036</t>
  </si>
  <si>
    <t>D+M atyp. šachta dle specifice PD vč. poklopu, k obetnování, vč. žebříku, čerpací jímky - viz rozpočet technologie</t>
  </si>
  <si>
    <t>-707180816</t>
  </si>
  <si>
    <t>D8</t>
  </si>
  <si>
    <t>Stojan na vánoční strom</t>
  </si>
  <si>
    <t>65</t>
  </si>
  <si>
    <t>K031</t>
  </si>
  <si>
    <t>D+M stojan na vánoční strom dle specifikace PD - ocelý prvek, poklop, kotvení, povrchová úprava, kámen pro zaklopení</t>
  </si>
  <si>
    <t>2135152251</t>
  </si>
  <si>
    <t>drenáž</t>
  </si>
  <si>
    <t>Délka drenáže vč. náběhů u zlomů vedení</t>
  </si>
  <si>
    <t>bm</t>
  </si>
  <si>
    <t>51,12</t>
  </si>
  <si>
    <t>bentonit</t>
  </si>
  <si>
    <t>Plocha k izolaci bentonitovou rohoží</t>
  </si>
  <si>
    <t>120,93</t>
  </si>
  <si>
    <t>lešení</t>
  </si>
  <si>
    <t xml:space="preserve"> lešení</t>
  </si>
  <si>
    <t>sanační</t>
  </si>
  <si>
    <t xml:space="preserve">Plocha sanační omítky </t>
  </si>
  <si>
    <t>105,03</t>
  </si>
  <si>
    <t>sloupek</t>
  </si>
  <si>
    <t>Plocha omítky sloupku</t>
  </si>
  <si>
    <t>patka</t>
  </si>
  <si>
    <t>Plocha paty sloupu</t>
  </si>
  <si>
    <t>9,24</t>
  </si>
  <si>
    <t>podesta</t>
  </si>
  <si>
    <t xml:space="preserve">Plocha podest </t>
  </si>
  <si>
    <t>28,93</t>
  </si>
  <si>
    <t>05-b - Mobiliář - schodiště</t>
  </si>
  <si>
    <t xml:space="preserve">      26 - Zakládání - drenáže</t>
  </si>
  <si>
    <t xml:space="preserve">    3 - Svislé a kompletní konstrukce</t>
  </si>
  <si>
    <t xml:space="preserve">      41 - Zákrytové desky</t>
  </si>
  <si>
    <t xml:space="preserve">      43 - Schodišťové konstrukce a rampy</t>
  </si>
  <si>
    <t xml:space="preserve">        D8 - Schodiště Jindřicha z Lipé</t>
  </si>
  <si>
    <t xml:space="preserve">        D9 - Stupně u děkanského domu</t>
  </si>
  <si>
    <t xml:space="preserve">        D10 - Schody u budov</t>
  </si>
  <si>
    <t xml:space="preserve">    6 - Úpravy povrchů, podlahy a osazování výplní</t>
  </si>
  <si>
    <t xml:space="preserve">      62 - Úprava povrchů vnějších - sloupy</t>
  </si>
  <si>
    <t xml:space="preserve">      62-1 - Úprava povrchů vnějších - sananční omítka</t>
  </si>
  <si>
    <t xml:space="preserve">    94 - Lešení a stavební výtahy</t>
  </si>
  <si>
    <t>A-HSV - Bourací práce</t>
  </si>
  <si>
    <t xml:space="preserve">    963-1 - Bourací práce</t>
  </si>
  <si>
    <t xml:space="preserve">    767 - Konstrukce zámečnické</t>
  </si>
  <si>
    <t>132251104</t>
  </si>
  <si>
    <t>Hloubení nezapažených rýh šířky do 800 mm strojně s urovnáním dna do předepsaného profilu a spádu v hornině třídy těžitelnosti I skupiny 3 přes 100 m3</t>
  </si>
  <si>
    <t>817118164</t>
  </si>
  <si>
    <t>https://podminky.urs.cz/item/CS_URS_2025_01/132251104</t>
  </si>
  <si>
    <t>4,6*0,8*0,6*2</t>
  </si>
  <si>
    <t>2,7*0,6*0,6*2</t>
  </si>
  <si>
    <t>2,6*0,6*0,8*2</t>
  </si>
  <si>
    <t>132254204</t>
  </si>
  <si>
    <t>Hloubení zapažených rýh šířky přes 800 do 2 000 mm strojně s urovnáním dna do předepsaného profilu a spádu v hornině třídy těžitelnosti I skupiny 3 přes 100 do 500 m3</t>
  </si>
  <si>
    <t>717420875</t>
  </si>
  <si>
    <t>https://podminky.urs.cz/item/CS_URS_2025_01/132254204</t>
  </si>
  <si>
    <t xml:space="preserve">"dle skutenčosti, volbě svahování /pažení </t>
  </si>
  <si>
    <t>bentonit*1,8</t>
  </si>
  <si>
    <t>0162251101</t>
  </si>
  <si>
    <t>-791037738</t>
  </si>
  <si>
    <t>https://podminky.urs.cz/item/CS_URS_2025_01/0162251101</t>
  </si>
  <si>
    <t>1507540728</t>
  </si>
  <si>
    <t>"dočištění"3</t>
  </si>
  <si>
    <t>K049</t>
  </si>
  <si>
    <t>Zajištění stavební jámy dle zvyklosti dodvatele</t>
  </si>
  <si>
    <t>-1595411379</t>
  </si>
  <si>
    <t>K050</t>
  </si>
  <si>
    <t>Zajištění stability budovy č.p. 194 při výkopových pracech</t>
  </si>
  <si>
    <t>1316497695</t>
  </si>
  <si>
    <t>-1576142665</t>
  </si>
  <si>
    <t>bentonit*1,8*0,9</t>
  </si>
  <si>
    <t>"obsyp k základům schodiště"</t>
  </si>
  <si>
    <t>4,6*0,4*0,6*2</t>
  </si>
  <si>
    <t>2,7*0,3*0,6*2</t>
  </si>
  <si>
    <t>2,6*0,3*0,8*2</t>
  </si>
  <si>
    <t>2042034769</t>
  </si>
  <si>
    <t>-1664942471</t>
  </si>
  <si>
    <t>-1370754272</t>
  </si>
  <si>
    <t>"výkop"217,674+3+8,856</t>
  </si>
  <si>
    <t>"zásyp"-200,35</t>
  </si>
  <si>
    <t>-39105644</t>
  </si>
  <si>
    <t>29,18*15 'Přepočtené koeficientem množství</t>
  </si>
  <si>
    <t>1485903917</t>
  </si>
  <si>
    <t>-1192665273</t>
  </si>
  <si>
    <t xml:space="preserve">"základy </t>
  </si>
  <si>
    <t>0,4*4,6*2</t>
  </si>
  <si>
    <t>0,3*2,7*2</t>
  </si>
  <si>
    <t>Zakládání - drenáže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</si>
  <si>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</si>
  <si>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</si>
  <si>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-194604919</t>
  </si>
  <si>
    <t>https://podminky.urs.cz/item/CS_URS_2025_01/175111101</t>
  </si>
  <si>
    <t>"obsyp trubky - vytvoření drenu cca 500*400</t>
  </si>
  <si>
    <t>drenáž*0,5*0,4</t>
  </si>
  <si>
    <t>58343930</t>
  </si>
  <si>
    <t>kamenivo drcené hrubé frakce 8/32</t>
  </si>
  <si>
    <t>693783321</t>
  </si>
  <si>
    <t>10,224*1,6 'Přepočtené koeficientem množství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</si>
  <si>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</si>
  <si>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</si>
  <si>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849494918</t>
  </si>
  <si>
    <t>https://podminky.urs.cz/item/CS_URS_2025_01/211971121</t>
  </si>
  <si>
    <t>drenáž*2</t>
  </si>
  <si>
    <t>69311068</t>
  </si>
  <si>
    <t>geotextilie netkaná separační, ochranná, filtrační, drenážní PP 300g/m2</t>
  </si>
  <si>
    <t>-1580020368</t>
  </si>
  <si>
    <t>102,24*1,1845 'Přepočtené koeficientem množství</t>
  </si>
  <si>
    <t>212312111</t>
  </si>
  <si>
    <t>Lože pro trativody z betonu prostého</t>
  </si>
  <si>
    <t>-1313073062</t>
  </si>
  <si>
    <t>https://podminky.urs.cz/item/CS_URS_2025_01/212312111</t>
  </si>
  <si>
    <t>drenáž*0,15*0,6</t>
  </si>
  <si>
    <t>212755214</t>
  </si>
  <si>
    <t>Trativody bez lože z drenážních trubek plastových flexibilních D 100 mm</t>
  </si>
  <si>
    <t>1234200633</t>
  </si>
  <si>
    <t>https://podminky.urs.cz/item/CS_URS_2025_01/212755214</t>
  </si>
  <si>
    <t>Svislé a kompletní konstrukce</t>
  </si>
  <si>
    <t>310235241</t>
  </si>
  <si>
    <t>Zazdívka otvorů ve zdivu nadzákladovém cihlami pálenými plochy do 0,0225 m2, ve zdi tl. do 300 mm</t>
  </si>
  <si>
    <t>743496324</t>
  </si>
  <si>
    <t>https://podminky.urs.cz/item/CS_URS_2025_01/310235241</t>
  </si>
  <si>
    <t>"dozdívka"0,3*0,15*0,075</t>
  </si>
  <si>
    <t>310238211</t>
  </si>
  <si>
    <t>Zazdívka otvorů ve zdivu nadzákladovém cihlami pálenými plochy přes 0,25 m2 do 1 m2 na maltu vápenocementovou</t>
  </si>
  <si>
    <t>-367169114</t>
  </si>
  <si>
    <t>https://podminky.urs.cz/item/CS_URS_2025_01/310238211</t>
  </si>
  <si>
    <t>"srovnání koruny zdiva - upřesní se dle stavu"1</t>
  </si>
  <si>
    <t>331231116</t>
  </si>
  <si>
    <t>Pilíře volně stojící z cihel pálených čtyřhranné až osmihranné (průřezu čtverce, T nebo kříže) pravoúhlé pod omítku nebo režné, bez spárování z cihel plných dl. 290 mm P 7 až P 15 M I, na maltu MC-5 nebo MC-10</t>
  </si>
  <si>
    <t>-1538390123</t>
  </si>
  <si>
    <t>https://podminky.urs.cz/item/CS_URS_2025_01/331231116</t>
  </si>
  <si>
    <t>0,5*0,5*1,125*14</t>
  </si>
  <si>
    <t>K052</t>
  </si>
  <si>
    <t>D+M dozdění zdiva (CPP) do malty, lokální vysprávka hl 150 mm</t>
  </si>
  <si>
    <t>220632199</t>
  </si>
  <si>
    <t>Zákrytové desky</t>
  </si>
  <si>
    <t>K039</t>
  </si>
  <si>
    <t>D+M kamená zákrytová deska sloupu dle specifikace PD (E)</t>
  </si>
  <si>
    <t>1304588685</t>
  </si>
  <si>
    <t>K040</t>
  </si>
  <si>
    <t>D+M kamená zákrytová deska stěny dle specifikace PD (A)</t>
  </si>
  <si>
    <t>-1104089335</t>
  </si>
  <si>
    <t>K041</t>
  </si>
  <si>
    <t>D+M kamená zákrytová deska stěny dle specifikace PD (B)</t>
  </si>
  <si>
    <t>-1300989921</t>
  </si>
  <si>
    <t>K042</t>
  </si>
  <si>
    <t>D+M kamená zákrytová deska stěny dle specifikace PD (C)</t>
  </si>
  <si>
    <t>859051564</t>
  </si>
  <si>
    <t>K043</t>
  </si>
  <si>
    <t>D+M kamená zákrytová deska stěny dle specifikace PD (D1)</t>
  </si>
  <si>
    <t>-1757970150</t>
  </si>
  <si>
    <t>K044</t>
  </si>
  <si>
    <t>D+M kamená zákrytová deska stěny dle specifikace PD (D2)</t>
  </si>
  <si>
    <t>-1786206843</t>
  </si>
  <si>
    <t>K045</t>
  </si>
  <si>
    <t>D+M kamená zákrytová deska stěny dle specifikace PD (D3)</t>
  </si>
  <si>
    <t>-1135099468</t>
  </si>
  <si>
    <t>K046</t>
  </si>
  <si>
    <t>D+M kamená zákrytová deska stěny dle specifikace PD (D4)</t>
  </si>
  <si>
    <t>-2044551299</t>
  </si>
  <si>
    <t>K047</t>
  </si>
  <si>
    <t>D+M kamená zákrytová deska stěny dle specifikace PD (D5)</t>
  </si>
  <si>
    <t>-1761594200</t>
  </si>
  <si>
    <t>Schodišťové konstrukce a rampy</t>
  </si>
  <si>
    <t>Schodiště Jindřicha z Lipé</t>
  </si>
  <si>
    <t>-630398506</t>
  </si>
  <si>
    <t>"A1"2,1*11</t>
  </si>
  <si>
    <t>"A2"2,5*11</t>
  </si>
  <si>
    <t>"A3"2,5</t>
  </si>
  <si>
    <t>"A4"2,1</t>
  </si>
  <si>
    <t>"A5"3,375</t>
  </si>
  <si>
    <t>"A6"2,97</t>
  </si>
  <si>
    <t>"B1"2,9*2</t>
  </si>
  <si>
    <t>"B2"2,74</t>
  </si>
  <si>
    <t>"B3"2,74</t>
  </si>
  <si>
    <t>"C"2,69*2</t>
  </si>
  <si>
    <t>"D1"2,6</t>
  </si>
  <si>
    <t>"D2"2,6</t>
  </si>
  <si>
    <t>-1832628855</t>
  </si>
  <si>
    <t>"A1"2,1*11*0,345*0,147</t>
  </si>
  <si>
    <t>"A2"2,5*11*0,345*0,147</t>
  </si>
  <si>
    <t>"A3"2,5*0,345*0,18</t>
  </si>
  <si>
    <t>"A4"2,1*0,345*0,18</t>
  </si>
  <si>
    <t>"A5"3,375*0,315*0,147</t>
  </si>
  <si>
    <t>"A6"2,97*0,315*0,147</t>
  </si>
  <si>
    <t>"B1"2,9*2*0,39*0,18</t>
  </si>
  <si>
    <t>"B2"2,74*0,39*0,18</t>
  </si>
  <si>
    <t>"B3"2,740,39*21</t>
  </si>
  <si>
    <t>"C"2,69*2*0,405*0,15</t>
  </si>
  <si>
    <t>"D1"2,6*0,405*0,18</t>
  </si>
  <si>
    <t>"D2"2,6*0,405*0,23</t>
  </si>
  <si>
    <t>-1812422689</t>
  </si>
  <si>
    <t xml:space="preserve">"stupně </t>
  </si>
  <si>
    <t>0,5*4,6*13</t>
  </si>
  <si>
    <t>2,7*0,5*4</t>
  </si>
  <si>
    <t>2,7*0,5*2*2</t>
  </si>
  <si>
    <t>-322181115</t>
  </si>
  <si>
    <t>1567198890</t>
  </si>
  <si>
    <t>0,83*4,6*0,4</t>
  </si>
  <si>
    <t>0,817*4,6*0,4</t>
  </si>
  <si>
    <t>0,7*(0,36+0,345)*2,69*2</t>
  </si>
  <si>
    <t>0,15*0,346*2,69*2</t>
  </si>
  <si>
    <t>0,585*2,706*0,35</t>
  </si>
  <si>
    <t>"deska</t>
  </si>
  <si>
    <t>0,18*4,6*4,9</t>
  </si>
  <si>
    <t>0,12*2,706*1,9</t>
  </si>
  <si>
    <t>4,6*0,315*0,15*0,5*13</t>
  </si>
  <si>
    <t>2,7*0,315*0,15*0,5*4</t>
  </si>
  <si>
    <t>430361821</t>
  </si>
  <si>
    <t>Výztuž schodišťových konstrukcí a ramp stupňů, schodnic, ramen, podest s nosníky z betonářské oceli 10 505 (R) nebo BSt 500</t>
  </si>
  <si>
    <t>96682191</t>
  </si>
  <si>
    <t>https://podminky.urs.cz/item/CS_URS_2025_01/430361821</t>
  </si>
  <si>
    <t>"dle skř</t>
  </si>
  <si>
    <t>1,855*24*(0,89/1000)</t>
  </si>
  <si>
    <t>1,89*24*(0,89/1000)</t>
  </si>
  <si>
    <t>4,49*24*(0,89/1000)</t>
  </si>
  <si>
    <t>4,45*23*(0,61/1000)</t>
  </si>
  <si>
    <t>1,63*19*(0,4/1000)</t>
  </si>
  <si>
    <t>2,7*11*(0,4/1000)</t>
  </si>
  <si>
    <t>D9</t>
  </si>
  <si>
    <t>Stupně u děkanského domu</t>
  </si>
  <si>
    <t>1835269357</t>
  </si>
  <si>
    <t>0,15*(2+2+2)</t>
  </si>
  <si>
    <t>1668568886</t>
  </si>
  <si>
    <t>430321212</t>
  </si>
  <si>
    <t>Schodišťové konstrukce a rampy z betonu železového (bez výztuže) stupně, schodnice, ramena, podesty s nosníky tř. C 12/15</t>
  </si>
  <si>
    <t>1513174943</t>
  </si>
  <si>
    <t>https://podminky.urs.cz/item/CS_URS_2025_01/430321212</t>
  </si>
  <si>
    <t>"E+F</t>
  </si>
  <si>
    <t>0,2*(0,31+0,29)*(2+2+2)</t>
  </si>
  <si>
    <t>0,2*0,3*(2*3)</t>
  </si>
  <si>
    <t>-438861130</t>
  </si>
  <si>
    <t>"E"6*2</t>
  </si>
  <si>
    <t>"F"2*3</t>
  </si>
  <si>
    <t>736024510</t>
  </si>
  <si>
    <t>"E"0,3*0,11*2*6</t>
  </si>
  <si>
    <t>"F"0,33*0,14*3</t>
  </si>
  <si>
    <t>D10</t>
  </si>
  <si>
    <t>Schody u budov</t>
  </si>
  <si>
    <t>273321211</t>
  </si>
  <si>
    <t>Základy z betonu železového (bez výztuže) desky z betonu bez zvláštních nároků na prostředí tř. C 12/15</t>
  </si>
  <si>
    <t>1713355442</t>
  </si>
  <si>
    <t>https://podminky.urs.cz/item/CS_URS_2025_01/273321211</t>
  </si>
  <si>
    <t>"zídka L3 "</t>
  </si>
  <si>
    <t>0,6*1,25*0,19*2</t>
  </si>
  <si>
    <t>0,98*0,2*0,38</t>
  </si>
  <si>
    <t>0,98*0,5*0,22</t>
  </si>
  <si>
    <t>0,98*0,7*0,22</t>
  </si>
  <si>
    <t>-534065945</t>
  </si>
  <si>
    <t>1971246298</t>
  </si>
  <si>
    <t>-559417573</t>
  </si>
  <si>
    <t>"K</t>
  </si>
  <si>
    <t>0,5*(1,18+0,38+1,38*2+1,18+0,38+1,18+2+1,18)</t>
  </si>
  <si>
    <t>"L</t>
  </si>
  <si>
    <t>0,98*0,5*4</t>
  </si>
  <si>
    <t>"M</t>
  </si>
  <si>
    <t>0,5*(1,64+2,14+0,5*2)</t>
  </si>
  <si>
    <t>"N</t>
  </si>
  <si>
    <t>0,5*2,62*3+0,735*0,5</t>
  </si>
  <si>
    <t>1957155666</t>
  </si>
  <si>
    <t>-1659542937</t>
  </si>
  <si>
    <t>(0,76*0,49-0,25*0,43)*2</t>
  </si>
  <si>
    <t>0,43*0,24*(1,18+1,38+1,38+1,18+0,38*2)</t>
  </si>
  <si>
    <t>0,98*0,2*4*0,15</t>
  </si>
  <si>
    <t>(0,5*0,44-0,18*0,28)*1,64</t>
  </si>
  <si>
    <t>0,3*0,28*0,5*2</t>
  </si>
  <si>
    <t>(0,9*0,65-0,3*0,15-0,36*0,3)*2,62</t>
  </si>
  <si>
    <t>0,3*0,36*(0,735*2)</t>
  </si>
  <si>
    <t>-963896771</t>
  </si>
  <si>
    <t>"M1"1,64</t>
  </si>
  <si>
    <t>"M2"0,5*2</t>
  </si>
  <si>
    <t>"M3"1,64</t>
  </si>
  <si>
    <t>"N1"2,62</t>
  </si>
  <si>
    <t>"N2"0,735*2</t>
  </si>
  <si>
    <t>"N3"2,62</t>
  </si>
  <si>
    <t>"N4"2,02</t>
  </si>
  <si>
    <t>"K1"1,38*2</t>
  </si>
  <si>
    <t>"K2"1,18*2</t>
  </si>
  <si>
    <t>"K3"2*1</t>
  </si>
  <si>
    <t>"K4"0,82*2</t>
  </si>
  <si>
    <t>"L1"0,96*3</t>
  </si>
  <si>
    <t>"L2"1,36</t>
  </si>
  <si>
    <t>2009020251</t>
  </si>
  <si>
    <t>"M1"1,64*0,28*0,18</t>
  </si>
  <si>
    <t>"M2"0,5*2*0,25*0,18</t>
  </si>
  <si>
    <t>"M3"1,64*0,25*0,15</t>
  </si>
  <si>
    <t>"N1"2,62*0,233*0,25</t>
  </si>
  <si>
    <t>"N2"0,735*2*0,3*0,25</t>
  </si>
  <si>
    <t>"N3"2,62*0,435*0,15</t>
  </si>
  <si>
    <t>"N4"2,02*0,3*0,15</t>
  </si>
  <si>
    <t>"K1"1,38*2*0,4*0,25</t>
  </si>
  <si>
    <t>"K2"1,18*2*0,4*0,25</t>
  </si>
  <si>
    <t>"K3"2*1*0,38*0,2</t>
  </si>
  <si>
    <t>"K4"0,82*2*0,38*0,2</t>
  </si>
  <si>
    <t>"L1"0,96*3*0,23*0,2</t>
  </si>
  <si>
    <t>"L2"1,36*0,23*0,2</t>
  </si>
  <si>
    <t>564861011</t>
  </si>
  <si>
    <t>Podklad ze štěrkodrti ŠD s rozprostřením a zhutněním plochy jednotlivě do 100 m2, po zhutnění tl. 200 mm 0/63</t>
  </si>
  <si>
    <t>CS ÚRS 2024 01</t>
  </si>
  <si>
    <t>-843661766</t>
  </si>
  <si>
    <t>https://podminky.urs.cz/item/CS_URS_2024_01/564861011</t>
  </si>
  <si>
    <t>Kladení dlažby z kostek s provedením lože do tl. 50 mm, s vyplněním spár, s dvojím beraněním a se smetením přebytečného materiálu na krajnici drobných z kamene, do lože z kameniva těženého</t>
  </si>
  <si>
    <t>-1407268131</t>
  </si>
  <si>
    <t>https://podminky.urs.cz/item/CS_URS_2024_01/591211111</t>
  </si>
  <si>
    <t>1872784256</t>
  </si>
  <si>
    <t>28,93*1,02 'Přepočtené koeficientem množství</t>
  </si>
  <si>
    <t>181252305.1</t>
  </si>
  <si>
    <t>Úprava pláně na stavbách silnic a dálnic strojně na násypech se zhutněním</t>
  </si>
  <si>
    <t>CS ÚRS 2024 02</t>
  </si>
  <si>
    <t>-1296957437</t>
  </si>
  <si>
    <t>https://podminky.urs.cz/item/CS_URS_2024_02/181252305.1</t>
  </si>
  <si>
    <t xml:space="preserve">podesta </t>
  </si>
  <si>
    <t>Úpravy povrchů, podlahy a osazování výplní</t>
  </si>
  <si>
    <t>Úprava povrchů vnějších - sloupy</t>
  </si>
  <si>
    <t>623131101</t>
  </si>
  <si>
    <t>Podkladní a spojovací vrstva vnějších omítaných ploch cementový postřik nanášený ručně celoplošně pilířů nebo sloupů</t>
  </si>
  <si>
    <t>-380528501</t>
  </si>
  <si>
    <t>https://podminky.urs.cz/item/CS_URS_2025_01/623131101</t>
  </si>
  <si>
    <t>623321141</t>
  </si>
  <si>
    <t>Omítka vápenocementová vnějších ploch nanášená ručně dvouvrstvá, tloušťky jádrové omítky do 15 mm a tloušťky štuku do 3 mm štuková pilířů nebo sloupů</t>
  </si>
  <si>
    <t>1033668042</t>
  </si>
  <si>
    <t>https://podminky.urs.cz/item/CS_URS_2025_01/623321141</t>
  </si>
  <si>
    <t>623151031</t>
  </si>
  <si>
    <t>Penetrační nátěr vnějších pastovitých tenkovrstvých omítek silikonový pilířů</t>
  </si>
  <si>
    <t>1962475629</t>
  </si>
  <si>
    <t>https://podminky.urs.cz/item/CS_URS_2025_01/623151031</t>
  </si>
  <si>
    <t>623531002</t>
  </si>
  <si>
    <t>Omítka tenkovrstvá silikonová vnějších ploch probarvená bez penetrace zatíraná (škrábaná), zrnitost 1,0 mm pilířů a sloupů</t>
  </si>
  <si>
    <t>-869378497</t>
  </si>
  <si>
    <t>https://podminky.urs.cz/item/CS_URS_2025_01/623531002</t>
  </si>
  <si>
    <t>783823133</t>
  </si>
  <si>
    <t>Penetrační nátěr omítek hladkých omítek hladkých, zrnitých tenkovrstvých nebo štukových stupně členitosti 1 a 2 silikátový</t>
  </si>
  <si>
    <t>253350864</t>
  </si>
  <si>
    <t>https://podminky.urs.cz/item/CS_URS_2025_01/783823133</t>
  </si>
  <si>
    <t>783827123</t>
  </si>
  <si>
    <t>Krycí (ochranný ) nátěr omítek jednonásobný hladkých omítek hladkých, zrnitých tenkovrstvých nebo štukových stupně členitosti 1 a 2 silikátový</t>
  </si>
  <si>
    <t>-375923671</t>
  </si>
  <si>
    <t>https://podminky.urs.cz/item/CS_URS_2025_01/783827123</t>
  </si>
  <si>
    <t>K054</t>
  </si>
  <si>
    <t>Příplatek za profilaci omítky, složitost omítky třída III- IV. , viz návrh</t>
  </si>
  <si>
    <t>1495338839</t>
  </si>
  <si>
    <t>623321121</t>
  </si>
  <si>
    <t>Omítka vápenocementová vnějších ploch nanášená ručně jednovrstvá, tloušťky do 15 mm hladká pilířů nebo sloupů</t>
  </si>
  <si>
    <t>-52176089</t>
  </si>
  <si>
    <t>https://podminky.urs.cz/item/CS_URS_2025_01/623321121</t>
  </si>
  <si>
    <t>623131121</t>
  </si>
  <si>
    <t>Podkladní a spojovací vrstva vnějších omítaných ploch penetrace nanášená ručně pilířů nebo sloupů</t>
  </si>
  <si>
    <t>1123853130</t>
  </si>
  <si>
    <t>https://podminky.urs.cz/item/CS_URS_2025_01/623131121</t>
  </si>
  <si>
    <t>623142001</t>
  </si>
  <si>
    <t>Pletivo vnějších ploch v ploše nebo pruzích, na plném podkladu sklovláknité vtlačené do tmelu pilířů nebo sloupů</t>
  </si>
  <si>
    <t>172666330</t>
  </si>
  <si>
    <t>https://podminky.urs.cz/item/CS_URS_2025_01/623142001</t>
  </si>
  <si>
    <t>K053</t>
  </si>
  <si>
    <t>D+M potěrová hydroizolace 1:1 - portlandským cementem</t>
  </si>
  <si>
    <t>-1083195501</t>
  </si>
  <si>
    <t>62-1</t>
  </si>
  <si>
    <t>Úprava povrchů vnějších - sananční omítka</t>
  </si>
  <si>
    <t>67</t>
  </si>
  <si>
    <t>629995101</t>
  </si>
  <si>
    <t>Očištění vnějších ploch tlakovou vodou omytím</t>
  </si>
  <si>
    <t>476782277</t>
  </si>
  <si>
    <t>https://podminky.urs.cz/item/CS_URS_2025_01/629995101</t>
  </si>
  <si>
    <t>622131151</t>
  </si>
  <si>
    <t>Sanační postřik vnějších ploch nanášený ručně celoplošně stěn</t>
  </si>
  <si>
    <t>1446041173</t>
  </si>
  <si>
    <t>https://podminky.urs.cz/item/CS_URS_2025_01/622131151</t>
  </si>
  <si>
    <t>69</t>
  </si>
  <si>
    <t>622324411</t>
  </si>
  <si>
    <t>Omítka sanační vnějších ploch podkladní (vyrovnávací) tloušťky do 15 mm nanášená ručně stěn</t>
  </si>
  <si>
    <t>1700535472</t>
  </si>
  <si>
    <t>https://podminky.urs.cz/item/CS_URS_2025_01/622324411</t>
  </si>
  <si>
    <t>622325121</t>
  </si>
  <si>
    <t>Omítka sanační vnějších ploch jádrová tloušťky do 15 mm nanášená ručně stěn</t>
  </si>
  <si>
    <t>1574356296</t>
  </si>
  <si>
    <t>https://podminky.urs.cz/item/CS_URS_2025_01/622325121</t>
  </si>
  <si>
    <t>71</t>
  </si>
  <si>
    <t>622325191</t>
  </si>
  <si>
    <t>Omítka sanační vnějších ploch jádrová tloušťky do 15 mm Příplatek k cenám za každých dalších i započatých 5 mm tloušťky omítky přes 15 mm stěn</t>
  </si>
  <si>
    <t>1558557868</t>
  </si>
  <si>
    <t>https://podminky.urs.cz/item/CS_URS_2025_01/622325191</t>
  </si>
  <si>
    <t>sanační*2</t>
  </si>
  <si>
    <t>622328231</t>
  </si>
  <si>
    <t>Sanační štuk vnějších ploch tloušťky do 3 mm stěn</t>
  </si>
  <si>
    <t>-1959480148</t>
  </si>
  <si>
    <t>https://podminky.urs.cz/item/CS_URS_2025_01/622328231</t>
  </si>
  <si>
    <t>73</t>
  </si>
  <si>
    <t>783823173</t>
  </si>
  <si>
    <t>Penetrační nátěr omítek hladkých omítek hladkých, zrnitých tenkovrstvých nebo štukových stupně členitosti 4 silikátový</t>
  </si>
  <si>
    <t>2133825068</t>
  </si>
  <si>
    <t>https://podminky.urs.cz/item/CS_URS_2025_01/783823173</t>
  </si>
  <si>
    <t>783827163</t>
  </si>
  <si>
    <t>Krycí (ochranný ) nátěr omítek jednonásobný hladkých omítek hladkých, zrnitých tenkovrstvých nebo štukových stupně členitosti 4 silikátový</t>
  </si>
  <si>
    <t>32833363</t>
  </si>
  <si>
    <t>https://podminky.urs.cz/item/CS_URS_2025_01/783827163</t>
  </si>
  <si>
    <t>75</t>
  </si>
  <si>
    <t>953312125</t>
  </si>
  <si>
    <t>Vložky svislé do dilatačních spár z polystyrenových desek extrudovaných včetně dodání a osazení, v jakémkoliv zdivu přes 40 do 50 mm</t>
  </si>
  <si>
    <t>1520520194</t>
  </si>
  <si>
    <t>https://podminky.urs.cz/item/CS_URS_2025_01/953312125</t>
  </si>
  <si>
    <t>"dilatace schodiště"0,5*4,9*2</t>
  </si>
  <si>
    <t>94</t>
  </si>
  <si>
    <t>Lešení a stavební výtahy</t>
  </si>
  <si>
    <t>946111112</t>
  </si>
  <si>
    <t>Věže pojízdné trubkové nebo dílcové s maximálním zatížením podlahy do 200 kg/m2 šířky od 0,6 do 0,9 m, délky do 3,2 m výšky přes 1,5 m do 2,5 m montáž</t>
  </si>
  <si>
    <t>1728601493</t>
  </si>
  <si>
    <t>https://podminky.urs.cz/item/CS_URS_2025_01/946111112</t>
  </si>
  <si>
    <t>77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</si>
  <si>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</si>
  <si>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</si>
  <si>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1776182382</t>
  </si>
  <si>
    <t>https://podminky.urs.cz/item/CS_URS_2025_01/946111212</t>
  </si>
  <si>
    <t>lešení*60</t>
  </si>
  <si>
    <t>946111812</t>
  </si>
  <si>
    <t>Věže pojízdné trubkové nebo dílcové s maximálním zatížením podlahy do 200 kg/m2 šířky od 0,6 do 0,9 m, délky do 3,2 m výšky přes 1,5 m do 2,5 m demontáž</t>
  </si>
  <si>
    <t>-17256598</t>
  </si>
  <si>
    <t>https://podminky.urs.cz/item/CS_URS_2025_01/946111812</t>
  </si>
  <si>
    <t>79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</si>
  <si>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</si>
  <si>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</si>
  <si>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926034851</t>
  </si>
  <si>
    <t>https://podminky.urs.cz/item/CS_URS_2025_01/998011001</t>
  </si>
  <si>
    <t>A-HSV</t>
  </si>
  <si>
    <t>Bourací práce</t>
  </si>
  <si>
    <t>997013111</t>
  </si>
  <si>
    <t>Vnitrostaveništní doprava suti a vybouraných hmot vodorovně do 50 m s naložením základní pro budovy a haly výšky do 6 m</t>
  </si>
  <si>
    <t>440906631</t>
  </si>
  <si>
    <t>https://podminky.urs.cz/item/CS_URS_2025_01/997013111</t>
  </si>
  <si>
    <t>81</t>
  </si>
  <si>
    <t>997013501</t>
  </si>
  <si>
    <t>Odvoz suti a vybouraných hmot na skládku nebo meziskládku se složením, na vzdálenost do 1 km</t>
  </si>
  <si>
    <t>-1605920485</t>
  </si>
  <si>
    <t>https://podminky.urs.cz/item/CS_URS_2025_01/997013501</t>
  </si>
  <si>
    <t>82</t>
  </si>
  <si>
    <t>997013509</t>
  </si>
  <si>
    <t>Odvoz suti a vybouraných hmot na skládku nebo meziskládku se složením, na vzdálenost Příplatek k ceně za každý další i započatý 1 km přes 1 km</t>
  </si>
  <si>
    <t>321022577</t>
  </si>
  <si>
    <t>https://podminky.urs.cz/item/CS_URS_2025_01/997013509</t>
  </si>
  <si>
    <t>64,181*24 'Přepočtené koeficientem množství</t>
  </si>
  <si>
    <t>83</t>
  </si>
  <si>
    <t>997013631</t>
  </si>
  <si>
    <t>Poplatek za uložení stavebního odpadu na skládce (skládkovné) směsného stavebního a demoličního zatříděného do Katalogu odpadů pod kódem 17 09 04</t>
  </si>
  <si>
    <t>233302585</t>
  </si>
  <si>
    <t>https://podminky.urs.cz/item/CS_URS_2025_01/997013631</t>
  </si>
  <si>
    <t>84</t>
  </si>
  <si>
    <t>K051</t>
  </si>
  <si>
    <t>Výkup kovů</t>
  </si>
  <si>
    <t>1153278750</t>
  </si>
  <si>
    <t>963-1</t>
  </si>
  <si>
    <t>85</t>
  </si>
  <si>
    <t>K055</t>
  </si>
  <si>
    <t>Demontáž lampy VO pro další použití</t>
  </si>
  <si>
    <t>1725731893</t>
  </si>
  <si>
    <t>86</t>
  </si>
  <si>
    <t>963022819</t>
  </si>
  <si>
    <t>Bourání kamenných schodišťových stupňů oblých, rovných nebo kosých zhotovených na místě - pro dalšé použití</t>
  </si>
  <si>
    <t>1047292035</t>
  </si>
  <si>
    <t>https://podminky.urs.cz/item/CS_URS_2025_01/963022819</t>
  </si>
  <si>
    <t>2,6*2+2,6*2+2,7*4+4,6*13</t>
  </si>
  <si>
    <t>87</t>
  </si>
  <si>
    <t>962032230</t>
  </si>
  <si>
    <t>Bourání zdiva nadzákladového z cihel pálených plných nebo lícových nebo vápenopískových, na maltu vápennou nebo vápenocementovou, objemu do 1 m3</t>
  </si>
  <si>
    <t>-54734773</t>
  </si>
  <si>
    <t>https://podminky.urs.cz/item/CS_URS_2025_01/962032230</t>
  </si>
  <si>
    <t>"uvolnění koruny zdiva - upřesní se dle stavu"1</t>
  </si>
  <si>
    <t>88</t>
  </si>
  <si>
    <t>-1726483941</t>
  </si>
  <si>
    <t>"pilíře, podezdívka"14*0,6*0,6*0,5</t>
  </si>
  <si>
    <t>89</t>
  </si>
  <si>
    <t>962032681</t>
  </si>
  <si>
    <t>Bourání zdiva nadzákladového Příplatek cenám za zvýšenou pracnost bourání pilířů průměru do 0,36m2</t>
  </si>
  <si>
    <t>2110806859</t>
  </si>
  <si>
    <t>https://podminky.urs.cz/item/CS_URS_2025_01/962032681</t>
  </si>
  <si>
    <t>90</t>
  </si>
  <si>
    <t>K048</t>
  </si>
  <si>
    <t>demontáž kamenného sloupku pro další použití</t>
  </si>
  <si>
    <t xml:space="preserve">ks </t>
  </si>
  <si>
    <t>128859219</t>
  </si>
  <si>
    <t>91</t>
  </si>
  <si>
    <t>965043341</t>
  </si>
  <si>
    <t>Bourání mazanin betonových s potěrem nebo teracem tl. do 100 mm, plochy přes 4 m2</t>
  </si>
  <si>
    <t>674368122</t>
  </si>
  <si>
    <t>https://podminky.urs.cz/item/CS_URS_2025_01/965043341</t>
  </si>
  <si>
    <t>"předpoklad podkladu pod schody"</t>
  </si>
  <si>
    <t>4,6*4,9*0,1</t>
  </si>
  <si>
    <t>2,6*0,7*0,1*2</t>
  </si>
  <si>
    <t>2,7*1,4*0,1</t>
  </si>
  <si>
    <t>92</t>
  </si>
  <si>
    <t>974031121</t>
  </si>
  <si>
    <t>Vysekání rýh ve zdivu cihelném na maltu vápennou nebo vápenocementovou do hl. 30 mm a šířky do 30 mm</t>
  </si>
  <si>
    <t>186980565</t>
  </si>
  <si>
    <t>https://podminky.urs.cz/item/CS_URS_2025_01/974031121</t>
  </si>
  <si>
    <t>"kabeláž osvětlení"30</t>
  </si>
  <si>
    <t>93</t>
  </si>
  <si>
    <t>612315101</t>
  </si>
  <si>
    <t>Vápenná omítka rýh hrubá ve stěnách, šířky rýhy do 150 mm</t>
  </si>
  <si>
    <t>1388745209</t>
  </si>
  <si>
    <t>https://podminky.urs.cz/item/CS_URS_2025_01/612315101</t>
  </si>
  <si>
    <t>30*0,05</t>
  </si>
  <si>
    <t>978019391</t>
  </si>
  <si>
    <t>Otlučení vápenných nebo vápenocementových omítek vnějších ploch s vyškrabáním spar a s očištěním zdiva stupně členitosti 3 až 5, v rozsahu přes 80 do 100 %</t>
  </si>
  <si>
    <t>1170115120</t>
  </si>
  <si>
    <t>https://podminky.urs.cz/item/CS_URS_2025_01/978019391</t>
  </si>
  <si>
    <t>95</t>
  </si>
  <si>
    <t>973031334</t>
  </si>
  <si>
    <t>Vysekání výklenků nebo kapes ve zdivu z cihel na maltu vápennou nebo vápenocementovou kapes, plochy do 0,16 m2, hl. do 150 mm</t>
  </si>
  <si>
    <t>1922134312</t>
  </si>
  <si>
    <t>https://podminky.urs.cz/item/CS_URS_2025_01/973031334</t>
  </si>
  <si>
    <t>"osvětlení"6</t>
  </si>
  <si>
    <t>96</t>
  </si>
  <si>
    <t>764002841</t>
  </si>
  <si>
    <t>Demontáž klempířských konstrukcí oplechování horních ploch zdí a nadezdívek do suti</t>
  </si>
  <si>
    <t>818151032</t>
  </si>
  <si>
    <t>https://podminky.urs.cz/item/CS_URS_2025_01/764002841</t>
  </si>
  <si>
    <t>16*0,6</t>
  </si>
  <si>
    <t>0,2+7,7+3,4+3,8+3,8</t>
  </si>
  <si>
    <t>97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</si>
  <si>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</si>
  <si>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</si>
  <si>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1724075313</t>
  </si>
  <si>
    <t>https://podminky.urs.cz/item/CS_URS_2024_01/113106111</t>
  </si>
  <si>
    <t>98</t>
  </si>
  <si>
    <t>963042819</t>
  </si>
  <si>
    <t>Bourání schodišťových stupňů betonových zhotovených na místě</t>
  </si>
  <si>
    <t>186054478</t>
  </si>
  <si>
    <t>https://podminky.urs.cz/item/CS_URS_2024_01/963042819</t>
  </si>
  <si>
    <t xml:space="preserve">"schody k budovám </t>
  </si>
  <si>
    <t>99</t>
  </si>
  <si>
    <t>965042131</t>
  </si>
  <si>
    <t>Bourání mazanin betonových nebo z litého asfaltu tl. do 100 mm, plochy do 4 m2</t>
  </si>
  <si>
    <t>1851903634</t>
  </si>
  <si>
    <t>https://podminky.urs.cz/item/CS_URS_2024_01/965042131</t>
  </si>
  <si>
    <t>"pod schody"5</t>
  </si>
  <si>
    <t>100</t>
  </si>
  <si>
    <t>965082933</t>
  </si>
  <si>
    <t>Odstranění násypu pod podlahami nebo ochranného násypu na střechách tl. do 200 mm, plochy přes 2 m2</t>
  </si>
  <si>
    <t>1518068507</t>
  </si>
  <si>
    <t>https://podminky.urs.cz/item/CS_URS_2024_01/965082933</t>
  </si>
  <si>
    <t>podesta*0,23</t>
  </si>
  <si>
    <t>101</t>
  </si>
  <si>
    <t>319202114</t>
  </si>
  <si>
    <t>Dodatečná izolace zdiva injektáží nízkotlakou metodou silikonovou mikroemulzí, tloušťka zdiva přes 450 do 600 mm</t>
  </si>
  <si>
    <t>2056706553</t>
  </si>
  <si>
    <t>https://podminky.urs.cz/item/CS_URS_2025_01/319202114</t>
  </si>
  <si>
    <t>"dle stavu"1</t>
  </si>
  <si>
    <t>102</t>
  </si>
  <si>
    <t>1796614513</t>
  </si>
  <si>
    <t>https://podminky.urs.cz/item/CS_URS_2025_01/711151102</t>
  </si>
  <si>
    <t>bentonit*2</t>
  </si>
  <si>
    <t>103</t>
  </si>
  <si>
    <t>56284517</t>
  </si>
  <si>
    <t>rohož bentonitová 5,0 kg/m2</t>
  </si>
  <si>
    <t>281569102</t>
  </si>
  <si>
    <t>120,93*1,221 'Přepočtené koeficientem množství</t>
  </si>
  <si>
    <t>104</t>
  </si>
  <si>
    <t>56284517R</t>
  </si>
  <si>
    <t>rohož bentonitová 5,0 kg/m2 s ochranou folií proti prorůstání kořínků</t>
  </si>
  <si>
    <t>23164325</t>
  </si>
  <si>
    <t>105</t>
  </si>
  <si>
    <t>711161212</t>
  </si>
  <si>
    <t>Izolace proti zemní vlhkosti a beztlakové vodě nopovými fóliemi na ploše svislé S vrstva ochranná, odvětrávací a drenážní výška nopku 8,0 mm, tl. fólie do 0,6 mm</t>
  </si>
  <si>
    <t>620545045</t>
  </si>
  <si>
    <t>https://podminky.urs.cz/item/CS_URS_2025_01/711161212</t>
  </si>
  <si>
    <t>106</t>
  </si>
  <si>
    <t>711161383</t>
  </si>
  <si>
    <t>Izolace proti zemní vlhkosti a beztlakové vodě nopovými fóliemi ostatní ukončení izolace lištou</t>
  </si>
  <si>
    <t>-593332648</t>
  </si>
  <si>
    <t>https://podminky.urs.cz/item/CS_URS_2025_01/711161383</t>
  </si>
  <si>
    <t>7,9+3,48+3,8+2,87</t>
  </si>
  <si>
    <t>107</t>
  </si>
  <si>
    <t>711491271</t>
  </si>
  <si>
    <t>Provedení doplňků izolace proti vodě textilií na ploše svislé S vrstva podkladní</t>
  </si>
  <si>
    <t>74453080</t>
  </si>
  <si>
    <t>https://podminky.urs.cz/item/CS_URS_2025_01/711491271</t>
  </si>
  <si>
    <t>108</t>
  </si>
  <si>
    <t>-1012437567</t>
  </si>
  <si>
    <t>120,93*1,05 'Přepočtené koeficientem množství</t>
  </si>
  <si>
    <t>109</t>
  </si>
  <si>
    <t>711112051</t>
  </si>
  <si>
    <t>Provedení izolace proti zemní vlhkosti natěradly a tmely za studena na ploše svislé S dvojnásobným nátěrem tekutou elastickou hydroizolací</t>
  </si>
  <si>
    <t>584416277</t>
  </si>
  <si>
    <t>https://podminky.urs.cz/item/CS_URS_2025_01/711112051</t>
  </si>
  <si>
    <t>"viz řez CC"0,5*4,9*2</t>
  </si>
  <si>
    <t>110</t>
  </si>
  <si>
    <t>11163004</t>
  </si>
  <si>
    <t>stěrka hydroizolační asfaltová jednosložková s přídavkem plastů do spodní stavby</t>
  </si>
  <si>
    <t>kg</t>
  </si>
  <si>
    <t>437180970</t>
  </si>
  <si>
    <t>14,14*2,5 'Přepočtené koeficientem množství</t>
  </si>
  <si>
    <t>111</t>
  </si>
  <si>
    <t>63127220</t>
  </si>
  <si>
    <t>tkanina sklovláknitá s protialkalickou úpravou 145g/m2</t>
  </si>
  <si>
    <t>-871733096</t>
  </si>
  <si>
    <t>14,14*1,25 'Přepočtené koeficientem množství</t>
  </si>
  <si>
    <t>112</t>
  </si>
  <si>
    <t>1184121654</t>
  </si>
  <si>
    <t>https://podminky.urs.cz/item/CS_URS_2025_01/998711101</t>
  </si>
  <si>
    <t>767</t>
  </si>
  <si>
    <t>Konstrukce zámečnické</t>
  </si>
  <si>
    <t>113</t>
  </si>
  <si>
    <t>767161834</t>
  </si>
  <si>
    <t>Demontáž zábradlí k dalšímu použití rovného nerozebíratelný spoj hmotnosti 1 m zábradlí přes 20 kg</t>
  </si>
  <si>
    <t>-364745159</t>
  </si>
  <si>
    <t>https://podminky.urs.cz/item/CS_URS_2025_01/767161834</t>
  </si>
  <si>
    <t>"Z1"</t>
  </si>
  <si>
    <t>1,9*6</t>
  </si>
  <si>
    <t>"Z2"</t>
  </si>
  <si>
    <t>2,9*2</t>
  </si>
  <si>
    <t>"Z3"</t>
  </si>
  <si>
    <t>3,3*2</t>
  </si>
  <si>
    <t>"Z4"2,37*2</t>
  </si>
  <si>
    <t>114</t>
  </si>
  <si>
    <t>767161871</t>
  </si>
  <si>
    <t>Demontáž zábradlí k dalšímu použití madel schodišťových</t>
  </si>
  <si>
    <t>-1447056090</t>
  </si>
  <si>
    <t>https://podminky.urs.cz/item/CS_URS_2025_01/767161871</t>
  </si>
  <si>
    <t>"Z5,6</t>
  </si>
  <si>
    <t>(0,3+1+4,4+1)*2</t>
  </si>
  <si>
    <t>115</t>
  </si>
  <si>
    <t>K037</t>
  </si>
  <si>
    <t>D+M nové zábradlí, litinové, kopie dle stávajícího dle Z1-Z4</t>
  </si>
  <si>
    <t xml:space="preserve">bm </t>
  </si>
  <si>
    <t>-1006506053</t>
  </si>
  <si>
    <t>116</t>
  </si>
  <si>
    <t>K038</t>
  </si>
  <si>
    <t>D+M nové madlo, kopie dle stávajícího dle Z5-6</t>
  </si>
  <si>
    <t>-589706107</t>
  </si>
  <si>
    <t>117</t>
  </si>
  <si>
    <t>K028</t>
  </si>
  <si>
    <t>Nakládka, přesun do 6 km, složení pro další použití - vybrané materiály: žulové bloky z opěrných zídek travnatých ploch, původní čedičová a žulová dlažba (vč. přetřízení), žulové stupně schodiště, další kamenné prvky</t>
  </si>
  <si>
    <t>-2026135568</t>
  </si>
  <si>
    <t>06 - Vodní prvek-technologie</t>
  </si>
  <si>
    <t>M21 - Elektromontáž, řízení, osvětlení</t>
  </si>
  <si>
    <t>M35 - Montáž čerpadel, kompresorů</t>
  </si>
  <si>
    <t>M99 - Ostatní dodávky a práce "M"</t>
  </si>
  <si>
    <t>K007</t>
  </si>
  <si>
    <t>1587239651</t>
  </si>
  <si>
    <t>K008</t>
  </si>
  <si>
    <t>Kompletační činnost</t>
  </si>
  <si>
    <t>789451317</t>
  </si>
  <si>
    <t>M21</t>
  </si>
  <si>
    <t>Elektromontáž, řízení, osvětlení</t>
  </si>
  <si>
    <t>00001.1</t>
  </si>
  <si>
    <t>Podružný elektrorozvaděč technologie RM1 v provedení jako sestava plastových rozvodnic na omítku, krytí IP55</t>
  </si>
  <si>
    <t>448508604</t>
  </si>
  <si>
    <t>GSM B1.1</t>
  </si>
  <si>
    <t>GSM Brána dle specifikace v TZ vč.napojení na rozvaděč, nerezové sondy zatopení</t>
  </si>
  <si>
    <t>-488269254</t>
  </si>
  <si>
    <t>00002.1</t>
  </si>
  <si>
    <t>Ovládací panel řízení</t>
  </si>
  <si>
    <t>1540487545</t>
  </si>
  <si>
    <t>00003.1</t>
  </si>
  <si>
    <t>Venkovní snímač teploty a relativní vlhkosti, 24V DC, IP65</t>
  </si>
  <si>
    <t>kompl.</t>
  </si>
  <si>
    <t>1570911807</t>
  </si>
  <si>
    <t>TS 411 010.1</t>
  </si>
  <si>
    <t>Tlakový spínač, rozsah nastavení 1-10bar</t>
  </si>
  <si>
    <t>636263095</t>
  </si>
  <si>
    <t>CYKY-J 3x1,5.1</t>
  </si>
  <si>
    <t>Kabeláž k čidlům CYKY-J 3x1,5</t>
  </si>
  <si>
    <t>-1015040456</t>
  </si>
  <si>
    <t>Kopo 40.1</t>
  </si>
  <si>
    <t>Kabelová chránička D40</t>
  </si>
  <si>
    <t>554886680</t>
  </si>
  <si>
    <t>Kopo 50</t>
  </si>
  <si>
    <t>Kabelová chránička D50</t>
  </si>
  <si>
    <t>193534817</t>
  </si>
  <si>
    <t>EQM 20</t>
  </si>
  <si>
    <t>Kolový kohout G3/4" se servopohonem, 24V DC, IP67, PN40, závitové připojení</t>
  </si>
  <si>
    <t>-796727312</t>
  </si>
  <si>
    <t>00004.1</t>
  </si>
  <si>
    <t>Čidlo detekce pohybu, IP68</t>
  </si>
  <si>
    <t>-310960145</t>
  </si>
  <si>
    <t>00005.1</t>
  </si>
  <si>
    <t>Nucené odvětrání strojovny odtahovým radiálním ventilátorem D100mm, průtok vzduchu min. 100m3/h</t>
  </si>
  <si>
    <t>1703947510</t>
  </si>
  <si>
    <t>00006.1</t>
  </si>
  <si>
    <t>Stropní svítidlo strojovny 100W s krycím sklem, IP44, 230V</t>
  </si>
  <si>
    <t>1846325941</t>
  </si>
  <si>
    <t>00007.1</t>
  </si>
  <si>
    <t>Drobný elektroinstalační materiál</t>
  </si>
  <si>
    <t>-983277000</t>
  </si>
  <si>
    <t>00008.1</t>
  </si>
  <si>
    <t>Elektroinstalační práce</t>
  </si>
  <si>
    <t>1576913329</t>
  </si>
  <si>
    <t>00009.1</t>
  </si>
  <si>
    <t>-607119098</t>
  </si>
  <si>
    <t>M35</t>
  </si>
  <si>
    <t>Montáž čerpadel, kompresorů</t>
  </si>
  <si>
    <t>315111114.1</t>
  </si>
  <si>
    <t>Montáž technologie</t>
  </si>
  <si>
    <t>751667872</t>
  </si>
  <si>
    <t>03511234.1</t>
  </si>
  <si>
    <t>Tlakové zkoušky</t>
  </si>
  <si>
    <t>hod.</t>
  </si>
  <si>
    <t>-1177111172</t>
  </si>
  <si>
    <t>03511235.1</t>
  </si>
  <si>
    <t>Kompletace, uvedení do provozu</t>
  </si>
  <si>
    <t>152250744</t>
  </si>
  <si>
    <t>03511236.1</t>
  </si>
  <si>
    <t>Zaškolení obsluhy</t>
  </si>
  <si>
    <t>-1139859395</t>
  </si>
  <si>
    <t>M99</t>
  </si>
  <si>
    <t>Ostatní dodávky a práce "M"</t>
  </si>
  <si>
    <t>3511238.1</t>
  </si>
  <si>
    <t>Návod na obsluhu a údržbu</t>
  </si>
  <si>
    <t>-847527896</t>
  </si>
  <si>
    <t>3519999.1</t>
  </si>
  <si>
    <t>231695730</t>
  </si>
  <si>
    <t>3511239.1</t>
  </si>
  <si>
    <t>PD ve stupni realizační, Dílenská dokumentace</t>
  </si>
  <si>
    <t>1401046041</t>
  </si>
  <si>
    <t>3511240.1</t>
  </si>
  <si>
    <t>Autorský dozor</t>
  </si>
  <si>
    <t>2052210773</t>
  </si>
  <si>
    <t>3511241/1.1</t>
  </si>
  <si>
    <t>Doprava</t>
  </si>
  <si>
    <t>1340721103</t>
  </si>
  <si>
    <t>3511241/2.1</t>
  </si>
  <si>
    <t>Doprava- jednoplášťová strojovna technologie</t>
  </si>
  <si>
    <t>-99536141</t>
  </si>
  <si>
    <t>EKO 700 B.1</t>
  </si>
  <si>
    <t>Kompozitní poklop 600x600mm, třída zatížení B125, vč. těsnění a uzamykání</t>
  </si>
  <si>
    <t>-937013857</t>
  </si>
  <si>
    <t>IT.404C.1</t>
  </si>
  <si>
    <t>Nerezová vysokotlaká mlžná tryska, ∅ ústí 0,4mm, průtok 0,150l/min při 70bar, připojení UNC 10-24</t>
  </si>
  <si>
    <t>1920424534</t>
  </si>
  <si>
    <t>IT.0250.1</t>
  </si>
  <si>
    <t>Vysokotlaká polyamidová hadice ∅6,35mm</t>
  </si>
  <si>
    <t>-1669741530</t>
  </si>
  <si>
    <t>IT.0330.1</t>
  </si>
  <si>
    <t>Vysokotlaká fitinka G1/4"- 6,35mm- přechodka trysky</t>
  </si>
  <si>
    <t>253974631</t>
  </si>
  <si>
    <t>IT.0336.1</t>
  </si>
  <si>
    <t>Vysokotlaká fitinka G1/2"- 6,35mm- T-kus</t>
  </si>
  <si>
    <t>-1330489865</t>
  </si>
  <si>
    <t>atyp.plast 01.1</t>
  </si>
  <si>
    <t>PP jednoplášťová strojovna technologie, vnitřní rozměry 1,5x1,5x2,0m, vstupní otvor 600x600mm, vč. těsněných prostupů, žebříků, bez poklopu</t>
  </si>
  <si>
    <t>1736874943</t>
  </si>
  <si>
    <t>atyp.plast 03.1</t>
  </si>
  <si>
    <t>PP podstavec čerpadla</t>
  </si>
  <si>
    <t>-1876897669</t>
  </si>
  <si>
    <t>atyp.plast/nerez 0.1</t>
  </si>
  <si>
    <t>PP šachtička odvětrání s nerezovou krycí mřížkou</t>
  </si>
  <si>
    <t>-1326186882</t>
  </si>
  <si>
    <t>atyp.nerez 01.1</t>
  </si>
  <si>
    <t>"Nerezová nádržka mlžení ∅154mm, výška 250mm s 3 vysokotlakými mlžnými tryskami</t>
  </si>
  <si>
    <t>-314740012</t>
  </si>
  <si>
    <t>atyp.nerez 02.1</t>
  </si>
  <si>
    <t>Nerezová nádržka optometrického čidla ∅104mm</t>
  </si>
  <si>
    <t>110986140</t>
  </si>
  <si>
    <t>atyp.nerez 03.1</t>
  </si>
  <si>
    <t>Nerezový rozvaděč mlžných trysek ∅104mm s 3 vývody pro mlžné trysky G1/8"</t>
  </si>
  <si>
    <t>882642432</t>
  </si>
  <si>
    <t>atyp.nerez 04.1</t>
  </si>
  <si>
    <t>Nerezový rozvaděč délky 200mm, 1x přívod G3/8", 2x vývod G1/4"</t>
  </si>
  <si>
    <t>-29704570</t>
  </si>
  <si>
    <t>70/5,8-E.1</t>
  </si>
  <si>
    <t>"Vysokotlaké tříplunžrové čerpadlo s přepouštěcím ventilem, filtrem vstupní kapaliny a manometrem výtlaku, 400V,</t>
  </si>
  <si>
    <t>1694228663</t>
  </si>
  <si>
    <t>DOC3GT.1</t>
  </si>
  <si>
    <t>Ponorné kalové čerpadlo, nerezové, výkon 0,25kW, Q=6m3/h při 3,7mvs, 230V</t>
  </si>
  <si>
    <t>599153984</t>
  </si>
  <si>
    <t>AQ-20018.1</t>
  </si>
  <si>
    <t>Potrubní systémový oddělovač DN25 (ochranná jednotka BA dle ČSN EN 1717)</t>
  </si>
  <si>
    <t>-398435956</t>
  </si>
  <si>
    <t>0150.1</t>
  </si>
  <si>
    <t>Plastový potrubní zachycovač nečistot G1" s bavlněnou vložkou 5-10µm</t>
  </si>
  <si>
    <t>1839599569</t>
  </si>
  <si>
    <t>WK 120.1</t>
  </si>
  <si>
    <t>Jednoduchý kabinetní změkčovací filtr s objemovým řízením s kapacitou 120°dHxm³</t>
  </si>
  <si>
    <t>-1484522025</t>
  </si>
  <si>
    <t>SD-1.1</t>
  </si>
  <si>
    <t>Sestava dopouštění včetně By-passu - 1" a nerezových ponorných sond</t>
  </si>
  <si>
    <t>687583599</t>
  </si>
  <si>
    <t>EVPI 2020.1</t>
  </si>
  <si>
    <t>Elektromagnetický ventil 1", 230V</t>
  </si>
  <si>
    <t>1405278856</t>
  </si>
  <si>
    <t>XTR25/200.1</t>
  </si>
  <si>
    <t>Hadice PE100 D25x2,3, SDR11 PE100, 16bar</t>
  </si>
  <si>
    <t>-782229035</t>
  </si>
  <si>
    <t>PE fit..1</t>
  </si>
  <si>
    <t>PE fitinky- komplet</t>
  </si>
  <si>
    <t>1157696231</t>
  </si>
  <si>
    <t>100/1.1</t>
  </si>
  <si>
    <t>Kanalizační trubky SN4 DN 100 1m</t>
  </si>
  <si>
    <t>-509243815</t>
  </si>
  <si>
    <t>150/1.1</t>
  </si>
  <si>
    <t>Kanalizační trubky SN4 DN 150 1m</t>
  </si>
  <si>
    <t>1458048265</t>
  </si>
  <si>
    <t>HT100/1000.1</t>
  </si>
  <si>
    <t>Trubka PP HT DN100 1000mm</t>
  </si>
  <si>
    <t>-1951619649</t>
  </si>
  <si>
    <t>HT100/250.1</t>
  </si>
  <si>
    <t>Trubka PP HT DN 100 250m</t>
  </si>
  <si>
    <t>1607524954</t>
  </si>
  <si>
    <t>KGB150/87.1</t>
  </si>
  <si>
    <t>Koleno DN 150 87°</t>
  </si>
  <si>
    <t>508149450</t>
  </si>
  <si>
    <t>KGB150/45.1</t>
  </si>
  <si>
    <t>Koleno DN 150 45°</t>
  </si>
  <si>
    <t>-1919121294</t>
  </si>
  <si>
    <t>KGB100/87.1</t>
  </si>
  <si>
    <t>Koleno DN 100 87°</t>
  </si>
  <si>
    <t>-1732601086</t>
  </si>
  <si>
    <t>KGB100/45.1</t>
  </si>
  <si>
    <t>Koleno DN 100 45°</t>
  </si>
  <si>
    <t>-920617158</t>
  </si>
  <si>
    <t>KGEA150/150/87.1</t>
  </si>
  <si>
    <t>Jednoduchá odbočka 87° 30 DN 150 DN 150</t>
  </si>
  <si>
    <t>-753541059</t>
  </si>
  <si>
    <t>HTB100/87.1</t>
  </si>
  <si>
    <t>Koleno PP HT DN 100 87°</t>
  </si>
  <si>
    <t>-2078235140</t>
  </si>
  <si>
    <t>HTEA100/100/87.1</t>
  </si>
  <si>
    <t>Jednoduchá odbočka PP HT 87° DN 100 DN 100</t>
  </si>
  <si>
    <t>538884733</t>
  </si>
  <si>
    <t>900102.1</t>
  </si>
  <si>
    <t>Teflonová páska</t>
  </si>
  <si>
    <t>-825657677</t>
  </si>
  <si>
    <t>KM pozink. plast.1</t>
  </si>
  <si>
    <t>Kotvící materiál, úchyty</t>
  </si>
  <si>
    <t>-1197691912</t>
  </si>
  <si>
    <t>vodovod</t>
  </si>
  <si>
    <t>délka vodovoní přípojky v zemi</t>
  </si>
  <si>
    <t>18,3</t>
  </si>
  <si>
    <t>07 - Vodovodní přípojka</t>
  </si>
  <si>
    <t xml:space="preserve">m2au  s.r.o. </t>
  </si>
  <si>
    <t xml:space="preserve">    722-2 - Vodovodní přípojka</t>
  </si>
  <si>
    <t>132251102</t>
  </si>
  <si>
    <t>Hloubení nezapažených rýh šířky do 800 mm strojně s urovnáním dna do předepsaného profilu a spádu v hornině třídy těžitelnosti I skupiny 3 přes 20 do 50 m3</t>
  </si>
  <si>
    <t>-148486227</t>
  </si>
  <si>
    <t>https://podminky.urs.cz/item/CS_URS_2025_01/132251102</t>
  </si>
  <si>
    <t>vodovod*1,45*0,6</t>
  </si>
  <si>
    <t>129001101</t>
  </si>
  <si>
    <t>Příplatek k cenám vykopávek za ztížení vykopávky v blízkosti podzemního vedení nebo výbušnin v horninách jakékoliv třídy</t>
  </si>
  <si>
    <t>-1814645294</t>
  </si>
  <si>
    <t>https://podminky.urs.cz/item/CS_URS_2025_01/129001101</t>
  </si>
  <si>
    <t>Poznámka k položce:_x000d_
cca 40 % v blízkosti vedení, nebo budovy</t>
  </si>
  <si>
    <t>15,921*0,4 'Přepočtené koeficientem množství</t>
  </si>
  <si>
    <t>151101101</t>
  </si>
  <si>
    <t>Zřízení pažení a rozepření stěn rýh pro podzemní vedení příložné pro jakoukoliv mezerovitost, hloubky do 2 m</t>
  </si>
  <si>
    <t>-90040441</t>
  </si>
  <si>
    <t>https://podminky.urs.cz/item/CS_URS_2025_01/151101101</t>
  </si>
  <si>
    <t>"lokálně"1</t>
  </si>
  <si>
    <t>151101111</t>
  </si>
  <si>
    <t>Odstranění pažení a rozepření stěn rýh pro podzemní vedení s uložením materiálu na vzdálenost do 3 m od kraje výkopu příložné, hloubky do 2 m</t>
  </si>
  <si>
    <t>433451225</t>
  </si>
  <si>
    <t>https://podminky.urs.cz/item/CS_URS_2025_01/151101111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</si>
  <si>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</si>
  <si>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</si>
  <si>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-439753718</t>
  </si>
  <si>
    <t>https://podminky.urs.cz/item/CS_URS_2025_01/119001401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</si>
  <si>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</si>
  <si>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</si>
  <si>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-1529480687</t>
  </si>
  <si>
    <t>https://podminky.urs.cz/item/CS_URS_2025_01/119001421</t>
  </si>
  <si>
    <t>1336793642</t>
  </si>
  <si>
    <t>vodovod*0,6*(1,45-0,1-0,3)</t>
  </si>
  <si>
    <t>-1154715719</t>
  </si>
  <si>
    <t>vodovod*0,6*0,3</t>
  </si>
  <si>
    <t>58341341</t>
  </si>
  <si>
    <t>kamenivo drcené drobné frakce 0/4</t>
  </si>
  <si>
    <t>-1789224869</t>
  </si>
  <si>
    <t>3,294*1,8 'Přepočtené koeficientem množství</t>
  </si>
  <si>
    <t>773347547</t>
  </si>
  <si>
    <t>"výkop"15,921</t>
  </si>
  <si>
    <t>"zásyp"-6,368</t>
  </si>
  <si>
    <t>-1261276879</t>
  </si>
  <si>
    <t xml:space="preserve">Poznámka k položce:_x000d_
15 km celkem_x000d_
</t>
  </si>
  <si>
    <t>9,553*12 'Přepočtené koeficientem množství</t>
  </si>
  <si>
    <t>-2112074638</t>
  </si>
  <si>
    <t xml:space="preserve">Poznámka k položce:_x000d_
1600 kg/m3_x000d_
</t>
  </si>
  <si>
    <t>9,553*1,8 'Přepočtené koeficientem množství</t>
  </si>
  <si>
    <t>451572111</t>
  </si>
  <si>
    <t>Lože pod potrubí, stoky a drobné objekty v otevřeném výkopu z kameniva drobného těženého 0 až 4 mm</t>
  </si>
  <si>
    <t>219812060</t>
  </si>
  <si>
    <t>https://podminky.urs.cz/item/CS_URS_2025_01/451572111</t>
  </si>
  <si>
    <t>vodovod*0,6*0,1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</si>
  <si>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</si>
  <si>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</si>
  <si>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29677950</t>
  </si>
  <si>
    <t>https://podminky.urs.cz/item/CS_URS_2025_01/998276101</t>
  </si>
  <si>
    <t>722-2</t>
  </si>
  <si>
    <t>K056</t>
  </si>
  <si>
    <t>D+M prostup vč. utěsnění do strojovny technologie</t>
  </si>
  <si>
    <t>1866010592</t>
  </si>
  <si>
    <t>722270102</t>
  </si>
  <si>
    <t>Vodoměrové sestavy závitové G 1"</t>
  </si>
  <si>
    <t>soubor</t>
  </si>
  <si>
    <t>-319379600</t>
  </si>
  <si>
    <t>https://podminky.urs.cz/item/CS_URS_2025_01/722270102</t>
  </si>
  <si>
    <t>722220233</t>
  </si>
  <si>
    <t>Armatury s jedním závitem přechodové tvarovky PPR, PN 20 (SDR 6) s kovovým závitem vnitřním přechodky dGK D 32 x G 1"</t>
  </si>
  <si>
    <t>716618544</t>
  </si>
  <si>
    <t>https://podminky.urs.cz/item/CS_URS_2025_01/722220233</t>
  </si>
  <si>
    <t>871161211</t>
  </si>
  <si>
    <t>Montáž vodovodního potrubí z polyetylenu PE100 RC v otevřeném výkopu svařovaných elektrotvarovkou SDR 11/PN16 d 32 x 3,0 mm</t>
  </si>
  <si>
    <t>-1119977210</t>
  </si>
  <si>
    <t>https://podminky.urs.cz/item/CS_URS_2025_01/871161211</t>
  </si>
  <si>
    <t>28613500</t>
  </si>
  <si>
    <t>potrubí vodovodní dvouvrstvé PE100 RC SDR11 32x3,0mm</t>
  </si>
  <si>
    <t>2019586144</t>
  </si>
  <si>
    <t>18,3*1,015 'Přepočtené koeficientem množství</t>
  </si>
  <si>
    <t>877241122</t>
  </si>
  <si>
    <t>Montáž tvarovek na vodovodním plastovém potrubí z polyetylenu PE 100 elektrotvarovek SDR 11/PN16 T-kusů navrtávacích s 360° otočnou odbočkou d 90/32</t>
  </si>
  <si>
    <t>2114716813</t>
  </si>
  <si>
    <t>https://podminky.urs.cz/item/CS_URS_2025_01/877241122</t>
  </si>
  <si>
    <t>28614004</t>
  </si>
  <si>
    <t>tvarovka T-kus navrtávací s odbočkou 360° D 75-32mm</t>
  </si>
  <si>
    <t>107062079</t>
  </si>
  <si>
    <t>891171324</t>
  </si>
  <si>
    <t>Montáž vodovodních armatur na potrubí šoupátek pro domovní přípojky s nástrčnými ISO konci PN16 DN 32</t>
  </si>
  <si>
    <t>-418059455</t>
  </si>
  <si>
    <t>https://podminky.urs.cz/item/CS_URS_2025_01/891171324</t>
  </si>
  <si>
    <t>42221558</t>
  </si>
  <si>
    <t>šoupátko domovní přípojky litinové ISO hrdlo PN16 32x32</t>
  </si>
  <si>
    <t>-530874060</t>
  </si>
  <si>
    <t>722219191</t>
  </si>
  <si>
    <t>Armatury přírubové montáž zemních souprav ostatních typů</t>
  </si>
  <si>
    <t>-1226219652</t>
  </si>
  <si>
    <t>https://podminky.urs.cz/item/CS_URS_2025_01/722219191</t>
  </si>
  <si>
    <t>42291044</t>
  </si>
  <si>
    <t>souprava zemní pro domovní šoupátka 3/4"-2" Rd 1,3-1,8m</t>
  </si>
  <si>
    <t>-378622994</t>
  </si>
  <si>
    <t>899401112</t>
  </si>
  <si>
    <t>Osazení poklopů uličních s pevným rámem litinových šoupátkových</t>
  </si>
  <si>
    <t>-1925203075</t>
  </si>
  <si>
    <t>https://podminky.urs.cz/item/CS_URS_2025_01/899401112</t>
  </si>
  <si>
    <t>AVK.724</t>
  </si>
  <si>
    <t>Uliční poklop litinový, šoupátkový, typ 7.2.4</t>
  </si>
  <si>
    <t>-1282477350</t>
  </si>
  <si>
    <t>892233122</t>
  </si>
  <si>
    <t>Proplach a dezinfekce vodovodního potrubí DN od 40 do 70</t>
  </si>
  <si>
    <t>-491424722</t>
  </si>
  <si>
    <t>https://podminky.urs.cz/item/CS_URS_2025_01/892233122</t>
  </si>
  <si>
    <t>892241111</t>
  </si>
  <si>
    <t>Tlakové zkoušky vodou na potrubí DN do 80</t>
  </si>
  <si>
    <t>295893473</t>
  </si>
  <si>
    <t>https://podminky.urs.cz/item/CS_URS_2025_01/892241111</t>
  </si>
  <si>
    <t>899721111</t>
  </si>
  <si>
    <t>Signalizační vodič na potrubí DN do 150 mm</t>
  </si>
  <si>
    <t>-1148344059</t>
  </si>
  <si>
    <t>https://podminky.urs.cz/item/CS_URS_2025_01/899721111</t>
  </si>
  <si>
    <t>899722112</t>
  </si>
  <si>
    <t>Krytí potrubí z plastů výstražnou fólií z PVC šířky přes 20 do 25 cm</t>
  </si>
  <si>
    <t>89788591</t>
  </si>
  <si>
    <t>https://podminky.urs.cz/item/CS_URS_2025_01/899722112</t>
  </si>
  <si>
    <t>08 - Vedlejší náklady</t>
  </si>
  <si>
    <t>VRN - Vedlejší rozpočtové náklady</t>
  </si>
  <si>
    <t>VRN</t>
  </si>
  <si>
    <t>Vedlejší rozpočtové náklady</t>
  </si>
  <si>
    <t>043002001</t>
  </si>
  <si>
    <t xml:space="preserve">Statická zkouška hutnění zemní pláně </t>
  </si>
  <si>
    <t>1024</t>
  </si>
  <si>
    <t>-503705970</t>
  </si>
  <si>
    <t>K003</t>
  </si>
  <si>
    <t>Návod na obsluhu a údržbu - vodní prvek</t>
  </si>
  <si>
    <t>108231649</t>
  </si>
  <si>
    <t>K009</t>
  </si>
  <si>
    <t>Geodetické práce před výstavbou a ochrana inženýrských síít dle SoD odst. 2.5.1</t>
  </si>
  <si>
    <t>1418559481</t>
  </si>
  <si>
    <t>K010</t>
  </si>
  <si>
    <t>Dopravně inženýrská opatření dle SoD odst. 2.5.2</t>
  </si>
  <si>
    <t>-1730058618</t>
  </si>
  <si>
    <t>K011</t>
  </si>
  <si>
    <t>Inženýrsko-geologický průzkum dle SoD odst. 2.5.3</t>
  </si>
  <si>
    <t>-1882582007</t>
  </si>
  <si>
    <t>K012</t>
  </si>
  <si>
    <t>Stavební průzkum dle SoD odst. 2.5.4</t>
  </si>
  <si>
    <t>978117607</t>
  </si>
  <si>
    <t>K013</t>
  </si>
  <si>
    <t>Zařízení staveniště (vybudování, provoz, odstranění) dle SoD odst. 2.5.5</t>
  </si>
  <si>
    <t>1495862398</t>
  </si>
  <si>
    <t>K014</t>
  </si>
  <si>
    <t>Kompletační činnost dle SoD odst. 2.5.6</t>
  </si>
  <si>
    <t>732438767</t>
  </si>
  <si>
    <t>K015</t>
  </si>
  <si>
    <t>Koordinační činnost dle SoD odst. 2.5.7</t>
  </si>
  <si>
    <t>-961090246</t>
  </si>
  <si>
    <t>K016</t>
  </si>
  <si>
    <t>Výrobní dokumentace dle SoD odst. 2.5.8</t>
  </si>
  <si>
    <t>826986460</t>
  </si>
  <si>
    <t>K018</t>
  </si>
  <si>
    <t>Dokumentace stutečného provedení dle SoD odst. 2.5.9</t>
  </si>
  <si>
    <t>-528227252</t>
  </si>
  <si>
    <t>K019</t>
  </si>
  <si>
    <t>Revize, zkoušky a měření dle SoD odst. 2.5.10</t>
  </si>
  <si>
    <t>1043456185</t>
  </si>
  <si>
    <t>K020</t>
  </si>
  <si>
    <t>Pojištění stavby a bakonvní záruky dle SoD odst. 2.5.11</t>
  </si>
  <si>
    <t>1788614901</t>
  </si>
  <si>
    <t>K021</t>
  </si>
  <si>
    <t>Provozní a územní vlivy dle SoD odst. 2.5.12</t>
  </si>
  <si>
    <t>-152230807</t>
  </si>
  <si>
    <t>K022</t>
  </si>
  <si>
    <t>Fotodokumetnace provádění díla dle SoD odst. 2.5.13</t>
  </si>
  <si>
    <t>618526148</t>
  </si>
  <si>
    <t>K023</t>
  </si>
  <si>
    <t>Geodetické práce po vystavbědle SoD odst. 2.5.14</t>
  </si>
  <si>
    <t>503358331</t>
  </si>
  <si>
    <t>K024</t>
  </si>
  <si>
    <t>Uvední stavby do provozu dle SoD odst. 2.5.15</t>
  </si>
  <si>
    <t>-1121077876</t>
  </si>
  <si>
    <t>K025</t>
  </si>
  <si>
    <t>Zajištění kolaudačního souhlasu dle SoD odst. 2.5.16</t>
  </si>
  <si>
    <t>82644164</t>
  </si>
  <si>
    <t>K026</t>
  </si>
  <si>
    <t>Zpracování provozní dokumentace dle SoD odst. 2.5.17</t>
  </si>
  <si>
    <t>-1339682555</t>
  </si>
  <si>
    <t>094104000</t>
  </si>
  <si>
    <t>Náklady na opatření BOZP</t>
  </si>
  <si>
    <t>972661224</t>
  </si>
  <si>
    <t>034503000</t>
  </si>
  <si>
    <t>Informační tabule na staveništi</t>
  </si>
  <si>
    <t>-846367484</t>
  </si>
  <si>
    <t>Poznámka k položce:_x000d_
Publicita projektu</t>
  </si>
  <si>
    <t>K027</t>
  </si>
  <si>
    <t>Zajištění přístupu k dotčeným nemovitostem</t>
  </si>
  <si>
    <t>731440590</t>
  </si>
  <si>
    <t>SEZNAM FIGUR</t>
  </si>
  <si>
    <t>Výměra</t>
  </si>
  <si>
    <t>Použití figury:</t>
  </si>
  <si>
    <t>hydro</t>
  </si>
  <si>
    <t>plocha hydroizolace</t>
  </si>
  <si>
    <t>3,2*(7,82+3,7)*2</t>
  </si>
  <si>
    <t>2*(3,76+2,9)*2</t>
  </si>
  <si>
    <t>0,55*6,7</t>
  </si>
  <si>
    <t xml:space="preserve">"delší stěny, měřeno dle terenu </t>
  </si>
  <si>
    <t>23,21</t>
  </si>
  <si>
    <t>38,36</t>
  </si>
  <si>
    <t>"k budově" 3,9*2</t>
  </si>
  <si>
    <t>"boční stěny"5*2</t>
  </si>
  <si>
    <t>6*2</t>
  </si>
  <si>
    <t>1,2*3,4*2</t>
  </si>
  <si>
    <t>1*7</t>
  </si>
  <si>
    <t>1*(3,8+3,4)*2</t>
  </si>
  <si>
    <t>Hloubení zapažených rýh š do 2000 mm v hornině třídy těžitelnosti I skupiny 3 objem do 500 m3</t>
  </si>
  <si>
    <t>Zásyp jam, šachet rýh nebo kolem objektů sypaninou se zhutněním ručně</t>
  </si>
  <si>
    <t>Provedení izolace proti zemní vlhkosti svislé hydroizolační rohoží bentonitovou</t>
  </si>
  <si>
    <t>Provedení doplňků izolace proti vodě na ploše svislé z textilií vrstva podkladní</t>
  </si>
  <si>
    <t>8+3,48+3,8+2,87+2,87+3,8+3,4+7,9+2+7</t>
  </si>
  <si>
    <t>"náběhy v rozích"</t>
  </si>
  <si>
    <t>3*1*2</t>
  </si>
  <si>
    <t>Obsypání potrubí ručně sypaninou bez prohození, uloženou do 3 m</t>
  </si>
  <si>
    <t>Zřízení opláštění žeber nebo trativodů geotextilií v rýze nebo zářezu sklonu přes 1:2 š do 2,5 m</t>
  </si>
  <si>
    <t>Trativody z drenážních trubek plastových flexibilních DN 100 mm bez lože a obsypu</t>
  </si>
  <si>
    <t>Izolace proti zemní vlhkosti nopovou fólií svislá, výška nopu 8,0 mm, tl do 0,6 mm</t>
  </si>
  <si>
    <t>Montáž pojízdných věží trubkových/dílcových š od 0,6 do 0,9 m dl do 3,2 m v přes 1,5 do 2,5 m</t>
  </si>
  <si>
    <t>Příplatek k pojízdným věžím š od 0,6 do 0,9 m dl do 3,2 m v přes 1,5 do 2,5 m za každý den použití</t>
  </si>
  <si>
    <t>Demontáž pojízdných věží trubkových/dílcových š od 0,6 do 0,9 m dl do 3,2 m v přes 1,5 do 2,5 m</t>
  </si>
  <si>
    <t>14*(0,275*0,6*4)</t>
  </si>
  <si>
    <t>Penetrační nátěr vnějších pilířů nebo sloupů nanášený ručně</t>
  </si>
  <si>
    <t>Sklovláknité pletivo vnějších pilířů nebo sloupů vtlačené do tmelu</t>
  </si>
  <si>
    <t>Vápenocementová omítka hladká jednovrstvá vnějších pilířů nebo sloupů nanášená ručně</t>
  </si>
  <si>
    <t>Provedení izolace proti zemní vlhkosti svislé za studena 2x nátěr tekutou elastickou hydroizolací</t>
  </si>
  <si>
    <t>Penetrační silikátový nátěr hladkých, tenkovrstvých zrnitých nebo štukových omítek</t>
  </si>
  <si>
    <t>Krycí jednonásobný silikátový nátěr omítek stupně členitosti 1 a 2</t>
  </si>
  <si>
    <t>D+M poěrová hydroizolace 1:1 - portlandským cementem</t>
  </si>
  <si>
    <t>"podesta"</t>
  </si>
  <si>
    <t>2,69*2,706</t>
  </si>
  <si>
    <t>2,706*(6,856+2,615-1,47)</t>
  </si>
  <si>
    <t>Rozebrání dlažeb z mozaiky komunikací pro pěší ručně</t>
  </si>
  <si>
    <t>Úprava pláně pro silnice a dálnice na násypech se zhutněním</t>
  </si>
  <si>
    <t>Podklad ze štěrkodrtě ŠD plochy do 100 m2 tl 200 mm</t>
  </si>
  <si>
    <t>Odstranění násypů pod podlahami tl do 200 mm pl přes 2 m2</t>
  </si>
  <si>
    <t>3,9*2</t>
  </si>
  <si>
    <t>3,25*2</t>
  </si>
  <si>
    <t>5,48*2</t>
  </si>
  <si>
    <t>7*1</t>
  </si>
  <si>
    <t>7*1,6</t>
  </si>
  <si>
    <t>Sanační postřik vnějších stěn nanášený celoplošně ručně</t>
  </si>
  <si>
    <t>Sanační podkladní omítka vnějších stěn nanášená ručně</t>
  </si>
  <si>
    <t>Sanační jádrová omítka vnějších stěn nanášená ručně</t>
  </si>
  <si>
    <t>Příplatek k sanační jádrové omítce vnějších stěn za každých dalších 5 mm tloušťky přes 15 mm ručně</t>
  </si>
  <si>
    <t>Sanační štuk vnějších stěn tloušťky do 3 mm</t>
  </si>
  <si>
    <t>Očištění vnějších ploch tlakovou vodou</t>
  </si>
  <si>
    <t>Penetrační silikátový nátěr omítek stupně členitosti 4</t>
  </si>
  <si>
    <t>Otlučení (osekání) vnější vápenné nebo vápenocementové omítky stupně členitosti 3 až 5 v rozsahu přes 80 do 100 %</t>
  </si>
  <si>
    <t>schodiště</t>
  </si>
  <si>
    <t>délka schodiště</t>
  </si>
  <si>
    <t>14*(0,5*4)*0,75</t>
  </si>
  <si>
    <t>Cementový postřik vnějších pilířů nebo sloupů nanášený celoplošně ručně</t>
  </si>
  <si>
    <t>Penetrační silikonový nátěr vnějších pastovitých tenkovrstvých omítek pilířů a sloupů</t>
  </si>
  <si>
    <t>Vápenocementová omítka štuková dvouvrstvá vnějších pilířů nebo sloupů nanášená ručně</t>
  </si>
  <si>
    <t>Tenkovrstvá silikonová omítka zrnitost 1,0 mm vnějších pilířů nebo sloupů</t>
  </si>
  <si>
    <t>kanalizace</t>
  </si>
  <si>
    <t>délka kanalizačního potrubí v zemi</t>
  </si>
  <si>
    <t>Hloubení rýh nezapažených š do 800 mm v hornině třídy těžitelnosti I skupiny 3 objem do 50 m3 strojně</t>
  </si>
  <si>
    <t>Lože pod potrubí otevřený výkop z kameniva drobného těženého</t>
  </si>
  <si>
    <t>Montáž potrubí z PE100 RC SDR 11 otevřený výkop svařovaných elektrotvarovkou d 32 x 3,0 mm</t>
  </si>
  <si>
    <t>vodovod2</t>
  </si>
  <si>
    <t>Délka vodovodní přípojky v komunikaci</t>
  </si>
  <si>
    <t>10,58-4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</si>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</sst>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5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20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right"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5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5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166" fontId="31" fillId="0" borderId="21" xfId="0" applyNumberFormat="1" applyFont="1" applyBorder="1" applyAlignment="1">
      <alignment vertical="center"/>
    </xf>
    <xf numFmtId="4" fontId="3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3" xfId="0" applyNumberFormat="1" applyFont="1" applyBorder="1" applyAlignment="1"/>
    <xf numFmtId="166" fontId="35" fillId="0" borderId="14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25" fillId="3" borderId="15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6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41" fillId="0" borderId="23" xfId="0" applyFont="1" applyBorder="1" applyAlignment="1" applyProtection="1">
      <alignment horizontal="center" vertical="center"/>
      <protection locked="0"/>
    </xf>
    <xf numFmtId="49" fontId="41" fillId="0" borderId="23" xfId="0" applyNumberFormat="1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167" fontId="41" fillId="0" borderId="23" xfId="0" applyNumberFormat="1" applyFont="1" applyBorder="1" applyAlignment="1" applyProtection="1">
      <alignment vertical="center"/>
      <protection locked="0"/>
    </xf>
    <xf numFmtId="4" fontId="41" fillId="3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  <protection locked="0"/>
    </xf>
    <xf numFmtId="0" fontId="42" fillId="0" borderId="4" xfId="0" applyFont="1" applyBorder="1" applyAlignment="1">
      <alignment vertical="center"/>
    </xf>
    <xf numFmtId="0" fontId="41" fillId="3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1" fillId="3" borderId="20" xfId="0" applyFont="1" applyFill="1" applyBorder="1" applyAlignment="1" applyProtection="1">
      <alignment horizontal="left" vertical="center"/>
      <protection locked="0"/>
    </xf>
    <xf numFmtId="0" fontId="41" fillId="0" borderId="21" xfId="0" applyFont="1" applyBorder="1" applyAlignment="1">
      <alignment horizontal="center" vertical="center"/>
    </xf>
    <xf numFmtId="166" fontId="25" fillId="0" borderId="21" xfId="0" applyNumberFormat="1" applyFont="1" applyBorder="1" applyAlignment="1">
      <alignment vertical="center"/>
    </xf>
    <xf numFmtId="166" fontId="25" fillId="0" borderId="2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5" fillId="3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center" vertical="center"/>
    </xf>
    <xf numFmtId="0" fontId="13" fillId="0" borderId="4" xfId="0" applyFont="1" applyBorder="1" applyAlignment="1"/>
    <xf numFmtId="0" fontId="13" fillId="0" borderId="0" xfId="0" applyFont="1" applyAlignment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/>
    <xf numFmtId="0" fontId="13" fillId="0" borderId="15" xfId="0" applyFont="1" applyBorder="1" applyAlignment="1"/>
    <xf numFmtId="0" fontId="13" fillId="0" borderId="0" xfId="0" applyFont="1" applyBorder="1" applyAlignment="1"/>
    <xf numFmtId="166" fontId="13" fillId="0" borderId="0" xfId="0" applyNumberFormat="1" applyFont="1" applyBorder="1" applyAlignment="1"/>
    <xf numFmtId="166" fontId="13" fillId="0" borderId="16" xfId="0" applyNumberFormat="1" applyFont="1" applyBorder="1" applyAlignme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511" TargetMode="External" /><Relationship Id="rId2" Type="http://schemas.openxmlformats.org/officeDocument/2006/relationships/hyperlink" Target="https://podminky.urs.cz/item/CS_URS_2025_01/113107223" TargetMode="External" /><Relationship Id="rId3" Type="http://schemas.openxmlformats.org/officeDocument/2006/relationships/hyperlink" Target="https://podminky.urs.cz/item/CS_URS_2025_01/113107242" TargetMode="External" /><Relationship Id="rId4" Type="http://schemas.openxmlformats.org/officeDocument/2006/relationships/hyperlink" Target="https://podminky.urs.cz/item/CS_URS_2025_01/113202111" TargetMode="External" /><Relationship Id="rId5" Type="http://schemas.openxmlformats.org/officeDocument/2006/relationships/hyperlink" Target="https://podminky.urs.cz/item/CS_URS_2025_01/113204111" TargetMode="External" /><Relationship Id="rId6" Type="http://schemas.openxmlformats.org/officeDocument/2006/relationships/hyperlink" Target="https://podminky.urs.cz/item/CS_URS_2025_01/121151113" TargetMode="External" /><Relationship Id="rId7" Type="http://schemas.openxmlformats.org/officeDocument/2006/relationships/hyperlink" Target="https://podminky.urs.cz/item/CS_URS_2025_01/122151103" TargetMode="External" /><Relationship Id="rId8" Type="http://schemas.openxmlformats.org/officeDocument/2006/relationships/hyperlink" Target="https://podminky.urs.cz/item/CS_URS_2025_01/129951123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7125120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211561111" TargetMode="External" /><Relationship Id="rId14" Type="http://schemas.openxmlformats.org/officeDocument/2006/relationships/hyperlink" Target="https://podminky.urs.cz/item/CS_URS_2025_01/211971110" TargetMode="External" /><Relationship Id="rId15" Type="http://schemas.openxmlformats.org/officeDocument/2006/relationships/hyperlink" Target="https://podminky.urs.cz/item/CS_URS_2025_01/212752401" TargetMode="External" /><Relationship Id="rId16" Type="http://schemas.openxmlformats.org/officeDocument/2006/relationships/hyperlink" Target="https://podminky.urs.cz/item/CS_URS_2025_01/451315111" TargetMode="External" /><Relationship Id="rId17" Type="http://schemas.openxmlformats.org/officeDocument/2006/relationships/hyperlink" Target="https://podminky.urs.cz/item/CS_URS_2025_01/451573111" TargetMode="External" /><Relationship Id="rId18" Type="http://schemas.openxmlformats.org/officeDocument/2006/relationships/hyperlink" Target="https://podminky.urs.cz/item/CS_URS_2025_01/564861111" TargetMode="External" /><Relationship Id="rId19" Type="http://schemas.openxmlformats.org/officeDocument/2006/relationships/hyperlink" Target="https://podminky.urs.cz/item/CS_URS_2025_01/565145121" TargetMode="External" /><Relationship Id="rId20" Type="http://schemas.openxmlformats.org/officeDocument/2006/relationships/hyperlink" Target="https://podminky.urs.cz/item/CS_URS_2025_01/573111112" TargetMode="External" /><Relationship Id="rId21" Type="http://schemas.openxmlformats.org/officeDocument/2006/relationships/hyperlink" Target="https://podminky.urs.cz/item/CS_URS_2025_01/573211109" TargetMode="External" /><Relationship Id="rId22" Type="http://schemas.openxmlformats.org/officeDocument/2006/relationships/hyperlink" Target="https://podminky.urs.cz/item/CS_URS_2025_01/577134111" TargetMode="External" /><Relationship Id="rId23" Type="http://schemas.openxmlformats.org/officeDocument/2006/relationships/hyperlink" Target="https://podminky.urs.cz/item/CS_URS_2025_01/591211111" TargetMode="External" /><Relationship Id="rId24" Type="http://schemas.openxmlformats.org/officeDocument/2006/relationships/hyperlink" Target="https://podminky.urs.cz/item/CS_URS_2025_01/596212210" TargetMode="External" /><Relationship Id="rId25" Type="http://schemas.openxmlformats.org/officeDocument/2006/relationships/hyperlink" Target="https://podminky.urs.cz/item/CS_URS_2025_01/596841120" TargetMode="External" /><Relationship Id="rId26" Type="http://schemas.openxmlformats.org/officeDocument/2006/relationships/hyperlink" Target="https://podminky.urs.cz/item/CS_URS_2025_01/914111111" TargetMode="External" /><Relationship Id="rId27" Type="http://schemas.openxmlformats.org/officeDocument/2006/relationships/hyperlink" Target="https://podminky.urs.cz/item/CS_URS_2025_01/914111121" TargetMode="External" /><Relationship Id="rId28" Type="http://schemas.openxmlformats.org/officeDocument/2006/relationships/hyperlink" Target="https://podminky.urs.cz/item/CS_URS_2025_01/914511112" TargetMode="External" /><Relationship Id="rId29" Type="http://schemas.openxmlformats.org/officeDocument/2006/relationships/hyperlink" Target="https://podminky.urs.cz/item/CS_URS_2025_01/916241213" TargetMode="External" /><Relationship Id="rId30" Type="http://schemas.openxmlformats.org/officeDocument/2006/relationships/hyperlink" Target="https://podminky.urs.cz/item/CS_URS_2025_01/916991121" TargetMode="External" /><Relationship Id="rId31" Type="http://schemas.openxmlformats.org/officeDocument/2006/relationships/hyperlink" Target="https://podminky.urs.cz/item/CS_URS_2025_01/919112212" TargetMode="External" /><Relationship Id="rId32" Type="http://schemas.openxmlformats.org/officeDocument/2006/relationships/hyperlink" Target="https://podminky.urs.cz/item/CS_URS_2025_01/919121111" TargetMode="External" /><Relationship Id="rId33" Type="http://schemas.openxmlformats.org/officeDocument/2006/relationships/hyperlink" Target="https://podminky.urs.cz/item/CS_URS_2025_01/935113111" TargetMode="External" /><Relationship Id="rId34" Type="http://schemas.openxmlformats.org/officeDocument/2006/relationships/hyperlink" Target="https://podminky.urs.cz/item/CS_URS_2025_01/966006132" TargetMode="External" /><Relationship Id="rId35" Type="http://schemas.openxmlformats.org/officeDocument/2006/relationships/hyperlink" Target="https://podminky.urs.cz/item/CS_URS_2025_01/966006211" TargetMode="External" /><Relationship Id="rId36" Type="http://schemas.openxmlformats.org/officeDocument/2006/relationships/hyperlink" Target="https://podminky.urs.cz/item/CS_URS_2025_01/997221551" TargetMode="External" /><Relationship Id="rId37" Type="http://schemas.openxmlformats.org/officeDocument/2006/relationships/hyperlink" Target="https://podminky.urs.cz/item/CS_URS_2025_01/997221559" TargetMode="External" /><Relationship Id="rId38" Type="http://schemas.openxmlformats.org/officeDocument/2006/relationships/hyperlink" Target="https://podminky.urs.cz/item/CS_URS_2025_01/997221561" TargetMode="External" /><Relationship Id="rId39" Type="http://schemas.openxmlformats.org/officeDocument/2006/relationships/hyperlink" Target="https://podminky.urs.cz/item/CS_URS_2025_01/997221569" TargetMode="External" /><Relationship Id="rId40" Type="http://schemas.openxmlformats.org/officeDocument/2006/relationships/hyperlink" Target="https://podminky.urs.cz/item/CS_URS_2025_01/997221862" TargetMode="External" /><Relationship Id="rId41" Type="http://schemas.openxmlformats.org/officeDocument/2006/relationships/hyperlink" Target="https://podminky.urs.cz/item/CS_URS_2025_01/997221873" TargetMode="External" /><Relationship Id="rId42" Type="http://schemas.openxmlformats.org/officeDocument/2006/relationships/hyperlink" Target="https://podminky.urs.cz/item/CS_URS_2025_01/997221875" TargetMode="External" /><Relationship Id="rId43" Type="http://schemas.openxmlformats.org/officeDocument/2006/relationships/hyperlink" Target="https://podminky.urs.cz/item/CS_URS_2025_01/998223011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51014" TargetMode="External" /><Relationship Id="rId2" Type="http://schemas.openxmlformats.org/officeDocument/2006/relationships/hyperlink" Target="https://podminky.urs.cz/item/CS_URS_2025_01/112151017" TargetMode="External" /><Relationship Id="rId3" Type="http://schemas.openxmlformats.org/officeDocument/2006/relationships/hyperlink" Target="https://podminky.urs.cz/item/CS_URS_2025_01/112151019" TargetMode="External" /><Relationship Id="rId4" Type="http://schemas.openxmlformats.org/officeDocument/2006/relationships/hyperlink" Target="https://podminky.urs.cz/item/CS_URS_2025_01/112151111" TargetMode="External" /><Relationship Id="rId5" Type="http://schemas.openxmlformats.org/officeDocument/2006/relationships/hyperlink" Target="https://podminky.urs.cz/item/CS_URS_2025_01/112155215" TargetMode="External" /><Relationship Id="rId6" Type="http://schemas.openxmlformats.org/officeDocument/2006/relationships/hyperlink" Target="https://podminky.urs.cz/item/CS_URS_2025_01/112155221" TargetMode="External" /><Relationship Id="rId7" Type="http://schemas.openxmlformats.org/officeDocument/2006/relationships/hyperlink" Target="https://podminky.urs.cz/item/CS_URS_2025_01/112155225" TargetMode="External" /><Relationship Id="rId8" Type="http://schemas.openxmlformats.org/officeDocument/2006/relationships/hyperlink" Target="https://podminky.urs.cz/item/CS_URS_2025_01/112201111" TargetMode="External" /><Relationship Id="rId9" Type="http://schemas.openxmlformats.org/officeDocument/2006/relationships/hyperlink" Target="https://podminky.urs.cz/item/CS_URS_2025_01/112201114" TargetMode="External" /><Relationship Id="rId10" Type="http://schemas.openxmlformats.org/officeDocument/2006/relationships/hyperlink" Target="https://podminky.urs.cz/item/CS_URS_2025_01/112201117" TargetMode="External" /><Relationship Id="rId11" Type="http://schemas.openxmlformats.org/officeDocument/2006/relationships/hyperlink" Target="https://podminky.urs.cz/item/CS_URS_2025_01/112201119" TargetMode="External" /><Relationship Id="rId12" Type="http://schemas.openxmlformats.org/officeDocument/2006/relationships/hyperlink" Target="https://podminky.urs.cz/item/CS_URS_2025_01/171111104" TargetMode="External" /><Relationship Id="rId13" Type="http://schemas.openxmlformats.org/officeDocument/2006/relationships/hyperlink" Target="https://podminky.urs.cz/item/CS_URS_2025_01/181311105" TargetMode="External" /><Relationship Id="rId14" Type="http://schemas.openxmlformats.org/officeDocument/2006/relationships/hyperlink" Target="https://podminky.urs.cz/item/CS_URS_2025_01/183101115" TargetMode="External" /><Relationship Id="rId15" Type="http://schemas.openxmlformats.org/officeDocument/2006/relationships/hyperlink" Target="https://podminky.urs.cz/item/CS_URS_2025_01/183101121" TargetMode="External" /><Relationship Id="rId16" Type="http://schemas.openxmlformats.org/officeDocument/2006/relationships/hyperlink" Target="https://podminky.urs.cz/item/CS_URS_2025_01/184102116" TargetMode="External" /><Relationship Id="rId17" Type="http://schemas.openxmlformats.org/officeDocument/2006/relationships/hyperlink" Target="https://podminky.urs.cz/item/CS_URS_2025_01/184102117" TargetMode="External" /><Relationship Id="rId18" Type="http://schemas.openxmlformats.org/officeDocument/2006/relationships/hyperlink" Target="https://podminky.urs.cz/item/CS_URS_2025_01/184215132" TargetMode="External" /><Relationship Id="rId19" Type="http://schemas.openxmlformats.org/officeDocument/2006/relationships/hyperlink" Target="https://podminky.urs.cz/item/CS_URS_2025_01/184215211" TargetMode="External" /><Relationship Id="rId20" Type="http://schemas.openxmlformats.org/officeDocument/2006/relationships/hyperlink" Target="https://podminky.urs.cz/item/CS_URS_2025_01/184215212" TargetMode="External" /><Relationship Id="rId21" Type="http://schemas.openxmlformats.org/officeDocument/2006/relationships/hyperlink" Target="https://podminky.urs.cz/item/CS_URS_2025_01/184813162" TargetMode="External" /><Relationship Id="rId22" Type="http://schemas.openxmlformats.org/officeDocument/2006/relationships/hyperlink" Target="https://podminky.urs.cz/item/CS_URS_2025_01/184813163" TargetMode="External" /><Relationship Id="rId23" Type="http://schemas.openxmlformats.org/officeDocument/2006/relationships/hyperlink" Target="https://podminky.urs.cz/item/CS_URS_2025_01/184852322" TargetMode="External" /><Relationship Id="rId24" Type="http://schemas.openxmlformats.org/officeDocument/2006/relationships/hyperlink" Target="https://podminky.urs.cz/item/CS_URS_2025_01/185804311" TargetMode="External" /><Relationship Id="rId25" Type="http://schemas.openxmlformats.org/officeDocument/2006/relationships/hyperlink" Target="https://podminky.urs.cz/item/CS_URS_2025_01/185851121" TargetMode="External" /><Relationship Id="rId26" Type="http://schemas.openxmlformats.org/officeDocument/2006/relationships/hyperlink" Target="https://podminky.urs.cz/item/CS_URS_2025_01/998231411" TargetMode="External" /><Relationship Id="rId27" Type="http://schemas.openxmlformats.org/officeDocument/2006/relationships/hyperlink" Target="https://podminky.urs.cz/item/CS_URS_2025_01/119005151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3251103" TargetMode="External" /><Relationship Id="rId2" Type="http://schemas.openxmlformats.org/officeDocument/2006/relationships/hyperlink" Target="https://podminky.urs.cz/item/CS_URS_2025_01/132212131" TargetMode="External" /><Relationship Id="rId3" Type="http://schemas.openxmlformats.org/officeDocument/2006/relationships/hyperlink" Target="https://podminky.urs.cz/item/CS_URS_2025_01/133212811" TargetMode="External" /><Relationship Id="rId4" Type="http://schemas.openxmlformats.org/officeDocument/2006/relationships/hyperlink" Target="https://podminky.urs.cz/item/CS_URS_2025_01/174111101" TargetMode="External" /><Relationship Id="rId5" Type="http://schemas.openxmlformats.org/officeDocument/2006/relationships/hyperlink" Target="https://podminky.urs.cz/item/CS_URS_2025_01/162251101" TargetMode="External" /><Relationship Id="rId6" Type="http://schemas.openxmlformats.org/officeDocument/2006/relationships/hyperlink" Target="https://podminky.urs.cz/item/CS_URS_2025_01/167151111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997013873" TargetMode="External" /><Relationship Id="rId10" Type="http://schemas.openxmlformats.org/officeDocument/2006/relationships/hyperlink" Target="https://podminky.urs.cz/item/CS_URS_2025_01/275313511" TargetMode="External" /><Relationship Id="rId11" Type="http://schemas.openxmlformats.org/officeDocument/2006/relationships/hyperlink" Target="https://podminky.urs.cz/item/CS_URS_2025_01/275313711" TargetMode="External" /><Relationship Id="rId12" Type="http://schemas.openxmlformats.org/officeDocument/2006/relationships/hyperlink" Target="https://podminky.urs.cz/item/CS_URS_2025_01/275351121" TargetMode="External" /><Relationship Id="rId13" Type="http://schemas.openxmlformats.org/officeDocument/2006/relationships/hyperlink" Target="https://podminky.urs.cz/item/CS_URS_2025_01/275351122" TargetMode="External" /><Relationship Id="rId14" Type="http://schemas.openxmlformats.org/officeDocument/2006/relationships/hyperlink" Target="https://podminky.urs.cz/item/CS_URS_2025_01/211971110" TargetMode="External" /><Relationship Id="rId15" Type="http://schemas.openxmlformats.org/officeDocument/2006/relationships/hyperlink" Target="https://podminky.urs.cz/item/CS_URS_2025_01/632451454" TargetMode="External" /><Relationship Id="rId16" Type="http://schemas.openxmlformats.org/officeDocument/2006/relationships/hyperlink" Target="https://podminky.urs.cz/item/CS_URS_2025_01/998231311" TargetMode="External" /><Relationship Id="rId17" Type="http://schemas.openxmlformats.org/officeDocument/2006/relationships/hyperlink" Target="https://podminky.urs.cz/item/CS_URS_2025_01/961044111" TargetMode="External" /><Relationship Id="rId18" Type="http://schemas.openxmlformats.org/officeDocument/2006/relationships/hyperlink" Target="https://podminky.urs.cz/item/CS_URS_2025_01/966001311" TargetMode="External" /><Relationship Id="rId19" Type="http://schemas.openxmlformats.org/officeDocument/2006/relationships/hyperlink" Target="https://podminky.urs.cz/item/CS_URS_2025_01/966001411" TargetMode="External" /><Relationship Id="rId20" Type="http://schemas.openxmlformats.org/officeDocument/2006/relationships/hyperlink" Target="https://podminky.urs.cz/item/CS_URS_2025_01/936124113" TargetMode="External" /><Relationship Id="rId21" Type="http://schemas.openxmlformats.org/officeDocument/2006/relationships/hyperlink" Target="https://podminky.urs.cz/item/CS_URS_2025_01/772521170" TargetMode="External" /><Relationship Id="rId22" Type="http://schemas.openxmlformats.org/officeDocument/2006/relationships/hyperlink" Target="https://podminky.urs.cz/item/CS_URS_2025_01/635111242" TargetMode="External" /><Relationship Id="rId23" Type="http://schemas.openxmlformats.org/officeDocument/2006/relationships/hyperlink" Target="https://podminky.urs.cz/item/CS_URS_2025_01/936124113" TargetMode="External" /><Relationship Id="rId24" Type="http://schemas.openxmlformats.org/officeDocument/2006/relationships/hyperlink" Target="https://podminky.urs.cz/item/CS_URS_2025_01/936104213" TargetMode="External" /><Relationship Id="rId25" Type="http://schemas.openxmlformats.org/officeDocument/2006/relationships/hyperlink" Target="https://podminky.urs.cz/item/CS_URS_2025_01/632451456" TargetMode="External" /><Relationship Id="rId26" Type="http://schemas.openxmlformats.org/officeDocument/2006/relationships/hyperlink" Target="https://podminky.urs.cz/item/CS_URS_2025_01/273321511" TargetMode="External" /><Relationship Id="rId27" Type="http://schemas.openxmlformats.org/officeDocument/2006/relationships/hyperlink" Target="https://podminky.urs.cz/item/CS_URS_2025_01/273351121" TargetMode="External" /><Relationship Id="rId28" Type="http://schemas.openxmlformats.org/officeDocument/2006/relationships/hyperlink" Target="https://podminky.urs.cz/item/CS_URS_2025_01/273351122" TargetMode="External" /><Relationship Id="rId29" Type="http://schemas.openxmlformats.org/officeDocument/2006/relationships/hyperlink" Target="https://podminky.urs.cz/item/CS_URS_2025_01/273361821" TargetMode="External" /><Relationship Id="rId30" Type="http://schemas.openxmlformats.org/officeDocument/2006/relationships/hyperlink" Target="https://podminky.urs.cz/item/CS_URS_2025_01/311113151" TargetMode="External" /><Relationship Id="rId31" Type="http://schemas.openxmlformats.org/officeDocument/2006/relationships/hyperlink" Target="https://podminky.urs.cz/item/CS_URS_2025_01/311113152" TargetMode="External" /><Relationship Id="rId32" Type="http://schemas.openxmlformats.org/officeDocument/2006/relationships/hyperlink" Target="https://podminky.urs.cz/item/CS_URS_2025_01/434351141" TargetMode="External" /><Relationship Id="rId33" Type="http://schemas.openxmlformats.org/officeDocument/2006/relationships/hyperlink" Target="https://podminky.urs.cz/item/CS_URS_2025_01/434351142" TargetMode="External" /><Relationship Id="rId34" Type="http://schemas.openxmlformats.org/officeDocument/2006/relationships/hyperlink" Target="https://podminky.urs.cz/item/CS_URS_2025_01/430321515" TargetMode="External" /><Relationship Id="rId35" Type="http://schemas.openxmlformats.org/officeDocument/2006/relationships/hyperlink" Target="https://podminky.urs.cz/item/CS_URS_2025_01/434191423" TargetMode="External" /><Relationship Id="rId36" Type="http://schemas.openxmlformats.org/officeDocument/2006/relationships/hyperlink" Target="https://podminky.urs.cz/item/CS_URS_2025_01/936174311" TargetMode="External" /><Relationship Id="rId37" Type="http://schemas.openxmlformats.org/officeDocument/2006/relationships/hyperlink" Target="https://podminky.urs.cz/item/CS_URS_2025_01/635111142" TargetMode="External" /><Relationship Id="rId38" Type="http://schemas.openxmlformats.org/officeDocument/2006/relationships/hyperlink" Target="https://podminky.urs.cz/item/CS_URS_2025_01/919791023" TargetMode="External" /><Relationship Id="rId39" Type="http://schemas.openxmlformats.org/officeDocument/2006/relationships/hyperlink" Target="https://podminky.urs.cz/item/CS_URS_2025_01/899620151" TargetMode="External" /><Relationship Id="rId40" Type="http://schemas.openxmlformats.org/officeDocument/2006/relationships/hyperlink" Target="https://podminky.urs.cz/item/CS_URS_2025_01/345361821" TargetMode="External" /><Relationship Id="rId41" Type="http://schemas.openxmlformats.org/officeDocument/2006/relationships/hyperlink" Target="https://podminky.urs.cz/item/CS_URS_2025_01/899641111" TargetMode="External" /><Relationship Id="rId42" Type="http://schemas.openxmlformats.org/officeDocument/2006/relationships/hyperlink" Target="https://podminky.urs.cz/item/CS_URS_2025_01/899641112" TargetMode="External" /><Relationship Id="rId4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4" TargetMode="External" /><Relationship Id="rId2" Type="http://schemas.openxmlformats.org/officeDocument/2006/relationships/hyperlink" Target="https://podminky.urs.cz/item/CS_URS_2025_01/132254204" TargetMode="External" /><Relationship Id="rId3" Type="http://schemas.openxmlformats.org/officeDocument/2006/relationships/hyperlink" Target="https://podminky.urs.cz/item/CS_URS_2025_01/0162251101" TargetMode="External" /><Relationship Id="rId4" Type="http://schemas.openxmlformats.org/officeDocument/2006/relationships/hyperlink" Target="https://podminky.urs.cz/item/CS_URS_2025_01/132212131" TargetMode="External" /><Relationship Id="rId5" Type="http://schemas.openxmlformats.org/officeDocument/2006/relationships/hyperlink" Target="https://podminky.urs.cz/item/CS_URS_2025_01/174111101" TargetMode="External" /><Relationship Id="rId6" Type="http://schemas.openxmlformats.org/officeDocument/2006/relationships/hyperlink" Target="https://podminky.urs.cz/item/CS_URS_2025_01/162251101" TargetMode="External" /><Relationship Id="rId7" Type="http://schemas.openxmlformats.org/officeDocument/2006/relationships/hyperlink" Target="https://podminky.urs.cz/item/CS_URS_2025_01/167151111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997013873" TargetMode="External" /><Relationship Id="rId11" Type="http://schemas.openxmlformats.org/officeDocument/2006/relationships/hyperlink" Target="https://podminky.urs.cz/item/CS_URS_2025_01/632451456" TargetMode="External" /><Relationship Id="rId12" Type="http://schemas.openxmlformats.org/officeDocument/2006/relationships/hyperlink" Target="https://podminky.urs.cz/item/CS_URS_2025_01/175111101" TargetMode="External" /><Relationship Id="rId13" Type="http://schemas.openxmlformats.org/officeDocument/2006/relationships/hyperlink" Target="https://podminky.urs.cz/item/CS_URS_2025_01/211971121" TargetMode="External" /><Relationship Id="rId14" Type="http://schemas.openxmlformats.org/officeDocument/2006/relationships/hyperlink" Target="https://podminky.urs.cz/item/CS_URS_2025_01/212312111" TargetMode="External" /><Relationship Id="rId15" Type="http://schemas.openxmlformats.org/officeDocument/2006/relationships/hyperlink" Target="https://podminky.urs.cz/item/CS_URS_2025_01/212755214" TargetMode="External" /><Relationship Id="rId16" Type="http://schemas.openxmlformats.org/officeDocument/2006/relationships/hyperlink" Target="https://podminky.urs.cz/item/CS_URS_2025_01/310235241" TargetMode="External" /><Relationship Id="rId17" Type="http://schemas.openxmlformats.org/officeDocument/2006/relationships/hyperlink" Target="https://podminky.urs.cz/item/CS_URS_2025_01/310238211" TargetMode="External" /><Relationship Id="rId18" Type="http://schemas.openxmlformats.org/officeDocument/2006/relationships/hyperlink" Target="https://podminky.urs.cz/item/CS_URS_2025_01/331231116" TargetMode="External" /><Relationship Id="rId19" Type="http://schemas.openxmlformats.org/officeDocument/2006/relationships/hyperlink" Target="https://podminky.urs.cz/item/CS_URS_2025_01/434191423" TargetMode="External" /><Relationship Id="rId20" Type="http://schemas.openxmlformats.org/officeDocument/2006/relationships/hyperlink" Target="https://podminky.urs.cz/item/CS_URS_2025_01/434351141" TargetMode="External" /><Relationship Id="rId21" Type="http://schemas.openxmlformats.org/officeDocument/2006/relationships/hyperlink" Target="https://podminky.urs.cz/item/CS_URS_2025_01/434351142" TargetMode="External" /><Relationship Id="rId22" Type="http://schemas.openxmlformats.org/officeDocument/2006/relationships/hyperlink" Target="https://podminky.urs.cz/item/CS_URS_2025_01/430321515" TargetMode="External" /><Relationship Id="rId23" Type="http://schemas.openxmlformats.org/officeDocument/2006/relationships/hyperlink" Target="https://podminky.urs.cz/item/CS_URS_2025_01/430361821" TargetMode="External" /><Relationship Id="rId24" Type="http://schemas.openxmlformats.org/officeDocument/2006/relationships/hyperlink" Target="https://podminky.urs.cz/item/CS_URS_2025_01/434351141" TargetMode="External" /><Relationship Id="rId25" Type="http://schemas.openxmlformats.org/officeDocument/2006/relationships/hyperlink" Target="https://podminky.urs.cz/item/CS_URS_2025_01/434351142" TargetMode="External" /><Relationship Id="rId26" Type="http://schemas.openxmlformats.org/officeDocument/2006/relationships/hyperlink" Target="https://podminky.urs.cz/item/CS_URS_2025_01/430321212" TargetMode="External" /><Relationship Id="rId27" Type="http://schemas.openxmlformats.org/officeDocument/2006/relationships/hyperlink" Target="https://podminky.urs.cz/item/CS_URS_2025_01/434191423" TargetMode="External" /><Relationship Id="rId28" Type="http://schemas.openxmlformats.org/officeDocument/2006/relationships/hyperlink" Target="https://podminky.urs.cz/item/CS_URS_2025_01/273321211" TargetMode="External" /><Relationship Id="rId29" Type="http://schemas.openxmlformats.org/officeDocument/2006/relationships/hyperlink" Target="https://podminky.urs.cz/item/CS_URS_2025_01/273351121" TargetMode="External" /><Relationship Id="rId30" Type="http://schemas.openxmlformats.org/officeDocument/2006/relationships/hyperlink" Target="https://podminky.urs.cz/item/CS_URS_2025_01/273351122" TargetMode="External" /><Relationship Id="rId31" Type="http://schemas.openxmlformats.org/officeDocument/2006/relationships/hyperlink" Target="https://podminky.urs.cz/item/CS_URS_2025_01/434351141" TargetMode="External" /><Relationship Id="rId32" Type="http://schemas.openxmlformats.org/officeDocument/2006/relationships/hyperlink" Target="https://podminky.urs.cz/item/CS_URS_2025_01/434351142" TargetMode="External" /><Relationship Id="rId33" Type="http://schemas.openxmlformats.org/officeDocument/2006/relationships/hyperlink" Target="https://podminky.urs.cz/item/CS_URS_2025_01/430321212" TargetMode="External" /><Relationship Id="rId34" Type="http://schemas.openxmlformats.org/officeDocument/2006/relationships/hyperlink" Target="https://podminky.urs.cz/item/CS_URS_2025_01/434191423" TargetMode="External" /><Relationship Id="rId35" Type="http://schemas.openxmlformats.org/officeDocument/2006/relationships/hyperlink" Target="https://podminky.urs.cz/item/CS_URS_2024_01/564861011" TargetMode="External" /><Relationship Id="rId36" Type="http://schemas.openxmlformats.org/officeDocument/2006/relationships/hyperlink" Target="https://podminky.urs.cz/item/CS_URS_2024_01/591211111" TargetMode="External" /><Relationship Id="rId37" Type="http://schemas.openxmlformats.org/officeDocument/2006/relationships/hyperlink" Target="https://podminky.urs.cz/item/CS_URS_2024_02/181252305.1" TargetMode="External" /><Relationship Id="rId38" Type="http://schemas.openxmlformats.org/officeDocument/2006/relationships/hyperlink" Target="https://podminky.urs.cz/item/CS_URS_2025_01/623131101" TargetMode="External" /><Relationship Id="rId39" Type="http://schemas.openxmlformats.org/officeDocument/2006/relationships/hyperlink" Target="https://podminky.urs.cz/item/CS_URS_2025_01/623321141" TargetMode="External" /><Relationship Id="rId40" Type="http://schemas.openxmlformats.org/officeDocument/2006/relationships/hyperlink" Target="https://podminky.urs.cz/item/CS_URS_2025_01/623151031" TargetMode="External" /><Relationship Id="rId41" Type="http://schemas.openxmlformats.org/officeDocument/2006/relationships/hyperlink" Target="https://podminky.urs.cz/item/CS_URS_2025_01/623531002" TargetMode="External" /><Relationship Id="rId42" Type="http://schemas.openxmlformats.org/officeDocument/2006/relationships/hyperlink" Target="https://podminky.urs.cz/item/CS_URS_2025_01/783823133" TargetMode="External" /><Relationship Id="rId43" Type="http://schemas.openxmlformats.org/officeDocument/2006/relationships/hyperlink" Target="https://podminky.urs.cz/item/CS_URS_2025_01/783827123" TargetMode="External" /><Relationship Id="rId44" Type="http://schemas.openxmlformats.org/officeDocument/2006/relationships/hyperlink" Target="https://podminky.urs.cz/item/CS_URS_2025_01/623321121" TargetMode="External" /><Relationship Id="rId45" Type="http://schemas.openxmlformats.org/officeDocument/2006/relationships/hyperlink" Target="https://podminky.urs.cz/item/CS_URS_2025_01/623131121" TargetMode="External" /><Relationship Id="rId46" Type="http://schemas.openxmlformats.org/officeDocument/2006/relationships/hyperlink" Target="https://podminky.urs.cz/item/CS_URS_2025_01/623142001" TargetMode="External" /><Relationship Id="rId47" Type="http://schemas.openxmlformats.org/officeDocument/2006/relationships/hyperlink" Target="https://podminky.urs.cz/item/CS_URS_2025_01/629995101" TargetMode="External" /><Relationship Id="rId48" Type="http://schemas.openxmlformats.org/officeDocument/2006/relationships/hyperlink" Target="https://podminky.urs.cz/item/CS_URS_2025_01/622131151" TargetMode="External" /><Relationship Id="rId49" Type="http://schemas.openxmlformats.org/officeDocument/2006/relationships/hyperlink" Target="https://podminky.urs.cz/item/CS_URS_2025_01/622324411" TargetMode="External" /><Relationship Id="rId50" Type="http://schemas.openxmlformats.org/officeDocument/2006/relationships/hyperlink" Target="https://podminky.urs.cz/item/CS_URS_2025_01/622325121" TargetMode="External" /><Relationship Id="rId51" Type="http://schemas.openxmlformats.org/officeDocument/2006/relationships/hyperlink" Target="https://podminky.urs.cz/item/CS_URS_2025_01/622325191" TargetMode="External" /><Relationship Id="rId52" Type="http://schemas.openxmlformats.org/officeDocument/2006/relationships/hyperlink" Target="https://podminky.urs.cz/item/CS_URS_2025_01/622328231" TargetMode="External" /><Relationship Id="rId53" Type="http://schemas.openxmlformats.org/officeDocument/2006/relationships/hyperlink" Target="https://podminky.urs.cz/item/CS_URS_2025_01/783823173" TargetMode="External" /><Relationship Id="rId54" Type="http://schemas.openxmlformats.org/officeDocument/2006/relationships/hyperlink" Target="https://podminky.urs.cz/item/CS_URS_2025_01/783827163" TargetMode="External" /><Relationship Id="rId55" Type="http://schemas.openxmlformats.org/officeDocument/2006/relationships/hyperlink" Target="https://podminky.urs.cz/item/CS_URS_2025_01/953312125" TargetMode="External" /><Relationship Id="rId56" Type="http://schemas.openxmlformats.org/officeDocument/2006/relationships/hyperlink" Target="https://podminky.urs.cz/item/CS_URS_2025_01/946111112" TargetMode="External" /><Relationship Id="rId57" Type="http://schemas.openxmlformats.org/officeDocument/2006/relationships/hyperlink" Target="https://podminky.urs.cz/item/CS_URS_2025_01/946111212" TargetMode="External" /><Relationship Id="rId58" Type="http://schemas.openxmlformats.org/officeDocument/2006/relationships/hyperlink" Target="https://podminky.urs.cz/item/CS_URS_2025_01/946111812" TargetMode="External" /><Relationship Id="rId59" Type="http://schemas.openxmlformats.org/officeDocument/2006/relationships/hyperlink" Target="https://podminky.urs.cz/item/CS_URS_2025_01/998011001" TargetMode="External" /><Relationship Id="rId60" Type="http://schemas.openxmlformats.org/officeDocument/2006/relationships/hyperlink" Target="https://podminky.urs.cz/item/CS_URS_2025_01/997013111" TargetMode="External" /><Relationship Id="rId61" Type="http://schemas.openxmlformats.org/officeDocument/2006/relationships/hyperlink" Target="https://podminky.urs.cz/item/CS_URS_2025_01/997013501" TargetMode="External" /><Relationship Id="rId62" Type="http://schemas.openxmlformats.org/officeDocument/2006/relationships/hyperlink" Target="https://podminky.urs.cz/item/CS_URS_2025_01/997013509" TargetMode="External" /><Relationship Id="rId63" Type="http://schemas.openxmlformats.org/officeDocument/2006/relationships/hyperlink" Target="https://podminky.urs.cz/item/CS_URS_2025_01/997013631" TargetMode="External" /><Relationship Id="rId64" Type="http://schemas.openxmlformats.org/officeDocument/2006/relationships/hyperlink" Target="https://podminky.urs.cz/item/CS_URS_2025_01/963022819" TargetMode="External" /><Relationship Id="rId65" Type="http://schemas.openxmlformats.org/officeDocument/2006/relationships/hyperlink" Target="https://podminky.urs.cz/item/CS_URS_2025_01/962032230" TargetMode="External" /><Relationship Id="rId66" Type="http://schemas.openxmlformats.org/officeDocument/2006/relationships/hyperlink" Target="https://podminky.urs.cz/item/CS_URS_2025_01/962032230" TargetMode="External" /><Relationship Id="rId67" Type="http://schemas.openxmlformats.org/officeDocument/2006/relationships/hyperlink" Target="https://podminky.urs.cz/item/CS_URS_2025_01/962032681" TargetMode="External" /><Relationship Id="rId68" Type="http://schemas.openxmlformats.org/officeDocument/2006/relationships/hyperlink" Target="https://podminky.urs.cz/item/CS_URS_2025_01/965043341" TargetMode="External" /><Relationship Id="rId69" Type="http://schemas.openxmlformats.org/officeDocument/2006/relationships/hyperlink" Target="https://podminky.urs.cz/item/CS_URS_2025_01/974031121" TargetMode="External" /><Relationship Id="rId70" Type="http://schemas.openxmlformats.org/officeDocument/2006/relationships/hyperlink" Target="https://podminky.urs.cz/item/CS_URS_2025_01/612315101" TargetMode="External" /><Relationship Id="rId71" Type="http://schemas.openxmlformats.org/officeDocument/2006/relationships/hyperlink" Target="https://podminky.urs.cz/item/CS_URS_2025_01/978019391" TargetMode="External" /><Relationship Id="rId72" Type="http://schemas.openxmlformats.org/officeDocument/2006/relationships/hyperlink" Target="https://podminky.urs.cz/item/CS_URS_2025_01/973031334" TargetMode="External" /><Relationship Id="rId73" Type="http://schemas.openxmlformats.org/officeDocument/2006/relationships/hyperlink" Target="https://podminky.urs.cz/item/CS_URS_2025_01/764002841" TargetMode="External" /><Relationship Id="rId74" Type="http://schemas.openxmlformats.org/officeDocument/2006/relationships/hyperlink" Target="https://podminky.urs.cz/item/CS_URS_2024_01/113106111" TargetMode="External" /><Relationship Id="rId75" Type="http://schemas.openxmlformats.org/officeDocument/2006/relationships/hyperlink" Target="https://podminky.urs.cz/item/CS_URS_2024_01/963042819" TargetMode="External" /><Relationship Id="rId76" Type="http://schemas.openxmlformats.org/officeDocument/2006/relationships/hyperlink" Target="https://podminky.urs.cz/item/CS_URS_2024_01/965042131" TargetMode="External" /><Relationship Id="rId77" Type="http://schemas.openxmlformats.org/officeDocument/2006/relationships/hyperlink" Target="https://podminky.urs.cz/item/CS_URS_2024_01/965082933" TargetMode="External" /><Relationship Id="rId78" Type="http://schemas.openxmlformats.org/officeDocument/2006/relationships/hyperlink" Target="https://podminky.urs.cz/item/CS_URS_2025_01/319202114" TargetMode="External" /><Relationship Id="rId79" Type="http://schemas.openxmlformats.org/officeDocument/2006/relationships/hyperlink" Target="https://podminky.urs.cz/item/CS_URS_2025_01/711151102" TargetMode="External" /><Relationship Id="rId80" Type="http://schemas.openxmlformats.org/officeDocument/2006/relationships/hyperlink" Target="https://podminky.urs.cz/item/CS_URS_2025_01/711161212" TargetMode="External" /><Relationship Id="rId81" Type="http://schemas.openxmlformats.org/officeDocument/2006/relationships/hyperlink" Target="https://podminky.urs.cz/item/CS_URS_2025_01/711161383" TargetMode="External" /><Relationship Id="rId82" Type="http://schemas.openxmlformats.org/officeDocument/2006/relationships/hyperlink" Target="https://podminky.urs.cz/item/CS_URS_2025_01/711491271" TargetMode="External" /><Relationship Id="rId83" Type="http://schemas.openxmlformats.org/officeDocument/2006/relationships/hyperlink" Target="https://podminky.urs.cz/item/CS_URS_2025_01/711112051" TargetMode="External" /><Relationship Id="rId84" Type="http://schemas.openxmlformats.org/officeDocument/2006/relationships/hyperlink" Target="https://podminky.urs.cz/item/CS_URS_2025_01/998711101" TargetMode="External" /><Relationship Id="rId85" Type="http://schemas.openxmlformats.org/officeDocument/2006/relationships/hyperlink" Target="https://podminky.urs.cz/item/CS_URS_2025_01/767161834" TargetMode="External" /><Relationship Id="rId86" Type="http://schemas.openxmlformats.org/officeDocument/2006/relationships/hyperlink" Target="https://podminky.urs.cz/item/CS_URS_2025_01/767161871" TargetMode="External" /><Relationship Id="rId8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2" TargetMode="External" /><Relationship Id="rId2" Type="http://schemas.openxmlformats.org/officeDocument/2006/relationships/hyperlink" Target="https://podminky.urs.cz/item/CS_URS_2025_01/129001101" TargetMode="External" /><Relationship Id="rId3" Type="http://schemas.openxmlformats.org/officeDocument/2006/relationships/hyperlink" Target="https://podminky.urs.cz/item/CS_URS_2025_01/151101101" TargetMode="External" /><Relationship Id="rId4" Type="http://schemas.openxmlformats.org/officeDocument/2006/relationships/hyperlink" Target="https://podminky.urs.cz/item/CS_URS_2025_01/151101111" TargetMode="External" /><Relationship Id="rId5" Type="http://schemas.openxmlformats.org/officeDocument/2006/relationships/hyperlink" Target="https://podminky.urs.cz/item/CS_URS_2025_01/119001401" TargetMode="External" /><Relationship Id="rId6" Type="http://schemas.openxmlformats.org/officeDocument/2006/relationships/hyperlink" Target="https://podminky.urs.cz/item/CS_URS_2025_01/119001421" TargetMode="External" /><Relationship Id="rId7" Type="http://schemas.openxmlformats.org/officeDocument/2006/relationships/hyperlink" Target="https://podminky.urs.cz/item/CS_URS_2025_01/174111101" TargetMode="External" /><Relationship Id="rId8" Type="http://schemas.openxmlformats.org/officeDocument/2006/relationships/hyperlink" Target="https://podminky.urs.cz/item/CS_URS_2025_01/17511110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997013873" TargetMode="External" /><Relationship Id="rId12" Type="http://schemas.openxmlformats.org/officeDocument/2006/relationships/hyperlink" Target="https://podminky.urs.cz/item/CS_URS_2025_01/451572111" TargetMode="External" /><Relationship Id="rId13" Type="http://schemas.openxmlformats.org/officeDocument/2006/relationships/hyperlink" Target="https://podminky.urs.cz/item/CS_URS_2025_01/998276101" TargetMode="External" /><Relationship Id="rId14" Type="http://schemas.openxmlformats.org/officeDocument/2006/relationships/hyperlink" Target="https://podminky.urs.cz/item/CS_URS_2025_01/722270102" TargetMode="External" /><Relationship Id="rId15" Type="http://schemas.openxmlformats.org/officeDocument/2006/relationships/hyperlink" Target="https://podminky.urs.cz/item/CS_URS_2025_01/722220233" TargetMode="External" /><Relationship Id="rId16" Type="http://schemas.openxmlformats.org/officeDocument/2006/relationships/hyperlink" Target="https://podminky.urs.cz/item/CS_URS_2025_01/871161211" TargetMode="External" /><Relationship Id="rId17" Type="http://schemas.openxmlformats.org/officeDocument/2006/relationships/hyperlink" Target="https://podminky.urs.cz/item/CS_URS_2025_01/877241122" TargetMode="External" /><Relationship Id="rId18" Type="http://schemas.openxmlformats.org/officeDocument/2006/relationships/hyperlink" Target="https://podminky.urs.cz/item/CS_URS_2025_01/891171324" TargetMode="External" /><Relationship Id="rId19" Type="http://schemas.openxmlformats.org/officeDocument/2006/relationships/hyperlink" Target="https://podminky.urs.cz/item/CS_URS_2025_01/722219191" TargetMode="External" /><Relationship Id="rId20" Type="http://schemas.openxmlformats.org/officeDocument/2006/relationships/hyperlink" Target="https://podminky.urs.cz/item/CS_URS_2025_01/899401112" TargetMode="External" /><Relationship Id="rId21" Type="http://schemas.openxmlformats.org/officeDocument/2006/relationships/hyperlink" Target="https://podminky.urs.cz/item/CS_URS_2025_01/892233122" TargetMode="External" /><Relationship Id="rId22" Type="http://schemas.openxmlformats.org/officeDocument/2006/relationships/hyperlink" Target="https://podminky.urs.cz/item/CS_URS_2025_01/892241111" TargetMode="External" /><Relationship Id="rId23" Type="http://schemas.openxmlformats.org/officeDocument/2006/relationships/hyperlink" Target="https://podminky.urs.cz/item/CS_URS_2025_01/899721111" TargetMode="External" /><Relationship Id="rId24" Type="http://schemas.openxmlformats.org/officeDocument/2006/relationships/hyperlink" Target="https://podminky.urs.cz/item/CS_URS_2025_01/899722112" TargetMode="External" /><Relationship Id="rId2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="1" customFormat="1" ht="36.96" customHeight="1">
      <c r="AR2" s="21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2" t="s">
        <v>7</v>
      </c>
      <c r="BT2" s="22" t="s">
        <v>8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  <c r="BS3" s="22" t="s">
        <v>7</v>
      </c>
      <c r="BT3" s="22" t="s">
        <v>9</v>
      </c>
    </row>
    <row r="4" s="1" customFormat="1" ht="24.96" customHeight="1">
      <c r="B4" s="25"/>
      <c r="D4" s="26" t="s">
        <v>10</v>
      </c>
      <c r="AR4" s="25"/>
      <c r="AS4" s="27" t="s">
        <v>11</v>
      </c>
      <c r="BE4" s="28" t="s">
        <v>12</v>
      </c>
      <c r="BS4" s="22" t="s">
        <v>13</v>
      </c>
    </row>
    <row r="5" s="1" customFormat="1" ht="12" customHeight="1">
      <c r="B5" s="25"/>
      <c r="D5" s="29" t="s">
        <v>14</v>
      </c>
      <c r="K5" s="30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5"/>
      <c r="BE5" s="31" t="s">
        <v>16</v>
      </c>
      <c r="BS5" s="22" t="s">
        <v>7</v>
      </c>
    </row>
    <row r="6" s="1" customFormat="1" ht="36.96" customHeight="1">
      <c r="B6" s="25"/>
      <c r="D6" s="32" t="s">
        <v>17</v>
      </c>
      <c r="K6" s="33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5"/>
      <c r="BE6" s="34"/>
      <c r="BS6" s="22" t="s">
        <v>7</v>
      </c>
    </row>
    <row r="7" s="1" customFormat="1" ht="12" customHeight="1">
      <c r="B7" s="25"/>
      <c r="D7" s="35" t="s">
        <v>19</v>
      </c>
      <c r="K7" s="30" t="s">
        <v>20</v>
      </c>
      <c r="AK7" s="35" t="s">
        <v>21</v>
      </c>
      <c r="AN7" s="30" t="s">
        <v>22</v>
      </c>
      <c r="AR7" s="25"/>
      <c r="BE7" s="34"/>
      <c r="BS7" s="22" t="s">
        <v>7</v>
      </c>
    </row>
    <row r="8" s="1" customFormat="1" ht="12" customHeight="1">
      <c r="B8" s="25"/>
      <c r="D8" s="35" t="s">
        <v>23</v>
      </c>
      <c r="K8" s="30" t="s">
        <v>24</v>
      </c>
      <c r="AK8" s="35" t="s">
        <v>25</v>
      </c>
      <c r="AN8" s="36" t="s">
        <v>26</v>
      </c>
      <c r="AR8" s="25"/>
      <c r="BE8" s="34"/>
      <c r="BS8" s="22" t="s">
        <v>7</v>
      </c>
    </row>
    <row r="9" s="1" customFormat="1" ht="14.4" customHeight="1">
      <c r="B9" s="25"/>
      <c r="AR9" s="25"/>
      <c r="BE9" s="34"/>
      <c r="BS9" s="22" t="s">
        <v>7</v>
      </c>
    </row>
    <row r="10" s="1" customFormat="1" ht="12" customHeight="1">
      <c r="B10" s="25"/>
      <c r="D10" s="35" t="s">
        <v>27</v>
      </c>
      <c r="AK10" s="35" t="s">
        <v>28</v>
      </c>
      <c r="AN10" s="30" t="s">
        <v>3</v>
      </c>
      <c r="AR10" s="25"/>
      <c r="BE10" s="34"/>
      <c r="BS10" s="22" t="s">
        <v>7</v>
      </c>
    </row>
    <row r="11" s="1" customFormat="1" ht="18.48" customHeight="1">
      <c r="B11" s="25"/>
      <c r="E11" s="30" t="s">
        <v>24</v>
      </c>
      <c r="AK11" s="35" t="s">
        <v>29</v>
      </c>
      <c r="AN11" s="30" t="s">
        <v>3</v>
      </c>
      <c r="AR11" s="25"/>
      <c r="BE11" s="34"/>
      <c r="BS11" s="22" t="s">
        <v>7</v>
      </c>
    </row>
    <row r="12" s="1" customFormat="1" ht="6.96" customHeight="1">
      <c r="B12" s="25"/>
      <c r="AR12" s="25"/>
      <c r="BE12" s="34"/>
      <c r="BS12" s="22" t="s">
        <v>7</v>
      </c>
    </row>
    <row r="13" s="1" customFormat="1" ht="12" customHeight="1">
      <c r="B13" s="25"/>
      <c r="D13" s="35" t="s">
        <v>30</v>
      </c>
      <c r="AK13" s="35" t="s">
        <v>28</v>
      </c>
      <c r="AN13" s="37" t="s">
        <v>31</v>
      </c>
      <c r="AR13" s="25"/>
      <c r="BE13" s="34"/>
      <c r="BS13" s="22" t="s">
        <v>7</v>
      </c>
    </row>
    <row r="14">
      <c r="B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N14" s="37" t="s">
        <v>31</v>
      </c>
      <c r="AR14" s="25"/>
      <c r="BE14" s="34"/>
      <c r="BS14" s="22" t="s">
        <v>7</v>
      </c>
    </row>
    <row r="15" s="1" customFormat="1" ht="6.96" customHeight="1">
      <c r="B15" s="25"/>
      <c r="AR15" s="25"/>
      <c r="BE15" s="34"/>
      <c r="BS15" s="22" t="s">
        <v>4</v>
      </c>
    </row>
    <row r="16" s="1" customFormat="1" ht="12" customHeight="1">
      <c r="B16" s="25"/>
      <c r="D16" s="35" t="s">
        <v>32</v>
      </c>
      <c r="AK16" s="35" t="s">
        <v>28</v>
      </c>
      <c r="AN16" s="30" t="s">
        <v>3</v>
      </c>
      <c r="AR16" s="25"/>
      <c r="BE16" s="34"/>
      <c r="BS16" s="22" t="s">
        <v>4</v>
      </c>
    </row>
    <row r="17" s="1" customFormat="1" ht="18.48" customHeight="1">
      <c r="B17" s="25"/>
      <c r="E17" s="30" t="s">
        <v>24</v>
      </c>
      <c r="AK17" s="35" t="s">
        <v>29</v>
      </c>
      <c r="AN17" s="30" t="s">
        <v>3</v>
      </c>
      <c r="AR17" s="25"/>
      <c r="BE17" s="34"/>
      <c r="BS17" s="22" t="s">
        <v>33</v>
      </c>
    </row>
    <row r="18" s="1" customFormat="1" ht="6.96" customHeight="1">
      <c r="B18" s="25"/>
      <c r="AR18" s="25"/>
      <c r="BE18" s="34"/>
      <c r="BS18" s="22" t="s">
        <v>7</v>
      </c>
    </row>
    <row r="19" s="1" customFormat="1" ht="12" customHeight="1">
      <c r="B19" s="25"/>
      <c r="D19" s="35" t="s">
        <v>34</v>
      </c>
      <c r="AK19" s="35" t="s">
        <v>28</v>
      </c>
      <c r="AN19" s="30" t="s">
        <v>3</v>
      </c>
      <c r="AR19" s="25"/>
      <c r="BE19" s="34"/>
      <c r="BS19" s="22" t="s">
        <v>7</v>
      </c>
    </row>
    <row r="20" s="1" customFormat="1" ht="18.48" customHeight="1">
      <c r="B20" s="25"/>
      <c r="E20" s="30" t="s">
        <v>24</v>
      </c>
      <c r="AK20" s="35" t="s">
        <v>29</v>
      </c>
      <c r="AN20" s="30" t="s">
        <v>3</v>
      </c>
      <c r="AR20" s="25"/>
      <c r="BE20" s="34"/>
      <c r="BS20" s="22" t="s">
        <v>4</v>
      </c>
    </row>
    <row r="21" s="1" customFormat="1" ht="6.96" customHeight="1">
      <c r="B21" s="25"/>
      <c r="AR21" s="25"/>
      <c r="BE21" s="34"/>
    </row>
    <row r="22" s="1" customFormat="1" ht="12" customHeight="1">
      <c r="B22" s="25"/>
      <c r="D22" s="35" t="s">
        <v>35</v>
      </c>
      <c r="AR22" s="25"/>
      <c r="BE22" s="34"/>
    </row>
    <row r="23" s="1" customFormat="1" ht="47.25" customHeight="1">
      <c r="B23" s="25"/>
      <c r="E23" s="39" t="s">
        <v>36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R23" s="25"/>
      <c r="BE23" s="34"/>
    </row>
    <row r="24" s="1" customFormat="1" ht="6.96" customHeight="1">
      <c r="B24" s="25"/>
      <c r="AR24" s="25"/>
      <c r="BE24" s="34"/>
    </row>
    <row r="25" s="1" customFormat="1" ht="6.96" customHeight="1">
      <c r="B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R25" s="25"/>
      <c r="BE25" s="34"/>
    </row>
    <row r="26" s="2" customFormat="1" ht="25.92" customHeight="1">
      <c r="A26" s="41"/>
      <c r="B26" s="42"/>
      <c r="C26" s="41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1"/>
      <c r="AQ26" s="41"/>
      <c r="AR26" s="42"/>
      <c r="BE26" s="34"/>
    </row>
    <row r="27" s="2" customFormat="1" ht="6.96" customHeight="1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2"/>
      <c r="BE27" s="34"/>
    </row>
    <row r="28" s="2" customForma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2"/>
      <c r="BE28" s="34"/>
    </row>
    <row r="29" s="3" customFormat="1" ht="14.4" customHeight="1">
      <c r="A29" s="3"/>
      <c r="B29" s="47"/>
      <c r="C29" s="3"/>
      <c r="D29" s="35" t="s">
        <v>41</v>
      </c>
      <c r="E29" s="3"/>
      <c r="F29" s="35" t="s">
        <v>42</v>
      </c>
      <c r="G29" s="3"/>
      <c r="H29" s="3"/>
      <c r="I29" s="3"/>
      <c r="J29" s="3"/>
      <c r="K29" s="3"/>
      <c r="L29" s="48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9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9">
        <f>ROUND(AV54, 2)</f>
        <v>0</v>
      </c>
      <c r="AL29" s="3"/>
      <c r="AM29" s="3"/>
      <c r="AN29" s="3"/>
      <c r="AO29" s="3"/>
      <c r="AP29" s="3"/>
      <c r="AQ29" s="3"/>
      <c r="AR29" s="47"/>
      <c r="BE29" s="50"/>
    </row>
    <row r="30" s="3" customFormat="1" ht="14.4" customHeight="1">
      <c r="A30" s="3"/>
      <c r="B30" s="47"/>
      <c r="C30" s="3"/>
      <c r="D30" s="3"/>
      <c r="E30" s="3"/>
      <c r="F30" s="35" t="s">
        <v>43</v>
      </c>
      <c r="G30" s="3"/>
      <c r="H30" s="3"/>
      <c r="I30" s="3"/>
      <c r="J30" s="3"/>
      <c r="K30" s="3"/>
      <c r="L30" s="48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9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9">
        <f>ROUND(AW54, 2)</f>
        <v>0</v>
      </c>
      <c r="AL30" s="3"/>
      <c r="AM30" s="3"/>
      <c r="AN30" s="3"/>
      <c r="AO30" s="3"/>
      <c r="AP30" s="3"/>
      <c r="AQ30" s="3"/>
      <c r="AR30" s="47"/>
      <c r="BE30" s="50"/>
    </row>
    <row r="31" hidden="1" s="3" customFormat="1" ht="14.4" customHeight="1">
      <c r="A31" s="3"/>
      <c r="B31" s="47"/>
      <c r="C31" s="3"/>
      <c r="D31" s="3"/>
      <c r="E31" s="3"/>
      <c r="F31" s="35" t="s">
        <v>44</v>
      </c>
      <c r="G31" s="3"/>
      <c r="H31" s="3"/>
      <c r="I31" s="3"/>
      <c r="J31" s="3"/>
      <c r="K31" s="3"/>
      <c r="L31" s="48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7"/>
      <c r="BE31" s="50"/>
    </row>
    <row r="32" hidden="1" s="3" customFormat="1" ht="14.4" customHeight="1">
      <c r="A32" s="3"/>
      <c r="B32" s="47"/>
      <c r="C32" s="3"/>
      <c r="D32" s="3"/>
      <c r="E32" s="3"/>
      <c r="F32" s="35" t="s">
        <v>45</v>
      </c>
      <c r="G32" s="3"/>
      <c r="H32" s="3"/>
      <c r="I32" s="3"/>
      <c r="J32" s="3"/>
      <c r="K32" s="3"/>
      <c r="L32" s="48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7"/>
      <c r="BE32" s="50"/>
    </row>
    <row r="33" hidden="1" s="3" customFormat="1" ht="14.4" customHeight="1">
      <c r="A33" s="3"/>
      <c r="B33" s="47"/>
      <c r="C33" s="3"/>
      <c r="D33" s="3"/>
      <c r="E33" s="3"/>
      <c r="F33" s="35" t="s">
        <v>46</v>
      </c>
      <c r="G33" s="3"/>
      <c r="H33" s="3"/>
      <c r="I33" s="3"/>
      <c r="J33" s="3"/>
      <c r="K33" s="3"/>
      <c r="L33" s="48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9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9">
        <v>0</v>
      </c>
      <c r="AL33" s="3"/>
      <c r="AM33" s="3"/>
      <c r="AN33" s="3"/>
      <c r="AO33" s="3"/>
      <c r="AP33" s="3"/>
      <c r="AQ33" s="3"/>
      <c r="AR33" s="47"/>
      <c r="BE33" s="3"/>
    </row>
    <row r="34" s="2" customFormat="1" ht="6.96" customHeight="1">
      <c r="A34" s="41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2"/>
      <c r="BE34" s="41"/>
    </row>
    <row r="35" s="2" customFormat="1" ht="25.92" customHeight="1">
      <c r="A35" s="41"/>
      <c r="B35" s="42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41"/>
    </row>
    <row r="36" s="2" customFormat="1" ht="6.96" customHeight="1">
      <c r="A36" s="41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2"/>
      <c r="BE36" s="41"/>
    </row>
    <row r="37" s="2" customFormat="1" ht="6.96" customHeight="1">
      <c r="A37" s="41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2"/>
      <c r="BE37" s="41"/>
    </row>
    <row r="41" s="2" customFormat="1" ht="6.96" customHeight="1">
      <c r="A41" s="41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2"/>
      <c r="BE41" s="41"/>
    </row>
    <row r="42" s="2" customFormat="1" ht="24.96" customHeight="1">
      <c r="A42" s="41"/>
      <c r="B42" s="42"/>
      <c r="C42" s="26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2"/>
      <c r="BE42" s="41"/>
    </row>
    <row r="43" s="2" customFormat="1" ht="6.96" customHeight="1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2"/>
      <c r="BE43" s="41"/>
    </row>
    <row r="44" s="4" customFormat="1" ht="12" customHeight="1">
      <c r="A44" s="4"/>
      <c r="B44" s="62"/>
      <c r="C44" s="35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Roz81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2"/>
      <c r="BE44" s="4"/>
    </row>
    <row r="45" s="5" customFormat="1" ht="36.96" customHeight="1">
      <c r="A45" s="5"/>
      <c r="B45" s="63"/>
      <c r="C45" s="64" t="s">
        <v>17</v>
      </c>
      <c r="D45" s="5"/>
      <c r="E45" s="5"/>
      <c r="F45" s="5"/>
      <c r="G45" s="5"/>
      <c r="H45" s="5"/>
      <c r="I45" s="5"/>
      <c r="J45" s="5"/>
      <c r="K45" s="5"/>
      <c r="L45" s="65" t="str">
        <f>K6</f>
        <v>REKONSTRUKCE ŠKROUPOVA NÁMĚSTÍ – ČESKÁ LÍPA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3"/>
      <c r="BE45" s="5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2"/>
      <c r="BE46" s="41"/>
    </row>
    <row r="47" s="2" customFormat="1" ht="12" customHeight="1">
      <c r="A47" s="41"/>
      <c r="B47" s="42"/>
      <c r="C47" s="35" t="s">
        <v>23</v>
      </c>
      <c r="D47" s="41"/>
      <c r="E47" s="41"/>
      <c r="F47" s="41"/>
      <c r="G47" s="41"/>
      <c r="H47" s="41"/>
      <c r="I47" s="41"/>
      <c r="J47" s="41"/>
      <c r="K47" s="41"/>
      <c r="L47" s="66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5" t="s">
        <v>25</v>
      </c>
      <c r="AJ47" s="41"/>
      <c r="AK47" s="41"/>
      <c r="AL47" s="41"/>
      <c r="AM47" s="67" t="str">
        <f>IF(AN8= "","",AN8)</f>
        <v>10. 2. 2024</v>
      </c>
      <c r="AN47" s="67"/>
      <c r="AO47" s="41"/>
      <c r="AP47" s="41"/>
      <c r="AQ47" s="41"/>
      <c r="AR47" s="42"/>
      <c r="BE47" s="41"/>
    </row>
    <row r="48" s="2" customFormat="1" ht="6.96" customHeight="1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2"/>
      <c r="BE48" s="41"/>
    </row>
    <row r="49" s="2" customFormat="1" ht="15.15" customHeight="1">
      <c r="A49" s="41"/>
      <c r="B49" s="42"/>
      <c r="C49" s="35" t="s">
        <v>27</v>
      </c>
      <c r="D49" s="41"/>
      <c r="E49" s="41"/>
      <c r="F49" s="41"/>
      <c r="G49" s="41"/>
      <c r="H49" s="41"/>
      <c r="I49" s="41"/>
      <c r="J49" s="41"/>
      <c r="K49" s="41"/>
      <c r="L49" s="4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5" t="s">
        <v>32</v>
      </c>
      <c r="AJ49" s="41"/>
      <c r="AK49" s="41"/>
      <c r="AL49" s="41"/>
      <c r="AM49" s="68" t="str">
        <f>IF(E17="","",E17)</f>
        <v xml:space="preserve"> </v>
      </c>
      <c r="AN49" s="4"/>
      <c r="AO49" s="4"/>
      <c r="AP49" s="4"/>
      <c r="AQ49" s="41"/>
      <c r="AR49" s="42"/>
      <c r="AS49" s="69" t="s">
        <v>51</v>
      </c>
      <c r="AT49" s="70"/>
      <c r="AU49" s="71"/>
      <c r="AV49" s="71"/>
      <c r="AW49" s="71"/>
      <c r="AX49" s="71"/>
      <c r="AY49" s="71"/>
      <c r="AZ49" s="71"/>
      <c r="BA49" s="71"/>
      <c r="BB49" s="71"/>
      <c r="BC49" s="71"/>
      <c r="BD49" s="72"/>
      <c r="BE49" s="41"/>
    </row>
    <row r="50" s="2" customFormat="1" ht="15.15" customHeight="1">
      <c r="A50" s="41"/>
      <c r="B50" s="42"/>
      <c r="C50" s="35" t="s">
        <v>30</v>
      </c>
      <c r="D50" s="41"/>
      <c r="E50" s="41"/>
      <c r="F50" s="41"/>
      <c r="G50" s="41"/>
      <c r="H50" s="41"/>
      <c r="I50" s="41"/>
      <c r="J50" s="41"/>
      <c r="K50" s="41"/>
      <c r="L50" s="4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5" t="s">
        <v>34</v>
      </c>
      <c r="AJ50" s="41"/>
      <c r="AK50" s="41"/>
      <c r="AL50" s="41"/>
      <c r="AM50" s="68" t="str">
        <f>IF(E20="","",E20)</f>
        <v xml:space="preserve"> </v>
      </c>
      <c r="AN50" s="4"/>
      <c r="AO50" s="4"/>
      <c r="AP50" s="4"/>
      <c r="AQ50" s="41"/>
      <c r="AR50" s="42"/>
      <c r="AS50" s="73"/>
      <c r="AT50" s="74"/>
      <c r="AU50" s="75"/>
      <c r="AV50" s="75"/>
      <c r="AW50" s="75"/>
      <c r="AX50" s="75"/>
      <c r="AY50" s="75"/>
      <c r="AZ50" s="75"/>
      <c r="BA50" s="75"/>
      <c r="BB50" s="75"/>
      <c r="BC50" s="75"/>
      <c r="BD50" s="76"/>
      <c r="BE50" s="41"/>
    </row>
    <row r="51" s="2" customFormat="1" ht="10.8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2"/>
      <c r="AS51" s="73"/>
      <c r="AT51" s="74"/>
      <c r="AU51" s="75"/>
      <c r="AV51" s="75"/>
      <c r="AW51" s="75"/>
      <c r="AX51" s="75"/>
      <c r="AY51" s="75"/>
      <c r="AZ51" s="75"/>
      <c r="BA51" s="75"/>
      <c r="BB51" s="75"/>
      <c r="BC51" s="75"/>
      <c r="BD51" s="76"/>
      <c r="BE51" s="41"/>
    </row>
    <row r="52" s="2" customFormat="1" ht="29.28" customHeight="1">
      <c r="A52" s="41"/>
      <c r="B52" s="42"/>
      <c r="C52" s="77" t="s">
        <v>52</v>
      </c>
      <c r="D52" s="78"/>
      <c r="E52" s="78"/>
      <c r="F52" s="78"/>
      <c r="G52" s="78"/>
      <c r="H52" s="79"/>
      <c r="I52" s="80" t="s">
        <v>53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81" t="s">
        <v>54</v>
      </c>
      <c r="AH52" s="78"/>
      <c r="AI52" s="78"/>
      <c r="AJ52" s="78"/>
      <c r="AK52" s="78"/>
      <c r="AL52" s="78"/>
      <c r="AM52" s="78"/>
      <c r="AN52" s="80" t="s">
        <v>55</v>
      </c>
      <c r="AO52" s="78"/>
      <c r="AP52" s="78"/>
      <c r="AQ52" s="82" t="s">
        <v>56</v>
      </c>
      <c r="AR52" s="42"/>
      <c r="AS52" s="83" t="s">
        <v>57</v>
      </c>
      <c r="AT52" s="84" t="s">
        <v>58</v>
      </c>
      <c r="AU52" s="84" t="s">
        <v>59</v>
      </c>
      <c r="AV52" s="84" t="s">
        <v>60</v>
      </c>
      <c r="AW52" s="84" t="s">
        <v>61</v>
      </c>
      <c r="AX52" s="84" t="s">
        <v>62</v>
      </c>
      <c r="AY52" s="84" t="s">
        <v>63</v>
      </c>
      <c r="AZ52" s="84" t="s">
        <v>64</v>
      </c>
      <c r="BA52" s="84" t="s">
        <v>65</v>
      </c>
      <c r="BB52" s="84" t="s">
        <v>66</v>
      </c>
      <c r="BC52" s="84" t="s">
        <v>67</v>
      </c>
      <c r="BD52" s="85" t="s">
        <v>68</v>
      </c>
      <c r="BE52" s="41"/>
    </row>
    <row r="53" s="2" customFormat="1" ht="10.8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2"/>
      <c r="AS53" s="86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8"/>
      <c r="BE53" s="41"/>
    </row>
    <row r="54" s="6" customFormat="1" ht="32.4" customHeight="1">
      <c r="A54" s="6"/>
      <c r="B54" s="89"/>
      <c r="C54" s="90" t="s">
        <v>69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2">
        <f>ROUND(SUM(AG55:AG63),2)</f>
        <v>0</v>
      </c>
      <c r="AH54" s="92"/>
      <c r="AI54" s="92"/>
      <c r="AJ54" s="92"/>
      <c r="AK54" s="92"/>
      <c r="AL54" s="92"/>
      <c r="AM54" s="92"/>
      <c r="AN54" s="93">
        <f>SUM(AG54,AT54)</f>
        <v>0</v>
      </c>
      <c r="AO54" s="93"/>
      <c r="AP54" s="93"/>
      <c r="AQ54" s="94" t="s">
        <v>3</v>
      </c>
      <c r="AR54" s="89"/>
      <c r="AS54" s="95">
        <f>ROUND(SUM(AS55:AS63),2)</f>
        <v>0</v>
      </c>
      <c r="AT54" s="96">
        <f>ROUND(SUM(AV54:AW54),2)</f>
        <v>0</v>
      </c>
      <c r="AU54" s="97">
        <f>ROUND(SUM(AU55:AU63),5)</f>
        <v>0</v>
      </c>
      <c r="AV54" s="96">
        <f>ROUND(AZ54*L29,2)</f>
        <v>0</v>
      </c>
      <c r="AW54" s="96">
        <f>ROUND(BA54*L30,2)</f>
        <v>0</v>
      </c>
      <c r="AX54" s="96">
        <f>ROUND(BB54*L29,2)</f>
        <v>0</v>
      </c>
      <c r="AY54" s="96">
        <f>ROUND(BC54*L30,2)</f>
        <v>0</v>
      </c>
      <c r="AZ54" s="96">
        <f>ROUND(SUM(AZ55:AZ63),2)</f>
        <v>0</v>
      </c>
      <c r="BA54" s="96">
        <f>ROUND(SUM(BA55:BA63),2)</f>
        <v>0</v>
      </c>
      <c r="BB54" s="96">
        <f>ROUND(SUM(BB55:BB63),2)</f>
        <v>0</v>
      </c>
      <c r="BC54" s="96">
        <f>ROUND(SUM(BC55:BC63),2)</f>
        <v>0</v>
      </c>
      <c r="BD54" s="98">
        <f>ROUND(SUM(BD55:BD63),2)</f>
        <v>0</v>
      </c>
      <c r="BE54" s="6"/>
      <c r="BS54" s="99" t="s">
        <v>70</v>
      </c>
      <c r="BT54" s="99" t="s">
        <v>71</v>
      </c>
      <c r="BU54" s="100" t="s">
        <v>72</v>
      </c>
      <c r="BV54" s="99" t="s">
        <v>73</v>
      </c>
      <c r="BW54" s="99" t="s">
        <v>5</v>
      </c>
      <c r="BX54" s="99" t="s">
        <v>74</v>
      </c>
      <c r="CL54" s="99" t="s">
        <v>20</v>
      </c>
    </row>
    <row r="55" s="7" customFormat="1" ht="16.5" customHeight="1">
      <c r="A55" s="101" t="s">
        <v>75</v>
      </c>
      <c r="B55" s="102"/>
      <c r="C55" s="103"/>
      <c r="D55" s="104" t="s">
        <v>76</v>
      </c>
      <c r="E55" s="104"/>
      <c r="F55" s="104"/>
      <c r="G55" s="104"/>
      <c r="H55" s="104"/>
      <c r="I55" s="105"/>
      <c r="J55" s="104" t="s">
        <v>77</v>
      </c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6">
        <f>'01 - Dopravní řešení'!J30</f>
        <v>0</v>
      </c>
      <c r="AH55" s="105"/>
      <c r="AI55" s="105"/>
      <c r="AJ55" s="105"/>
      <c r="AK55" s="105"/>
      <c r="AL55" s="105"/>
      <c r="AM55" s="105"/>
      <c r="AN55" s="106">
        <f>SUM(AG55,AT55)</f>
        <v>0</v>
      </c>
      <c r="AO55" s="105"/>
      <c r="AP55" s="105"/>
      <c r="AQ55" s="107" t="s">
        <v>78</v>
      </c>
      <c r="AR55" s="102"/>
      <c r="AS55" s="108">
        <v>0</v>
      </c>
      <c r="AT55" s="109">
        <f>ROUND(SUM(AV55:AW55),2)</f>
        <v>0</v>
      </c>
      <c r="AU55" s="110">
        <f>'01 - Dopravní řešení'!P87</f>
        <v>0</v>
      </c>
      <c r="AV55" s="109">
        <f>'01 - Dopravní řešení'!J33</f>
        <v>0</v>
      </c>
      <c r="AW55" s="109">
        <f>'01 - Dopravní řešení'!J34</f>
        <v>0</v>
      </c>
      <c r="AX55" s="109">
        <f>'01 - Dopravní řešení'!J35</f>
        <v>0</v>
      </c>
      <c r="AY55" s="109">
        <f>'01 - Dopravní řešení'!J36</f>
        <v>0</v>
      </c>
      <c r="AZ55" s="109">
        <f>'01 - Dopravní řešení'!F33</f>
        <v>0</v>
      </c>
      <c r="BA55" s="109">
        <f>'01 - Dopravní řešení'!F34</f>
        <v>0</v>
      </c>
      <c r="BB55" s="109">
        <f>'01 - Dopravní řešení'!F35</f>
        <v>0</v>
      </c>
      <c r="BC55" s="109">
        <f>'01 - Dopravní řešení'!F36</f>
        <v>0</v>
      </c>
      <c r="BD55" s="111">
        <f>'01 - Dopravní řešení'!F37</f>
        <v>0</v>
      </c>
      <c r="BE55" s="7"/>
      <c r="BT55" s="112" t="s">
        <v>79</v>
      </c>
      <c r="BV55" s="112" t="s">
        <v>73</v>
      </c>
      <c r="BW55" s="112" t="s">
        <v>80</v>
      </c>
      <c r="BX55" s="112" t="s">
        <v>5</v>
      </c>
      <c r="CL55" s="112" t="s">
        <v>3</v>
      </c>
      <c r="CM55" s="112" t="s">
        <v>81</v>
      </c>
    </row>
    <row r="56" s="7" customFormat="1" ht="16.5" customHeight="1">
      <c r="A56" s="101" t="s">
        <v>75</v>
      </c>
      <c r="B56" s="102"/>
      <c r="C56" s="103"/>
      <c r="D56" s="104" t="s">
        <v>82</v>
      </c>
      <c r="E56" s="104"/>
      <c r="F56" s="104"/>
      <c r="G56" s="104"/>
      <c r="H56" s="104"/>
      <c r="I56" s="105"/>
      <c r="J56" s="104" t="s">
        <v>83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6">
        <f>'02 - Řešení zeleně'!J30</f>
        <v>0</v>
      </c>
      <c r="AH56" s="105"/>
      <c r="AI56" s="105"/>
      <c r="AJ56" s="105"/>
      <c r="AK56" s="105"/>
      <c r="AL56" s="105"/>
      <c r="AM56" s="105"/>
      <c r="AN56" s="106">
        <f>SUM(AG56,AT56)</f>
        <v>0</v>
      </c>
      <c r="AO56" s="105"/>
      <c r="AP56" s="105"/>
      <c r="AQ56" s="107" t="s">
        <v>78</v>
      </c>
      <c r="AR56" s="102"/>
      <c r="AS56" s="108">
        <v>0</v>
      </c>
      <c r="AT56" s="109">
        <f>ROUND(SUM(AV56:AW56),2)</f>
        <v>0</v>
      </c>
      <c r="AU56" s="110">
        <f>'02 - Řešení zeleně'!P83</f>
        <v>0</v>
      </c>
      <c r="AV56" s="109">
        <f>'02 - Řešení zeleně'!J33</f>
        <v>0</v>
      </c>
      <c r="AW56" s="109">
        <f>'02 - Řešení zeleně'!J34</f>
        <v>0</v>
      </c>
      <c r="AX56" s="109">
        <f>'02 - Řešení zeleně'!J35</f>
        <v>0</v>
      </c>
      <c r="AY56" s="109">
        <f>'02 - Řešení zeleně'!J36</f>
        <v>0</v>
      </c>
      <c r="AZ56" s="109">
        <f>'02 - Řešení zeleně'!F33</f>
        <v>0</v>
      </c>
      <c r="BA56" s="109">
        <f>'02 - Řešení zeleně'!F34</f>
        <v>0</v>
      </c>
      <c r="BB56" s="109">
        <f>'02 - Řešení zeleně'!F35</f>
        <v>0</v>
      </c>
      <c r="BC56" s="109">
        <f>'02 - Řešení zeleně'!F36</f>
        <v>0</v>
      </c>
      <c r="BD56" s="111">
        <f>'02 - Řešení zeleně'!F37</f>
        <v>0</v>
      </c>
      <c r="BE56" s="7"/>
      <c r="BT56" s="112" t="s">
        <v>79</v>
      </c>
      <c r="BV56" s="112" t="s">
        <v>73</v>
      </c>
      <c r="BW56" s="112" t="s">
        <v>84</v>
      </c>
      <c r="BX56" s="112" t="s">
        <v>5</v>
      </c>
      <c r="CL56" s="112" t="s">
        <v>3</v>
      </c>
      <c r="CM56" s="112" t="s">
        <v>81</v>
      </c>
    </row>
    <row r="57" s="7" customFormat="1" ht="16.5" customHeight="1">
      <c r="A57" s="101" t="s">
        <v>75</v>
      </c>
      <c r="B57" s="102"/>
      <c r="C57" s="103"/>
      <c r="D57" s="104" t="s">
        <v>85</v>
      </c>
      <c r="E57" s="104"/>
      <c r="F57" s="104"/>
      <c r="G57" s="104"/>
      <c r="H57" s="104"/>
      <c r="I57" s="105"/>
      <c r="J57" s="104" t="s">
        <v>86</v>
      </c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6">
        <f>'03 - Odvodnění zpevněných...'!J30</f>
        <v>0</v>
      </c>
      <c r="AH57" s="105"/>
      <c r="AI57" s="105"/>
      <c r="AJ57" s="105"/>
      <c r="AK57" s="105"/>
      <c r="AL57" s="105"/>
      <c r="AM57" s="105"/>
      <c r="AN57" s="106">
        <f>SUM(AG57,AT57)</f>
        <v>0</v>
      </c>
      <c r="AO57" s="105"/>
      <c r="AP57" s="105"/>
      <c r="AQ57" s="107" t="s">
        <v>78</v>
      </c>
      <c r="AR57" s="102"/>
      <c r="AS57" s="108">
        <v>0</v>
      </c>
      <c r="AT57" s="109">
        <f>ROUND(SUM(AV57:AW57),2)</f>
        <v>0</v>
      </c>
      <c r="AU57" s="110">
        <f>'03 - Odvodnění zpevněných...'!P87</f>
        <v>0</v>
      </c>
      <c r="AV57" s="109">
        <f>'03 - Odvodnění zpevněných...'!J33</f>
        <v>0</v>
      </c>
      <c r="AW57" s="109">
        <f>'03 - Odvodnění zpevněných...'!J34</f>
        <v>0</v>
      </c>
      <c r="AX57" s="109">
        <f>'03 - Odvodnění zpevněných...'!J35</f>
        <v>0</v>
      </c>
      <c r="AY57" s="109">
        <f>'03 - Odvodnění zpevněných...'!J36</f>
        <v>0</v>
      </c>
      <c r="AZ57" s="109">
        <f>'03 - Odvodnění zpevněných...'!F33</f>
        <v>0</v>
      </c>
      <c r="BA57" s="109">
        <f>'03 - Odvodnění zpevněných...'!F34</f>
        <v>0</v>
      </c>
      <c r="BB57" s="109">
        <f>'03 - Odvodnění zpevněných...'!F35</f>
        <v>0</v>
      </c>
      <c r="BC57" s="109">
        <f>'03 - Odvodnění zpevněných...'!F36</f>
        <v>0</v>
      </c>
      <c r="BD57" s="111">
        <f>'03 - Odvodnění zpevněných...'!F37</f>
        <v>0</v>
      </c>
      <c r="BE57" s="7"/>
      <c r="BT57" s="112" t="s">
        <v>79</v>
      </c>
      <c r="BV57" s="112" t="s">
        <v>73</v>
      </c>
      <c r="BW57" s="112" t="s">
        <v>87</v>
      </c>
      <c r="BX57" s="112" t="s">
        <v>5</v>
      </c>
      <c r="CL57" s="112" t="s">
        <v>3</v>
      </c>
      <c r="CM57" s="112" t="s">
        <v>81</v>
      </c>
    </row>
    <row r="58" s="7" customFormat="1" ht="16.5" customHeight="1">
      <c r="A58" s="101" t="s">
        <v>75</v>
      </c>
      <c r="B58" s="102"/>
      <c r="C58" s="103"/>
      <c r="D58" s="104" t="s">
        <v>88</v>
      </c>
      <c r="E58" s="104"/>
      <c r="F58" s="104"/>
      <c r="G58" s="104"/>
      <c r="H58" s="104"/>
      <c r="I58" s="105"/>
      <c r="J58" s="104" t="s">
        <v>89</v>
      </c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6">
        <f>'04 - VO'!J30</f>
        <v>0</v>
      </c>
      <c r="AH58" s="105"/>
      <c r="AI58" s="105"/>
      <c r="AJ58" s="105"/>
      <c r="AK58" s="105"/>
      <c r="AL58" s="105"/>
      <c r="AM58" s="105"/>
      <c r="AN58" s="106">
        <f>SUM(AG58,AT58)</f>
        <v>0</v>
      </c>
      <c r="AO58" s="105"/>
      <c r="AP58" s="105"/>
      <c r="AQ58" s="107" t="s">
        <v>78</v>
      </c>
      <c r="AR58" s="102"/>
      <c r="AS58" s="108">
        <v>0</v>
      </c>
      <c r="AT58" s="109">
        <f>ROUND(SUM(AV58:AW58),2)</f>
        <v>0</v>
      </c>
      <c r="AU58" s="110">
        <f>'04 - VO'!P84</f>
        <v>0</v>
      </c>
      <c r="AV58" s="109">
        <f>'04 - VO'!J33</f>
        <v>0</v>
      </c>
      <c r="AW58" s="109">
        <f>'04 - VO'!J34</f>
        <v>0</v>
      </c>
      <c r="AX58" s="109">
        <f>'04 - VO'!J35</f>
        <v>0</v>
      </c>
      <c r="AY58" s="109">
        <f>'04 - VO'!J36</f>
        <v>0</v>
      </c>
      <c r="AZ58" s="109">
        <f>'04 - VO'!F33</f>
        <v>0</v>
      </c>
      <c r="BA58" s="109">
        <f>'04 - VO'!F34</f>
        <v>0</v>
      </c>
      <c r="BB58" s="109">
        <f>'04 - VO'!F35</f>
        <v>0</v>
      </c>
      <c r="BC58" s="109">
        <f>'04 - VO'!F36</f>
        <v>0</v>
      </c>
      <c r="BD58" s="111">
        <f>'04 - VO'!F37</f>
        <v>0</v>
      </c>
      <c r="BE58" s="7"/>
      <c r="BT58" s="112" t="s">
        <v>79</v>
      </c>
      <c r="BV58" s="112" t="s">
        <v>73</v>
      </c>
      <c r="BW58" s="112" t="s">
        <v>90</v>
      </c>
      <c r="BX58" s="112" t="s">
        <v>5</v>
      </c>
      <c r="CL58" s="112" t="s">
        <v>3</v>
      </c>
      <c r="CM58" s="112" t="s">
        <v>81</v>
      </c>
    </row>
    <row r="59" s="7" customFormat="1" ht="16.5" customHeight="1">
      <c r="A59" s="101" t="s">
        <v>75</v>
      </c>
      <c r="B59" s="102"/>
      <c r="C59" s="103"/>
      <c r="D59" s="104" t="s">
        <v>91</v>
      </c>
      <c r="E59" s="104"/>
      <c r="F59" s="104"/>
      <c r="G59" s="104"/>
      <c r="H59" s="104"/>
      <c r="I59" s="105"/>
      <c r="J59" s="104" t="s">
        <v>92</v>
      </c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6">
        <f>'05a - Mobiliář - prvky'!J30</f>
        <v>0</v>
      </c>
      <c r="AH59" s="105"/>
      <c r="AI59" s="105"/>
      <c r="AJ59" s="105"/>
      <c r="AK59" s="105"/>
      <c r="AL59" s="105"/>
      <c r="AM59" s="105"/>
      <c r="AN59" s="106">
        <f>SUM(AG59,AT59)</f>
        <v>0</v>
      </c>
      <c r="AO59" s="105"/>
      <c r="AP59" s="105"/>
      <c r="AQ59" s="107" t="s">
        <v>78</v>
      </c>
      <c r="AR59" s="102"/>
      <c r="AS59" s="108">
        <v>0</v>
      </c>
      <c r="AT59" s="109">
        <f>ROUND(SUM(AV59:AW59),2)</f>
        <v>0</v>
      </c>
      <c r="AU59" s="110">
        <f>'05a - Mobiliář - prvky'!P98</f>
        <v>0</v>
      </c>
      <c r="AV59" s="109">
        <f>'05a - Mobiliář - prvky'!J33</f>
        <v>0</v>
      </c>
      <c r="AW59" s="109">
        <f>'05a - Mobiliář - prvky'!J34</f>
        <v>0</v>
      </c>
      <c r="AX59" s="109">
        <f>'05a - Mobiliář - prvky'!J35</f>
        <v>0</v>
      </c>
      <c r="AY59" s="109">
        <f>'05a - Mobiliář - prvky'!J36</f>
        <v>0</v>
      </c>
      <c r="AZ59" s="109">
        <f>'05a - Mobiliář - prvky'!F33</f>
        <v>0</v>
      </c>
      <c r="BA59" s="109">
        <f>'05a - Mobiliář - prvky'!F34</f>
        <v>0</v>
      </c>
      <c r="BB59" s="109">
        <f>'05a - Mobiliář - prvky'!F35</f>
        <v>0</v>
      </c>
      <c r="BC59" s="109">
        <f>'05a - Mobiliář - prvky'!F36</f>
        <v>0</v>
      </c>
      <c r="BD59" s="111">
        <f>'05a - Mobiliář - prvky'!F37</f>
        <v>0</v>
      </c>
      <c r="BE59" s="7"/>
      <c r="BT59" s="112" t="s">
        <v>79</v>
      </c>
      <c r="BV59" s="112" t="s">
        <v>73</v>
      </c>
      <c r="BW59" s="112" t="s">
        <v>93</v>
      </c>
      <c r="BX59" s="112" t="s">
        <v>5</v>
      </c>
      <c r="CL59" s="112" t="s">
        <v>3</v>
      </c>
      <c r="CM59" s="112" t="s">
        <v>81</v>
      </c>
    </row>
    <row r="60" s="7" customFormat="1" ht="16.5" customHeight="1">
      <c r="A60" s="101" t="s">
        <v>75</v>
      </c>
      <c r="B60" s="102"/>
      <c r="C60" s="103"/>
      <c r="D60" s="104" t="s">
        <v>94</v>
      </c>
      <c r="E60" s="104"/>
      <c r="F60" s="104"/>
      <c r="G60" s="104"/>
      <c r="H60" s="104"/>
      <c r="I60" s="105"/>
      <c r="J60" s="104" t="s">
        <v>95</v>
      </c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6">
        <f>'05-b - Mobiliář - schodiště'!J30</f>
        <v>0</v>
      </c>
      <c r="AH60" s="105"/>
      <c r="AI60" s="105"/>
      <c r="AJ60" s="105"/>
      <c r="AK60" s="105"/>
      <c r="AL60" s="105"/>
      <c r="AM60" s="105"/>
      <c r="AN60" s="106">
        <f>SUM(AG60,AT60)</f>
        <v>0</v>
      </c>
      <c r="AO60" s="105"/>
      <c r="AP60" s="105"/>
      <c r="AQ60" s="107" t="s">
        <v>78</v>
      </c>
      <c r="AR60" s="102"/>
      <c r="AS60" s="108">
        <v>0</v>
      </c>
      <c r="AT60" s="109">
        <f>ROUND(SUM(AV60:AW60),2)</f>
        <v>0</v>
      </c>
      <c r="AU60" s="110">
        <f>'05-b - Mobiliář - schodiště'!P107</f>
        <v>0</v>
      </c>
      <c r="AV60" s="109">
        <f>'05-b - Mobiliář - schodiště'!J33</f>
        <v>0</v>
      </c>
      <c r="AW60" s="109">
        <f>'05-b - Mobiliář - schodiště'!J34</f>
        <v>0</v>
      </c>
      <c r="AX60" s="109">
        <f>'05-b - Mobiliář - schodiště'!J35</f>
        <v>0</v>
      </c>
      <c r="AY60" s="109">
        <f>'05-b - Mobiliář - schodiště'!J36</f>
        <v>0</v>
      </c>
      <c r="AZ60" s="109">
        <f>'05-b - Mobiliář - schodiště'!F33</f>
        <v>0</v>
      </c>
      <c r="BA60" s="109">
        <f>'05-b - Mobiliář - schodiště'!F34</f>
        <v>0</v>
      </c>
      <c r="BB60" s="109">
        <f>'05-b - Mobiliář - schodiště'!F35</f>
        <v>0</v>
      </c>
      <c r="BC60" s="109">
        <f>'05-b - Mobiliář - schodiště'!F36</f>
        <v>0</v>
      </c>
      <c r="BD60" s="111">
        <f>'05-b - Mobiliář - schodiště'!F37</f>
        <v>0</v>
      </c>
      <c r="BE60" s="7"/>
      <c r="BT60" s="112" t="s">
        <v>79</v>
      </c>
      <c r="BV60" s="112" t="s">
        <v>73</v>
      </c>
      <c r="BW60" s="112" t="s">
        <v>96</v>
      </c>
      <c r="BX60" s="112" t="s">
        <v>5</v>
      </c>
      <c r="CL60" s="112" t="s">
        <v>3</v>
      </c>
      <c r="CM60" s="112" t="s">
        <v>81</v>
      </c>
    </row>
    <row r="61" s="7" customFormat="1" ht="16.5" customHeight="1">
      <c r="A61" s="101" t="s">
        <v>75</v>
      </c>
      <c r="B61" s="102"/>
      <c r="C61" s="103"/>
      <c r="D61" s="104" t="s">
        <v>97</v>
      </c>
      <c r="E61" s="104"/>
      <c r="F61" s="104"/>
      <c r="G61" s="104"/>
      <c r="H61" s="104"/>
      <c r="I61" s="105"/>
      <c r="J61" s="104" t="s">
        <v>98</v>
      </c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6">
        <f>'06 - Vodní prvek-technologie'!J30</f>
        <v>0</v>
      </c>
      <c r="AH61" s="105"/>
      <c r="AI61" s="105"/>
      <c r="AJ61" s="105"/>
      <c r="AK61" s="105"/>
      <c r="AL61" s="105"/>
      <c r="AM61" s="105"/>
      <c r="AN61" s="106">
        <f>SUM(AG61,AT61)</f>
        <v>0</v>
      </c>
      <c r="AO61" s="105"/>
      <c r="AP61" s="105"/>
      <c r="AQ61" s="107" t="s">
        <v>78</v>
      </c>
      <c r="AR61" s="102"/>
      <c r="AS61" s="108">
        <v>0</v>
      </c>
      <c r="AT61" s="109">
        <f>ROUND(SUM(AV61:AW61),2)</f>
        <v>0</v>
      </c>
      <c r="AU61" s="110">
        <f>'06 - Vodní prvek-technologie'!P83</f>
        <v>0</v>
      </c>
      <c r="AV61" s="109">
        <f>'06 - Vodní prvek-technologie'!J33</f>
        <v>0</v>
      </c>
      <c r="AW61" s="109">
        <f>'06 - Vodní prvek-technologie'!J34</f>
        <v>0</v>
      </c>
      <c r="AX61" s="109">
        <f>'06 - Vodní prvek-technologie'!J35</f>
        <v>0</v>
      </c>
      <c r="AY61" s="109">
        <f>'06 - Vodní prvek-technologie'!J36</f>
        <v>0</v>
      </c>
      <c r="AZ61" s="109">
        <f>'06 - Vodní prvek-technologie'!F33</f>
        <v>0</v>
      </c>
      <c r="BA61" s="109">
        <f>'06 - Vodní prvek-technologie'!F34</f>
        <v>0</v>
      </c>
      <c r="BB61" s="109">
        <f>'06 - Vodní prvek-technologie'!F35</f>
        <v>0</v>
      </c>
      <c r="BC61" s="109">
        <f>'06 - Vodní prvek-technologie'!F36</f>
        <v>0</v>
      </c>
      <c r="BD61" s="111">
        <f>'06 - Vodní prvek-technologie'!F37</f>
        <v>0</v>
      </c>
      <c r="BE61" s="7"/>
      <c r="BT61" s="112" t="s">
        <v>79</v>
      </c>
      <c r="BV61" s="112" t="s">
        <v>73</v>
      </c>
      <c r="BW61" s="112" t="s">
        <v>99</v>
      </c>
      <c r="BX61" s="112" t="s">
        <v>5</v>
      </c>
      <c r="CL61" s="112" t="s">
        <v>3</v>
      </c>
      <c r="CM61" s="112" t="s">
        <v>81</v>
      </c>
    </row>
    <row r="62" s="7" customFormat="1" ht="16.5" customHeight="1">
      <c r="A62" s="101" t="s">
        <v>75</v>
      </c>
      <c r="B62" s="102"/>
      <c r="C62" s="103"/>
      <c r="D62" s="104" t="s">
        <v>100</v>
      </c>
      <c r="E62" s="104"/>
      <c r="F62" s="104"/>
      <c r="G62" s="104"/>
      <c r="H62" s="104"/>
      <c r="I62" s="105"/>
      <c r="J62" s="104" t="s">
        <v>101</v>
      </c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6">
        <f>'07 - Vodovodní přípojka'!J30</f>
        <v>0</v>
      </c>
      <c r="AH62" s="105"/>
      <c r="AI62" s="105"/>
      <c r="AJ62" s="105"/>
      <c r="AK62" s="105"/>
      <c r="AL62" s="105"/>
      <c r="AM62" s="105"/>
      <c r="AN62" s="106">
        <f>SUM(AG62,AT62)</f>
        <v>0</v>
      </c>
      <c r="AO62" s="105"/>
      <c r="AP62" s="105"/>
      <c r="AQ62" s="107" t="s">
        <v>78</v>
      </c>
      <c r="AR62" s="102"/>
      <c r="AS62" s="108">
        <v>0</v>
      </c>
      <c r="AT62" s="109">
        <f>ROUND(SUM(AV62:AW62),2)</f>
        <v>0</v>
      </c>
      <c r="AU62" s="110">
        <f>'07 - Vodovodní přípojka'!P86</f>
        <v>0</v>
      </c>
      <c r="AV62" s="109">
        <f>'07 - Vodovodní přípojka'!J33</f>
        <v>0</v>
      </c>
      <c r="AW62" s="109">
        <f>'07 - Vodovodní přípojka'!J34</f>
        <v>0</v>
      </c>
      <c r="AX62" s="109">
        <f>'07 - Vodovodní přípojka'!J35</f>
        <v>0</v>
      </c>
      <c r="AY62" s="109">
        <f>'07 - Vodovodní přípojka'!J36</f>
        <v>0</v>
      </c>
      <c r="AZ62" s="109">
        <f>'07 - Vodovodní přípojka'!F33</f>
        <v>0</v>
      </c>
      <c r="BA62" s="109">
        <f>'07 - Vodovodní přípojka'!F34</f>
        <v>0</v>
      </c>
      <c r="BB62" s="109">
        <f>'07 - Vodovodní přípojka'!F35</f>
        <v>0</v>
      </c>
      <c r="BC62" s="109">
        <f>'07 - Vodovodní přípojka'!F36</f>
        <v>0</v>
      </c>
      <c r="BD62" s="111">
        <f>'07 - Vodovodní přípojka'!F37</f>
        <v>0</v>
      </c>
      <c r="BE62" s="7"/>
      <c r="BT62" s="112" t="s">
        <v>79</v>
      </c>
      <c r="BV62" s="112" t="s">
        <v>73</v>
      </c>
      <c r="BW62" s="112" t="s">
        <v>102</v>
      </c>
      <c r="BX62" s="112" t="s">
        <v>5</v>
      </c>
      <c r="CL62" s="112" t="s">
        <v>3</v>
      </c>
      <c r="CM62" s="112" t="s">
        <v>81</v>
      </c>
    </row>
    <row r="63" s="7" customFormat="1" ht="16.5" customHeight="1">
      <c r="A63" s="101" t="s">
        <v>75</v>
      </c>
      <c r="B63" s="102"/>
      <c r="C63" s="103"/>
      <c r="D63" s="104" t="s">
        <v>103</v>
      </c>
      <c r="E63" s="104"/>
      <c r="F63" s="104"/>
      <c r="G63" s="104"/>
      <c r="H63" s="104"/>
      <c r="I63" s="105"/>
      <c r="J63" s="104" t="s">
        <v>104</v>
      </c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6">
        <f>'08 - Vedlejší náklady'!J30</f>
        <v>0</v>
      </c>
      <c r="AH63" s="105"/>
      <c r="AI63" s="105"/>
      <c r="AJ63" s="105"/>
      <c r="AK63" s="105"/>
      <c r="AL63" s="105"/>
      <c r="AM63" s="105"/>
      <c r="AN63" s="106">
        <f>SUM(AG63,AT63)</f>
        <v>0</v>
      </c>
      <c r="AO63" s="105"/>
      <c r="AP63" s="105"/>
      <c r="AQ63" s="107" t="s">
        <v>78</v>
      </c>
      <c r="AR63" s="102"/>
      <c r="AS63" s="113">
        <v>0</v>
      </c>
      <c r="AT63" s="114">
        <f>ROUND(SUM(AV63:AW63),2)</f>
        <v>0</v>
      </c>
      <c r="AU63" s="115">
        <f>'08 - Vedlejší náklady'!P80</f>
        <v>0</v>
      </c>
      <c r="AV63" s="114">
        <f>'08 - Vedlejší náklady'!J33</f>
        <v>0</v>
      </c>
      <c r="AW63" s="114">
        <f>'08 - Vedlejší náklady'!J34</f>
        <v>0</v>
      </c>
      <c r="AX63" s="114">
        <f>'08 - Vedlejší náklady'!J35</f>
        <v>0</v>
      </c>
      <c r="AY63" s="114">
        <f>'08 - Vedlejší náklady'!J36</f>
        <v>0</v>
      </c>
      <c r="AZ63" s="114">
        <f>'08 - Vedlejší náklady'!F33</f>
        <v>0</v>
      </c>
      <c r="BA63" s="114">
        <f>'08 - Vedlejší náklady'!F34</f>
        <v>0</v>
      </c>
      <c r="BB63" s="114">
        <f>'08 - Vedlejší náklady'!F35</f>
        <v>0</v>
      </c>
      <c r="BC63" s="114">
        <f>'08 - Vedlejší náklady'!F36</f>
        <v>0</v>
      </c>
      <c r="BD63" s="116">
        <f>'08 - Vedlejší náklady'!F37</f>
        <v>0</v>
      </c>
      <c r="BE63" s="7"/>
      <c r="BT63" s="112" t="s">
        <v>79</v>
      </c>
      <c r="BV63" s="112" t="s">
        <v>73</v>
      </c>
      <c r="BW63" s="112" t="s">
        <v>105</v>
      </c>
      <c r="BX63" s="112" t="s">
        <v>5</v>
      </c>
      <c r="CL63" s="112" t="s">
        <v>3</v>
      </c>
      <c r="CM63" s="112" t="s">
        <v>81</v>
      </c>
    </row>
    <row r="64" s="2" customFormat="1" ht="30" customHeight="1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2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42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Dopravní řešení'!C2" display="/"/>
    <hyperlink ref="A56" location="'02 - Řešení zeleně'!C2" display="/"/>
    <hyperlink ref="A57" location="'03 - Odvodnění zpevněných...'!C2" display="/"/>
    <hyperlink ref="A58" location="'04 - VO'!C2" display="/"/>
    <hyperlink ref="A59" location="'05a - Mobiliář - prvky'!C2" display="/"/>
    <hyperlink ref="A60" location="'05-b - Mobiliář - schodiště'!C2" display="/"/>
    <hyperlink ref="A61" location="'06 - Vodní prvek-technologie'!C2" display="/"/>
    <hyperlink ref="A62" location="'07 - Vodovodní přípojka'!C2" display="/"/>
    <hyperlink ref="A63" location="'08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105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2351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">
        <v>3</v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">
        <v>2230</v>
      </c>
      <c r="F21" s="41"/>
      <c r="G21" s="41"/>
      <c r="H21" s="41"/>
      <c r="I21" s="35" t="s">
        <v>29</v>
      </c>
      <c r="J21" s="30" t="s">
        <v>3</v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996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21"/>
      <c r="B27" s="122"/>
      <c r="C27" s="121"/>
      <c r="D27" s="121"/>
      <c r="E27" s="39" t="s">
        <v>36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ROUND(J80,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ROUND((SUM(BE80:BE104)),  2)</f>
        <v>0</v>
      </c>
      <c r="G33" s="41"/>
      <c r="H33" s="41"/>
      <c r="I33" s="127">
        <v>0.20999999999999999</v>
      </c>
      <c r="J33" s="126">
        <f>ROUND(((SUM(BE80:BE104))*I33),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ROUND((SUM(BF80:BF104)),  2)</f>
        <v>0</v>
      </c>
      <c r="G34" s="41"/>
      <c r="H34" s="41"/>
      <c r="I34" s="127">
        <v>0.12</v>
      </c>
      <c r="J34" s="126">
        <f>ROUND(((SUM(BF80:BF104))*I34),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ROUND((SUM(BG80:BG104)),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ROUND((SUM(BH80:BH104)),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ROUND((SUM(BI80:BI104)),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08 - Vedlejší náklady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m2au  s.r.o.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>Ing. Tomáš Hrdlička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J80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2352</v>
      </c>
      <c r="E60" s="139"/>
      <c r="F60" s="139"/>
      <c r="G60" s="139"/>
      <c r="H60" s="139"/>
      <c r="I60" s="139"/>
      <c r="J60" s="140">
        <f>J81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120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12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2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129</v>
      </c>
      <c r="D67" s="41"/>
      <c r="E67" s="41"/>
      <c r="F67" s="41"/>
      <c r="G67" s="41"/>
      <c r="H67" s="41"/>
      <c r="I67" s="41"/>
      <c r="J67" s="41"/>
      <c r="K67" s="41"/>
      <c r="L67" s="12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12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17</v>
      </c>
      <c r="D69" s="41"/>
      <c r="E69" s="41"/>
      <c r="F69" s="41"/>
      <c r="G69" s="41"/>
      <c r="H69" s="41"/>
      <c r="I69" s="41"/>
      <c r="J69" s="41"/>
      <c r="K69" s="41"/>
      <c r="L69" s="12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1"/>
      <c r="D70" s="41"/>
      <c r="E70" s="119" t="str">
        <f>E7</f>
        <v>REKONSTRUKCE ŠKROUPOVA NÁMĚSTÍ – ČESKÁ LÍPA</v>
      </c>
      <c r="F70" s="35"/>
      <c r="G70" s="35"/>
      <c r="H70" s="35"/>
      <c r="I70" s="41"/>
      <c r="J70" s="41"/>
      <c r="K70" s="41"/>
      <c r="L70" s="12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115</v>
      </c>
      <c r="D71" s="41"/>
      <c r="E71" s="41"/>
      <c r="F71" s="41"/>
      <c r="G71" s="41"/>
      <c r="H71" s="41"/>
      <c r="I71" s="41"/>
      <c r="J71" s="41"/>
      <c r="K71" s="41"/>
      <c r="L71" s="12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1"/>
      <c r="D72" s="41"/>
      <c r="E72" s="65" t="str">
        <f>E9</f>
        <v>08 - Vedlejší náklady</v>
      </c>
      <c r="F72" s="41"/>
      <c r="G72" s="41"/>
      <c r="H72" s="41"/>
      <c r="I72" s="41"/>
      <c r="J72" s="41"/>
      <c r="K72" s="41"/>
      <c r="L72" s="12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23</v>
      </c>
      <c r="D74" s="41"/>
      <c r="E74" s="41"/>
      <c r="F74" s="30" t="str">
        <f>F12</f>
        <v xml:space="preserve"> </v>
      </c>
      <c r="G74" s="41"/>
      <c r="H74" s="41"/>
      <c r="I74" s="35" t="s">
        <v>25</v>
      </c>
      <c r="J74" s="67" t="str">
        <f>IF(J12="","",J12)</f>
        <v>10. 2. 2024</v>
      </c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27</v>
      </c>
      <c r="D76" s="41"/>
      <c r="E76" s="41"/>
      <c r="F76" s="30" t="str">
        <f>E15</f>
        <v xml:space="preserve"> </v>
      </c>
      <c r="G76" s="41"/>
      <c r="H76" s="41"/>
      <c r="I76" s="35" t="s">
        <v>32</v>
      </c>
      <c r="J76" s="39" t="str">
        <f>E21</f>
        <v xml:space="preserve">m2au  s.r.o. </v>
      </c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30</v>
      </c>
      <c r="D77" s="41"/>
      <c r="E77" s="41"/>
      <c r="F77" s="30" t="str">
        <f>IF(E18="","",E18)</f>
        <v>Vyplň údaj</v>
      </c>
      <c r="G77" s="41"/>
      <c r="H77" s="41"/>
      <c r="I77" s="35" t="s">
        <v>34</v>
      </c>
      <c r="J77" s="39" t="str">
        <f>E24</f>
        <v>Ing. Tomáš Hrdlička</v>
      </c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45"/>
      <c r="B79" s="146"/>
      <c r="C79" s="147" t="s">
        <v>130</v>
      </c>
      <c r="D79" s="148" t="s">
        <v>56</v>
      </c>
      <c r="E79" s="148" t="s">
        <v>52</v>
      </c>
      <c r="F79" s="148" t="s">
        <v>53</v>
      </c>
      <c r="G79" s="148" t="s">
        <v>131</v>
      </c>
      <c r="H79" s="148" t="s">
        <v>132</v>
      </c>
      <c r="I79" s="148" t="s">
        <v>133</v>
      </c>
      <c r="J79" s="148" t="s">
        <v>119</v>
      </c>
      <c r="K79" s="149" t="s">
        <v>134</v>
      </c>
      <c r="L79" s="150"/>
      <c r="M79" s="83" t="s">
        <v>3</v>
      </c>
      <c r="N79" s="84" t="s">
        <v>41</v>
      </c>
      <c r="O79" s="84" t="s">
        <v>135</v>
      </c>
      <c r="P79" s="84" t="s">
        <v>136</v>
      </c>
      <c r="Q79" s="84" t="s">
        <v>137</v>
      </c>
      <c r="R79" s="84" t="s">
        <v>138</v>
      </c>
      <c r="S79" s="84" t="s">
        <v>139</v>
      </c>
      <c r="T79" s="85" t="s">
        <v>140</v>
      </c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</row>
    <row r="80" s="2" customFormat="1" ht="22.8" customHeight="1">
      <c r="A80" s="41"/>
      <c r="B80" s="42"/>
      <c r="C80" s="90" t="s">
        <v>141</v>
      </c>
      <c r="D80" s="41"/>
      <c r="E80" s="41"/>
      <c r="F80" s="41"/>
      <c r="G80" s="41"/>
      <c r="H80" s="41"/>
      <c r="I80" s="41"/>
      <c r="J80" s="151">
        <f>BK80</f>
        <v>0</v>
      </c>
      <c r="K80" s="41"/>
      <c r="L80" s="42"/>
      <c r="M80" s="86"/>
      <c r="N80" s="71"/>
      <c r="O80" s="87"/>
      <c r="P80" s="152">
        <f>P81</f>
        <v>0</v>
      </c>
      <c r="Q80" s="87"/>
      <c r="R80" s="152">
        <f>R81</f>
        <v>0</v>
      </c>
      <c r="S80" s="87"/>
      <c r="T80" s="153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2" t="s">
        <v>70</v>
      </c>
      <c r="AU80" s="22" t="s">
        <v>120</v>
      </c>
      <c r="BK80" s="154">
        <f>BK81</f>
        <v>0</v>
      </c>
    </row>
    <row r="81" s="12" customFormat="1" ht="25.92" customHeight="1">
      <c r="A81" s="12"/>
      <c r="B81" s="155"/>
      <c r="C81" s="12"/>
      <c r="D81" s="156" t="s">
        <v>70</v>
      </c>
      <c r="E81" s="157" t="s">
        <v>2353</v>
      </c>
      <c r="F81" s="157" t="s">
        <v>2354</v>
      </c>
      <c r="G81" s="12"/>
      <c r="H81" s="12"/>
      <c r="I81" s="158"/>
      <c r="J81" s="159">
        <f>BK81</f>
        <v>0</v>
      </c>
      <c r="K81" s="12"/>
      <c r="L81" s="155"/>
      <c r="M81" s="160"/>
      <c r="N81" s="161"/>
      <c r="O81" s="161"/>
      <c r="P81" s="162">
        <f>SUM(P82:P104)</f>
        <v>0</v>
      </c>
      <c r="Q81" s="161"/>
      <c r="R81" s="162">
        <f>SUM(R82:R104)</f>
        <v>0</v>
      </c>
      <c r="S81" s="161"/>
      <c r="T81" s="163">
        <f>SUM(T82:T104)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56" t="s">
        <v>174</v>
      </c>
      <c r="AT81" s="164" t="s">
        <v>70</v>
      </c>
      <c r="AU81" s="164" t="s">
        <v>71</v>
      </c>
      <c r="AY81" s="156" t="s">
        <v>144</v>
      </c>
      <c r="BK81" s="165">
        <f>SUM(BK82:BK104)</f>
        <v>0</v>
      </c>
    </row>
    <row r="82" s="2" customFormat="1" ht="16.5" customHeight="1">
      <c r="A82" s="41"/>
      <c r="B82" s="168"/>
      <c r="C82" s="169" t="s">
        <v>79</v>
      </c>
      <c r="D82" s="169" t="s">
        <v>146</v>
      </c>
      <c r="E82" s="170" t="s">
        <v>2355</v>
      </c>
      <c r="F82" s="171" t="s">
        <v>2356</v>
      </c>
      <c r="G82" s="172" t="s">
        <v>340</v>
      </c>
      <c r="H82" s="173">
        <v>6</v>
      </c>
      <c r="I82" s="174"/>
      <c r="J82" s="175">
        <f>ROUND(I82*H82,2)</f>
        <v>0</v>
      </c>
      <c r="K82" s="171" t="s">
        <v>590</v>
      </c>
      <c r="L82" s="42"/>
      <c r="M82" s="176" t="s">
        <v>3</v>
      </c>
      <c r="N82" s="177" t="s">
        <v>42</v>
      </c>
      <c r="O82" s="75"/>
      <c r="P82" s="178">
        <f>O82*H82</f>
        <v>0</v>
      </c>
      <c r="Q82" s="178">
        <v>0</v>
      </c>
      <c r="R82" s="178">
        <f>Q82*H82</f>
        <v>0</v>
      </c>
      <c r="S82" s="178">
        <v>0</v>
      </c>
      <c r="T82" s="179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180" t="s">
        <v>2357</v>
      </c>
      <c r="AT82" s="180" t="s">
        <v>146</v>
      </c>
      <c r="AU82" s="180" t="s">
        <v>79</v>
      </c>
      <c r="AY82" s="22" t="s">
        <v>144</v>
      </c>
      <c r="BE82" s="181">
        <f>IF(N82="základní",J82,0)</f>
        <v>0</v>
      </c>
      <c r="BF82" s="181">
        <f>IF(N82="snížená",J82,0)</f>
        <v>0</v>
      </c>
      <c r="BG82" s="181">
        <f>IF(N82="zákl. přenesená",J82,0)</f>
        <v>0</v>
      </c>
      <c r="BH82" s="181">
        <f>IF(N82="sníž. přenesená",J82,0)</f>
        <v>0</v>
      </c>
      <c r="BI82" s="181">
        <f>IF(N82="nulová",J82,0)</f>
        <v>0</v>
      </c>
      <c r="BJ82" s="22" t="s">
        <v>79</v>
      </c>
      <c r="BK82" s="181">
        <f>ROUND(I82*H82,2)</f>
        <v>0</v>
      </c>
      <c r="BL82" s="22" t="s">
        <v>2357</v>
      </c>
      <c r="BM82" s="180" t="s">
        <v>2358</v>
      </c>
    </row>
    <row r="83" s="2" customFormat="1" ht="16.5" customHeight="1">
      <c r="A83" s="41"/>
      <c r="B83" s="168"/>
      <c r="C83" s="169" t="s">
        <v>81</v>
      </c>
      <c r="D83" s="169" t="s">
        <v>146</v>
      </c>
      <c r="E83" s="170" t="s">
        <v>2359</v>
      </c>
      <c r="F83" s="171" t="s">
        <v>2360</v>
      </c>
      <c r="G83" s="172" t="s">
        <v>2056</v>
      </c>
      <c r="H83" s="173">
        <v>1</v>
      </c>
      <c r="I83" s="174"/>
      <c r="J83" s="175">
        <f>ROUND(I83*H83,2)</f>
        <v>0</v>
      </c>
      <c r="K83" s="171" t="s">
        <v>590</v>
      </c>
      <c r="L83" s="42"/>
      <c r="M83" s="176" t="s">
        <v>3</v>
      </c>
      <c r="N83" s="177" t="s">
        <v>42</v>
      </c>
      <c r="O83" s="75"/>
      <c r="P83" s="178">
        <f>O83*H83</f>
        <v>0</v>
      </c>
      <c r="Q83" s="178">
        <v>0</v>
      </c>
      <c r="R83" s="178">
        <f>Q83*H83</f>
        <v>0</v>
      </c>
      <c r="S83" s="178">
        <v>0</v>
      </c>
      <c r="T83" s="179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180" t="s">
        <v>151</v>
      </c>
      <c r="AT83" s="180" t="s">
        <v>146</v>
      </c>
      <c r="AU83" s="180" t="s">
        <v>79</v>
      </c>
      <c r="AY83" s="22" t="s">
        <v>144</v>
      </c>
      <c r="BE83" s="181">
        <f>IF(N83="základní",J83,0)</f>
        <v>0</v>
      </c>
      <c r="BF83" s="181">
        <f>IF(N83="snížená",J83,0)</f>
        <v>0</v>
      </c>
      <c r="BG83" s="181">
        <f>IF(N83="zákl. přenesená",J83,0)</f>
        <v>0</v>
      </c>
      <c r="BH83" s="181">
        <f>IF(N83="sníž. přenesená",J83,0)</f>
        <v>0</v>
      </c>
      <c r="BI83" s="181">
        <f>IF(N83="nulová",J83,0)</f>
        <v>0</v>
      </c>
      <c r="BJ83" s="22" t="s">
        <v>79</v>
      </c>
      <c r="BK83" s="181">
        <f>ROUND(I83*H83,2)</f>
        <v>0</v>
      </c>
      <c r="BL83" s="22" t="s">
        <v>151</v>
      </c>
      <c r="BM83" s="180" t="s">
        <v>2361</v>
      </c>
    </row>
    <row r="84" s="2" customFormat="1" ht="24.15" customHeight="1">
      <c r="A84" s="41"/>
      <c r="B84" s="168"/>
      <c r="C84" s="169" t="s">
        <v>164</v>
      </c>
      <c r="D84" s="169" t="s">
        <v>146</v>
      </c>
      <c r="E84" s="170" t="s">
        <v>2362</v>
      </c>
      <c r="F84" s="171" t="s">
        <v>2363</v>
      </c>
      <c r="G84" s="172" t="s">
        <v>1155</v>
      </c>
      <c r="H84" s="173">
        <v>1</v>
      </c>
      <c r="I84" s="174"/>
      <c r="J84" s="175">
        <f>ROUND(I84*H84,2)</f>
        <v>0</v>
      </c>
      <c r="K84" s="171" t="s">
        <v>590</v>
      </c>
      <c r="L84" s="42"/>
      <c r="M84" s="176" t="s">
        <v>3</v>
      </c>
      <c r="N84" s="177" t="s">
        <v>42</v>
      </c>
      <c r="O84" s="75"/>
      <c r="P84" s="178">
        <f>O84*H84</f>
        <v>0</v>
      </c>
      <c r="Q84" s="178">
        <v>0</v>
      </c>
      <c r="R84" s="178">
        <f>Q84*H84</f>
        <v>0</v>
      </c>
      <c r="S84" s="178">
        <v>0</v>
      </c>
      <c r="T84" s="17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180" t="s">
        <v>151</v>
      </c>
      <c r="AT84" s="180" t="s">
        <v>146</v>
      </c>
      <c r="AU84" s="180" t="s">
        <v>79</v>
      </c>
      <c r="AY84" s="22" t="s">
        <v>144</v>
      </c>
      <c r="BE84" s="181">
        <f>IF(N84="základní",J84,0)</f>
        <v>0</v>
      </c>
      <c r="BF84" s="181">
        <f>IF(N84="snížená",J84,0)</f>
        <v>0</v>
      </c>
      <c r="BG84" s="181">
        <f>IF(N84="zákl. přenesená",J84,0)</f>
        <v>0</v>
      </c>
      <c r="BH84" s="181">
        <f>IF(N84="sníž. přenesená",J84,0)</f>
        <v>0</v>
      </c>
      <c r="BI84" s="181">
        <f>IF(N84="nulová",J84,0)</f>
        <v>0</v>
      </c>
      <c r="BJ84" s="22" t="s">
        <v>79</v>
      </c>
      <c r="BK84" s="181">
        <f>ROUND(I84*H84,2)</f>
        <v>0</v>
      </c>
      <c r="BL84" s="22" t="s">
        <v>151</v>
      </c>
      <c r="BM84" s="180" t="s">
        <v>2364</v>
      </c>
    </row>
    <row r="85" s="2" customFormat="1" ht="21.75" customHeight="1">
      <c r="A85" s="41"/>
      <c r="B85" s="168"/>
      <c r="C85" s="169" t="s">
        <v>151</v>
      </c>
      <c r="D85" s="169" t="s">
        <v>146</v>
      </c>
      <c r="E85" s="170" t="s">
        <v>2365</v>
      </c>
      <c r="F85" s="171" t="s">
        <v>2366</v>
      </c>
      <c r="G85" s="172" t="s">
        <v>1155</v>
      </c>
      <c r="H85" s="173">
        <v>1</v>
      </c>
      <c r="I85" s="174"/>
      <c r="J85" s="175">
        <f>ROUND(I85*H85,2)</f>
        <v>0</v>
      </c>
      <c r="K85" s="171" t="s">
        <v>590</v>
      </c>
      <c r="L85" s="42"/>
      <c r="M85" s="176" t="s">
        <v>3</v>
      </c>
      <c r="N85" s="177" t="s">
        <v>42</v>
      </c>
      <c r="O85" s="7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180" t="s">
        <v>151</v>
      </c>
      <c r="AT85" s="180" t="s">
        <v>146</v>
      </c>
      <c r="AU85" s="180" t="s">
        <v>79</v>
      </c>
      <c r="AY85" s="22" t="s">
        <v>144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22" t="s">
        <v>79</v>
      </c>
      <c r="BK85" s="181">
        <f>ROUND(I85*H85,2)</f>
        <v>0</v>
      </c>
      <c r="BL85" s="22" t="s">
        <v>151</v>
      </c>
      <c r="BM85" s="180" t="s">
        <v>2367</v>
      </c>
    </row>
    <row r="86" s="2" customFormat="1" ht="21.75" customHeight="1">
      <c r="A86" s="41"/>
      <c r="B86" s="168"/>
      <c r="C86" s="169" t="s">
        <v>174</v>
      </c>
      <c r="D86" s="169" t="s">
        <v>146</v>
      </c>
      <c r="E86" s="170" t="s">
        <v>2368</v>
      </c>
      <c r="F86" s="171" t="s">
        <v>2369</v>
      </c>
      <c r="G86" s="172" t="s">
        <v>1155</v>
      </c>
      <c r="H86" s="173">
        <v>1</v>
      </c>
      <c r="I86" s="174"/>
      <c r="J86" s="175">
        <f>ROUND(I86*H86,2)</f>
        <v>0</v>
      </c>
      <c r="K86" s="171" t="s">
        <v>590</v>
      </c>
      <c r="L86" s="42"/>
      <c r="M86" s="176" t="s">
        <v>3</v>
      </c>
      <c r="N86" s="177" t="s">
        <v>42</v>
      </c>
      <c r="O86" s="75"/>
      <c r="P86" s="178">
        <f>O86*H86</f>
        <v>0</v>
      </c>
      <c r="Q86" s="178">
        <v>0</v>
      </c>
      <c r="R86" s="178">
        <f>Q86*H86</f>
        <v>0</v>
      </c>
      <c r="S86" s="178">
        <v>0</v>
      </c>
      <c r="T86" s="17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180" t="s">
        <v>151</v>
      </c>
      <c r="AT86" s="180" t="s">
        <v>146</v>
      </c>
      <c r="AU86" s="180" t="s">
        <v>79</v>
      </c>
      <c r="AY86" s="22" t="s">
        <v>144</v>
      </c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22" t="s">
        <v>79</v>
      </c>
      <c r="BK86" s="181">
        <f>ROUND(I86*H86,2)</f>
        <v>0</v>
      </c>
      <c r="BL86" s="22" t="s">
        <v>151</v>
      </c>
      <c r="BM86" s="180" t="s">
        <v>2370</v>
      </c>
    </row>
    <row r="87" s="2" customFormat="1" ht="16.5" customHeight="1">
      <c r="A87" s="41"/>
      <c r="B87" s="168"/>
      <c r="C87" s="169" t="s">
        <v>179</v>
      </c>
      <c r="D87" s="169" t="s">
        <v>146</v>
      </c>
      <c r="E87" s="170" t="s">
        <v>2371</v>
      </c>
      <c r="F87" s="171" t="s">
        <v>2372</v>
      </c>
      <c r="G87" s="172" t="s">
        <v>1155</v>
      </c>
      <c r="H87" s="173">
        <v>1</v>
      </c>
      <c r="I87" s="174"/>
      <c r="J87" s="175">
        <f>ROUND(I87*H87,2)</f>
        <v>0</v>
      </c>
      <c r="K87" s="171" t="s">
        <v>590</v>
      </c>
      <c r="L87" s="42"/>
      <c r="M87" s="176" t="s">
        <v>3</v>
      </c>
      <c r="N87" s="177" t="s">
        <v>42</v>
      </c>
      <c r="O87" s="75"/>
      <c r="P87" s="178">
        <f>O87*H87</f>
        <v>0</v>
      </c>
      <c r="Q87" s="178">
        <v>0</v>
      </c>
      <c r="R87" s="178">
        <f>Q87*H87</f>
        <v>0</v>
      </c>
      <c r="S87" s="178">
        <v>0</v>
      </c>
      <c r="T87" s="17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180" t="s">
        <v>151</v>
      </c>
      <c r="AT87" s="180" t="s">
        <v>146</v>
      </c>
      <c r="AU87" s="180" t="s">
        <v>79</v>
      </c>
      <c r="AY87" s="22" t="s">
        <v>144</v>
      </c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22" t="s">
        <v>79</v>
      </c>
      <c r="BK87" s="181">
        <f>ROUND(I87*H87,2)</f>
        <v>0</v>
      </c>
      <c r="BL87" s="22" t="s">
        <v>151</v>
      </c>
      <c r="BM87" s="180" t="s">
        <v>2373</v>
      </c>
    </row>
    <row r="88" s="2" customFormat="1" ht="24.15" customHeight="1">
      <c r="A88" s="41"/>
      <c r="B88" s="168"/>
      <c r="C88" s="169" t="s">
        <v>186</v>
      </c>
      <c r="D88" s="169" t="s">
        <v>146</v>
      </c>
      <c r="E88" s="170" t="s">
        <v>2374</v>
      </c>
      <c r="F88" s="171" t="s">
        <v>2375</v>
      </c>
      <c r="G88" s="172" t="s">
        <v>1155</v>
      </c>
      <c r="H88" s="173">
        <v>1</v>
      </c>
      <c r="I88" s="174"/>
      <c r="J88" s="175">
        <f>ROUND(I88*H88,2)</f>
        <v>0</v>
      </c>
      <c r="K88" s="171" t="s">
        <v>590</v>
      </c>
      <c r="L88" s="42"/>
      <c r="M88" s="176" t="s">
        <v>3</v>
      </c>
      <c r="N88" s="177" t="s">
        <v>42</v>
      </c>
      <c r="O88" s="75"/>
      <c r="P88" s="178">
        <f>O88*H88</f>
        <v>0</v>
      </c>
      <c r="Q88" s="178">
        <v>0</v>
      </c>
      <c r="R88" s="178">
        <f>Q88*H88</f>
        <v>0</v>
      </c>
      <c r="S88" s="178">
        <v>0</v>
      </c>
      <c r="T88" s="17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80" t="s">
        <v>151</v>
      </c>
      <c r="AT88" s="180" t="s">
        <v>146</v>
      </c>
      <c r="AU88" s="180" t="s">
        <v>79</v>
      </c>
      <c r="AY88" s="22" t="s">
        <v>144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22" t="s">
        <v>79</v>
      </c>
      <c r="BK88" s="181">
        <f>ROUND(I88*H88,2)</f>
        <v>0</v>
      </c>
      <c r="BL88" s="22" t="s">
        <v>151</v>
      </c>
      <c r="BM88" s="180" t="s">
        <v>2376</v>
      </c>
    </row>
    <row r="89" s="2" customFormat="1" ht="16.5" customHeight="1">
      <c r="A89" s="41"/>
      <c r="B89" s="168"/>
      <c r="C89" s="169" t="s">
        <v>194</v>
      </c>
      <c r="D89" s="169" t="s">
        <v>146</v>
      </c>
      <c r="E89" s="170" t="s">
        <v>2377</v>
      </c>
      <c r="F89" s="171" t="s">
        <v>2378</v>
      </c>
      <c r="G89" s="172" t="s">
        <v>1155</v>
      </c>
      <c r="H89" s="173">
        <v>1</v>
      </c>
      <c r="I89" s="174"/>
      <c r="J89" s="175">
        <f>ROUND(I89*H89,2)</f>
        <v>0</v>
      </c>
      <c r="K89" s="171" t="s">
        <v>590</v>
      </c>
      <c r="L89" s="42"/>
      <c r="M89" s="176" t="s">
        <v>3</v>
      </c>
      <c r="N89" s="177" t="s">
        <v>42</v>
      </c>
      <c r="O89" s="7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80" t="s">
        <v>151</v>
      </c>
      <c r="AT89" s="180" t="s">
        <v>146</v>
      </c>
      <c r="AU89" s="180" t="s">
        <v>79</v>
      </c>
      <c r="AY89" s="22" t="s">
        <v>144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22" t="s">
        <v>79</v>
      </c>
      <c r="BK89" s="181">
        <f>ROUND(I89*H89,2)</f>
        <v>0</v>
      </c>
      <c r="BL89" s="22" t="s">
        <v>151</v>
      </c>
      <c r="BM89" s="180" t="s">
        <v>2379</v>
      </c>
    </row>
    <row r="90" s="2" customFormat="1" ht="16.5" customHeight="1">
      <c r="A90" s="41"/>
      <c r="B90" s="168"/>
      <c r="C90" s="169" t="s">
        <v>199</v>
      </c>
      <c r="D90" s="169" t="s">
        <v>146</v>
      </c>
      <c r="E90" s="170" t="s">
        <v>2380</v>
      </c>
      <c r="F90" s="171" t="s">
        <v>2381</v>
      </c>
      <c r="G90" s="172" t="s">
        <v>1155</v>
      </c>
      <c r="H90" s="173">
        <v>1</v>
      </c>
      <c r="I90" s="174"/>
      <c r="J90" s="175">
        <f>ROUND(I90*H90,2)</f>
        <v>0</v>
      </c>
      <c r="K90" s="171" t="s">
        <v>590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151</v>
      </c>
      <c r="AT90" s="180" t="s">
        <v>146</v>
      </c>
      <c r="AU90" s="180" t="s">
        <v>79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151</v>
      </c>
      <c r="BM90" s="180" t="s">
        <v>2382</v>
      </c>
    </row>
    <row r="91" s="2" customFormat="1" ht="16.5" customHeight="1">
      <c r="A91" s="41"/>
      <c r="B91" s="168"/>
      <c r="C91" s="169" t="s">
        <v>207</v>
      </c>
      <c r="D91" s="169" t="s">
        <v>146</v>
      </c>
      <c r="E91" s="170" t="s">
        <v>2383</v>
      </c>
      <c r="F91" s="171" t="s">
        <v>2384</v>
      </c>
      <c r="G91" s="172" t="s">
        <v>1155</v>
      </c>
      <c r="H91" s="173">
        <v>1</v>
      </c>
      <c r="I91" s="174"/>
      <c r="J91" s="175">
        <f>ROUND(I91*H91,2)</f>
        <v>0</v>
      </c>
      <c r="K91" s="171" t="s">
        <v>590</v>
      </c>
      <c r="L91" s="42"/>
      <c r="M91" s="176" t="s">
        <v>3</v>
      </c>
      <c r="N91" s="177" t="s">
        <v>42</v>
      </c>
      <c r="O91" s="75"/>
      <c r="P91" s="178">
        <f>O91*H91</f>
        <v>0</v>
      </c>
      <c r="Q91" s="178">
        <v>0</v>
      </c>
      <c r="R91" s="178">
        <f>Q91*H91</f>
        <v>0</v>
      </c>
      <c r="S91" s="178">
        <v>0</v>
      </c>
      <c r="T91" s="17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180" t="s">
        <v>151</v>
      </c>
      <c r="AT91" s="180" t="s">
        <v>146</v>
      </c>
      <c r="AU91" s="180" t="s">
        <v>79</v>
      </c>
      <c r="AY91" s="22" t="s">
        <v>144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22" t="s">
        <v>79</v>
      </c>
      <c r="BK91" s="181">
        <f>ROUND(I91*H91,2)</f>
        <v>0</v>
      </c>
      <c r="BL91" s="22" t="s">
        <v>151</v>
      </c>
      <c r="BM91" s="180" t="s">
        <v>2385</v>
      </c>
    </row>
    <row r="92" s="2" customFormat="1" ht="24.15" customHeight="1">
      <c r="A92" s="41"/>
      <c r="B92" s="168"/>
      <c r="C92" s="169" t="s">
        <v>214</v>
      </c>
      <c r="D92" s="169" t="s">
        <v>146</v>
      </c>
      <c r="E92" s="170" t="s">
        <v>2386</v>
      </c>
      <c r="F92" s="171" t="s">
        <v>2387</v>
      </c>
      <c r="G92" s="172" t="s">
        <v>1155</v>
      </c>
      <c r="H92" s="173">
        <v>1</v>
      </c>
      <c r="I92" s="174"/>
      <c r="J92" s="175">
        <f>ROUND(I92*H92,2)</f>
        <v>0</v>
      </c>
      <c r="K92" s="171" t="s">
        <v>590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151</v>
      </c>
      <c r="AT92" s="180" t="s">
        <v>146</v>
      </c>
      <c r="AU92" s="180" t="s">
        <v>79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151</v>
      </c>
      <c r="BM92" s="180" t="s">
        <v>2388</v>
      </c>
    </row>
    <row r="93" s="2" customFormat="1" ht="16.5" customHeight="1">
      <c r="A93" s="41"/>
      <c r="B93" s="168"/>
      <c r="C93" s="169" t="s">
        <v>9</v>
      </c>
      <c r="D93" s="169" t="s">
        <v>146</v>
      </c>
      <c r="E93" s="170" t="s">
        <v>2389</v>
      </c>
      <c r="F93" s="171" t="s">
        <v>2390</v>
      </c>
      <c r="G93" s="172" t="s">
        <v>1155</v>
      </c>
      <c r="H93" s="173">
        <v>1</v>
      </c>
      <c r="I93" s="174"/>
      <c r="J93" s="175">
        <f>ROUND(I93*H93,2)</f>
        <v>0</v>
      </c>
      <c r="K93" s="171" t="s">
        <v>590</v>
      </c>
      <c r="L93" s="42"/>
      <c r="M93" s="176" t="s">
        <v>3</v>
      </c>
      <c r="N93" s="177" t="s">
        <v>42</v>
      </c>
      <c r="O93" s="7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80" t="s">
        <v>151</v>
      </c>
      <c r="AT93" s="180" t="s">
        <v>146</v>
      </c>
      <c r="AU93" s="180" t="s">
        <v>79</v>
      </c>
      <c r="AY93" s="22" t="s">
        <v>144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22" t="s">
        <v>79</v>
      </c>
      <c r="BK93" s="181">
        <f>ROUND(I93*H93,2)</f>
        <v>0</v>
      </c>
      <c r="BL93" s="22" t="s">
        <v>151</v>
      </c>
      <c r="BM93" s="180" t="s">
        <v>2391</v>
      </c>
    </row>
    <row r="94" s="2" customFormat="1" ht="21.75" customHeight="1">
      <c r="A94" s="41"/>
      <c r="B94" s="168"/>
      <c r="C94" s="169" t="s">
        <v>225</v>
      </c>
      <c r="D94" s="169" t="s">
        <v>146</v>
      </c>
      <c r="E94" s="170" t="s">
        <v>2392</v>
      </c>
      <c r="F94" s="171" t="s">
        <v>2393</v>
      </c>
      <c r="G94" s="172" t="s">
        <v>1155</v>
      </c>
      <c r="H94" s="173">
        <v>1</v>
      </c>
      <c r="I94" s="174"/>
      <c r="J94" s="175">
        <f>ROUND(I94*H94,2)</f>
        <v>0</v>
      </c>
      <c r="K94" s="171" t="s">
        <v>590</v>
      </c>
      <c r="L94" s="42"/>
      <c r="M94" s="176" t="s">
        <v>3</v>
      </c>
      <c r="N94" s="177" t="s">
        <v>42</v>
      </c>
      <c r="O94" s="7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80" t="s">
        <v>151</v>
      </c>
      <c r="AT94" s="180" t="s">
        <v>146</v>
      </c>
      <c r="AU94" s="180" t="s">
        <v>79</v>
      </c>
      <c r="AY94" s="22" t="s">
        <v>144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22" t="s">
        <v>79</v>
      </c>
      <c r="BK94" s="181">
        <f>ROUND(I94*H94,2)</f>
        <v>0</v>
      </c>
      <c r="BL94" s="22" t="s">
        <v>151</v>
      </c>
      <c r="BM94" s="180" t="s">
        <v>2394</v>
      </c>
    </row>
    <row r="95" s="2" customFormat="1" ht="16.5" customHeight="1">
      <c r="A95" s="41"/>
      <c r="B95" s="168"/>
      <c r="C95" s="169" t="s">
        <v>231</v>
      </c>
      <c r="D95" s="169" t="s">
        <v>146</v>
      </c>
      <c r="E95" s="170" t="s">
        <v>2395</v>
      </c>
      <c r="F95" s="171" t="s">
        <v>2396</v>
      </c>
      <c r="G95" s="172" t="s">
        <v>1155</v>
      </c>
      <c r="H95" s="173">
        <v>1</v>
      </c>
      <c r="I95" s="174"/>
      <c r="J95" s="175">
        <f>ROUND(I95*H95,2)</f>
        <v>0</v>
      </c>
      <c r="K95" s="171" t="s">
        <v>590</v>
      </c>
      <c r="L95" s="42"/>
      <c r="M95" s="176" t="s">
        <v>3</v>
      </c>
      <c r="N95" s="177" t="s">
        <v>42</v>
      </c>
      <c r="O95" s="7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180" t="s">
        <v>151</v>
      </c>
      <c r="AT95" s="180" t="s">
        <v>146</v>
      </c>
      <c r="AU95" s="180" t="s">
        <v>79</v>
      </c>
      <c r="AY95" s="22" t="s">
        <v>144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22" t="s">
        <v>79</v>
      </c>
      <c r="BK95" s="181">
        <f>ROUND(I95*H95,2)</f>
        <v>0</v>
      </c>
      <c r="BL95" s="22" t="s">
        <v>151</v>
      </c>
      <c r="BM95" s="180" t="s">
        <v>2397</v>
      </c>
    </row>
    <row r="96" s="2" customFormat="1" ht="21.75" customHeight="1">
      <c r="A96" s="41"/>
      <c r="B96" s="168"/>
      <c r="C96" s="169" t="s">
        <v>237</v>
      </c>
      <c r="D96" s="169" t="s">
        <v>146</v>
      </c>
      <c r="E96" s="170" t="s">
        <v>2398</v>
      </c>
      <c r="F96" s="171" t="s">
        <v>2399</v>
      </c>
      <c r="G96" s="172" t="s">
        <v>1155</v>
      </c>
      <c r="H96" s="173">
        <v>1</v>
      </c>
      <c r="I96" s="174"/>
      <c r="J96" s="175">
        <f>ROUND(I96*H96,2)</f>
        <v>0</v>
      </c>
      <c r="K96" s="171" t="s">
        <v>590</v>
      </c>
      <c r="L96" s="42"/>
      <c r="M96" s="176" t="s">
        <v>3</v>
      </c>
      <c r="N96" s="177" t="s">
        <v>42</v>
      </c>
      <c r="O96" s="7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80" t="s">
        <v>151</v>
      </c>
      <c r="AT96" s="180" t="s">
        <v>146</v>
      </c>
      <c r="AU96" s="180" t="s">
        <v>79</v>
      </c>
      <c r="AY96" s="22" t="s">
        <v>144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22" t="s">
        <v>79</v>
      </c>
      <c r="BK96" s="181">
        <f>ROUND(I96*H96,2)</f>
        <v>0</v>
      </c>
      <c r="BL96" s="22" t="s">
        <v>151</v>
      </c>
      <c r="BM96" s="180" t="s">
        <v>2400</v>
      </c>
    </row>
    <row r="97" s="2" customFormat="1" ht="21.75" customHeight="1">
      <c r="A97" s="41"/>
      <c r="B97" s="168"/>
      <c r="C97" s="169" t="s">
        <v>242</v>
      </c>
      <c r="D97" s="169" t="s">
        <v>146</v>
      </c>
      <c r="E97" s="170" t="s">
        <v>2401</v>
      </c>
      <c r="F97" s="171" t="s">
        <v>2402</v>
      </c>
      <c r="G97" s="172" t="s">
        <v>1155</v>
      </c>
      <c r="H97" s="173">
        <v>1</v>
      </c>
      <c r="I97" s="174"/>
      <c r="J97" s="175">
        <f>ROUND(I97*H97,2)</f>
        <v>0</v>
      </c>
      <c r="K97" s="171" t="s">
        <v>590</v>
      </c>
      <c r="L97" s="42"/>
      <c r="M97" s="176" t="s">
        <v>3</v>
      </c>
      <c r="N97" s="177" t="s">
        <v>42</v>
      </c>
      <c r="O97" s="7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80" t="s">
        <v>151</v>
      </c>
      <c r="AT97" s="180" t="s">
        <v>146</v>
      </c>
      <c r="AU97" s="180" t="s">
        <v>79</v>
      </c>
      <c r="AY97" s="22" t="s">
        <v>144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22" t="s">
        <v>79</v>
      </c>
      <c r="BK97" s="181">
        <f>ROUND(I97*H97,2)</f>
        <v>0</v>
      </c>
      <c r="BL97" s="22" t="s">
        <v>151</v>
      </c>
      <c r="BM97" s="180" t="s">
        <v>2403</v>
      </c>
    </row>
    <row r="98" s="2" customFormat="1" ht="16.5" customHeight="1">
      <c r="A98" s="41"/>
      <c r="B98" s="168"/>
      <c r="C98" s="169" t="s">
        <v>248</v>
      </c>
      <c r="D98" s="169" t="s">
        <v>146</v>
      </c>
      <c r="E98" s="170" t="s">
        <v>2404</v>
      </c>
      <c r="F98" s="171" t="s">
        <v>2405</v>
      </c>
      <c r="G98" s="172" t="s">
        <v>1155</v>
      </c>
      <c r="H98" s="173">
        <v>1</v>
      </c>
      <c r="I98" s="174"/>
      <c r="J98" s="175">
        <f>ROUND(I98*H98,2)</f>
        <v>0</v>
      </c>
      <c r="K98" s="171" t="s">
        <v>590</v>
      </c>
      <c r="L98" s="42"/>
      <c r="M98" s="176" t="s">
        <v>3</v>
      </c>
      <c r="N98" s="177" t="s">
        <v>42</v>
      </c>
      <c r="O98" s="7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80" t="s">
        <v>151</v>
      </c>
      <c r="AT98" s="180" t="s">
        <v>146</v>
      </c>
      <c r="AU98" s="180" t="s">
        <v>79</v>
      </c>
      <c r="AY98" s="22" t="s">
        <v>144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22" t="s">
        <v>79</v>
      </c>
      <c r="BK98" s="181">
        <f>ROUND(I98*H98,2)</f>
        <v>0</v>
      </c>
      <c r="BL98" s="22" t="s">
        <v>151</v>
      </c>
      <c r="BM98" s="180" t="s">
        <v>2406</v>
      </c>
    </row>
    <row r="99" s="2" customFormat="1" ht="21.75" customHeight="1">
      <c r="A99" s="41"/>
      <c r="B99" s="168"/>
      <c r="C99" s="169" t="s">
        <v>254</v>
      </c>
      <c r="D99" s="169" t="s">
        <v>146</v>
      </c>
      <c r="E99" s="170" t="s">
        <v>2407</v>
      </c>
      <c r="F99" s="171" t="s">
        <v>2408</v>
      </c>
      <c r="G99" s="172" t="s">
        <v>1155</v>
      </c>
      <c r="H99" s="173">
        <v>1</v>
      </c>
      <c r="I99" s="174"/>
      <c r="J99" s="175">
        <f>ROUND(I99*H99,2)</f>
        <v>0</v>
      </c>
      <c r="K99" s="171" t="s">
        <v>590</v>
      </c>
      <c r="L99" s="42"/>
      <c r="M99" s="176" t="s">
        <v>3</v>
      </c>
      <c r="N99" s="177" t="s">
        <v>42</v>
      </c>
      <c r="O99" s="7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80" t="s">
        <v>151</v>
      </c>
      <c r="AT99" s="180" t="s">
        <v>146</v>
      </c>
      <c r="AU99" s="180" t="s">
        <v>79</v>
      </c>
      <c r="AY99" s="22" t="s">
        <v>144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2" t="s">
        <v>79</v>
      </c>
      <c r="BK99" s="181">
        <f>ROUND(I99*H99,2)</f>
        <v>0</v>
      </c>
      <c r="BL99" s="22" t="s">
        <v>151</v>
      </c>
      <c r="BM99" s="180" t="s">
        <v>2409</v>
      </c>
    </row>
    <row r="100" s="2" customFormat="1" ht="21.75" customHeight="1">
      <c r="A100" s="41"/>
      <c r="B100" s="168"/>
      <c r="C100" s="169" t="s">
        <v>261</v>
      </c>
      <c r="D100" s="169" t="s">
        <v>146</v>
      </c>
      <c r="E100" s="170" t="s">
        <v>2410</v>
      </c>
      <c r="F100" s="171" t="s">
        <v>2411</v>
      </c>
      <c r="G100" s="172" t="s">
        <v>1155</v>
      </c>
      <c r="H100" s="173">
        <v>1</v>
      </c>
      <c r="I100" s="174"/>
      <c r="J100" s="175">
        <f>ROUND(I100*H100,2)</f>
        <v>0</v>
      </c>
      <c r="K100" s="171" t="s">
        <v>590</v>
      </c>
      <c r="L100" s="42"/>
      <c r="M100" s="176" t="s">
        <v>3</v>
      </c>
      <c r="N100" s="177" t="s">
        <v>42</v>
      </c>
      <c r="O100" s="75"/>
      <c r="P100" s="178">
        <f>O100*H100</f>
        <v>0</v>
      </c>
      <c r="Q100" s="178">
        <v>0</v>
      </c>
      <c r="R100" s="178">
        <f>Q100*H100</f>
        <v>0</v>
      </c>
      <c r="S100" s="178">
        <v>0</v>
      </c>
      <c r="T100" s="17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80" t="s">
        <v>151</v>
      </c>
      <c r="AT100" s="180" t="s">
        <v>146</v>
      </c>
      <c r="AU100" s="180" t="s">
        <v>79</v>
      </c>
      <c r="AY100" s="22" t="s">
        <v>144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22" t="s">
        <v>79</v>
      </c>
      <c r="BK100" s="181">
        <f>ROUND(I100*H100,2)</f>
        <v>0</v>
      </c>
      <c r="BL100" s="22" t="s">
        <v>151</v>
      </c>
      <c r="BM100" s="180" t="s">
        <v>2412</v>
      </c>
    </row>
    <row r="101" s="2" customFormat="1" ht="16.5" customHeight="1">
      <c r="A101" s="41"/>
      <c r="B101" s="168"/>
      <c r="C101" s="169" t="s">
        <v>268</v>
      </c>
      <c r="D101" s="169" t="s">
        <v>146</v>
      </c>
      <c r="E101" s="170" t="s">
        <v>2413</v>
      </c>
      <c r="F101" s="171" t="s">
        <v>2414</v>
      </c>
      <c r="G101" s="172" t="s">
        <v>725</v>
      </c>
      <c r="H101" s="173">
        <v>1</v>
      </c>
      <c r="I101" s="174"/>
      <c r="J101" s="175">
        <f>ROUND(I101*H101,2)</f>
        <v>0</v>
      </c>
      <c r="K101" s="171" t="s">
        <v>590</v>
      </c>
      <c r="L101" s="42"/>
      <c r="M101" s="176" t="s">
        <v>3</v>
      </c>
      <c r="N101" s="177" t="s">
        <v>42</v>
      </c>
      <c r="O101" s="7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180" t="s">
        <v>2357</v>
      </c>
      <c r="AT101" s="180" t="s">
        <v>146</v>
      </c>
      <c r="AU101" s="180" t="s">
        <v>79</v>
      </c>
      <c r="AY101" s="22" t="s">
        <v>144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22" t="s">
        <v>79</v>
      </c>
      <c r="BK101" s="181">
        <f>ROUND(I101*H101,2)</f>
        <v>0</v>
      </c>
      <c r="BL101" s="22" t="s">
        <v>2357</v>
      </c>
      <c r="BM101" s="180" t="s">
        <v>2415</v>
      </c>
    </row>
    <row r="102" s="2" customFormat="1" ht="16.5" customHeight="1">
      <c r="A102" s="41"/>
      <c r="B102" s="168"/>
      <c r="C102" s="169" t="s">
        <v>8</v>
      </c>
      <c r="D102" s="169" t="s">
        <v>146</v>
      </c>
      <c r="E102" s="170" t="s">
        <v>2416</v>
      </c>
      <c r="F102" s="171" t="s">
        <v>2417</v>
      </c>
      <c r="G102" s="172" t="s">
        <v>725</v>
      </c>
      <c r="H102" s="173">
        <v>2</v>
      </c>
      <c r="I102" s="174"/>
      <c r="J102" s="175">
        <f>ROUND(I102*H102,2)</f>
        <v>0</v>
      </c>
      <c r="K102" s="171" t="s">
        <v>590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2357</v>
      </c>
      <c r="AT102" s="180" t="s">
        <v>146</v>
      </c>
      <c r="AU102" s="180" t="s">
        <v>79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2357</v>
      </c>
      <c r="BM102" s="180" t="s">
        <v>2418</v>
      </c>
    </row>
    <row r="103" s="2" customFormat="1">
      <c r="A103" s="41"/>
      <c r="B103" s="42"/>
      <c r="C103" s="41"/>
      <c r="D103" s="188" t="s">
        <v>184</v>
      </c>
      <c r="E103" s="41"/>
      <c r="F103" s="204" t="s">
        <v>2419</v>
      </c>
      <c r="G103" s="41"/>
      <c r="H103" s="41"/>
      <c r="I103" s="184"/>
      <c r="J103" s="41"/>
      <c r="K103" s="41"/>
      <c r="L103" s="42"/>
      <c r="M103" s="185"/>
      <c r="N103" s="186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2" t="s">
        <v>184</v>
      </c>
      <c r="AU103" s="22" t="s">
        <v>79</v>
      </c>
    </row>
    <row r="104" s="2" customFormat="1" ht="16.5" customHeight="1">
      <c r="A104" s="41"/>
      <c r="B104" s="168"/>
      <c r="C104" s="169" t="s">
        <v>277</v>
      </c>
      <c r="D104" s="169" t="s">
        <v>146</v>
      </c>
      <c r="E104" s="170" t="s">
        <v>2420</v>
      </c>
      <c r="F104" s="171" t="s">
        <v>2421</v>
      </c>
      <c r="G104" s="172" t="s">
        <v>1155</v>
      </c>
      <c r="H104" s="173">
        <v>1</v>
      </c>
      <c r="I104" s="174"/>
      <c r="J104" s="175">
        <f>ROUND(I104*H104,2)</f>
        <v>0</v>
      </c>
      <c r="K104" s="171" t="s">
        <v>590</v>
      </c>
      <c r="L104" s="42"/>
      <c r="M104" s="238" t="s">
        <v>3</v>
      </c>
      <c r="N104" s="239" t="s">
        <v>42</v>
      </c>
      <c r="O104" s="217"/>
      <c r="P104" s="229">
        <f>O104*H104</f>
        <v>0</v>
      </c>
      <c r="Q104" s="229">
        <v>0</v>
      </c>
      <c r="R104" s="229">
        <f>Q104*H104</f>
        <v>0</v>
      </c>
      <c r="S104" s="229">
        <v>0</v>
      </c>
      <c r="T104" s="230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80" t="s">
        <v>151</v>
      </c>
      <c r="AT104" s="180" t="s">
        <v>146</v>
      </c>
      <c r="AU104" s="180" t="s">
        <v>79</v>
      </c>
      <c r="AY104" s="22" t="s">
        <v>144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2" t="s">
        <v>79</v>
      </c>
      <c r="BK104" s="181">
        <f>ROUND(I104*H104,2)</f>
        <v>0</v>
      </c>
      <c r="BL104" s="22" t="s">
        <v>151</v>
      </c>
      <c r="BM104" s="180" t="s">
        <v>2422</v>
      </c>
    </row>
    <row r="105" s="2" customFormat="1" ht="6.96" customHeight="1">
      <c r="A105" s="41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42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autoFilter ref="C79:K10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3"/>
      <c r="C3" s="24"/>
      <c r="D3" s="24"/>
      <c r="E3" s="24"/>
      <c r="F3" s="24"/>
      <c r="G3" s="24"/>
      <c r="H3" s="25"/>
    </row>
    <row r="4" s="1" customFormat="1" ht="24.96" customHeight="1">
      <c r="B4" s="25"/>
      <c r="C4" s="26" t="s">
        <v>2423</v>
      </c>
      <c r="H4" s="25"/>
    </row>
    <row r="5" s="1" customFormat="1" ht="12" customHeight="1">
      <c r="B5" s="25"/>
      <c r="C5" s="29" t="s">
        <v>14</v>
      </c>
      <c r="D5" s="39" t="s">
        <v>15</v>
      </c>
      <c r="E5" s="1"/>
      <c r="F5" s="1"/>
      <c r="H5" s="25"/>
    </row>
    <row r="6" s="1" customFormat="1" ht="36.96" customHeight="1">
      <c r="B6" s="25"/>
      <c r="C6" s="32" t="s">
        <v>17</v>
      </c>
      <c r="D6" s="33" t="s">
        <v>18</v>
      </c>
      <c r="E6" s="1"/>
      <c r="F6" s="1"/>
      <c r="H6" s="25"/>
    </row>
    <row r="7" s="1" customFormat="1" ht="16.5" customHeight="1">
      <c r="B7" s="25"/>
      <c r="C7" s="35" t="s">
        <v>25</v>
      </c>
      <c r="D7" s="67" t="str">
        <f>'Rekapitulace stavby'!AN8</f>
        <v>10. 2. 2024</v>
      </c>
      <c r="H7" s="25"/>
    </row>
    <row r="8" s="2" customFormat="1" ht="10.8" customHeight="1">
      <c r="A8" s="41"/>
      <c r="B8" s="42"/>
      <c r="C8" s="41"/>
      <c r="D8" s="41"/>
      <c r="E8" s="41"/>
      <c r="F8" s="41"/>
      <c r="G8" s="41"/>
      <c r="H8" s="42"/>
    </row>
    <row r="9" s="11" customFormat="1" ht="29.28" customHeight="1">
      <c r="A9" s="145"/>
      <c r="B9" s="146"/>
      <c r="C9" s="147" t="s">
        <v>52</v>
      </c>
      <c r="D9" s="148" t="s">
        <v>53</v>
      </c>
      <c r="E9" s="148" t="s">
        <v>131</v>
      </c>
      <c r="F9" s="149" t="s">
        <v>2424</v>
      </c>
      <c r="G9" s="145"/>
      <c r="H9" s="146"/>
    </row>
    <row r="10" s="2" customFormat="1" ht="26.4" customHeight="1">
      <c r="A10" s="41"/>
      <c r="B10" s="42"/>
      <c r="C10" s="250" t="s">
        <v>76</v>
      </c>
      <c r="D10" s="250" t="s">
        <v>77</v>
      </c>
      <c r="E10" s="41"/>
      <c r="F10" s="41"/>
      <c r="G10" s="41"/>
      <c r="H10" s="42"/>
    </row>
    <row r="11" s="2" customFormat="1" ht="16.8" customHeight="1">
      <c r="A11" s="41"/>
      <c r="B11" s="42"/>
      <c r="C11" s="251" t="s">
        <v>106</v>
      </c>
      <c r="D11" s="252" t="s">
        <v>3</v>
      </c>
      <c r="E11" s="253" t="s">
        <v>3</v>
      </c>
      <c r="F11" s="254">
        <v>2069.1999999999998</v>
      </c>
      <c r="G11" s="41"/>
      <c r="H11" s="42"/>
    </row>
    <row r="12" s="2" customFormat="1" ht="16.8" customHeight="1">
      <c r="A12" s="41"/>
      <c r="B12" s="42"/>
      <c r="C12" s="255" t="s">
        <v>106</v>
      </c>
      <c r="D12" s="255" t="s">
        <v>192</v>
      </c>
      <c r="E12" s="22" t="s">
        <v>3</v>
      </c>
      <c r="F12" s="256">
        <v>2069.1999999999998</v>
      </c>
      <c r="G12" s="41"/>
      <c r="H12" s="42"/>
    </row>
    <row r="13" s="2" customFormat="1" ht="16.8" customHeight="1">
      <c r="A13" s="41"/>
      <c r="B13" s="42"/>
      <c r="C13" s="257" t="s">
        <v>2425</v>
      </c>
      <c r="D13" s="41"/>
      <c r="E13" s="41"/>
      <c r="F13" s="41"/>
      <c r="G13" s="41"/>
      <c r="H13" s="42"/>
    </row>
    <row r="14" s="2" customFormat="1">
      <c r="A14" s="41"/>
      <c r="B14" s="42"/>
      <c r="C14" s="255" t="s">
        <v>187</v>
      </c>
      <c r="D14" s="255" t="s">
        <v>188</v>
      </c>
      <c r="E14" s="22" t="s">
        <v>189</v>
      </c>
      <c r="F14" s="256">
        <v>40</v>
      </c>
      <c r="G14" s="41"/>
      <c r="H14" s="42"/>
    </row>
    <row r="15" s="2" customFormat="1">
      <c r="A15" s="41"/>
      <c r="B15" s="42"/>
      <c r="C15" s="255" t="s">
        <v>200</v>
      </c>
      <c r="D15" s="255" t="s">
        <v>201</v>
      </c>
      <c r="E15" s="22" t="s">
        <v>189</v>
      </c>
      <c r="F15" s="256">
        <v>2139.0999999999999</v>
      </c>
      <c r="G15" s="41"/>
      <c r="H15" s="42"/>
    </row>
    <row r="16" s="2" customFormat="1" ht="16.8" customHeight="1">
      <c r="A16" s="41"/>
      <c r="B16" s="42"/>
      <c r="C16" s="251" t="s">
        <v>108</v>
      </c>
      <c r="D16" s="252" t="s">
        <v>3</v>
      </c>
      <c r="E16" s="253" t="s">
        <v>3</v>
      </c>
      <c r="F16" s="254">
        <v>257</v>
      </c>
      <c r="G16" s="41"/>
      <c r="H16" s="42"/>
    </row>
    <row r="17" s="2" customFormat="1" ht="16.8" customHeight="1">
      <c r="A17" s="41"/>
      <c r="B17" s="42"/>
      <c r="C17" s="255" t="s">
        <v>108</v>
      </c>
      <c r="D17" s="255" t="s">
        <v>109</v>
      </c>
      <c r="E17" s="22" t="s">
        <v>3</v>
      </c>
      <c r="F17" s="256">
        <v>257</v>
      </c>
      <c r="G17" s="41"/>
      <c r="H17" s="42"/>
    </row>
    <row r="18" s="2" customFormat="1" ht="16.8" customHeight="1">
      <c r="A18" s="41"/>
      <c r="B18" s="42"/>
      <c r="C18" s="257" t="s">
        <v>2425</v>
      </c>
      <c r="D18" s="41"/>
      <c r="E18" s="41"/>
      <c r="F18" s="41"/>
      <c r="G18" s="41"/>
      <c r="H18" s="42"/>
    </row>
    <row r="19" s="2" customFormat="1">
      <c r="A19" s="41"/>
      <c r="B19" s="42"/>
      <c r="C19" s="255" t="s">
        <v>243</v>
      </c>
      <c r="D19" s="255" t="s">
        <v>244</v>
      </c>
      <c r="E19" s="22" t="s">
        <v>171</v>
      </c>
      <c r="F19" s="256">
        <v>257</v>
      </c>
      <c r="G19" s="41"/>
      <c r="H19" s="42"/>
    </row>
    <row r="20" s="2" customFormat="1" ht="16.8" customHeight="1">
      <c r="A20" s="41"/>
      <c r="B20" s="42"/>
      <c r="C20" s="255" t="s">
        <v>226</v>
      </c>
      <c r="D20" s="255" t="s">
        <v>227</v>
      </c>
      <c r="E20" s="22" t="s">
        <v>189</v>
      </c>
      <c r="F20" s="256">
        <v>30.84</v>
      </c>
      <c r="G20" s="41"/>
      <c r="H20" s="42"/>
    </row>
    <row r="21" s="2" customFormat="1" ht="16.8" customHeight="1">
      <c r="A21" s="41"/>
      <c r="B21" s="42"/>
      <c r="C21" s="255" t="s">
        <v>232</v>
      </c>
      <c r="D21" s="255" t="s">
        <v>233</v>
      </c>
      <c r="E21" s="22" t="s">
        <v>149</v>
      </c>
      <c r="F21" s="256">
        <v>411.19999999999999</v>
      </c>
      <c r="G21" s="41"/>
      <c r="H21" s="42"/>
    </row>
    <row r="22" s="2" customFormat="1" ht="16.8" customHeight="1">
      <c r="A22" s="41"/>
      <c r="B22" s="42"/>
      <c r="C22" s="255" t="s">
        <v>255</v>
      </c>
      <c r="D22" s="255" t="s">
        <v>256</v>
      </c>
      <c r="E22" s="22" t="s">
        <v>189</v>
      </c>
      <c r="F22" s="256">
        <v>8.2240000000000002</v>
      </c>
      <c r="G22" s="41"/>
      <c r="H22" s="42"/>
    </row>
    <row r="23" s="2" customFormat="1" ht="16.8" customHeight="1">
      <c r="A23" s="41"/>
      <c r="B23" s="42"/>
      <c r="C23" s="255" t="s">
        <v>239</v>
      </c>
      <c r="D23" s="255" t="s">
        <v>240</v>
      </c>
      <c r="E23" s="22" t="s">
        <v>149</v>
      </c>
      <c r="F23" s="256">
        <v>411.19999999999999</v>
      </c>
      <c r="G23" s="41"/>
      <c r="H23" s="42"/>
    </row>
    <row r="24" s="2" customFormat="1" ht="16.8" customHeight="1">
      <c r="A24" s="41"/>
      <c r="B24" s="42"/>
      <c r="C24" s="251" t="s">
        <v>111</v>
      </c>
      <c r="D24" s="252" t="s">
        <v>3</v>
      </c>
      <c r="E24" s="253" t="s">
        <v>3</v>
      </c>
      <c r="F24" s="254">
        <v>2139.0999999999999</v>
      </c>
      <c r="G24" s="41"/>
      <c r="H24" s="42"/>
    </row>
    <row r="25" s="2" customFormat="1" ht="16.8" customHeight="1">
      <c r="A25" s="41"/>
      <c r="B25" s="42"/>
      <c r="C25" s="255" t="s">
        <v>3</v>
      </c>
      <c r="D25" s="255" t="s">
        <v>204</v>
      </c>
      <c r="E25" s="22" t="s">
        <v>3</v>
      </c>
      <c r="F25" s="256">
        <v>2069.1999999999998</v>
      </c>
      <c r="G25" s="41"/>
      <c r="H25" s="42"/>
    </row>
    <row r="26" s="2" customFormat="1" ht="16.8" customHeight="1">
      <c r="A26" s="41"/>
      <c r="B26" s="42"/>
      <c r="C26" s="255" t="s">
        <v>3</v>
      </c>
      <c r="D26" s="255" t="s">
        <v>205</v>
      </c>
      <c r="E26" s="22" t="s">
        <v>3</v>
      </c>
      <c r="F26" s="256">
        <v>40</v>
      </c>
      <c r="G26" s="41"/>
      <c r="H26" s="42"/>
    </row>
    <row r="27" s="2" customFormat="1" ht="16.8" customHeight="1">
      <c r="A27" s="41"/>
      <c r="B27" s="42"/>
      <c r="C27" s="255" t="s">
        <v>3</v>
      </c>
      <c r="D27" s="255" t="s">
        <v>206</v>
      </c>
      <c r="E27" s="22" t="s">
        <v>3</v>
      </c>
      <c r="F27" s="256">
        <v>29.899999999999999</v>
      </c>
      <c r="G27" s="41"/>
      <c r="H27" s="42"/>
    </row>
    <row r="28" s="2" customFormat="1" ht="16.8" customHeight="1">
      <c r="A28" s="41"/>
      <c r="B28" s="42"/>
      <c r="C28" s="255" t="s">
        <v>111</v>
      </c>
      <c r="D28" s="255" t="s">
        <v>163</v>
      </c>
      <c r="E28" s="22" t="s">
        <v>3</v>
      </c>
      <c r="F28" s="256">
        <v>2139.0999999999999</v>
      </c>
      <c r="G28" s="41"/>
      <c r="H28" s="42"/>
    </row>
    <row r="29" s="2" customFormat="1" ht="16.8" customHeight="1">
      <c r="A29" s="41"/>
      <c r="B29" s="42"/>
      <c r="C29" s="257" t="s">
        <v>2425</v>
      </c>
      <c r="D29" s="41"/>
      <c r="E29" s="41"/>
      <c r="F29" s="41"/>
      <c r="G29" s="41"/>
      <c r="H29" s="42"/>
    </row>
    <row r="30" s="2" customFormat="1">
      <c r="A30" s="41"/>
      <c r="B30" s="42"/>
      <c r="C30" s="255" t="s">
        <v>200</v>
      </c>
      <c r="D30" s="255" t="s">
        <v>201</v>
      </c>
      <c r="E30" s="22" t="s">
        <v>189</v>
      </c>
      <c r="F30" s="256">
        <v>2139.0999999999999</v>
      </c>
      <c r="G30" s="41"/>
      <c r="H30" s="42"/>
    </row>
    <row r="31" s="2" customFormat="1">
      <c r="A31" s="41"/>
      <c r="B31" s="42"/>
      <c r="C31" s="255" t="s">
        <v>208</v>
      </c>
      <c r="D31" s="255" t="s">
        <v>209</v>
      </c>
      <c r="E31" s="22" t="s">
        <v>210</v>
      </c>
      <c r="F31" s="256">
        <v>3636.4699999999998</v>
      </c>
      <c r="G31" s="41"/>
      <c r="H31" s="42"/>
    </row>
    <row r="32" s="2" customFormat="1" ht="16.8" customHeight="1">
      <c r="A32" s="41"/>
      <c r="B32" s="42"/>
      <c r="C32" s="255" t="s">
        <v>215</v>
      </c>
      <c r="D32" s="255" t="s">
        <v>216</v>
      </c>
      <c r="E32" s="22" t="s">
        <v>189</v>
      </c>
      <c r="F32" s="256">
        <v>2139.0999999999999</v>
      </c>
      <c r="G32" s="41"/>
      <c r="H32" s="42"/>
    </row>
    <row r="33" s="2" customFormat="1" ht="16.8" customHeight="1">
      <c r="A33" s="41"/>
      <c r="B33" s="42"/>
      <c r="C33" s="251" t="s">
        <v>113</v>
      </c>
      <c r="D33" s="252" t="s">
        <v>3</v>
      </c>
      <c r="E33" s="253" t="s">
        <v>3</v>
      </c>
      <c r="F33" s="254">
        <v>40</v>
      </c>
      <c r="G33" s="41"/>
      <c r="H33" s="42"/>
    </row>
    <row r="34" s="2" customFormat="1" ht="16.8" customHeight="1">
      <c r="A34" s="41"/>
      <c r="B34" s="42"/>
      <c r="C34" s="255" t="s">
        <v>113</v>
      </c>
      <c r="D34" s="255" t="s">
        <v>193</v>
      </c>
      <c r="E34" s="22" t="s">
        <v>3</v>
      </c>
      <c r="F34" s="256">
        <v>40</v>
      </c>
      <c r="G34" s="41"/>
      <c r="H34" s="42"/>
    </row>
    <row r="35" s="2" customFormat="1" ht="16.8" customHeight="1">
      <c r="A35" s="41"/>
      <c r="B35" s="42"/>
      <c r="C35" s="257" t="s">
        <v>2425</v>
      </c>
      <c r="D35" s="41"/>
      <c r="E35" s="41"/>
      <c r="F35" s="41"/>
      <c r="G35" s="41"/>
      <c r="H35" s="42"/>
    </row>
    <row r="36" s="2" customFormat="1">
      <c r="A36" s="41"/>
      <c r="B36" s="42"/>
      <c r="C36" s="255" t="s">
        <v>187</v>
      </c>
      <c r="D36" s="255" t="s">
        <v>188</v>
      </c>
      <c r="E36" s="22" t="s">
        <v>189</v>
      </c>
      <c r="F36" s="256">
        <v>40</v>
      </c>
      <c r="G36" s="41"/>
      <c r="H36" s="42"/>
    </row>
    <row r="37" s="2" customFormat="1">
      <c r="A37" s="41"/>
      <c r="B37" s="42"/>
      <c r="C37" s="255" t="s">
        <v>200</v>
      </c>
      <c r="D37" s="255" t="s">
        <v>201</v>
      </c>
      <c r="E37" s="22" t="s">
        <v>189</v>
      </c>
      <c r="F37" s="256">
        <v>2139.0999999999999</v>
      </c>
      <c r="G37" s="41"/>
      <c r="H37" s="42"/>
    </row>
    <row r="38" s="2" customFormat="1" ht="26.4" customHeight="1">
      <c r="A38" s="41"/>
      <c r="B38" s="42"/>
      <c r="C38" s="250" t="s">
        <v>91</v>
      </c>
      <c r="D38" s="250" t="s">
        <v>92</v>
      </c>
      <c r="E38" s="41"/>
      <c r="F38" s="41"/>
      <c r="G38" s="41"/>
      <c r="H38" s="42"/>
    </row>
    <row r="39" s="2" customFormat="1" ht="16.8" customHeight="1">
      <c r="A39" s="41"/>
      <c r="B39" s="42"/>
      <c r="C39" s="251" t="s">
        <v>2426</v>
      </c>
      <c r="D39" s="252" t="s">
        <v>2427</v>
      </c>
      <c r="E39" s="253" t="s">
        <v>149</v>
      </c>
      <c r="F39" s="254">
        <v>104.053</v>
      </c>
      <c r="G39" s="41"/>
      <c r="H39" s="42"/>
    </row>
    <row r="40" s="2" customFormat="1" ht="16.8" customHeight="1">
      <c r="A40" s="41"/>
      <c r="B40" s="42"/>
      <c r="C40" s="255" t="s">
        <v>3</v>
      </c>
      <c r="D40" s="255" t="s">
        <v>2428</v>
      </c>
      <c r="E40" s="22" t="s">
        <v>3</v>
      </c>
      <c r="F40" s="256">
        <v>73.727999999999994</v>
      </c>
      <c r="G40" s="41"/>
      <c r="H40" s="42"/>
    </row>
    <row r="41" s="2" customFormat="1" ht="16.8" customHeight="1">
      <c r="A41" s="41"/>
      <c r="B41" s="42"/>
      <c r="C41" s="255" t="s">
        <v>3</v>
      </c>
      <c r="D41" s="255" t="s">
        <v>2429</v>
      </c>
      <c r="E41" s="22" t="s">
        <v>3</v>
      </c>
      <c r="F41" s="256">
        <v>26.640000000000001</v>
      </c>
      <c r="G41" s="41"/>
      <c r="H41" s="42"/>
    </row>
    <row r="42" s="2" customFormat="1" ht="16.8" customHeight="1">
      <c r="A42" s="41"/>
      <c r="B42" s="42"/>
      <c r="C42" s="255" t="s">
        <v>3</v>
      </c>
      <c r="D42" s="255" t="s">
        <v>2430</v>
      </c>
      <c r="E42" s="22" t="s">
        <v>3</v>
      </c>
      <c r="F42" s="256">
        <v>3.6850000000000001</v>
      </c>
      <c r="G42" s="41"/>
      <c r="H42" s="42"/>
    </row>
    <row r="43" s="2" customFormat="1" ht="16.8" customHeight="1">
      <c r="A43" s="41"/>
      <c r="B43" s="42"/>
      <c r="C43" s="255" t="s">
        <v>3</v>
      </c>
      <c r="D43" s="255" t="s">
        <v>163</v>
      </c>
      <c r="E43" s="22" t="s">
        <v>3</v>
      </c>
      <c r="F43" s="256">
        <v>104.053</v>
      </c>
      <c r="G43" s="41"/>
      <c r="H43" s="42"/>
    </row>
    <row r="44" s="2" customFormat="1" ht="26.4" customHeight="1">
      <c r="A44" s="41"/>
      <c r="B44" s="42"/>
      <c r="C44" s="250" t="s">
        <v>94</v>
      </c>
      <c r="D44" s="250" t="s">
        <v>95</v>
      </c>
      <c r="E44" s="41"/>
      <c r="F44" s="41"/>
      <c r="G44" s="41"/>
      <c r="H44" s="42"/>
    </row>
    <row r="45" s="2" customFormat="1" ht="16.8" customHeight="1">
      <c r="A45" s="41"/>
      <c r="B45" s="42"/>
      <c r="C45" s="251" t="s">
        <v>1417</v>
      </c>
      <c r="D45" s="252" t="s">
        <v>1418</v>
      </c>
      <c r="E45" s="253" t="s">
        <v>3</v>
      </c>
      <c r="F45" s="254">
        <v>120.93000000000001</v>
      </c>
      <c r="G45" s="41"/>
      <c r="H45" s="42"/>
    </row>
    <row r="46" s="2" customFormat="1" ht="16.8" customHeight="1">
      <c r="A46" s="41"/>
      <c r="B46" s="42"/>
      <c r="C46" s="255" t="s">
        <v>3</v>
      </c>
      <c r="D46" s="255" t="s">
        <v>2431</v>
      </c>
      <c r="E46" s="22" t="s">
        <v>3</v>
      </c>
      <c r="F46" s="256">
        <v>0</v>
      </c>
      <c r="G46" s="41"/>
      <c r="H46" s="42"/>
    </row>
    <row r="47" s="2" customFormat="1" ht="16.8" customHeight="1">
      <c r="A47" s="41"/>
      <c r="B47" s="42"/>
      <c r="C47" s="255" t="s">
        <v>3</v>
      </c>
      <c r="D47" s="255" t="s">
        <v>2432</v>
      </c>
      <c r="E47" s="22" t="s">
        <v>3</v>
      </c>
      <c r="F47" s="256">
        <v>23.210000000000001</v>
      </c>
      <c r="G47" s="41"/>
      <c r="H47" s="42"/>
    </row>
    <row r="48" s="2" customFormat="1" ht="16.8" customHeight="1">
      <c r="A48" s="41"/>
      <c r="B48" s="42"/>
      <c r="C48" s="255" t="s">
        <v>3</v>
      </c>
      <c r="D48" s="255" t="s">
        <v>2433</v>
      </c>
      <c r="E48" s="22" t="s">
        <v>3</v>
      </c>
      <c r="F48" s="256">
        <v>38.359999999999999</v>
      </c>
      <c r="G48" s="41"/>
      <c r="H48" s="42"/>
    </row>
    <row r="49" s="2" customFormat="1" ht="16.8" customHeight="1">
      <c r="A49" s="41"/>
      <c r="B49" s="42"/>
      <c r="C49" s="255" t="s">
        <v>3</v>
      </c>
      <c r="D49" s="255" t="s">
        <v>2434</v>
      </c>
      <c r="E49" s="22" t="s">
        <v>3</v>
      </c>
      <c r="F49" s="256">
        <v>7.7999999999999998</v>
      </c>
      <c r="G49" s="41"/>
      <c r="H49" s="42"/>
    </row>
    <row r="50" s="2" customFormat="1" ht="16.8" customHeight="1">
      <c r="A50" s="41"/>
      <c r="B50" s="42"/>
      <c r="C50" s="255" t="s">
        <v>3</v>
      </c>
      <c r="D50" s="255" t="s">
        <v>2435</v>
      </c>
      <c r="E50" s="22" t="s">
        <v>3</v>
      </c>
      <c r="F50" s="256">
        <v>10</v>
      </c>
      <c r="G50" s="41"/>
      <c r="H50" s="42"/>
    </row>
    <row r="51" s="2" customFormat="1" ht="16.8" customHeight="1">
      <c r="A51" s="41"/>
      <c r="B51" s="42"/>
      <c r="C51" s="255" t="s">
        <v>3</v>
      </c>
      <c r="D51" s="255" t="s">
        <v>2436</v>
      </c>
      <c r="E51" s="22" t="s">
        <v>3</v>
      </c>
      <c r="F51" s="256">
        <v>12</v>
      </c>
      <c r="G51" s="41"/>
      <c r="H51" s="42"/>
    </row>
    <row r="52" s="2" customFormat="1" ht="16.8" customHeight="1">
      <c r="A52" s="41"/>
      <c r="B52" s="42"/>
      <c r="C52" s="255" t="s">
        <v>3</v>
      </c>
      <c r="D52" s="255" t="s">
        <v>2437</v>
      </c>
      <c r="E52" s="22" t="s">
        <v>3</v>
      </c>
      <c r="F52" s="256">
        <v>8.1600000000000001</v>
      </c>
      <c r="G52" s="41"/>
      <c r="H52" s="42"/>
    </row>
    <row r="53" s="2" customFormat="1" ht="16.8" customHeight="1">
      <c r="A53" s="41"/>
      <c r="B53" s="42"/>
      <c r="C53" s="255" t="s">
        <v>3</v>
      </c>
      <c r="D53" s="255" t="s">
        <v>2438</v>
      </c>
      <c r="E53" s="22" t="s">
        <v>3</v>
      </c>
      <c r="F53" s="256">
        <v>7</v>
      </c>
      <c r="G53" s="41"/>
      <c r="H53" s="42"/>
    </row>
    <row r="54" s="2" customFormat="1" ht="16.8" customHeight="1">
      <c r="A54" s="41"/>
      <c r="B54" s="42"/>
      <c r="C54" s="255" t="s">
        <v>3</v>
      </c>
      <c r="D54" s="255" t="s">
        <v>2439</v>
      </c>
      <c r="E54" s="22" t="s">
        <v>3</v>
      </c>
      <c r="F54" s="256">
        <v>14.4</v>
      </c>
      <c r="G54" s="41"/>
      <c r="H54" s="42"/>
    </row>
    <row r="55" s="2" customFormat="1" ht="16.8" customHeight="1">
      <c r="A55" s="41"/>
      <c r="B55" s="42"/>
      <c r="C55" s="255" t="s">
        <v>3</v>
      </c>
      <c r="D55" s="255" t="s">
        <v>163</v>
      </c>
      <c r="E55" s="22" t="s">
        <v>3</v>
      </c>
      <c r="F55" s="256">
        <v>120.93000000000001</v>
      </c>
      <c r="G55" s="41"/>
      <c r="H55" s="42"/>
    </row>
    <row r="56" s="2" customFormat="1" ht="16.8" customHeight="1">
      <c r="A56" s="41"/>
      <c r="B56" s="42"/>
      <c r="C56" s="257" t="s">
        <v>2425</v>
      </c>
      <c r="D56" s="41"/>
      <c r="E56" s="41"/>
      <c r="F56" s="41"/>
      <c r="G56" s="41"/>
      <c r="H56" s="42"/>
    </row>
    <row r="57" s="2" customFormat="1">
      <c r="A57" s="41"/>
      <c r="B57" s="42"/>
      <c r="C57" s="255" t="s">
        <v>1455</v>
      </c>
      <c r="D57" s="255" t="s">
        <v>2440</v>
      </c>
      <c r="E57" s="22" t="s">
        <v>189</v>
      </c>
      <c r="F57" s="256">
        <v>217.67400000000001</v>
      </c>
      <c r="G57" s="41"/>
      <c r="H57" s="42"/>
    </row>
    <row r="58" s="2" customFormat="1" ht="16.8" customHeight="1">
      <c r="A58" s="41"/>
      <c r="B58" s="42"/>
      <c r="C58" s="255" t="s">
        <v>1053</v>
      </c>
      <c r="D58" s="255" t="s">
        <v>2441</v>
      </c>
      <c r="E58" s="22" t="s">
        <v>189</v>
      </c>
      <c r="F58" s="256">
        <v>200.33500000000001</v>
      </c>
      <c r="G58" s="41"/>
      <c r="H58" s="42"/>
    </row>
    <row r="59" s="2" customFormat="1" ht="16.8" customHeight="1">
      <c r="A59" s="41"/>
      <c r="B59" s="42"/>
      <c r="C59" s="255" t="s">
        <v>847</v>
      </c>
      <c r="D59" s="255" t="s">
        <v>2442</v>
      </c>
      <c r="E59" s="22" t="s">
        <v>149</v>
      </c>
      <c r="F59" s="256">
        <v>241.86000000000001</v>
      </c>
      <c r="G59" s="41"/>
      <c r="H59" s="42"/>
    </row>
    <row r="60" s="2" customFormat="1" ht="16.8" customHeight="1">
      <c r="A60" s="41"/>
      <c r="B60" s="42"/>
      <c r="C60" s="255" t="s">
        <v>1973</v>
      </c>
      <c r="D60" s="255" t="s">
        <v>2443</v>
      </c>
      <c r="E60" s="22" t="s">
        <v>149</v>
      </c>
      <c r="F60" s="256">
        <v>120.93000000000001</v>
      </c>
      <c r="G60" s="41"/>
      <c r="H60" s="42"/>
    </row>
    <row r="61" s="2" customFormat="1" ht="16.8" customHeight="1">
      <c r="A61" s="41"/>
      <c r="B61" s="42"/>
      <c r="C61" s="255" t="s">
        <v>1953</v>
      </c>
      <c r="D61" s="255" t="s">
        <v>1954</v>
      </c>
      <c r="E61" s="22" t="s">
        <v>149</v>
      </c>
      <c r="F61" s="256">
        <v>147.65600000000001</v>
      </c>
      <c r="G61" s="41"/>
      <c r="H61" s="42"/>
    </row>
    <row r="62" s="2" customFormat="1" ht="16.8" customHeight="1">
      <c r="A62" s="41"/>
      <c r="B62" s="42"/>
      <c r="C62" s="255" t="s">
        <v>1958</v>
      </c>
      <c r="D62" s="255" t="s">
        <v>1954</v>
      </c>
      <c r="E62" s="22" t="s">
        <v>149</v>
      </c>
      <c r="F62" s="256">
        <v>147.65600000000001</v>
      </c>
      <c r="G62" s="41"/>
      <c r="H62" s="42"/>
    </row>
    <row r="63" s="2" customFormat="1" ht="16.8" customHeight="1">
      <c r="A63" s="41"/>
      <c r="B63" s="42"/>
      <c r="C63" s="251" t="s">
        <v>1413</v>
      </c>
      <c r="D63" s="252" t="s">
        <v>1414</v>
      </c>
      <c r="E63" s="253" t="s">
        <v>1415</v>
      </c>
      <c r="F63" s="254">
        <v>51.119999999999997</v>
      </c>
      <c r="G63" s="41"/>
      <c r="H63" s="42"/>
    </row>
    <row r="64" s="2" customFormat="1" ht="16.8" customHeight="1">
      <c r="A64" s="41"/>
      <c r="B64" s="42"/>
      <c r="C64" s="255" t="s">
        <v>3</v>
      </c>
      <c r="D64" s="255" t="s">
        <v>2444</v>
      </c>
      <c r="E64" s="22" t="s">
        <v>3</v>
      </c>
      <c r="F64" s="256">
        <v>45.119999999999997</v>
      </c>
      <c r="G64" s="41"/>
      <c r="H64" s="42"/>
    </row>
    <row r="65" s="2" customFormat="1" ht="16.8" customHeight="1">
      <c r="A65" s="41"/>
      <c r="B65" s="42"/>
      <c r="C65" s="255" t="s">
        <v>3</v>
      </c>
      <c r="D65" s="255" t="s">
        <v>2445</v>
      </c>
      <c r="E65" s="22" t="s">
        <v>3</v>
      </c>
      <c r="F65" s="256">
        <v>0</v>
      </c>
      <c r="G65" s="41"/>
      <c r="H65" s="42"/>
    </row>
    <row r="66" s="2" customFormat="1" ht="16.8" customHeight="1">
      <c r="A66" s="41"/>
      <c r="B66" s="42"/>
      <c r="C66" s="255" t="s">
        <v>3</v>
      </c>
      <c r="D66" s="255" t="s">
        <v>2446</v>
      </c>
      <c r="E66" s="22" t="s">
        <v>3</v>
      </c>
      <c r="F66" s="256">
        <v>6</v>
      </c>
      <c r="G66" s="41"/>
      <c r="H66" s="42"/>
    </row>
    <row r="67" s="2" customFormat="1" ht="16.8" customHeight="1">
      <c r="A67" s="41"/>
      <c r="B67" s="42"/>
      <c r="C67" s="255" t="s">
        <v>3</v>
      </c>
      <c r="D67" s="255" t="s">
        <v>163</v>
      </c>
      <c r="E67" s="22" t="s">
        <v>3</v>
      </c>
      <c r="F67" s="256">
        <v>51.119999999999997</v>
      </c>
      <c r="G67" s="41"/>
      <c r="H67" s="42"/>
    </row>
    <row r="68" s="2" customFormat="1" ht="16.8" customHeight="1">
      <c r="A68" s="41"/>
      <c r="B68" s="42"/>
      <c r="C68" s="257" t="s">
        <v>2425</v>
      </c>
      <c r="D68" s="41"/>
      <c r="E68" s="41"/>
      <c r="F68" s="41"/>
      <c r="G68" s="41"/>
      <c r="H68" s="42"/>
    </row>
    <row r="69" s="2" customFormat="1" ht="16.8" customHeight="1">
      <c r="A69" s="41"/>
      <c r="B69" s="42"/>
      <c r="C69" s="255" t="s">
        <v>1491</v>
      </c>
      <c r="D69" s="255" t="s">
        <v>2447</v>
      </c>
      <c r="E69" s="22" t="s">
        <v>189</v>
      </c>
      <c r="F69" s="256">
        <v>10.224</v>
      </c>
      <c r="G69" s="41"/>
      <c r="H69" s="42"/>
    </row>
    <row r="70" s="2" customFormat="1">
      <c r="A70" s="41"/>
      <c r="B70" s="42"/>
      <c r="C70" s="255" t="s">
        <v>1501</v>
      </c>
      <c r="D70" s="255" t="s">
        <v>2448</v>
      </c>
      <c r="E70" s="22" t="s">
        <v>149</v>
      </c>
      <c r="F70" s="256">
        <v>102.24</v>
      </c>
      <c r="G70" s="41"/>
      <c r="H70" s="42"/>
    </row>
    <row r="71" s="2" customFormat="1" ht="16.8" customHeight="1">
      <c r="A71" s="41"/>
      <c r="B71" s="42"/>
      <c r="C71" s="255" t="s">
        <v>1510</v>
      </c>
      <c r="D71" s="255" t="s">
        <v>1511</v>
      </c>
      <c r="E71" s="22" t="s">
        <v>189</v>
      </c>
      <c r="F71" s="256">
        <v>4.601</v>
      </c>
      <c r="G71" s="41"/>
      <c r="H71" s="42"/>
    </row>
    <row r="72" s="2" customFormat="1" ht="16.8" customHeight="1">
      <c r="A72" s="41"/>
      <c r="B72" s="42"/>
      <c r="C72" s="255" t="s">
        <v>1515</v>
      </c>
      <c r="D72" s="255" t="s">
        <v>2449</v>
      </c>
      <c r="E72" s="22" t="s">
        <v>171</v>
      </c>
      <c r="F72" s="256">
        <v>51.119999999999997</v>
      </c>
      <c r="G72" s="41"/>
      <c r="H72" s="42"/>
    </row>
    <row r="73" s="2" customFormat="1" ht="16.8" customHeight="1">
      <c r="A73" s="41"/>
      <c r="B73" s="42"/>
      <c r="C73" s="251" t="s">
        <v>2426</v>
      </c>
      <c r="D73" s="252" t="s">
        <v>2427</v>
      </c>
      <c r="E73" s="253" t="s">
        <v>149</v>
      </c>
      <c r="F73" s="254">
        <v>104.053</v>
      </c>
      <c r="G73" s="41"/>
      <c r="H73" s="42"/>
    </row>
    <row r="74" s="2" customFormat="1" ht="16.8" customHeight="1">
      <c r="A74" s="41"/>
      <c r="B74" s="42"/>
      <c r="C74" s="255" t="s">
        <v>3</v>
      </c>
      <c r="D74" s="255" t="s">
        <v>2428</v>
      </c>
      <c r="E74" s="22" t="s">
        <v>3</v>
      </c>
      <c r="F74" s="256">
        <v>73.727999999999994</v>
      </c>
      <c r="G74" s="41"/>
      <c r="H74" s="42"/>
    </row>
    <row r="75" s="2" customFormat="1" ht="16.8" customHeight="1">
      <c r="A75" s="41"/>
      <c r="B75" s="42"/>
      <c r="C75" s="255" t="s">
        <v>3</v>
      </c>
      <c r="D75" s="255" t="s">
        <v>2429</v>
      </c>
      <c r="E75" s="22" t="s">
        <v>3</v>
      </c>
      <c r="F75" s="256">
        <v>26.640000000000001</v>
      </c>
      <c r="G75" s="41"/>
      <c r="H75" s="42"/>
    </row>
    <row r="76" s="2" customFormat="1" ht="16.8" customHeight="1">
      <c r="A76" s="41"/>
      <c r="B76" s="42"/>
      <c r="C76" s="255" t="s">
        <v>3</v>
      </c>
      <c r="D76" s="255" t="s">
        <v>2430</v>
      </c>
      <c r="E76" s="22" t="s">
        <v>3</v>
      </c>
      <c r="F76" s="256">
        <v>3.6850000000000001</v>
      </c>
      <c r="G76" s="41"/>
      <c r="H76" s="42"/>
    </row>
    <row r="77" s="2" customFormat="1" ht="16.8" customHeight="1">
      <c r="A77" s="41"/>
      <c r="B77" s="42"/>
      <c r="C77" s="255" t="s">
        <v>3</v>
      </c>
      <c r="D77" s="255" t="s">
        <v>163</v>
      </c>
      <c r="E77" s="22" t="s">
        <v>3</v>
      </c>
      <c r="F77" s="256">
        <v>104.053</v>
      </c>
      <c r="G77" s="41"/>
      <c r="H77" s="42"/>
    </row>
    <row r="78" s="2" customFormat="1" ht="16.8" customHeight="1">
      <c r="A78" s="41"/>
      <c r="B78" s="42"/>
      <c r="C78" s="257" t="s">
        <v>2425</v>
      </c>
      <c r="D78" s="41"/>
      <c r="E78" s="41"/>
      <c r="F78" s="41"/>
      <c r="G78" s="41"/>
      <c r="H78" s="42"/>
    </row>
    <row r="79" s="2" customFormat="1" ht="16.8" customHeight="1">
      <c r="A79" s="41"/>
      <c r="B79" s="42"/>
      <c r="C79" s="255" t="s">
        <v>1962</v>
      </c>
      <c r="D79" s="255" t="s">
        <v>2450</v>
      </c>
      <c r="E79" s="22" t="s">
        <v>149</v>
      </c>
      <c r="F79" s="256">
        <v>106.53</v>
      </c>
      <c r="G79" s="41"/>
      <c r="H79" s="42"/>
    </row>
    <row r="80" s="2" customFormat="1" ht="16.8" customHeight="1">
      <c r="A80" s="41"/>
      <c r="B80" s="42"/>
      <c r="C80" s="251" t="s">
        <v>1420</v>
      </c>
      <c r="D80" s="252" t="s">
        <v>1421</v>
      </c>
      <c r="E80" s="253" t="s">
        <v>725</v>
      </c>
      <c r="F80" s="254">
        <v>3</v>
      </c>
      <c r="G80" s="41"/>
      <c r="H80" s="42"/>
    </row>
    <row r="81" s="2" customFormat="1" ht="16.8" customHeight="1">
      <c r="A81" s="41"/>
      <c r="B81" s="42"/>
      <c r="C81" s="255" t="s">
        <v>3</v>
      </c>
      <c r="D81" s="255" t="s">
        <v>164</v>
      </c>
      <c r="E81" s="22" t="s">
        <v>3</v>
      </c>
      <c r="F81" s="256">
        <v>3</v>
      </c>
      <c r="G81" s="41"/>
      <c r="H81" s="42"/>
    </row>
    <row r="82" s="2" customFormat="1" ht="16.8" customHeight="1">
      <c r="A82" s="41"/>
      <c r="B82" s="42"/>
      <c r="C82" s="257" t="s">
        <v>2425</v>
      </c>
      <c r="D82" s="41"/>
      <c r="E82" s="41"/>
      <c r="F82" s="41"/>
      <c r="G82" s="41"/>
      <c r="H82" s="42"/>
    </row>
    <row r="83" s="2" customFormat="1">
      <c r="A83" s="41"/>
      <c r="B83" s="42"/>
      <c r="C83" s="255" t="s">
        <v>1806</v>
      </c>
      <c r="D83" s="255" t="s">
        <v>2451</v>
      </c>
      <c r="E83" s="22" t="s">
        <v>340</v>
      </c>
      <c r="F83" s="256">
        <v>3</v>
      </c>
      <c r="G83" s="41"/>
      <c r="H83" s="42"/>
    </row>
    <row r="84" s="2" customFormat="1">
      <c r="A84" s="41"/>
      <c r="B84" s="42"/>
      <c r="C84" s="255" t="s">
        <v>1811</v>
      </c>
      <c r="D84" s="255" t="s">
        <v>2452</v>
      </c>
      <c r="E84" s="22" t="s">
        <v>340</v>
      </c>
      <c r="F84" s="256">
        <v>180</v>
      </c>
      <c r="G84" s="41"/>
      <c r="H84" s="42"/>
    </row>
    <row r="85" s="2" customFormat="1">
      <c r="A85" s="41"/>
      <c r="B85" s="42"/>
      <c r="C85" s="255" t="s">
        <v>1816</v>
      </c>
      <c r="D85" s="255" t="s">
        <v>2453</v>
      </c>
      <c r="E85" s="22" t="s">
        <v>340</v>
      </c>
      <c r="F85" s="256">
        <v>3</v>
      </c>
      <c r="G85" s="41"/>
      <c r="H85" s="42"/>
    </row>
    <row r="86" s="2" customFormat="1" ht="16.8" customHeight="1">
      <c r="A86" s="41"/>
      <c r="B86" s="42"/>
      <c r="C86" s="251" t="s">
        <v>1427</v>
      </c>
      <c r="D86" s="252" t="s">
        <v>1428</v>
      </c>
      <c r="E86" s="253" t="s">
        <v>149</v>
      </c>
      <c r="F86" s="254">
        <v>9.2400000000000002</v>
      </c>
      <c r="G86" s="41"/>
      <c r="H86" s="42"/>
    </row>
    <row r="87" s="2" customFormat="1" ht="16.8" customHeight="1">
      <c r="A87" s="41"/>
      <c r="B87" s="42"/>
      <c r="C87" s="255" t="s">
        <v>3</v>
      </c>
      <c r="D87" s="255" t="s">
        <v>2454</v>
      </c>
      <c r="E87" s="22" t="s">
        <v>3</v>
      </c>
      <c r="F87" s="256">
        <v>9.2400000000000002</v>
      </c>
      <c r="G87" s="41"/>
      <c r="H87" s="42"/>
    </row>
    <row r="88" s="2" customFormat="1" ht="16.8" customHeight="1">
      <c r="A88" s="41"/>
      <c r="B88" s="42"/>
      <c r="C88" s="257" t="s">
        <v>2425</v>
      </c>
      <c r="D88" s="41"/>
      <c r="E88" s="41"/>
      <c r="F88" s="41"/>
      <c r="G88" s="41"/>
      <c r="H88" s="42"/>
    </row>
    <row r="89" s="2" customFormat="1" ht="16.8" customHeight="1">
      <c r="A89" s="41"/>
      <c r="B89" s="42"/>
      <c r="C89" s="255" t="s">
        <v>1748</v>
      </c>
      <c r="D89" s="255" t="s">
        <v>2455</v>
      </c>
      <c r="E89" s="22" t="s">
        <v>149</v>
      </c>
      <c r="F89" s="256">
        <v>9.2400000000000002</v>
      </c>
      <c r="G89" s="41"/>
      <c r="H89" s="42"/>
    </row>
    <row r="90" s="2" customFormat="1" ht="16.8" customHeight="1">
      <c r="A90" s="41"/>
      <c r="B90" s="42"/>
      <c r="C90" s="255" t="s">
        <v>1752</v>
      </c>
      <c r="D90" s="255" t="s">
        <v>2456</v>
      </c>
      <c r="E90" s="22" t="s">
        <v>149</v>
      </c>
      <c r="F90" s="256">
        <v>9.2400000000000002</v>
      </c>
      <c r="G90" s="41"/>
      <c r="H90" s="42"/>
    </row>
    <row r="91" s="2" customFormat="1" ht="16.8" customHeight="1">
      <c r="A91" s="41"/>
      <c r="B91" s="42"/>
      <c r="C91" s="255" t="s">
        <v>1744</v>
      </c>
      <c r="D91" s="255" t="s">
        <v>2457</v>
      </c>
      <c r="E91" s="22" t="s">
        <v>149</v>
      </c>
      <c r="F91" s="256">
        <v>9.2400000000000002</v>
      </c>
      <c r="G91" s="41"/>
      <c r="H91" s="42"/>
    </row>
    <row r="92" s="2" customFormat="1">
      <c r="A92" s="41"/>
      <c r="B92" s="42"/>
      <c r="C92" s="255" t="s">
        <v>1981</v>
      </c>
      <c r="D92" s="255" t="s">
        <v>2458</v>
      </c>
      <c r="E92" s="22" t="s">
        <v>149</v>
      </c>
      <c r="F92" s="256">
        <v>14.140000000000001</v>
      </c>
      <c r="G92" s="41"/>
      <c r="H92" s="42"/>
    </row>
    <row r="93" s="2" customFormat="1" ht="16.8" customHeight="1">
      <c r="A93" s="41"/>
      <c r="B93" s="42"/>
      <c r="C93" s="255" t="s">
        <v>1733</v>
      </c>
      <c r="D93" s="255" t="s">
        <v>2459</v>
      </c>
      <c r="E93" s="22" t="s">
        <v>149</v>
      </c>
      <c r="F93" s="256">
        <v>30.239999999999998</v>
      </c>
      <c r="G93" s="41"/>
      <c r="H93" s="42"/>
    </row>
    <row r="94" s="2" customFormat="1" ht="16.8" customHeight="1">
      <c r="A94" s="41"/>
      <c r="B94" s="42"/>
      <c r="C94" s="255" t="s">
        <v>1737</v>
      </c>
      <c r="D94" s="255" t="s">
        <v>2460</v>
      </c>
      <c r="E94" s="22" t="s">
        <v>149</v>
      </c>
      <c r="F94" s="256">
        <v>30.239999999999998</v>
      </c>
      <c r="G94" s="41"/>
      <c r="H94" s="42"/>
    </row>
    <row r="95" s="2" customFormat="1" ht="16.8" customHeight="1">
      <c r="A95" s="41"/>
      <c r="B95" s="42"/>
      <c r="C95" s="255" t="s">
        <v>1756</v>
      </c>
      <c r="D95" s="255" t="s">
        <v>2461</v>
      </c>
      <c r="E95" s="22" t="s">
        <v>149</v>
      </c>
      <c r="F95" s="256">
        <v>9.2400000000000002</v>
      </c>
      <c r="G95" s="41"/>
      <c r="H95" s="42"/>
    </row>
    <row r="96" s="2" customFormat="1" ht="16.8" customHeight="1">
      <c r="A96" s="41"/>
      <c r="B96" s="42"/>
      <c r="C96" s="251" t="s">
        <v>1430</v>
      </c>
      <c r="D96" s="252" t="s">
        <v>1431</v>
      </c>
      <c r="E96" s="253" t="s">
        <v>149</v>
      </c>
      <c r="F96" s="254">
        <v>28.93</v>
      </c>
      <c r="G96" s="41"/>
      <c r="H96" s="42"/>
    </row>
    <row r="97" s="2" customFormat="1" ht="16.8" customHeight="1">
      <c r="A97" s="41"/>
      <c r="B97" s="42"/>
      <c r="C97" s="255" t="s">
        <v>3</v>
      </c>
      <c r="D97" s="255" t="s">
        <v>2462</v>
      </c>
      <c r="E97" s="22" t="s">
        <v>3</v>
      </c>
      <c r="F97" s="256">
        <v>0</v>
      </c>
      <c r="G97" s="41"/>
      <c r="H97" s="42"/>
    </row>
    <row r="98" s="2" customFormat="1" ht="16.8" customHeight="1">
      <c r="A98" s="41"/>
      <c r="B98" s="42"/>
      <c r="C98" s="255" t="s">
        <v>3</v>
      </c>
      <c r="D98" s="255" t="s">
        <v>2463</v>
      </c>
      <c r="E98" s="22" t="s">
        <v>3</v>
      </c>
      <c r="F98" s="256">
        <v>7.2789999999999999</v>
      </c>
      <c r="G98" s="41"/>
      <c r="H98" s="42"/>
    </row>
    <row r="99" s="2" customFormat="1" ht="16.8" customHeight="1">
      <c r="A99" s="41"/>
      <c r="B99" s="42"/>
      <c r="C99" s="255" t="s">
        <v>3</v>
      </c>
      <c r="D99" s="255" t="s">
        <v>2464</v>
      </c>
      <c r="E99" s="22" t="s">
        <v>3</v>
      </c>
      <c r="F99" s="256">
        <v>21.651</v>
      </c>
      <c r="G99" s="41"/>
      <c r="H99" s="42"/>
    </row>
    <row r="100" s="2" customFormat="1" ht="16.8" customHeight="1">
      <c r="A100" s="41"/>
      <c r="B100" s="42"/>
      <c r="C100" s="255" t="s">
        <v>3</v>
      </c>
      <c r="D100" s="255" t="s">
        <v>163</v>
      </c>
      <c r="E100" s="22" t="s">
        <v>3</v>
      </c>
      <c r="F100" s="256">
        <v>28.93</v>
      </c>
      <c r="G100" s="41"/>
      <c r="H100" s="42"/>
    </row>
    <row r="101" s="2" customFormat="1" ht="16.8" customHeight="1">
      <c r="A101" s="41"/>
      <c r="B101" s="42"/>
      <c r="C101" s="257" t="s">
        <v>2425</v>
      </c>
      <c r="D101" s="41"/>
      <c r="E101" s="41"/>
      <c r="F101" s="41"/>
      <c r="G101" s="41"/>
      <c r="H101" s="42"/>
    </row>
    <row r="102" s="2" customFormat="1" ht="16.8" customHeight="1">
      <c r="A102" s="41"/>
      <c r="B102" s="42"/>
      <c r="C102" s="255" t="s">
        <v>1920</v>
      </c>
      <c r="D102" s="255" t="s">
        <v>2465</v>
      </c>
      <c r="E102" s="22" t="s">
        <v>149</v>
      </c>
      <c r="F102" s="256">
        <v>28.93</v>
      </c>
      <c r="G102" s="41"/>
      <c r="H102" s="42"/>
    </row>
    <row r="103" s="2" customFormat="1" ht="16.8" customHeight="1">
      <c r="A103" s="41"/>
      <c r="B103" s="42"/>
      <c r="C103" s="255" t="s">
        <v>1709</v>
      </c>
      <c r="D103" s="255" t="s">
        <v>2466</v>
      </c>
      <c r="E103" s="22" t="s">
        <v>149</v>
      </c>
      <c r="F103" s="256">
        <v>28.93</v>
      </c>
      <c r="G103" s="41"/>
      <c r="H103" s="42"/>
    </row>
    <row r="104" s="2" customFormat="1" ht="16.8" customHeight="1">
      <c r="A104" s="41"/>
      <c r="B104" s="42"/>
      <c r="C104" s="255" t="s">
        <v>1699</v>
      </c>
      <c r="D104" s="255" t="s">
        <v>2467</v>
      </c>
      <c r="E104" s="22" t="s">
        <v>149</v>
      </c>
      <c r="F104" s="256">
        <v>28.93</v>
      </c>
      <c r="G104" s="41"/>
      <c r="H104" s="42"/>
    </row>
    <row r="105" s="2" customFormat="1" ht="16.8" customHeight="1">
      <c r="A105" s="41"/>
      <c r="B105" s="42"/>
      <c r="C105" s="255" t="s">
        <v>293</v>
      </c>
      <c r="D105" s="255" t="s">
        <v>294</v>
      </c>
      <c r="E105" s="22" t="s">
        <v>149</v>
      </c>
      <c r="F105" s="256">
        <v>28.93</v>
      </c>
      <c r="G105" s="41"/>
      <c r="H105" s="42"/>
    </row>
    <row r="106" s="2" customFormat="1" ht="16.8" customHeight="1">
      <c r="A106" s="41"/>
      <c r="B106" s="42"/>
      <c r="C106" s="255" t="s">
        <v>1937</v>
      </c>
      <c r="D106" s="255" t="s">
        <v>2468</v>
      </c>
      <c r="E106" s="22" t="s">
        <v>189</v>
      </c>
      <c r="F106" s="256">
        <v>6.6539999999999999</v>
      </c>
      <c r="G106" s="41"/>
      <c r="H106" s="42"/>
    </row>
    <row r="107" s="2" customFormat="1" ht="16.8" customHeight="1">
      <c r="A107" s="41"/>
      <c r="B107" s="42"/>
      <c r="C107" s="251" t="s">
        <v>1422</v>
      </c>
      <c r="D107" s="252" t="s">
        <v>1423</v>
      </c>
      <c r="E107" s="253" t="s">
        <v>149</v>
      </c>
      <c r="F107" s="254">
        <v>105.03</v>
      </c>
      <c r="G107" s="41"/>
      <c r="H107" s="42"/>
    </row>
    <row r="108" s="2" customFormat="1" ht="16.8" customHeight="1">
      <c r="A108" s="41"/>
      <c r="B108" s="42"/>
      <c r="C108" s="255" t="s">
        <v>3</v>
      </c>
      <c r="D108" s="255" t="s">
        <v>2432</v>
      </c>
      <c r="E108" s="22" t="s">
        <v>3</v>
      </c>
      <c r="F108" s="256">
        <v>23.210000000000001</v>
      </c>
      <c r="G108" s="41"/>
      <c r="H108" s="42"/>
    </row>
    <row r="109" s="2" customFormat="1" ht="16.8" customHeight="1">
      <c r="A109" s="41"/>
      <c r="B109" s="42"/>
      <c r="C109" s="255" t="s">
        <v>3</v>
      </c>
      <c r="D109" s="255" t="s">
        <v>2433</v>
      </c>
      <c r="E109" s="22" t="s">
        <v>3</v>
      </c>
      <c r="F109" s="256">
        <v>38.359999999999999</v>
      </c>
      <c r="G109" s="41"/>
      <c r="H109" s="42"/>
    </row>
    <row r="110" s="2" customFormat="1" ht="16.8" customHeight="1">
      <c r="A110" s="41"/>
      <c r="B110" s="42"/>
      <c r="C110" s="255" t="s">
        <v>3</v>
      </c>
      <c r="D110" s="255" t="s">
        <v>2469</v>
      </c>
      <c r="E110" s="22" t="s">
        <v>3</v>
      </c>
      <c r="F110" s="256">
        <v>7.7999999999999998</v>
      </c>
      <c r="G110" s="41"/>
      <c r="H110" s="42"/>
    </row>
    <row r="111" s="2" customFormat="1" ht="16.8" customHeight="1">
      <c r="A111" s="41"/>
      <c r="B111" s="42"/>
      <c r="C111" s="255" t="s">
        <v>3</v>
      </c>
      <c r="D111" s="255" t="s">
        <v>2470</v>
      </c>
      <c r="E111" s="22" t="s">
        <v>3</v>
      </c>
      <c r="F111" s="256">
        <v>6.5</v>
      </c>
      <c r="G111" s="41"/>
      <c r="H111" s="42"/>
    </row>
    <row r="112" s="2" customFormat="1" ht="16.8" customHeight="1">
      <c r="A112" s="41"/>
      <c r="B112" s="42"/>
      <c r="C112" s="255" t="s">
        <v>3</v>
      </c>
      <c r="D112" s="255" t="s">
        <v>2471</v>
      </c>
      <c r="E112" s="22" t="s">
        <v>3</v>
      </c>
      <c r="F112" s="256">
        <v>10.960000000000001</v>
      </c>
      <c r="G112" s="41"/>
      <c r="H112" s="42"/>
    </row>
    <row r="113" s="2" customFormat="1" ht="16.8" customHeight="1">
      <c r="A113" s="41"/>
      <c r="B113" s="42"/>
      <c r="C113" s="255" t="s">
        <v>3</v>
      </c>
      <c r="D113" s="255" t="s">
        <v>2472</v>
      </c>
      <c r="E113" s="22" t="s">
        <v>3</v>
      </c>
      <c r="F113" s="256">
        <v>7</v>
      </c>
      <c r="G113" s="41"/>
      <c r="H113" s="42"/>
    </row>
    <row r="114" s="2" customFormat="1" ht="16.8" customHeight="1">
      <c r="A114" s="41"/>
      <c r="B114" s="42"/>
      <c r="C114" s="255" t="s">
        <v>3</v>
      </c>
      <c r="D114" s="255" t="s">
        <v>3</v>
      </c>
      <c r="E114" s="22" t="s">
        <v>3</v>
      </c>
      <c r="F114" s="256">
        <v>0</v>
      </c>
      <c r="G114" s="41"/>
      <c r="H114" s="42"/>
    </row>
    <row r="115" s="2" customFormat="1" ht="16.8" customHeight="1">
      <c r="A115" s="41"/>
      <c r="B115" s="42"/>
      <c r="C115" s="255" t="s">
        <v>3</v>
      </c>
      <c r="D115" s="255" t="s">
        <v>2473</v>
      </c>
      <c r="E115" s="22" t="s">
        <v>3</v>
      </c>
      <c r="F115" s="256">
        <v>11.199999999999999</v>
      </c>
      <c r="G115" s="41"/>
      <c r="H115" s="42"/>
    </row>
    <row r="116" s="2" customFormat="1" ht="16.8" customHeight="1">
      <c r="A116" s="41"/>
      <c r="B116" s="42"/>
      <c r="C116" s="255" t="s">
        <v>3</v>
      </c>
      <c r="D116" s="255" t="s">
        <v>163</v>
      </c>
      <c r="E116" s="22" t="s">
        <v>3</v>
      </c>
      <c r="F116" s="256">
        <v>105.03</v>
      </c>
      <c r="G116" s="41"/>
      <c r="H116" s="42"/>
    </row>
    <row r="117" s="2" customFormat="1" ht="16.8" customHeight="1">
      <c r="A117" s="41"/>
      <c r="B117" s="42"/>
      <c r="C117" s="257" t="s">
        <v>2425</v>
      </c>
      <c r="D117" s="41"/>
      <c r="E117" s="41"/>
      <c r="F117" s="41"/>
      <c r="G117" s="41"/>
      <c r="H117" s="42"/>
    </row>
    <row r="118" s="2" customFormat="1" ht="16.8" customHeight="1">
      <c r="A118" s="41"/>
      <c r="B118" s="42"/>
      <c r="C118" s="255" t="s">
        <v>1766</v>
      </c>
      <c r="D118" s="255" t="s">
        <v>2474</v>
      </c>
      <c r="E118" s="22" t="s">
        <v>149</v>
      </c>
      <c r="F118" s="256">
        <v>105.03</v>
      </c>
      <c r="G118" s="41"/>
      <c r="H118" s="42"/>
    </row>
    <row r="119" s="2" customFormat="1" ht="16.8" customHeight="1">
      <c r="A119" s="41"/>
      <c r="B119" s="42"/>
      <c r="C119" s="255" t="s">
        <v>1771</v>
      </c>
      <c r="D119" s="255" t="s">
        <v>2475</v>
      </c>
      <c r="E119" s="22" t="s">
        <v>149</v>
      </c>
      <c r="F119" s="256">
        <v>105.03</v>
      </c>
      <c r="G119" s="41"/>
      <c r="H119" s="42"/>
    </row>
    <row r="120" s="2" customFormat="1" ht="16.8" customHeight="1">
      <c r="A120" s="41"/>
      <c r="B120" s="42"/>
      <c r="C120" s="255" t="s">
        <v>1775</v>
      </c>
      <c r="D120" s="255" t="s">
        <v>2476</v>
      </c>
      <c r="E120" s="22" t="s">
        <v>149</v>
      </c>
      <c r="F120" s="256">
        <v>105.03</v>
      </c>
      <c r="G120" s="41"/>
      <c r="H120" s="42"/>
    </row>
    <row r="121" s="2" customFormat="1">
      <c r="A121" s="41"/>
      <c r="B121" s="42"/>
      <c r="C121" s="255" t="s">
        <v>1780</v>
      </c>
      <c r="D121" s="255" t="s">
        <v>2477</v>
      </c>
      <c r="E121" s="22" t="s">
        <v>149</v>
      </c>
      <c r="F121" s="256">
        <v>210.06</v>
      </c>
      <c r="G121" s="41"/>
      <c r="H121" s="42"/>
    </row>
    <row r="122" s="2" customFormat="1" ht="16.8" customHeight="1">
      <c r="A122" s="41"/>
      <c r="B122" s="42"/>
      <c r="C122" s="255" t="s">
        <v>1785</v>
      </c>
      <c r="D122" s="255" t="s">
        <v>2478</v>
      </c>
      <c r="E122" s="22" t="s">
        <v>149</v>
      </c>
      <c r="F122" s="256">
        <v>105.03</v>
      </c>
      <c r="G122" s="41"/>
      <c r="H122" s="42"/>
    </row>
    <row r="123" s="2" customFormat="1" ht="16.8" customHeight="1">
      <c r="A123" s="41"/>
      <c r="B123" s="42"/>
      <c r="C123" s="255" t="s">
        <v>1762</v>
      </c>
      <c r="D123" s="255" t="s">
        <v>2479</v>
      </c>
      <c r="E123" s="22" t="s">
        <v>149</v>
      </c>
      <c r="F123" s="256">
        <v>105.03</v>
      </c>
      <c r="G123" s="41"/>
      <c r="H123" s="42"/>
    </row>
    <row r="124" s="2" customFormat="1" ht="16.8" customHeight="1">
      <c r="A124" s="41"/>
      <c r="B124" s="42"/>
      <c r="C124" s="255" t="s">
        <v>1790</v>
      </c>
      <c r="D124" s="255" t="s">
        <v>2480</v>
      </c>
      <c r="E124" s="22" t="s">
        <v>149</v>
      </c>
      <c r="F124" s="256">
        <v>105.03</v>
      </c>
      <c r="G124" s="41"/>
      <c r="H124" s="42"/>
    </row>
    <row r="125" s="2" customFormat="1">
      <c r="A125" s="41"/>
      <c r="B125" s="42"/>
      <c r="C125" s="255" t="s">
        <v>1902</v>
      </c>
      <c r="D125" s="255" t="s">
        <v>2481</v>
      </c>
      <c r="E125" s="22" t="s">
        <v>149</v>
      </c>
      <c r="F125" s="256">
        <v>105.03</v>
      </c>
      <c r="G125" s="41"/>
      <c r="H125" s="42"/>
    </row>
    <row r="126" s="2" customFormat="1" ht="16.8" customHeight="1">
      <c r="A126" s="41"/>
      <c r="B126" s="42"/>
      <c r="C126" s="255" t="s">
        <v>1741</v>
      </c>
      <c r="D126" s="255" t="s">
        <v>1742</v>
      </c>
      <c r="E126" s="22" t="s">
        <v>149</v>
      </c>
      <c r="F126" s="256">
        <v>105.03</v>
      </c>
      <c r="G126" s="41"/>
      <c r="H126" s="42"/>
    </row>
    <row r="127" s="2" customFormat="1" ht="16.8" customHeight="1">
      <c r="A127" s="41"/>
      <c r="B127" s="42"/>
      <c r="C127" s="251" t="s">
        <v>2482</v>
      </c>
      <c r="D127" s="252" t="s">
        <v>2483</v>
      </c>
      <c r="E127" s="253" t="s">
        <v>1415</v>
      </c>
      <c r="F127" s="254">
        <v>10</v>
      </c>
      <c r="G127" s="41"/>
      <c r="H127" s="42"/>
    </row>
    <row r="128" s="2" customFormat="1" ht="16.8" customHeight="1">
      <c r="A128" s="41"/>
      <c r="B128" s="42"/>
      <c r="C128" s="255" t="s">
        <v>3</v>
      </c>
      <c r="D128" s="255" t="s">
        <v>3</v>
      </c>
      <c r="E128" s="22" t="s">
        <v>3</v>
      </c>
      <c r="F128" s="256">
        <v>0</v>
      </c>
      <c r="G128" s="41"/>
      <c r="H128" s="42"/>
    </row>
    <row r="129" s="2" customFormat="1" ht="16.8" customHeight="1">
      <c r="A129" s="41"/>
      <c r="B129" s="42"/>
      <c r="C129" s="255" t="s">
        <v>3</v>
      </c>
      <c r="D129" s="255" t="s">
        <v>207</v>
      </c>
      <c r="E129" s="22" t="s">
        <v>3</v>
      </c>
      <c r="F129" s="256">
        <v>10</v>
      </c>
      <c r="G129" s="41"/>
      <c r="H129" s="42"/>
    </row>
    <row r="130" s="2" customFormat="1" ht="16.8" customHeight="1">
      <c r="A130" s="41"/>
      <c r="B130" s="42"/>
      <c r="C130" s="251" t="s">
        <v>1425</v>
      </c>
      <c r="D130" s="252" t="s">
        <v>1426</v>
      </c>
      <c r="E130" s="253" t="s">
        <v>149</v>
      </c>
      <c r="F130" s="254">
        <v>21</v>
      </c>
      <c r="G130" s="41"/>
      <c r="H130" s="42"/>
    </row>
    <row r="131" s="2" customFormat="1" ht="16.8" customHeight="1">
      <c r="A131" s="41"/>
      <c r="B131" s="42"/>
      <c r="C131" s="255" t="s">
        <v>3</v>
      </c>
      <c r="D131" s="255" t="s">
        <v>2484</v>
      </c>
      <c r="E131" s="22" t="s">
        <v>3</v>
      </c>
      <c r="F131" s="256">
        <v>21</v>
      </c>
      <c r="G131" s="41"/>
      <c r="H131" s="42"/>
    </row>
    <row r="132" s="2" customFormat="1" ht="16.8" customHeight="1">
      <c r="A132" s="41"/>
      <c r="B132" s="42"/>
      <c r="C132" s="257" t="s">
        <v>2425</v>
      </c>
      <c r="D132" s="41"/>
      <c r="E132" s="41"/>
      <c r="F132" s="41"/>
      <c r="G132" s="41"/>
      <c r="H132" s="42"/>
    </row>
    <row r="133" s="2" customFormat="1" ht="16.8" customHeight="1">
      <c r="A133" s="41"/>
      <c r="B133" s="42"/>
      <c r="C133" s="255" t="s">
        <v>1717</v>
      </c>
      <c r="D133" s="255" t="s">
        <v>2485</v>
      </c>
      <c r="E133" s="22" t="s">
        <v>149</v>
      </c>
      <c r="F133" s="256">
        <v>21</v>
      </c>
      <c r="G133" s="41"/>
      <c r="H133" s="42"/>
    </row>
    <row r="134" s="2" customFormat="1" ht="16.8" customHeight="1">
      <c r="A134" s="41"/>
      <c r="B134" s="42"/>
      <c r="C134" s="255" t="s">
        <v>1725</v>
      </c>
      <c r="D134" s="255" t="s">
        <v>2486</v>
      </c>
      <c r="E134" s="22" t="s">
        <v>149</v>
      </c>
      <c r="F134" s="256">
        <v>21</v>
      </c>
      <c r="G134" s="41"/>
      <c r="H134" s="42"/>
    </row>
    <row r="135" s="2" customFormat="1" ht="16.8" customHeight="1">
      <c r="A135" s="41"/>
      <c r="B135" s="42"/>
      <c r="C135" s="255" t="s">
        <v>1721</v>
      </c>
      <c r="D135" s="255" t="s">
        <v>2487</v>
      </c>
      <c r="E135" s="22" t="s">
        <v>149</v>
      </c>
      <c r="F135" s="256">
        <v>21</v>
      </c>
      <c r="G135" s="41"/>
      <c r="H135" s="42"/>
    </row>
    <row r="136" s="2" customFormat="1" ht="16.8" customHeight="1">
      <c r="A136" s="41"/>
      <c r="B136" s="42"/>
      <c r="C136" s="255" t="s">
        <v>1729</v>
      </c>
      <c r="D136" s="255" t="s">
        <v>2488</v>
      </c>
      <c r="E136" s="22" t="s">
        <v>149</v>
      </c>
      <c r="F136" s="256">
        <v>21</v>
      </c>
      <c r="G136" s="41"/>
      <c r="H136" s="42"/>
    </row>
    <row r="137" s="2" customFormat="1" ht="16.8" customHeight="1">
      <c r="A137" s="41"/>
      <c r="B137" s="42"/>
      <c r="C137" s="255" t="s">
        <v>1733</v>
      </c>
      <c r="D137" s="255" t="s">
        <v>2459</v>
      </c>
      <c r="E137" s="22" t="s">
        <v>149</v>
      </c>
      <c r="F137" s="256">
        <v>30.239999999999998</v>
      </c>
      <c r="G137" s="41"/>
      <c r="H137" s="42"/>
    </row>
    <row r="138" s="2" customFormat="1" ht="16.8" customHeight="1">
      <c r="A138" s="41"/>
      <c r="B138" s="42"/>
      <c r="C138" s="255" t="s">
        <v>1737</v>
      </c>
      <c r="D138" s="255" t="s">
        <v>2460</v>
      </c>
      <c r="E138" s="22" t="s">
        <v>149</v>
      </c>
      <c r="F138" s="256">
        <v>30.239999999999998</v>
      </c>
      <c r="G138" s="41"/>
      <c r="H138" s="42"/>
    </row>
    <row r="139" s="2" customFormat="1" ht="26.4" customHeight="1">
      <c r="A139" s="41"/>
      <c r="B139" s="42"/>
      <c r="C139" s="250" t="s">
        <v>100</v>
      </c>
      <c r="D139" s="250" t="s">
        <v>101</v>
      </c>
      <c r="E139" s="41"/>
      <c r="F139" s="41"/>
      <c r="G139" s="41"/>
      <c r="H139" s="42"/>
    </row>
    <row r="140" s="2" customFormat="1" ht="16.8" customHeight="1">
      <c r="A140" s="41"/>
      <c r="B140" s="42"/>
      <c r="C140" s="251" t="s">
        <v>2489</v>
      </c>
      <c r="D140" s="252" t="s">
        <v>2490</v>
      </c>
      <c r="E140" s="253" t="s">
        <v>1415</v>
      </c>
      <c r="F140" s="254">
        <v>100</v>
      </c>
      <c r="G140" s="41"/>
      <c r="H140" s="42"/>
    </row>
    <row r="141" s="2" customFormat="1" ht="16.8" customHeight="1">
      <c r="A141" s="41"/>
      <c r="B141" s="42"/>
      <c r="C141" s="255" t="s">
        <v>3</v>
      </c>
      <c r="D141" s="255" t="s">
        <v>1936</v>
      </c>
      <c r="E141" s="22" t="s">
        <v>3</v>
      </c>
      <c r="F141" s="256">
        <v>100</v>
      </c>
      <c r="G141" s="41"/>
      <c r="H141" s="42"/>
    </row>
    <row r="142" s="2" customFormat="1" ht="16.8" customHeight="1">
      <c r="A142" s="41"/>
      <c r="B142" s="42"/>
      <c r="C142" s="251" t="s">
        <v>2226</v>
      </c>
      <c r="D142" s="252" t="s">
        <v>2227</v>
      </c>
      <c r="E142" s="253" t="s">
        <v>1415</v>
      </c>
      <c r="F142" s="254">
        <v>18.300000000000001</v>
      </c>
      <c r="G142" s="41"/>
      <c r="H142" s="42"/>
    </row>
    <row r="143" s="2" customFormat="1" ht="16.8" customHeight="1">
      <c r="A143" s="41"/>
      <c r="B143" s="42"/>
      <c r="C143" s="255" t="s">
        <v>3</v>
      </c>
      <c r="D143" s="255" t="s">
        <v>2228</v>
      </c>
      <c r="E143" s="22" t="s">
        <v>3</v>
      </c>
      <c r="F143" s="256">
        <v>18.300000000000001</v>
      </c>
      <c r="G143" s="41"/>
      <c r="H143" s="42"/>
    </row>
    <row r="144" s="2" customFormat="1" ht="16.8" customHeight="1">
      <c r="A144" s="41"/>
      <c r="B144" s="42"/>
      <c r="C144" s="257" t="s">
        <v>2425</v>
      </c>
      <c r="D144" s="41"/>
      <c r="E144" s="41"/>
      <c r="F144" s="41"/>
      <c r="G144" s="41"/>
      <c r="H144" s="42"/>
    </row>
    <row r="145" s="2" customFormat="1">
      <c r="A145" s="41"/>
      <c r="B145" s="42"/>
      <c r="C145" s="255" t="s">
        <v>2232</v>
      </c>
      <c r="D145" s="255" t="s">
        <v>2491</v>
      </c>
      <c r="E145" s="22" t="s">
        <v>189</v>
      </c>
      <c r="F145" s="256">
        <v>15.920999999999999</v>
      </c>
      <c r="G145" s="41"/>
      <c r="H145" s="42"/>
    </row>
    <row r="146" s="2" customFormat="1" ht="16.8" customHeight="1">
      <c r="A146" s="41"/>
      <c r="B146" s="42"/>
      <c r="C146" s="255" t="s">
        <v>1053</v>
      </c>
      <c r="D146" s="255" t="s">
        <v>2441</v>
      </c>
      <c r="E146" s="22" t="s">
        <v>189</v>
      </c>
      <c r="F146" s="256">
        <v>11.529</v>
      </c>
      <c r="G146" s="41"/>
      <c r="H146" s="42"/>
    </row>
    <row r="147" s="2" customFormat="1" ht="16.8" customHeight="1">
      <c r="A147" s="41"/>
      <c r="B147" s="42"/>
      <c r="C147" s="255" t="s">
        <v>1491</v>
      </c>
      <c r="D147" s="255" t="s">
        <v>2447</v>
      </c>
      <c r="E147" s="22" t="s">
        <v>189</v>
      </c>
      <c r="F147" s="256">
        <v>3.294</v>
      </c>
      <c r="G147" s="41"/>
      <c r="H147" s="42"/>
    </row>
    <row r="148" s="2" customFormat="1" ht="16.8" customHeight="1">
      <c r="A148" s="41"/>
      <c r="B148" s="42"/>
      <c r="C148" s="255" t="s">
        <v>2277</v>
      </c>
      <c r="D148" s="255" t="s">
        <v>2492</v>
      </c>
      <c r="E148" s="22" t="s">
        <v>189</v>
      </c>
      <c r="F148" s="256">
        <v>1.0980000000000001</v>
      </c>
      <c r="G148" s="41"/>
      <c r="H148" s="42"/>
    </row>
    <row r="149" s="2" customFormat="1">
      <c r="A149" s="41"/>
      <c r="B149" s="42"/>
      <c r="C149" s="255" t="s">
        <v>2299</v>
      </c>
      <c r="D149" s="255" t="s">
        <v>2493</v>
      </c>
      <c r="E149" s="22" t="s">
        <v>171</v>
      </c>
      <c r="F149" s="256">
        <v>18.300000000000001</v>
      </c>
      <c r="G149" s="41"/>
      <c r="H149" s="42"/>
    </row>
    <row r="150" s="2" customFormat="1" ht="16.8" customHeight="1">
      <c r="A150" s="41"/>
      <c r="B150" s="42"/>
      <c r="C150" s="255" t="s">
        <v>2335</v>
      </c>
      <c r="D150" s="255" t="s">
        <v>2336</v>
      </c>
      <c r="E150" s="22" t="s">
        <v>171</v>
      </c>
      <c r="F150" s="256">
        <v>18.300000000000001</v>
      </c>
      <c r="G150" s="41"/>
      <c r="H150" s="42"/>
    </row>
    <row r="151" s="2" customFormat="1" ht="16.8" customHeight="1">
      <c r="A151" s="41"/>
      <c r="B151" s="42"/>
      <c r="C151" s="251" t="s">
        <v>2494</v>
      </c>
      <c r="D151" s="252" t="s">
        <v>2495</v>
      </c>
      <c r="E151" s="253" t="s">
        <v>1415</v>
      </c>
      <c r="F151" s="254">
        <v>6.5800000000000001</v>
      </c>
      <c r="G151" s="41"/>
      <c r="H151" s="42"/>
    </row>
    <row r="152" s="2" customFormat="1" ht="16.8" customHeight="1">
      <c r="A152" s="41"/>
      <c r="B152" s="42"/>
      <c r="C152" s="255" t="s">
        <v>3</v>
      </c>
      <c r="D152" s="255" t="s">
        <v>2496</v>
      </c>
      <c r="E152" s="22" t="s">
        <v>3</v>
      </c>
      <c r="F152" s="256">
        <v>6.5800000000000001</v>
      </c>
      <c r="G152" s="41"/>
      <c r="H152" s="42"/>
    </row>
    <row r="153" s="2" customFormat="1" ht="7.44" customHeight="1">
      <c r="A153" s="41"/>
      <c r="B153" s="58"/>
      <c r="C153" s="59"/>
      <c r="D153" s="59"/>
      <c r="E153" s="59"/>
      <c r="F153" s="59"/>
      <c r="G153" s="59"/>
      <c r="H153" s="42"/>
    </row>
    <row r="154" s="2" customFormat="1">
      <c r="A154" s="41"/>
      <c r="B154" s="41"/>
      <c r="C154" s="41"/>
      <c r="D154" s="41"/>
      <c r="E154" s="41"/>
      <c r="F154" s="41"/>
      <c r="G154" s="41"/>
      <c r="H154" s="41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8" customFormat="1" ht="45" customHeight="1">
      <c r="B3" s="262"/>
      <c r="C3" s="263" t="s">
        <v>2497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2498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2499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2500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2501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2502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2503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2504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2505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2506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2507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78</v>
      </c>
      <c r="F18" s="269" t="s">
        <v>2508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2509</v>
      </c>
      <c r="F19" s="269" t="s">
        <v>2510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2511</v>
      </c>
      <c r="F20" s="269" t="s">
        <v>2512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2513</v>
      </c>
      <c r="F21" s="269" t="s">
        <v>2514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864</v>
      </c>
      <c r="F22" s="269" t="s">
        <v>865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2515</v>
      </c>
      <c r="F23" s="269" t="s">
        <v>2516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2517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2518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2519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2520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2521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2522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2523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2524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2525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130</v>
      </c>
      <c r="F36" s="269"/>
      <c r="G36" s="269" t="s">
        <v>2526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2527</v>
      </c>
      <c r="F37" s="269"/>
      <c r="G37" s="269" t="s">
        <v>2528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52</v>
      </c>
      <c r="F38" s="269"/>
      <c r="G38" s="269" t="s">
        <v>2529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53</v>
      </c>
      <c r="F39" s="269"/>
      <c r="G39" s="269" t="s">
        <v>2530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131</v>
      </c>
      <c r="F40" s="269"/>
      <c r="G40" s="269" t="s">
        <v>2531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132</v>
      </c>
      <c r="F41" s="269"/>
      <c r="G41" s="269" t="s">
        <v>2532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2533</v>
      </c>
      <c r="F42" s="269"/>
      <c r="G42" s="269" t="s">
        <v>2534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2535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2536</v>
      </c>
      <c r="F44" s="269"/>
      <c r="G44" s="269" t="s">
        <v>2537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134</v>
      </c>
      <c r="F45" s="269"/>
      <c r="G45" s="269" t="s">
        <v>2538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2539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2540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2541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2542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2543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2544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2545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2546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2547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2548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2549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2550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2551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2552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2553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2554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2555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2556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2557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2558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2559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2560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2561</v>
      </c>
      <c r="D76" s="287"/>
      <c r="E76" s="287"/>
      <c r="F76" s="287" t="s">
        <v>2562</v>
      </c>
      <c r="G76" s="288"/>
      <c r="H76" s="287" t="s">
        <v>53</v>
      </c>
      <c r="I76" s="287" t="s">
        <v>56</v>
      </c>
      <c r="J76" s="287" t="s">
        <v>2563</v>
      </c>
      <c r="K76" s="286"/>
    </row>
    <row r="77" s="1" customFormat="1" ht="17.25" customHeight="1">
      <c r="B77" s="284"/>
      <c r="C77" s="289" t="s">
        <v>2564</v>
      </c>
      <c r="D77" s="289"/>
      <c r="E77" s="289"/>
      <c r="F77" s="290" t="s">
        <v>2565</v>
      </c>
      <c r="G77" s="291"/>
      <c r="H77" s="289"/>
      <c r="I77" s="289"/>
      <c r="J77" s="289" t="s">
        <v>2566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52</v>
      </c>
      <c r="D79" s="294"/>
      <c r="E79" s="294"/>
      <c r="F79" s="295" t="s">
        <v>2567</v>
      </c>
      <c r="G79" s="296"/>
      <c r="H79" s="272" t="s">
        <v>2568</v>
      </c>
      <c r="I79" s="272" t="s">
        <v>2569</v>
      </c>
      <c r="J79" s="272">
        <v>20</v>
      </c>
      <c r="K79" s="286"/>
    </row>
    <row r="80" s="1" customFormat="1" ht="15" customHeight="1">
      <c r="B80" s="284"/>
      <c r="C80" s="272" t="s">
        <v>2570</v>
      </c>
      <c r="D80" s="272"/>
      <c r="E80" s="272"/>
      <c r="F80" s="295" t="s">
        <v>2567</v>
      </c>
      <c r="G80" s="296"/>
      <c r="H80" s="272" t="s">
        <v>2571</v>
      </c>
      <c r="I80" s="272" t="s">
        <v>2569</v>
      </c>
      <c r="J80" s="272">
        <v>120</v>
      </c>
      <c r="K80" s="286"/>
    </row>
    <row r="81" s="1" customFormat="1" ht="15" customHeight="1">
      <c r="B81" s="297"/>
      <c r="C81" s="272" t="s">
        <v>2572</v>
      </c>
      <c r="D81" s="272"/>
      <c r="E81" s="272"/>
      <c r="F81" s="295" t="s">
        <v>2573</v>
      </c>
      <c r="G81" s="296"/>
      <c r="H81" s="272" t="s">
        <v>2574</v>
      </c>
      <c r="I81" s="272" t="s">
        <v>2569</v>
      </c>
      <c r="J81" s="272">
        <v>50</v>
      </c>
      <c r="K81" s="286"/>
    </row>
    <row r="82" s="1" customFormat="1" ht="15" customHeight="1">
      <c r="B82" s="297"/>
      <c r="C82" s="272" t="s">
        <v>2575</v>
      </c>
      <c r="D82" s="272"/>
      <c r="E82" s="272"/>
      <c r="F82" s="295" t="s">
        <v>2567</v>
      </c>
      <c r="G82" s="296"/>
      <c r="H82" s="272" t="s">
        <v>2576</v>
      </c>
      <c r="I82" s="272" t="s">
        <v>2577</v>
      </c>
      <c r="J82" s="272"/>
      <c r="K82" s="286"/>
    </row>
    <row r="83" s="1" customFormat="1" ht="15" customHeight="1">
      <c r="B83" s="297"/>
      <c r="C83" s="298" t="s">
        <v>2578</v>
      </c>
      <c r="D83" s="298"/>
      <c r="E83" s="298"/>
      <c r="F83" s="299" t="s">
        <v>2573</v>
      </c>
      <c r="G83" s="298"/>
      <c r="H83" s="298" t="s">
        <v>2579</v>
      </c>
      <c r="I83" s="298" t="s">
        <v>2569</v>
      </c>
      <c r="J83" s="298">
        <v>15</v>
      </c>
      <c r="K83" s="286"/>
    </row>
    <row r="84" s="1" customFormat="1" ht="15" customHeight="1">
      <c r="B84" s="297"/>
      <c r="C84" s="298" t="s">
        <v>2580</v>
      </c>
      <c r="D84" s="298"/>
      <c r="E84" s="298"/>
      <c r="F84" s="299" t="s">
        <v>2573</v>
      </c>
      <c r="G84" s="298"/>
      <c r="H84" s="298" t="s">
        <v>2581</v>
      </c>
      <c r="I84" s="298" t="s">
        <v>2569</v>
      </c>
      <c r="J84" s="298">
        <v>15</v>
      </c>
      <c r="K84" s="286"/>
    </row>
    <row r="85" s="1" customFormat="1" ht="15" customHeight="1">
      <c r="B85" s="297"/>
      <c r="C85" s="298" t="s">
        <v>2582</v>
      </c>
      <c r="D85" s="298"/>
      <c r="E85" s="298"/>
      <c r="F85" s="299" t="s">
        <v>2573</v>
      </c>
      <c r="G85" s="298"/>
      <c r="H85" s="298" t="s">
        <v>2583</v>
      </c>
      <c r="I85" s="298" t="s">
        <v>2569</v>
      </c>
      <c r="J85" s="298">
        <v>20</v>
      </c>
      <c r="K85" s="286"/>
    </row>
    <row r="86" s="1" customFormat="1" ht="15" customHeight="1">
      <c r="B86" s="297"/>
      <c r="C86" s="298" t="s">
        <v>2584</v>
      </c>
      <c r="D86" s="298"/>
      <c r="E86" s="298"/>
      <c r="F86" s="299" t="s">
        <v>2573</v>
      </c>
      <c r="G86" s="298"/>
      <c r="H86" s="298" t="s">
        <v>2585</v>
      </c>
      <c r="I86" s="298" t="s">
        <v>2569</v>
      </c>
      <c r="J86" s="298">
        <v>20</v>
      </c>
      <c r="K86" s="286"/>
    </row>
    <row r="87" s="1" customFormat="1" ht="15" customHeight="1">
      <c r="B87" s="297"/>
      <c r="C87" s="272" t="s">
        <v>2586</v>
      </c>
      <c r="D87" s="272"/>
      <c r="E87" s="272"/>
      <c r="F87" s="295" t="s">
        <v>2573</v>
      </c>
      <c r="G87" s="296"/>
      <c r="H87" s="272" t="s">
        <v>2587</v>
      </c>
      <c r="I87" s="272" t="s">
        <v>2569</v>
      </c>
      <c r="J87" s="272">
        <v>50</v>
      </c>
      <c r="K87" s="286"/>
    </row>
    <row r="88" s="1" customFormat="1" ht="15" customHeight="1">
      <c r="B88" s="297"/>
      <c r="C88" s="272" t="s">
        <v>2588</v>
      </c>
      <c r="D88" s="272"/>
      <c r="E88" s="272"/>
      <c r="F88" s="295" t="s">
        <v>2573</v>
      </c>
      <c r="G88" s="296"/>
      <c r="H88" s="272" t="s">
        <v>2589</v>
      </c>
      <c r="I88" s="272" t="s">
        <v>2569</v>
      </c>
      <c r="J88" s="272">
        <v>20</v>
      </c>
      <c r="K88" s="286"/>
    </row>
    <row r="89" s="1" customFormat="1" ht="15" customHeight="1">
      <c r="B89" s="297"/>
      <c r="C89" s="272" t="s">
        <v>2590</v>
      </c>
      <c r="D89" s="272"/>
      <c r="E89" s="272"/>
      <c r="F89" s="295" t="s">
        <v>2573</v>
      </c>
      <c r="G89" s="296"/>
      <c r="H89" s="272" t="s">
        <v>2591</v>
      </c>
      <c r="I89" s="272" t="s">
        <v>2569</v>
      </c>
      <c r="J89" s="272">
        <v>20</v>
      </c>
      <c r="K89" s="286"/>
    </row>
    <row r="90" s="1" customFormat="1" ht="15" customHeight="1">
      <c r="B90" s="297"/>
      <c r="C90" s="272" t="s">
        <v>2592</v>
      </c>
      <c r="D90" s="272"/>
      <c r="E90" s="272"/>
      <c r="F90" s="295" t="s">
        <v>2573</v>
      </c>
      <c r="G90" s="296"/>
      <c r="H90" s="272" t="s">
        <v>2593</v>
      </c>
      <c r="I90" s="272" t="s">
        <v>2569</v>
      </c>
      <c r="J90" s="272">
        <v>50</v>
      </c>
      <c r="K90" s="286"/>
    </row>
    <row r="91" s="1" customFormat="1" ht="15" customHeight="1">
      <c r="B91" s="297"/>
      <c r="C91" s="272" t="s">
        <v>2594</v>
      </c>
      <c r="D91" s="272"/>
      <c r="E91" s="272"/>
      <c r="F91" s="295" t="s">
        <v>2573</v>
      </c>
      <c r="G91" s="296"/>
      <c r="H91" s="272" t="s">
        <v>2594</v>
      </c>
      <c r="I91" s="272" t="s">
        <v>2569</v>
      </c>
      <c r="J91" s="272">
        <v>50</v>
      </c>
      <c r="K91" s="286"/>
    </row>
    <row r="92" s="1" customFormat="1" ht="15" customHeight="1">
      <c r="B92" s="297"/>
      <c r="C92" s="272" t="s">
        <v>2595</v>
      </c>
      <c r="D92" s="272"/>
      <c r="E92" s="272"/>
      <c r="F92" s="295" t="s">
        <v>2573</v>
      </c>
      <c r="G92" s="296"/>
      <c r="H92" s="272" t="s">
        <v>2596</v>
      </c>
      <c r="I92" s="272" t="s">
        <v>2569</v>
      </c>
      <c r="J92" s="272">
        <v>255</v>
      </c>
      <c r="K92" s="286"/>
    </row>
    <row r="93" s="1" customFormat="1" ht="15" customHeight="1">
      <c r="B93" s="297"/>
      <c r="C93" s="272" t="s">
        <v>2597</v>
      </c>
      <c r="D93" s="272"/>
      <c r="E93" s="272"/>
      <c r="F93" s="295" t="s">
        <v>2567</v>
      </c>
      <c r="G93" s="296"/>
      <c r="H93" s="272" t="s">
        <v>2598</v>
      </c>
      <c r="I93" s="272" t="s">
        <v>2599</v>
      </c>
      <c r="J93" s="272"/>
      <c r="K93" s="286"/>
    </row>
    <row r="94" s="1" customFormat="1" ht="15" customHeight="1">
      <c r="B94" s="297"/>
      <c r="C94" s="272" t="s">
        <v>2600</v>
      </c>
      <c r="D94" s="272"/>
      <c r="E94" s="272"/>
      <c r="F94" s="295" t="s">
        <v>2567</v>
      </c>
      <c r="G94" s="296"/>
      <c r="H94" s="272" t="s">
        <v>2601</v>
      </c>
      <c r="I94" s="272" t="s">
        <v>2602</v>
      </c>
      <c r="J94" s="272"/>
      <c r="K94" s="286"/>
    </row>
    <row r="95" s="1" customFormat="1" ht="15" customHeight="1">
      <c r="B95" s="297"/>
      <c r="C95" s="272" t="s">
        <v>2603</v>
      </c>
      <c r="D95" s="272"/>
      <c r="E95" s="272"/>
      <c r="F95" s="295" t="s">
        <v>2567</v>
      </c>
      <c r="G95" s="296"/>
      <c r="H95" s="272" t="s">
        <v>2603</v>
      </c>
      <c r="I95" s="272" t="s">
        <v>2602</v>
      </c>
      <c r="J95" s="272"/>
      <c r="K95" s="286"/>
    </row>
    <row r="96" s="1" customFormat="1" ht="15" customHeight="1">
      <c r="B96" s="297"/>
      <c r="C96" s="272" t="s">
        <v>37</v>
      </c>
      <c r="D96" s="272"/>
      <c r="E96" s="272"/>
      <c r="F96" s="295" t="s">
        <v>2567</v>
      </c>
      <c r="G96" s="296"/>
      <c r="H96" s="272" t="s">
        <v>2604</v>
      </c>
      <c r="I96" s="272" t="s">
        <v>2602</v>
      </c>
      <c r="J96" s="272"/>
      <c r="K96" s="286"/>
    </row>
    <row r="97" s="1" customFormat="1" ht="15" customHeight="1">
      <c r="B97" s="297"/>
      <c r="C97" s="272" t="s">
        <v>47</v>
      </c>
      <c r="D97" s="272"/>
      <c r="E97" s="272"/>
      <c r="F97" s="295" t="s">
        <v>2567</v>
      </c>
      <c r="G97" s="296"/>
      <c r="H97" s="272" t="s">
        <v>2605</v>
      </c>
      <c r="I97" s="272" t="s">
        <v>2602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2606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2561</v>
      </c>
      <c r="D103" s="287"/>
      <c r="E103" s="287"/>
      <c r="F103" s="287" t="s">
        <v>2562</v>
      </c>
      <c r="G103" s="288"/>
      <c r="H103" s="287" t="s">
        <v>53</v>
      </c>
      <c r="I103" s="287" t="s">
        <v>56</v>
      </c>
      <c r="J103" s="287" t="s">
        <v>2563</v>
      </c>
      <c r="K103" s="286"/>
    </row>
    <row r="104" s="1" customFormat="1" ht="17.25" customHeight="1">
      <c r="B104" s="284"/>
      <c r="C104" s="289" t="s">
        <v>2564</v>
      </c>
      <c r="D104" s="289"/>
      <c r="E104" s="289"/>
      <c r="F104" s="290" t="s">
        <v>2565</v>
      </c>
      <c r="G104" s="291"/>
      <c r="H104" s="289"/>
      <c r="I104" s="289"/>
      <c r="J104" s="289" t="s">
        <v>2566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52</v>
      </c>
      <c r="D106" s="294"/>
      <c r="E106" s="294"/>
      <c r="F106" s="295" t="s">
        <v>2567</v>
      </c>
      <c r="G106" s="272"/>
      <c r="H106" s="272" t="s">
        <v>2607</v>
      </c>
      <c r="I106" s="272" t="s">
        <v>2569</v>
      </c>
      <c r="J106" s="272">
        <v>20</v>
      </c>
      <c r="K106" s="286"/>
    </row>
    <row r="107" s="1" customFormat="1" ht="15" customHeight="1">
      <c r="B107" s="284"/>
      <c r="C107" s="272" t="s">
        <v>2570</v>
      </c>
      <c r="D107" s="272"/>
      <c r="E107" s="272"/>
      <c r="F107" s="295" t="s">
        <v>2567</v>
      </c>
      <c r="G107" s="272"/>
      <c r="H107" s="272" t="s">
        <v>2607</v>
      </c>
      <c r="I107" s="272" t="s">
        <v>2569</v>
      </c>
      <c r="J107" s="272">
        <v>120</v>
      </c>
      <c r="K107" s="286"/>
    </row>
    <row r="108" s="1" customFormat="1" ht="15" customHeight="1">
      <c r="B108" s="297"/>
      <c r="C108" s="272" t="s">
        <v>2572</v>
      </c>
      <c r="D108" s="272"/>
      <c r="E108" s="272"/>
      <c r="F108" s="295" t="s">
        <v>2573</v>
      </c>
      <c r="G108" s="272"/>
      <c r="H108" s="272" t="s">
        <v>2607</v>
      </c>
      <c r="I108" s="272" t="s">
        <v>2569</v>
      </c>
      <c r="J108" s="272">
        <v>50</v>
      </c>
      <c r="K108" s="286"/>
    </row>
    <row r="109" s="1" customFormat="1" ht="15" customHeight="1">
      <c r="B109" s="297"/>
      <c r="C109" s="272" t="s">
        <v>2575</v>
      </c>
      <c r="D109" s="272"/>
      <c r="E109" s="272"/>
      <c r="F109" s="295" t="s">
        <v>2567</v>
      </c>
      <c r="G109" s="272"/>
      <c r="H109" s="272" t="s">
        <v>2607</v>
      </c>
      <c r="I109" s="272" t="s">
        <v>2577</v>
      </c>
      <c r="J109" s="272"/>
      <c r="K109" s="286"/>
    </row>
    <row r="110" s="1" customFormat="1" ht="15" customHeight="1">
      <c r="B110" s="297"/>
      <c r="C110" s="272" t="s">
        <v>2586</v>
      </c>
      <c r="D110" s="272"/>
      <c r="E110" s="272"/>
      <c r="F110" s="295" t="s">
        <v>2573</v>
      </c>
      <c r="G110" s="272"/>
      <c r="H110" s="272" t="s">
        <v>2607</v>
      </c>
      <c r="I110" s="272" t="s">
        <v>2569</v>
      </c>
      <c r="J110" s="272">
        <v>50</v>
      </c>
      <c r="K110" s="286"/>
    </row>
    <row r="111" s="1" customFormat="1" ht="15" customHeight="1">
      <c r="B111" s="297"/>
      <c r="C111" s="272" t="s">
        <v>2594</v>
      </c>
      <c r="D111" s="272"/>
      <c r="E111" s="272"/>
      <c r="F111" s="295" t="s">
        <v>2573</v>
      </c>
      <c r="G111" s="272"/>
      <c r="H111" s="272" t="s">
        <v>2607</v>
      </c>
      <c r="I111" s="272" t="s">
        <v>2569</v>
      </c>
      <c r="J111" s="272">
        <v>50</v>
      </c>
      <c r="K111" s="286"/>
    </row>
    <row r="112" s="1" customFormat="1" ht="15" customHeight="1">
      <c r="B112" s="297"/>
      <c r="C112" s="272" t="s">
        <v>2592</v>
      </c>
      <c r="D112" s="272"/>
      <c r="E112" s="272"/>
      <c r="F112" s="295" t="s">
        <v>2573</v>
      </c>
      <c r="G112" s="272"/>
      <c r="H112" s="272" t="s">
        <v>2607</v>
      </c>
      <c r="I112" s="272" t="s">
        <v>2569</v>
      </c>
      <c r="J112" s="272">
        <v>50</v>
      </c>
      <c r="K112" s="286"/>
    </row>
    <row r="113" s="1" customFormat="1" ht="15" customHeight="1">
      <c r="B113" s="297"/>
      <c r="C113" s="272" t="s">
        <v>52</v>
      </c>
      <c r="D113" s="272"/>
      <c r="E113" s="272"/>
      <c r="F113" s="295" t="s">
        <v>2567</v>
      </c>
      <c r="G113" s="272"/>
      <c r="H113" s="272" t="s">
        <v>2608</v>
      </c>
      <c r="I113" s="272" t="s">
        <v>2569</v>
      </c>
      <c r="J113" s="272">
        <v>20</v>
      </c>
      <c r="K113" s="286"/>
    </row>
    <row r="114" s="1" customFormat="1" ht="15" customHeight="1">
      <c r="B114" s="297"/>
      <c r="C114" s="272" t="s">
        <v>2609</v>
      </c>
      <c r="D114" s="272"/>
      <c r="E114" s="272"/>
      <c r="F114" s="295" t="s">
        <v>2567</v>
      </c>
      <c r="G114" s="272"/>
      <c r="H114" s="272" t="s">
        <v>2610</v>
      </c>
      <c r="I114" s="272" t="s">
        <v>2569</v>
      </c>
      <c r="J114" s="272">
        <v>120</v>
      </c>
      <c r="K114" s="286"/>
    </row>
    <row r="115" s="1" customFormat="1" ht="15" customHeight="1">
      <c r="B115" s="297"/>
      <c r="C115" s="272" t="s">
        <v>37</v>
      </c>
      <c r="D115" s="272"/>
      <c r="E115" s="272"/>
      <c r="F115" s="295" t="s">
        <v>2567</v>
      </c>
      <c r="G115" s="272"/>
      <c r="H115" s="272" t="s">
        <v>2611</v>
      </c>
      <c r="I115" s="272" t="s">
        <v>2602</v>
      </c>
      <c r="J115" s="272"/>
      <c r="K115" s="286"/>
    </row>
    <row r="116" s="1" customFormat="1" ht="15" customHeight="1">
      <c r="B116" s="297"/>
      <c r="C116" s="272" t="s">
        <v>47</v>
      </c>
      <c r="D116" s="272"/>
      <c r="E116" s="272"/>
      <c r="F116" s="295" t="s">
        <v>2567</v>
      </c>
      <c r="G116" s="272"/>
      <c r="H116" s="272" t="s">
        <v>2612</v>
      </c>
      <c r="I116" s="272" t="s">
        <v>2602</v>
      </c>
      <c r="J116" s="272"/>
      <c r="K116" s="286"/>
    </row>
    <row r="117" s="1" customFormat="1" ht="15" customHeight="1">
      <c r="B117" s="297"/>
      <c r="C117" s="272" t="s">
        <v>56</v>
      </c>
      <c r="D117" s="272"/>
      <c r="E117" s="272"/>
      <c r="F117" s="295" t="s">
        <v>2567</v>
      </c>
      <c r="G117" s="272"/>
      <c r="H117" s="272" t="s">
        <v>2613</v>
      </c>
      <c r="I117" s="272" t="s">
        <v>2614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2615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2561</v>
      </c>
      <c r="D123" s="287"/>
      <c r="E123" s="287"/>
      <c r="F123" s="287" t="s">
        <v>2562</v>
      </c>
      <c r="G123" s="288"/>
      <c r="H123" s="287" t="s">
        <v>53</v>
      </c>
      <c r="I123" s="287" t="s">
        <v>56</v>
      </c>
      <c r="J123" s="287" t="s">
        <v>2563</v>
      </c>
      <c r="K123" s="316"/>
    </row>
    <row r="124" s="1" customFormat="1" ht="17.25" customHeight="1">
      <c r="B124" s="315"/>
      <c r="C124" s="289" t="s">
        <v>2564</v>
      </c>
      <c r="D124" s="289"/>
      <c r="E124" s="289"/>
      <c r="F124" s="290" t="s">
        <v>2565</v>
      </c>
      <c r="G124" s="291"/>
      <c r="H124" s="289"/>
      <c r="I124" s="289"/>
      <c r="J124" s="289" t="s">
        <v>2566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2570</v>
      </c>
      <c r="D126" s="294"/>
      <c r="E126" s="294"/>
      <c r="F126" s="295" t="s">
        <v>2567</v>
      </c>
      <c r="G126" s="272"/>
      <c r="H126" s="272" t="s">
        <v>2607</v>
      </c>
      <c r="I126" s="272" t="s">
        <v>2569</v>
      </c>
      <c r="J126" s="272">
        <v>120</v>
      </c>
      <c r="K126" s="320"/>
    </row>
    <row r="127" s="1" customFormat="1" ht="15" customHeight="1">
      <c r="B127" s="317"/>
      <c r="C127" s="272" t="s">
        <v>2616</v>
      </c>
      <c r="D127" s="272"/>
      <c r="E127" s="272"/>
      <c r="F127" s="295" t="s">
        <v>2567</v>
      </c>
      <c r="G127" s="272"/>
      <c r="H127" s="272" t="s">
        <v>2617</v>
      </c>
      <c r="I127" s="272" t="s">
        <v>2569</v>
      </c>
      <c r="J127" s="272" t="s">
        <v>2618</v>
      </c>
      <c r="K127" s="320"/>
    </row>
    <row r="128" s="1" customFormat="1" ht="15" customHeight="1">
      <c r="B128" s="317"/>
      <c r="C128" s="272" t="s">
        <v>2515</v>
      </c>
      <c r="D128" s="272"/>
      <c r="E128" s="272"/>
      <c r="F128" s="295" t="s">
        <v>2567</v>
      </c>
      <c r="G128" s="272"/>
      <c r="H128" s="272" t="s">
        <v>2619</v>
      </c>
      <c r="I128" s="272" t="s">
        <v>2569</v>
      </c>
      <c r="J128" s="272" t="s">
        <v>2618</v>
      </c>
      <c r="K128" s="320"/>
    </row>
    <row r="129" s="1" customFormat="1" ht="15" customHeight="1">
      <c r="B129" s="317"/>
      <c r="C129" s="272" t="s">
        <v>2578</v>
      </c>
      <c r="D129" s="272"/>
      <c r="E129" s="272"/>
      <c r="F129" s="295" t="s">
        <v>2573</v>
      </c>
      <c r="G129" s="272"/>
      <c r="H129" s="272" t="s">
        <v>2579</v>
      </c>
      <c r="I129" s="272" t="s">
        <v>2569</v>
      </c>
      <c r="J129" s="272">
        <v>15</v>
      </c>
      <c r="K129" s="320"/>
    </row>
    <row r="130" s="1" customFormat="1" ht="15" customHeight="1">
      <c r="B130" s="317"/>
      <c r="C130" s="298" t="s">
        <v>2580</v>
      </c>
      <c r="D130" s="298"/>
      <c r="E130" s="298"/>
      <c r="F130" s="299" t="s">
        <v>2573</v>
      </c>
      <c r="G130" s="298"/>
      <c r="H130" s="298" t="s">
        <v>2581</v>
      </c>
      <c r="I130" s="298" t="s">
        <v>2569</v>
      </c>
      <c r="J130" s="298">
        <v>15</v>
      </c>
      <c r="K130" s="320"/>
    </row>
    <row r="131" s="1" customFormat="1" ht="15" customHeight="1">
      <c r="B131" s="317"/>
      <c r="C131" s="298" t="s">
        <v>2582</v>
      </c>
      <c r="D131" s="298"/>
      <c r="E131" s="298"/>
      <c r="F131" s="299" t="s">
        <v>2573</v>
      </c>
      <c r="G131" s="298"/>
      <c r="H131" s="298" t="s">
        <v>2583</v>
      </c>
      <c r="I131" s="298" t="s">
        <v>2569</v>
      </c>
      <c r="J131" s="298">
        <v>20</v>
      </c>
      <c r="K131" s="320"/>
    </row>
    <row r="132" s="1" customFormat="1" ht="15" customHeight="1">
      <c r="B132" s="317"/>
      <c r="C132" s="298" t="s">
        <v>2584</v>
      </c>
      <c r="D132" s="298"/>
      <c r="E132" s="298"/>
      <c r="F132" s="299" t="s">
        <v>2573</v>
      </c>
      <c r="G132" s="298"/>
      <c r="H132" s="298" t="s">
        <v>2585</v>
      </c>
      <c r="I132" s="298" t="s">
        <v>2569</v>
      </c>
      <c r="J132" s="298">
        <v>20</v>
      </c>
      <c r="K132" s="320"/>
    </row>
    <row r="133" s="1" customFormat="1" ht="15" customHeight="1">
      <c r="B133" s="317"/>
      <c r="C133" s="272" t="s">
        <v>2572</v>
      </c>
      <c r="D133" s="272"/>
      <c r="E133" s="272"/>
      <c r="F133" s="295" t="s">
        <v>2573</v>
      </c>
      <c r="G133" s="272"/>
      <c r="H133" s="272" t="s">
        <v>2607</v>
      </c>
      <c r="I133" s="272" t="s">
        <v>2569</v>
      </c>
      <c r="J133" s="272">
        <v>50</v>
      </c>
      <c r="K133" s="320"/>
    </row>
    <row r="134" s="1" customFormat="1" ht="15" customHeight="1">
      <c r="B134" s="317"/>
      <c r="C134" s="272" t="s">
        <v>2586</v>
      </c>
      <c r="D134" s="272"/>
      <c r="E134" s="272"/>
      <c r="F134" s="295" t="s">
        <v>2573</v>
      </c>
      <c r="G134" s="272"/>
      <c r="H134" s="272" t="s">
        <v>2607</v>
      </c>
      <c r="I134" s="272" t="s">
        <v>2569</v>
      </c>
      <c r="J134" s="272">
        <v>50</v>
      </c>
      <c r="K134" s="320"/>
    </row>
    <row r="135" s="1" customFormat="1" ht="15" customHeight="1">
      <c r="B135" s="317"/>
      <c r="C135" s="272" t="s">
        <v>2592</v>
      </c>
      <c r="D135" s="272"/>
      <c r="E135" s="272"/>
      <c r="F135" s="295" t="s">
        <v>2573</v>
      </c>
      <c r="G135" s="272"/>
      <c r="H135" s="272" t="s">
        <v>2607</v>
      </c>
      <c r="I135" s="272" t="s">
        <v>2569</v>
      </c>
      <c r="J135" s="272">
        <v>50</v>
      </c>
      <c r="K135" s="320"/>
    </row>
    <row r="136" s="1" customFormat="1" ht="15" customHeight="1">
      <c r="B136" s="317"/>
      <c r="C136" s="272" t="s">
        <v>2594</v>
      </c>
      <c r="D136" s="272"/>
      <c r="E136" s="272"/>
      <c r="F136" s="295" t="s">
        <v>2573</v>
      </c>
      <c r="G136" s="272"/>
      <c r="H136" s="272" t="s">
        <v>2607</v>
      </c>
      <c r="I136" s="272" t="s">
        <v>2569</v>
      </c>
      <c r="J136" s="272">
        <v>50</v>
      </c>
      <c r="K136" s="320"/>
    </row>
    <row r="137" s="1" customFormat="1" ht="15" customHeight="1">
      <c r="B137" s="317"/>
      <c r="C137" s="272" t="s">
        <v>2595</v>
      </c>
      <c r="D137" s="272"/>
      <c r="E137" s="272"/>
      <c r="F137" s="295" t="s">
        <v>2573</v>
      </c>
      <c r="G137" s="272"/>
      <c r="H137" s="272" t="s">
        <v>2620</v>
      </c>
      <c r="I137" s="272" t="s">
        <v>2569</v>
      </c>
      <c r="J137" s="272">
        <v>255</v>
      </c>
      <c r="K137" s="320"/>
    </row>
    <row r="138" s="1" customFormat="1" ht="15" customHeight="1">
      <c r="B138" s="317"/>
      <c r="C138" s="272" t="s">
        <v>2597</v>
      </c>
      <c r="D138" s="272"/>
      <c r="E138" s="272"/>
      <c r="F138" s="295" t="s">
        <v>2567</v>
      </c>
      <c r="G138" s="272"/>
      <c r="H138" s="272" t="s">
        <v>2621</v>
      </c>
      <c r="I138" s="272" t="s">
        <v>2599</v>
      </c>
      <c r="J138" s="272"/>
      <c r="K138" s="320"/>
    </row>
    <row r="139" s="1" customFormat="1" ht="15" customHeight="1">
      <c r="B139" s="317"/>
      <c r="C139" s="272" t="s">
        <v>2600</v>
      </c>
      <c r="D139" s="272"/>
      <c r="E139" s="272"/>
      <c r="F139" s="295" t="s">
        <v>2567</v>
      </c>
      <c r="G139" s="272"/>
      <c r="H139" s="272" t="s">
        <v>2622</v>
      </c>
      <c r="I139" s="272" t="s">
        <v>2602</v>
      </c>
      <c r="J139" s="272"/>
      <c r="K139" s="320"/>
    </row>
    <row r="140" s="1" customFormat="1" ht="15" customHeight="1">
      <c r="B140" s="317"/>
      <c r="C140" s="272" t="s">
        <v>2603</v>
      </c>
      <c r="D140" s="272"/>
      <c r="E140" s="272"/>
      <c r="F140" s="295" t="s">
        <v>2567</v>
      </c>
      <c r="G140" s="272"/>
      <c r="H140" s="272" t="s">
        <v>2603</v>
      </c>
      <c r="I140" s="272" t="s">
        <v>2602</v>
      </c>
      <c r="J140" s="272"/>
      <c r="K140" s="320"/>
    </row>
    <row r="141" s="1" customFormat="1" ht="15" customHeight="1">
      <c r="B141" s="317"/>
      <c r="C141" s="272" t="s">
        <v>37</v>
      </c>
      <c r="D141" s="272"/>
      <c r="E141" s="272"/>
      <c r="F141" s="295" t="s">
        <v>2567</v>
      </c>
      <c r="G141" s="272"/>
      <c r="H141" s="272" t="s">
        <v>2623</v>
      </c>
      <c r="I141" s="272" t="s">
        <v>2602</v>
      </c>
      <c r="J141" s="272"/>
      <c r="K141" s="320"/>
    </row>
    <row r="142" s="1" customFormat="1" ht="15" customHeight="1">
      <c r="B142" s="317"/>
      <c r="C142" s="272" t="s">
        <v>2624</v>
      </c>
      <c r="D142" s="272"/>
      <c r="E142" s="272"/>
      <c r="F142" s="295" t="s">
        <v>2567</v>
      </c>
      <c r="G142" s="272"/>
      <c r="H142" s="272" t="s">
        <v>2625</v>
      </c>
      <c r="I142" s="272" t="s">
        <v>2602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2626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2561</v>
      </c>
      <c r="D148" s="287"/>
      <c r="E148" s="287"/>
      <c r="F148" s="287" t="s">
        <v>2562</v>
      </c>
      <c r="G148" s="288"/>
      <c r="H148" s="287" t="s">
        <v>53</v>
      </c>
      <c r="I148" s="287" t="s">
        <v>56</v>
      </c>
      <c r="J148" s="287" t="s">
        <v>2563</v>
      </c>
      <c r="K148" s="286"/>
    </row>
    <row r="149" s="1" customFormat="1" ht="17.25" customHeight="1">
      <c r="B149" s="284"/>
      <c r="C149" s="289" t="s">
        <v>2564</v>
      </c>
      <c r="D149" s="289"/>
      <c r="E149" s="289"/>
      <c r="F149" s="290" t="s">
        <v>2565</v>
      </c>
      <c r="G149" s="291"/>
      <c r="H149" s="289"/>
      <c r="I149" s="289"/>
      <c r="J149" s="289" t="s">
        <v>2566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2570</v>
      </c>
      <c r="D151" s="272"/>
      <c r="E151" s="272"/>
      <c r="F151" s="325" t="s">
        <v>2567</v>
      </c>
      <c r="G151" s="272"/>
      <c r="H151" s="324" t="s">
        <v>2607</v>
      </c>
      <c r="I151" s="324" t="s">
        <v>2569</v>
      </c>
      <c r="J151" s="324">
        <v>120</v>
      </c>
      <c r="K151" s="320"/>
    </row>
    <row r="152" s="1" customFormat="1" ht="15" customHeight="1">
      <c r="B152" s="297"/>
      <c r="C152" s="324" t="s">
        <v>2616</v>
      </c>
      <c r="D152" s="272"/>
      <c r="E152" s="272"/>
      <c r="F152" s="325" t="s">
        <v>2567</v>
      </c>
      <c r="G152" s="272"/>
      <c r="H152" s="324" t="s">
        <v>2627</v>
      </c>
      <c r="I152" s="324" t="s">
        <v>2569</v>
      </c>
      <c r="J152" s="324" t="s">
        <v>2618</v>
      </c>
      <c r="K152" s="320"/>
    </row>
    <row r="153" s="1" customFormat="1" ht="15" customHeight="1">
      <c r="B153" s="297"/>
      <c r="C153" s="324" t="s">
        <v>2515</v>
      </c>
      <c r="D153" s="272"/>
      <c r="E153" s="272"/>
      <c r="F153" s="325" t="s">
        <v>2567</v>
      </c>
      <c r="G153" s="272"/>
      <c r="H153" s="324" t="s">
        <v>2628</v>
      </c>
      <c r="I153" s="324" t="s">
        <v>2569</v>
      </c>
      <c r="J153" s="324" t="s">
        <v>2618</v>
      </c>
      <c r="K153" s="320"/>
    </row>
    <row r="154" s="1" customFormat="1" ht="15" customHeight="1">
      <c r="B154" s="297"/>
      <c r="C154" s="324" t="s">
        <v>2572</v>
      </c>
      <c r="D154" s="272"/>
      <c r="E154" s="272"/>
      <c r="F154" s="325" t="s">
        <v>2573</v>
      </c>
      <c r="G154" s="272"/>
      <c r="H154" s="324" t="s">
        <v>2607</v>
      </c>
      <c r="I154" s="324" t="s">
        <v>2569</v>
      </c>
      <c r="J154" s="324">
        <v>50</v>
      </c>
      <c r="K154" s="320"/>
    </row>
    <row r="155" s="1" customFormat="1" ht="15" customHeight="1">
      <c r="B155" s="297"/>
      <c r="C155" s="324" t="s">
        <v>2575</v>
      </c>
      <c r="D155" s="272"/>
      <c r="E155" s="272"/>
      <c r="F155" s="325" t="s">
        <v>2567</v>
      </c>
      <c r="G155" s="272"/>
      <c r="H155" s="324" t="s">
        <v>2607</v>
      </c>
      <c r="I155" s="324" t="s">
        <v>2577</v>
      </c>
      <c r="J155" s="324"/>
      <c r="K155" s="320"/>
    </row>
    <row r="156" s="1" customFormat="1" ht="15" customHeight="1">
      <c r="B156" s="297"/>
      <c r="C156" s="324" t="s">
        <v>2586</v>
      </c>
      <c r="D156" s="272"/>
      <c r="E156" s="272"/>
      <c r="F156" s="325" t="s">
        <v>2573</v>
      </c>
      <c r="G156" s="272"/>
      <c r="H156" s="324" t="s">
        <v>2607</v>
      </c>
      <c r="I156" s="324" t="s">
        <v>2569</v>
      </c>
      <c r="J156" s="324">
        <v>50</v>
      </c>
      <c r="K156" s="320"/>
    </row>
    <row r="157" s="1" customFormat="1" ht="15" customHeight="1">
      <c r="B157" s="297"/>
      <c r="C157" s="324" t="s">
        <v>2594</v>
      </c>
      <c r="D157" s="272"/>
      <c r="E157" s="272"/>
      <c r="F157" s="325" t="s">
        <v>2573</v>
      </c>
      <c r="G157" s="272"/>
      <c r="H157" s="324" t="s">
        <v>2607</v>
      </c>
      <c r="I157" s="324" t="s">
        <v>2569</v>
      </c>
      <c r="J157" s="324">
        <v>50</v>
      </c>
      <c r="K157" s="320"/>
    </row>
    <row r="158" s="1" customFormat="1" ht="15" customHeight="1">
      <c r="B158" s="297"/>
      <c r="C158" s="324" t="s">
        <v>2592</v>
      </c>
      <c r="D158" s="272"/>
      <c r="E158" s="272"/>
      <c r="F158" s="325" t="s">
        <v>2573</v>
      </c>
      <c r="G158" s="272"/>
      <c r="H158" s="324" t="s">
        <v>2607</v>
      </c>
      <c r="I158" s="324" t="s">
        <v>2569</v>
      </c>
      <c r="J158" s="324">
        <v>50</v>
      </c>
      <c r="K158" s="320"/>
    </row>
    <row r="159" s="1" customFormat="1" ht="15" customHeight="1">
      <c r="B159" s="297"/>
      <c r="C159" s="324" t="s">
        <v>118</v>
      </c>
      <c r="D159" s="272"/>
      <c r="E159" s="272"/>
      <c r="F159" s="325" t="s">
        <v>2567</v>
      </c>
      <c r="G159" s="272"/>
      <c r="H159" s="324" t="s">
        <v>2629</v>
      </c>
      <c r="I159" s="324" t="s">
        <v>2569</v>
      </c>
      <c r="J159" s="324" t="s">
        <v>2630</v>
      </c>
      <c r="K159" s="320"/>
    </row>
    <row r="160" s="1" customFormat="1" ht="15" customHeight="1">
      <c r="B160" s="297"/>
      <c r="C160" s="324" t="s">
        <v>2631</v>
      </c>
      <c r="D160" s="272"/>
      <c r="E160" s="272"/>
      <c r="F160" s="325" t="s">
        <v>2567</v>
      </c>
      <c r="G160" s="272"/>
      <c r="H160" s="324" t="s">
        <v>2632</v>
      </c>
      <c r="I160" s="324" t="s">
        <v>2602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2633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2561</v>
      </c>
      <c r="D166" s="287"/>
      <c r="E166" s="287"/>
      <c r="F166" s="287" t="s">
        <v>2562</v>
      </c>
      <c r="G166" s="329"/>
      <c r="H166" s="330" t="s">
        <v>53</v>
      </c>
      <c r="I166" s="330" t="s">
        <v>56</v>
      </c>
      <c r="J166" s="287" t="s">
        <v>2563</v>
      </c>
      <c r="K166" s="264"/>
    </row>
    <row r="167" s="1" customFormat="1" ht="17.25" customHeight="1">
      <c r="B167" s="265"/>
      <c r="C167" s="289" t="s">
        <v>2564</v>
      </c>
      <c r="D167" s="289"/>
      <c r="E167" s="289"/>
      <c r="F167" s="290" t="s">
        <v>2565</v>
      </c>
      <c r="G167" s="331"/>
      <c r="H167" s="332"/>
      <c r="I167" s="332"/>
      <c r="J167" s="289" t="s">
        <v>2566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2570</v>
      </c>
      <c r="D169" s="272"/>
      <c r="E169" s="272"/>
      <c r="F169" s="295" t="s">
        <v>2567</v>
      </c>
      <c r="G169" s="272"/>
      <c r="H169" s="272" t="s">
        <v>2607</v>
      </c>
      <c r="I169" s="272" t="s">
        <v>2569</v>
      </c>
      <c r="J169" s="272">
        <v>120</v>
      </c>
      <c r="K169" s="320"/>
    </row>
    <row r="170" s="1" customFormat="1" ht="15" customHeight="1">
      <c r="B170" s="297"/>
      <c r="C170" s="272" t="s">
        <v>2616</v>
      </c>
      <c r="D170" s="272"/>
      <c r="E170" s="272"/>
      <c r="F170" s="295" t="s">
        <v>2567</v>
      </c>
      <c r="G170" s="272"/>
      <c r="H170" s="272" t="s">
        <v>2617</v>
      </c>
      <c r="I170" s="272" t="s">
        <v>2569</v>
      </c>
      <c r="J170" s="272" t="s">
        <v>2618</v>
      </c>
      <c r="K170" s="320"/>
    </row>
    <row r="171" s="1" customFormat="1" ht="15" customHeight="1">
      <c r="B171" s="297"/>
      <c r="C171" s="272" t="s">
        <v>2515</v>
      </c>
      <c r="D171" s="272"/>
      <c r="E171" s="272"/>
      <c r="F171" s="295" t="s">
        <v>2567</v>
      </c>
      <c r="G171" s="272"/>
      <c r="H171" s="272" t="s">
        <v>2634</v>
      </c>
      <c r="I171" s="272" t="s">
        <v>2569</v>
      </c>
      <c r="J171" s="272" t="s">
        <v>2618</v>
      </c>
      <c r="K171" s="320"/>
    </row>
    <row r="172" s="1" customFormat="1" ht="15" customHeight="1">
      <c r="B172" s="297"/>
      <c r="C172" s="272" t="s">
        <v>2572</v>
      </c>
      <c r="D172" s="272"/>
      <c r="E172" s="272"/>
      <c r="F172" s="295" t="s">
        <v>2573</v>
      </c>
      <c r="G172" s="272"/>
      <c r="H172" s="272" t="s">
        <v>2634</v>
      </c>
      <c r="I172" s="272" t="s">
        <v>2569</v>
      </c>
      <c r="J172" s="272">
        <v>50</v>
      </c>
      <c r="K172" s="320"/>
    </row>
    <row r="173" s="1" customFormat="1" ht="15" customHeight="1">
      <c r="B173" s="297"/>
      <c r="C173" s="272" t="s">
        <v>2575</v>
      </c>
      <c r="D173" s="272"/>
      <c r="E173" s="272"/>
      <c r="F173" s="295" t="s">
        <v>2567</v>
      </c>
      <c r="G173" s="272"/>
      <c r="H173" s="272" t="s">
        <v>2634</v>
      </c>
      <c r="I173" s="272" t="s">
        <v>2577</v>
      </c>
      <c r="J173" s="272"/>
      <c r="K173" s="320"/>
    </row>
    <row r="174" s="1" customFormat="1" ht="15" customHeight="1">
      <c r="B174" s="297"/>
      <c r="C174" s="272" t="s">
        <v>2586</v>
      </c>
      <c r="D174" s="272"/>
      <c r="E174" s="272"/>
      <c r="F174" s="295" t="s">
        <v>2573</v>
      </c>
      <c r="G174" s="272"/>
      <c r="H174" s="272" t="s">
        <v>2634</v>
      </c>
      <c r="I174" s="272" t="s">
        <v>2569</v>
      </c>
      <c r="J174" s="272">
        <v>50</v>
      </c>
      <c r="K174" s="320"/>
    </row>
    <row r="175" s="1" customFormat="1" ht="15" customHeight="1">
      <c r="B175" s="297"/>
      <c r="C175" s="272" t="s">
        <v>2594</v>
      </c>
      <c r="D175" s="272"/>
      <c r="E175" s="272"/>
      <c r="F175" s="295" t="s">
        <v>2573</v>
      </c>
      <c r="G175" s="272"/>
      <c r="H175" s="272" t="s">
        <v>2634</v>
      </c>
      <c r="I175" s="272" t="s">
        <v>2569</v>
      </c>
      <c r="J175" s="272">
        <v>50</v>
      </c>
      <c r="K175" s="320"/>
    </row>
    <row r="176" s="1" customFormat="1" ht="15" customHeight="1">
      <c r="B176" s="297"/>
      <c r="C176" s="272" t="s">
        <v>2592</v>
      </c>
      <c r="D176" s="272"/>
      <c r="E176" s="272"/>
      <c r="F176" s="295" t="s">
        <v>2573</v>
      </c>
      <c r="G176" s="272"/>
      <c r="H176" s="272" t="s">
        <v>2634</v>
      </c>
      <c r="I176" s="272" t="s">
        <v>2569</v>
      </c>
      <c r="J176" s="272">
        <v>50</v>
      </c>
      <c r="K176" s="320"/>
    </row>
    <row r="177" s="1" customFormat="1" ht="15" customHeight="1">
      <c r="B177" s="297"/>
      <c r="C177" s="272" t="s">
        <v>130</v>
      </c>
      <c r="D177" s="272"/>
      <c r="E177" s="272"/>
      <c r="F177" s="295" t="s">
        <v>2567</v>
      </c>
      <c r="G177" s="272"/>
      <c r="H177" s="272" t="s">
        <v>2635</v>
      </c>
      <c r="I177" s="272" t="s">
        <v>2636</v>
      </c>
      <c r="J177" s="272"/>
      <c r="K177" s="320"/>
    </row>
    <row r="178" s="1" customFormat="1" ht="15" customHeight="1">
      <c r="B178" s="297"/>
      <c r="C178" s="272" t="s">
        <v>56</v>
      </c>
      <c r="D178" s="272"/>
      <c r="E178" s="272"/>
      <c r="F178" s="295" t="s">
        <v>2567</v>
      </c>
      <c r="G178" s="272"/>
      <c r="H178" s="272" t="s">
        <v>2637</v>
      </c>
      <c r="I178" s="272" t="s">
        <v>2638</v>
      </c>
      <c r="J178" s="272">
        <v>1</v>
      </c>
      <c r="K178" s="320"/>
    </row>
    <row r="179" s="1" customFormat="1" ht="15" customHeight="1">
      <c r="B179" s="297"/>
      <c r="C179" s="272" t="s">
        <v>52</v>
      </c>
      <c r="D179" s="272"/>
      <c r="E179" s="272"/>
      <c r="F179" s="295" t="s">
        <v>2567</v>
      </c>
      <c r="G179" s="272"/>
      <c r="H179" s="272" t="s">
        <v>2639</v>
      </c>
      <c r="I179" s="272" t="s">
        <v>2569</v>
      </c>
      <c r="J179" s="272">
        <v>20</v>
      </c>
      <c r="K179" s="320"/>
    </row>
    <row r="180" s="1" customFormat="1" ht="15" customHeight="1">
      <c r="B180" s="297"/>
      <c r="C180" s="272" t="s">
        <v>53</v>
      </c>
      <c r="D180" s="272"/>
      <c r="E180" s="272"/>
      <c r="F180" s="295" t="s">
        <v>2567</v>
      </c>
      <c r="G180" s="272"/>
      <c r="H180" s="272" t="s">
        <v>2640</v>
      </c>
      <c r="I180" s="272" t="s">
        <v>2569</v>
      </c>
      <c r="J180" s="272">
        <v>255</v>
      </c>
      <c r="K180" s="320"/>
    </row>
    <row r="181" s="1" customFormat="1" ht="15" customHeight="1">
      <c r="B181" s="297"/>
      <c r="C181" s="272" t="s">
        <v>131</v>
      </c>
      <c r="D181" s="272"/>
      <c r="E181" s="272"/>
      <c r="F181" s="295" t="s">
        <v>2567</v>
      </c>
      <c r="G181" s="272"/>
      <c r="H181" s="272" t="s">
        <v>2531</v>
      </c>
      <c r="I181" s="272" t="s">
        <v>2569</v>
      </c>
      <c r="J181" s="272">
        <v>10</v>
      </c>
      <c r="K181" s="320"/>
    </row>
    <row r="182" s="1" customFormat="1" ht="15" customHeight="1">
      <c r="B182" s="297"/>
      <c r="C182" s="272" t="s">
        <v>132</v>
      </c>
      <c r="D182" s="272"/>
      <c r="E182" s="272"/>
      <c r="F182" s="295" t="s">
        <v>2567</v>
      </c>
      <c r="G182" s="272"/>
      <c r="H182" s="272" t="s">
        <v>2641</v>
      </c>
      <c r="I182" s="272" t="s">
        <v>2602</v>
      </c>
      <c r="J182" s="272"/>
      <c r="K182" s="320"/>
    </row>
    <row r="183" s="1" customFormat="1" ht="15" customHeight="1">
      <c r="B183" s="297"/>
      <c r="C183" s="272" t="s">
        <v>2642</v>
      </c>
      <c r="D183" s="272"/>
      <c r="E183" s="272"/>
      <c r="F183" s="295" t="s">
        <v>2567</v>
      </c>
      <c r="G183" s="272"/>
      <c r="H183" s="272" t="s">
        <v>2643</v>
      </c>
      <c r="I183" s="272" t="s">
        <v>2602</v>
      </c>
      <c r="J183" s="272"/>
      <c r="K183" s="320"/>
    </row>
    <row r="184" s="1" customFormat="1" ht="15" customHeight="1">
      <c r="B184" s="297"/>
      <c r="C184" s="272" t="s">
        <v>2631</v>
      </c>
      <c r="D184" s="272"/>
      <c r="E184" s="272"/>
      <c r="F184" s="295" t="s">
        <v>2567</v>
      </c>
      <c r="G184" s="272"/>
      <c r="H184" s="272" t="s">
        <v>2644</v>
      </c>
      <c r="I184" s="272" t="s">
        <v>2602</v>
      </c>
      <c r="J184" s="272"/>
      <c r="K184" s="320"/>
    </row>
    <row r="185" s="1" customFormat="1" ht="15" customHeight="1">
      <c r="B185" s="297"/>
      <c r="C185" s="272" t="s">
        <v>134</v>
      </c>
      <c r="D185" s="272"/>
      <c r="E185" s="272"/>
      <c r="F185" s="295" t="s">
        <v>2573</v>
      </c>
      <c r="G185" s="272"/>
      <c r="H185" s="272" t="s">
        <v>2645</v>
      </c>
      <c r="I185" s="272" t="s">
        <v>2569</v>
      </c>
      <c r="J185" s="272">
        <v>50</v>
      </c>
      <c r="K185" s="320"/>
    </row>
    <row r="186" s="1" customFormat="1" ht="15" customHeight="1">
      <c r="B186" s="297"/>
      <c r="C186" s="272" t="s">
        <v>2646</v>
      </c>
      <c r="D186" s="272"/>
      <c r="E186" s="272"/>
      <c r="F186" s="295" t="s">
        <v>2573</v>
      </c>
      <c r="G186" s="272"/>
      <c r="H186" s="272" t="s">
        <v>2647</v>
      </c>
      <c r="I186" s="272" t="s">
        <v>2648</v>
      </c>
      <c r="J186" s="272"/>
      <c r="K186" s="320"/>
    </row>
    <row r="187" s="1" customFormat="1" ht="15" customHeight="1">
      <c r="B187" s="297"/>
      <c r="C187" s="272" t="s">
        <v>2649</v>
      </c>
      <c r="D187" s="272"/>
      <c r="E187" s="272"/>
      <c r="F187" s="295" t="s">
        <v>2573</v>
      </c>
      <c r="G187" s="272"/>
      <c r="H187" s="272" t="s">
        <v>2650</v>
      </c>
      <c r="I187" s="272" t="s">
        <v>2648</v>
      </c>
      <c r="J187" s="272"/>
      <c r="K187" s="320"/>
    </row>
    <row r="188" s="1" customFormat="1" ht="15" customHeight="1">
      <c r="B188" s="297"/>
      <c r="C188" s="272" t="s">
        <v>2651</v>
      </c>
      <c r="D188" s="272"/>
      <c r="E188" s="272"/>
      <c r="F188" s="295" t="s">
        <v>2573</v>
      </c>
      <c r="G188" s="272"/>
      <c r="H188" s="272" t="s">
        <v>2652</v>
      </c>
      <c r="I188" s="272" t="s">
        <v>2648</v>
      </c>
      <c r="J188" s="272"/>
      <c r="K188" s="320"/>
    </row>
    <row r="189" s="1" customFormat="1" ht="15" customHeight="1">
      <c r="B189" s="297"/>
      <c r="C189" s="333" t="s">
        <v>2653</v>
      </c>
      <c r="D189" s="272"/>
      <c r="E189" s="272"/>
      <c r="F189" s="295" t="s">
        <v>2573</v>
      </c>
      <c r="G189" s="272"/>
      <c r="H189" s="272" t="s">
        <v>2654</v>
      </c>
      <c r="I189" s="272" t="s">
        <v>2655</v>
      </c>
      <c r="J189" s="334" t="s">
        <v>2656</v>
      </c>
      <c r="K189" s="320"/>
    </row>
    <row r="190" s="19" customFormat="1" ht="15" customHeight="1">
      <c r="B190" s="335"/>
      <c r="C190" s="336" t="s">
        <v>2657</v>
      </c>
      <c r="D190" s="337"/>
      <c r="E190" s="337"/>
      <c r="F190" s="338" t="s">
        <v>2573</v>
      </c>
      <c r="G190" s="337"/>
      <c r="H190" s="337" t="s">
        <v>2658</v>
      </c>
      <c r="I190" s="337" t="s">
        <v>2655</v>
      </c>
      <c r="J190" s="339" t="s">
        <v>2656</v>
      </c>
      <c r="K190" s="340"/>
    </row>
    <row r="191" s="1" customFormat="1" ht="15" customHeight="1">
      <c r="B191" s="297"/>
      <c r="C191" s="333" t="s">
        <v>41</v>
      </c>
      <c r="D191" s="272"/>
      <c r="E191" s="272"/>
      <c r="F191" s="295" t="s">
        <v>2567</v>
      </c>
      <c r="G191" s="272"/>
      <c r="H191" s="269" t="s">
        <v>2659</v>
      </c>
      <c r="I191" s="272" t="s">
        <v>2660</v>
      </c>
      <c r="J191" s="272"/>
      <c r="K191" s="320"/>
    </row>
    <row r="192" s="1" customFormat="1" ht="15" customHeight="1">
      <c r="B192" s="297"/>
      <c r="C192" s="333" t="s">
        <v>2661</v>
      </c>
      <c r="D192" s="272"/>
      <c r="E192" s="272"/>
      <c r="F192" s="295" t="s">
        <v>2567</v>
      </c>
      <c r="G192" s="272"/>
      <c r="H192" s="272" t="s">
        <v>2662</v>
      </c>
      <c r="I192" s="272" t="s">
        <v>2602</v>
      </c>
      <c r="J192" s="272"/>
      <c r="K192" s="320"/>
    </row>
    <row r="193" s="1" customFormat="1" ht="15" customHeight="1">
      <c r="B193" s="297"/>
      <c r="C193" s="333" t="s">
        <v>2663</v>
      </c>
      <c r="D193" s="272"/>
      <c r="E193" s="272"/>
      <c r="F193" s="295" t="s">
        <v>2567</v>
      </c>
      <c r="G193" s="272"/>
      <c r="H193" s="272" t="s">
        <v>2664</v>
      </c>
      <c r="I193" s="272" t="s">
        <v>2602</v>
      </c>
      <c r="J193" s="272"/>
      <c r="K193" s="320"/>
    </row>
    <row r="194" s="1" customFormat="1" ht="15" customHeight="1">
      <c r="B194" s="297"/>
      <c r="C194" s="333" t="s">
        <v>2665</v>
      </c>
      <c r="D194" s="272"/>
      <c r="E194" s="272"/>
      <c r="F194" s="295" t="s">
        <v>2573</v>
      </c>
      <c r="G194" s="272"/>
      <c r="H194" s="272" t="s">
        <v>2666</v>
      </c>
      <c r="I194" s="272" t="s">
        <v>2602</v>
      </c>
      <c r="J194" s="272"/>
      <c r="K194" s="320"/>
    </row>
    <row r="195" s="1" customFormat="1" ht="15" customHeight="1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="1" customFormat="1" ht="13.5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="1" customFormat="1" ht="21">
      <c r="B200" s="262"/>
      <c r="C200" s="263" t="s">
        <v>2667</v>
      </c>
      <c r="D200" s="263"/>
      <c r="E200" s="263"/>
      <c r="F200" s="263"/>
      <c r="G200" s="263"/>
      <c r="H200" s="263"/>
      <c r="I200" s="263"/>
      <c r="J200" s="263"/>
      <c r="K200" s="264"/>
    </row>
    <row r="201" s="1" customFormat="1" ht="25.5" customHeight="1">
      <c r="B201" s="262"/>
      <c r="C201" s="342" t="s">
        <v>2668</v>
      </c>
      <c r="D201" s="342"/>
      <c r="E201" s="342"/>
      <c r="F201" s="342" t="s">
        <v>2669</v>
      </c>
      <c r="G201" s="343"/>
      <c r="H201" s="342" t="s">
        <v>2670</v>
      </c>
      <c r="I201" s="342"/>
      <c r="J201" s="342"/>
      <c r="K201" s="264"/>
    </row>
    <row r="202" s="1" customFormat="1" ht="5.25" customHeight="1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="1" customFormat="1" ht="15" customHeight="1">
      <c r="B203" s="297"/>
      <c r="C203" s="272" t="s">
        <v>2660</v>
      </c>
      <c r="D203" s="272"/>
      <c r="E203" s="272"/>
      <c r="F203" s="295" t="s">
        <v>42</v>
      </c>
      <c r="G203" s="272"/>
      <c r="H203" s="272" t="s">
        <v>2671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43</v>
      </c>
      <c r="G204" s="272"/>
      <c r="H204" s="272" t="s">
        <v>2672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46</v>
      </c>
      <c r="G205" s="272"/>
      <c r="H205" s="272" t="s">
        <v>2673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44</v>
      </c>
      <c r="G206" s="272"/>
      <c r="H206" s="272" t="s">
        <v>2674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 t="s">
        <v>45</v>
      </c>
      <c r="G207" s="272"/>
      <c r="H207" s="272" t="s">
        <v>2675</v>
      </c>
      <c r="I207" s="272"/>
      <c r="J207" s="272"/>
      <c r="K207" s="320"/>
    </row>
    <row r="208" s="1" customFormat="1" ht="15" customHeight="1">
      <c r="B208" s="297"/>
      <c r="C208" s="272"/>
      <c r="D208" s="272"/>
      <c r="E208" s="272"/>
      <c r="F208" s="295"/>
      <c r="G208" s="272"/>
      <c r="H208" s="272"/>
      <c r="I208" s="272"/>
      <c r="J208" s="272"/>
      <c r="K208" s="320"/>
    </row>
    <row r="209" s="1" customFormat="1" ht="15" customHeight="1">
      <c r="B209" s="297"/>
      <c r="C209" s="272" t="s">
        <v>2614</v>
      </c>
      <c r="D209" s="272"/>
      <c r="E209" s="272"/>
      <c r="F209" s="295" t="s">
        <v>78</v>
      </c>
      <c r="G209" s="272"/>
      <c r="H209" s="272" t="s">
        <v>2676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2511</v>
      </c>
      <c r="G210" s="272"/>
      <c r="H210" s="272" t="s">
        <v>2512</v>
      </c>
      <c r="I210" s="272"/>
      <c r="J210" s="272"/>
      <c r="K210" s="320"/>
    </row>
    <row r="211" s="1" customFormat="1" ht="15" customHeight="1">
      <c r="B211" s="297"/>
      <c r="C211" s="272"/>
      <c r="D211" s="272"/>
      <c r="E211" s="272"/>
      <c r="F211" s="295" t="s">
        <v>2509</v>
      </c>
      <c r="G211" s="272"/>
      <c r="H211" s="272" t="s">
        <v>2677</v>
      </c>
      <c r="I211" s="272"/>
      <c r="J211" s="272"/>
      <c r="K211" s="320"/>
    </row>
    <row r="212" s="1" customFormat="1" ht="15" customHeight="1">
      <c r="B212" s="344"/>
      <c r="C212" s="272"/>
      <c r="D212" s="272"/>
      <c r="E212" s="272"/>
      <c r="F212" s="295" t="s">
        <v>2513</v>
      </c>
      <c r="G212" s="333"/>
      <c r="H212" s="324" t="s">
        <v>2514</v>
      </c>
      <c r="I212" s="324"/>
      <c r="J212" s="324"/>
      <c r="K212" s="345"/>
    </row>
    <row r="213" s="1" customFormat="1" ht="15" customHeight="1">
      <c r="B213" s="344"/>
      <c r="C213" s="272"/>
      <c r="D213" s="272"/>
      <c r="E213" s="272"/>
      <c r="F213" s="295" t="s">
        <v>864</v>
      </c>
      <c r="G213" s="333"/>
      <c r="H213" s="324" t="s">
        <v>2678</v>
      </c>
      <c r="I213" s="324"/>
      <c r="J213" s="324"/>
      <c r="K213" s="345"/>
    </row>
    <row r="214" s="1" customFormat="1" ht="15" customHeight="1">
      <c r="B214" s="344"/>
      <c r="C214" s="272"/>
      <c r="D214" s="272"/>
      <c r="E214" s="272"/>
      <c r="F214" s="295"/>
      <c r="G214" s="333"/>
      <c r="H214" s="324"/>
      <c r="I214" s="324"/>
      <c r="J214" s="324"/>
      <c r="K214" s="345"/>
    </row>
    <row r="215" s="1" customFormat="1" ht="15" customHeight="1">
      <c r="B215" s="344"/>
      <c r="C215" s="272" t="s">
        <v>2638</v>
      </c>
      <c r="D215" s="272"/>
      <c r="E215" s="272"/>
      <c r="F215" s="295">
        <v>1</v>
      </c>
      <c r="G215" s="333"/>
      <c r="H215" s="324" t="s">
        <v>2679</v>
      </c>
      <c r="I215" s="324"/>
      <c r="J215" s="324"/>
      <c r="K215" s="345"/>
    </row>
    <row r="216" s="1" customFormat="1" ht="15" customHeight="1">
      <c r="B216" s="344"/>
      <c r="C216" s="272"/>
      <c r="D216" s="272"/>
      <c r="E216" s="272"/>
      <c r="F216" s="295">
        <v>2</v>
      </c>
      <c r="G216" s="333"/>
      <c r="H216" s="324" t="s">
        <v>2680</v>
      </c>
      <c r="I216" s="324"/>
      <c r="J216" s="324"/>
      <c r="K216" s="345"/>
    </row>
    <row r="217" s="1" customFormat="1" ht="15" customHeight="1">
      <c r="B217" s="344"/>
      <c r="C217" s="272"/>
      <c r="D217" s="272"/>
      <c r="E217" s="272"/>
      <c r="F217" s="295">
        <v>3</v>
      </c>
      <c r="G217" s="333"/>
      <c r="H217" s="324" t="s">
        <v>2681</v>
      </c>
      <c r="I217" s="324"/>
      <c r="J217" s="324"/>
      <c r="K217" s="345"/>
    </row>
    <row r="218" s="1" customFormat="1" ht="15" customHeight="1">
      <c r="B218" s="344"/>
      <c r="C218" s="272"/>
      <c r="D218" s="272"/>
      <c r="E218" s="272"/>
      <c r="F218" s="295">
        <v>4</v>
      </c>
      <c r="G218" s="333"/>
      <c r="H218" s="324" t="s">
        <v>2682</v>
      </c>
      <c r="I218" s="324"/>
      <c r="J218" s="324"/>
      <c r="K218" s="345"/>
    </row>
    <row r="219" s="1" customFormat="1" ht="12.75" customHeight="1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80</v>
      </c>
      <c r="AZ2" s="117" t="s">
        <v>106</v>
      </c>
      <c r="BA2" s="117" t="s">
        <v>3</v>
      </c>
      <c r="BB2" s="117" t="s">
        <v>3</v>
      </c>
      <c r="BC2" s="117" t="s">
        <v>107</v>
      </c>
      <c r="BD2" s="117" t="s">
        <v>81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  <c r="AZ3" s="117" t="s">
        <v>108</v>
      </c>
      <c r="BA3" s="117" t="s">
        <v>3</v>
      </c>
      <c r="BB3" s="117" t="s">
        <v>3</v>
      </c>
      <c r="BC3" s="117" t="s">
        <v>109</v>
      </c>
      <c r="BD3" s="117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  <c r="AZ4" s="117" t="s">
        <v>111</v>
      </c>
      <c r="BA4" s="117" t="s">
        <v>3</v>
      </c>
      <c r="BB4" s="117" t="s">
        <v>3</v>
      </c>
      <c r="BC4" s="117" t="s">
        <v>112</v>
      </c>
      <c r="BD4" s="117" t="s">
        <v>81</v>
      </c>
    </row>
    <row r="5" s="1" customFormat="1" ht="6.96" customHeight="1">
      <c r="B5" s="25"/>
      <c r="L5" s="25"/>
      <c r="AZ5" s="117" t="s">
        <v>113</v>
      </c>
      <c r="BA5" s="117" t="s">
        <v>3</v>
      </c>
      <c r="BB5" s="117" t="s">
        <v>3</v>
      </c>
      <c r="BC5" s="117" t="s">
        <v>114</v>
      </c>
      <c r="BD5" s="117" t="s">
        <v>81</v>
      </c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116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">
        <v>3</v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">
        <v>24</v>
      </c>
      <c r="F15" s="41"/>
      <c r="G15" s="41"/>
      <c r="H15" s="41"/>
      <c r="I15" s="35" t="s">
        <v>29</v>
      </c>
      <c r="J15" s="30" t="s">
        <v>3</v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">
        <v>3</v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">
        <v>24</v>
      </c>
      <c r="F21" s="41"/>
      <c r="G21" s="41"/>
      <c r="H21" s="41"/>
      <c r="I21" s="35" t="s">
        <v>29</v>
      </c>
      <c r="J21" s="30" t="s">
        <v>3</v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24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ROUND(J87,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ROUND((SUM(BE87:BE254)),  2)</f>
        <v>0</v>
      </c>
      <c r="G33" s="41"/>
      <c r="H33" s="41"/>
      <c r="I33" s="127">
        <v>0.20999999999999999</v>
      </c>
      <c r="J33" s="126">
        <f>ROUND(((SUM(BE87:BE254))*I33),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ROUND((SUM(BF87:BF254)),  2)</f>
        <v>0</v>
      </c>
      <c r="G34" s="41"/>
      <c r="H34" s="41"/>
      <c r="I34" s="127">
        <v>0.12</v>
      </c>
      <c r="J34" s="126">
        <f>ROUND(((SUM(BF87:BF254))*I34),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ROUND((SUM(BG87:BG254)),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ROUND((SUM(BH87:BH254)),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ROUND((SUM(BI87:BI254)),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01 - Dopravní řešení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 xml:space="preserve"> 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J87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121</v>
      </c>
      <c r="E60" s="139"/>
      <c r="F60" s="139"/>
      <c r="G60" s="139"/>
      <c r="H60" s="139"/>
      <c r="I60" s="139"/>
      <c r="J60" s="140">
        <f>J88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J89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1"/>
      <c r="C62" s="10"/>
      <c r="D62" s="142" t="s">
        <v>123</v>
      </c>
      <c r="E62" s="143"/>
      <c r="F62" s="143"/>
      <c r="G62" s="143"/>
      <c r="H62" s="143"/>
      <c r="I62" s="143"/>
      <c r="J62" s="144">
        <f>J130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1"/>
      <c r="C63" s="10"/>
      <c r="D63" s="142" t="s">
        <v>124</v>
      </c>
      <c r="E63" s="143"/>
      <c r="F63" s="143"/>
      <c r="G63" s="143"/>
      <c r="H63" s="143"/>
      <c r="I63" s="143"/>
      <c r="J63" s="144">
        <f>J145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1"/>
      <c r="C64" s="10"/>
      <c r="D64" s="142" t="s">
        <v>125</v>
      </c>
      <c r="E64" s="143"/>
      <c r="F64" s="143"/>
      <c r="G64" s="143"/>
      <c r="H64" s="143"/>
      <c r="I64" s="143"/>
      <c r="J64" s="144">
        <f>J153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1"/>
      <c r="C65" s="10"/>
      <c r="D65" s="142" t="s">
        <v>126</v>
      </c>
      <c r="E65" s="143"/>
      <c r="F65" s="143"/>
      <c r="G65" s="143"/>
      <c r="H65" s="143"/>
      <c r="I65" s="143"/>
      <c r="J65" s="144">
        <f>J191</f>
        <v>0</v>
      </c>
      <c r="K65" s="10"/>
      <c r="L65" s="14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1"/>
      <c r="C66" s="10"/>
      <c r="D66" s="142" t="s">
        <v>127</v>
      </c>
      <c r="E66" s="143"/>
      <c r="F66" s="143"/>
      <c r="G66" s="143"/>
      <c r="H66" s="143"/>
      <c r="I66" s="143"/>
      <c r="J66" s="144">
        <f>J230</f>
        <v>0</v>
      </c>
      <c r="K66" s="10"/>
      <c r="L66" s="14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1"/>
      <c r="C67" s="10"/>
      <c r="D67" s="142" t="s">
        <v>128</v>
      </c>
      <c r="E67" s="143"/>
      <c r="F67" s="143"/>
      <c r="G67" s="143"/>
      <c r="H67" s="143"/>
      <c r="I67" s="143"/>
      <c r="J67" s="144">
        <f>J252</f>
        <v>0</v>
      </c>
      <c r="K67" s="10"/>
      <c r="L67" s="14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12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2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1"/>
      <c r="E74" s="41"/>
      <c r="F74" s="41"/>
      <c r="G74" s="41"/>
      <c r="H74" s="41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17</v>
      </c>
      <c r="D76" s="41"/>
      <c r="E76" s="41"/>
      <c r="F76" s="41"/>
      <c r="G76" s="41"/>
      <c r="H76" s="41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119" t="str">
        <f>E7</f>
        <v>REKONSTRUKCE ŠKROUPOVA NÁMĚSTÍ – ČESKÁ LÍPA</v>
      </c>
      <c r="F77" s="35"/>
      <c r="G77" s="35"/>
      <c r="H77" s="35"/>
      <c r="I77" s="41"/>
      <c r="J77" s="41"/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115</v>
      </c>
      <c r="D78" s="41"/>
      <c r="E78" s="41"/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1"/>
      <c r="D79" s="41"/>
      <c r="E79" s="65" t="str">
        <f>E9</f>
        <v>01 - Dopravní řešení</v>
      </c>
      <c r="F79" s="41"/>
      <c r="G79" s="41"/>
      <c r="H79" s="41"/>
      <c r="I79" s="41"/>
      <c r="J79" s="41"/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23</v>
      </c>
      <c r="D81" s="41"/>
      <c r="E81" s="41"/>
      <c r="F81" s="30" t="str">
        <f>F12</f>
        <v xml:space="preserve"> </v>
      </c>
      <c r="G81" s="41"/>
      <c r="H81" s="41"/>
      <c r="I81" s="35" t="s">
        <v>25</v>
      </c>
      <c r="J81" s="67" t="str">
        <f>IF(J12="","",J12)</f>
        <v>10. 2. 2024</v>
      </c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12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27</v>
      </c>
      <c r="D83" s="41"/>
      <c r="E83" s="41"/>
      <c r="F83" s="30" t="str">
        <f>E15</f>
        <v xml:space="preserve"> </v>
      </c>
      <c r="G83" s="41"/>
      <c r="H83" s="41"/>
      <c r="I83" s="35" t="s">
        <v>32</v>
      </c>
      <c r="J83" s="39" t="str">
        <f>E21</f>
        <v xml:space="preserve"> </v>
      </c>
      <c r="K83" s="41"/>
      <c r="L83" s="12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30</v>
      </c>
      <c r="D84" s="41"/>
      <c r="E84" s="41"/>
      <c r="F84" s="30" t="str">
        <f>IF(E18="","",E18)</f>
        <v>Vyplň údaj</v>
      </c>
      <c r="G84" s="41"/>
      <c r="H84" s="41"/>
      <c r="I84" s="35" t="s">
        <v>34</v>
      </c>
      <c r="J84" s="39" t="str">
        <f>E24</f>
        <v xml:space="preserve"> </v>
      </c>
      <c r="K84" s="41"/>
      <c r="L84" s="12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12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45"/>
      <c r="B86" s="146"/>
      <c r="C86" s="147" t="s">
        <v>130</v>
      </c>
      <c r="D86" s="148" t="s">
        <v>56</v>
      </c>
      <c r="E86" s="148" t="s">
        <v>52</v>
      </c>
      <c r="F86" s="148" t="s">
        <v>53</v>
      </c>
      <c r="G86" s="148" t="s">
        <v>131</v>
      </c>
      <c r="H86" s="148" t="s">
        <v>132</v>
      </c>
      <c r="I86" s="148" t="s">
        <v>133</v>
      </c>
      <c r="J86" s="148" t="s">
        <v>119</v>
      </c>
      <c r="K86" s="149" t="s">
        <v>134</v>
      </c>
      <c r="L86" s="150"/>
      <c r="M86" s="83" t="s">
        <v>3</v>
      </c>
      <c r="N86" s="84" t="s">
        <v>41</v>
      </c>
      <c r="O86" s="84" t="s">
        <v>135</v>
      </c>
      <c r="P86" s="84" t="s">
        <v>136</v>
      </c>
      <c r="Q86" s="84" t="s">
        <v>137</v>
      </c>
      <c r="R86" s="84" t="s">
        <v>138</v>
      </c>
      <c r="S86" s="84" t="s">
        <v>139</v>
      </c>
      <c r="T86" s="85" t="s">
        <v>140</v>
      </c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</row>
    <row r="87" s="2" customFormat="1" ht="22.8" customHeight="1">
      <c r="A87" s="41"/>
      <c r="B87" s="42"/>
      <c r="C87" s="90" t="s">
        <v>141</v>
      </c>
      <c r="D87" s="41"/>
      <c r="E87" s="41"/>
      <c r="F87" s="41"/>
      <c r="G87" s="41"/>
      <c r="H87" s="41"/>
      <c r="I87" s="41"/>
      <c r="J87" s="151">
        <f>BK87</f>
        <v>0</v>
      </c>
      <c r="K87" s="41"/>
      <c r="L87" s="42"/>
      <c r="M87" s="86"/>
      <c r="N87" s="71"/>
      <c r="O87" s="87"/>
      <c r="P87" s="152">
        <f>P88</f>
        <v>0</v>
      </c>
      <c r="Q87" s="87"/>
      <c r="R87" s="152">
        <f>R88</f>
        <v>10312.764388080002</v>
      </c>
      <c r="S87" s="87"/>
      <c r="T87" s="153">
        <f>T88</f>
        <v>4688.3459999999995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2" t="s">
        <v>70</v>
      </c>
      <c r="AU87" s="22" t="s">
        <v>120</v>
      </c>
      <c r="BK87" s="154">
        <f>BK88</f>
        <v>0</v>
      </c>
    </row>
    <row r="88" s="12" customFormat="1" ht="25.92" customHeight="1">
      <c r="A88" s="12"/>
      <c r="B88" s="155"/>
      <c r="C88" s="12"/>
      <c r="D88" s="156" t="s">
        <v>70</v>
      </c>
      <c r="E88" s="157" t="s">
        <v>142</v>
      </c>
      <c r="F88" s="157" t="s">
        <v>143</v>
      </c>
      <c r="G88" s="12"/>
      <c r="H88" s="12"/>
      <c r="I88" s="158"/>
      <c r="J88" s="159">
        <f>BK88</f>
        <v>0</v>
      </c>
      <c r="K88" s="12"/>
      <c r="L88" s="155"/>
      <c r="M88" s="160"/>
      <c r="N88" s="161"/>
      <c r="O88" s="161"/>
      <c r="P88" s="162">
        <f>P89+P130+P145+P153+P191+P230+P252</f>
        <v>0</v>
      </c>
      <c r="Q88" s="161"/>
      <c r="R88" s="162">
        <f>R89+R130+R145+R153+R191+R230+R252</f>
        <v>10312.764388080002</v>
      </c>
      <c r="S88" s="161"/>
      <c r="T88" s="163">
        <f>T89+T130+T145+T153+T191+T230+T252</f>
        <v>4688.3459999999995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6" t="s">
        <v>79</v>
      </c>
      <c r="AT88" s="164" t="s">
        <v>70</v>
      </c>
      <c r="AU88" s="164" t="s">
        <v>71</v>
      </c>
      <c r="AY88" s="156" t="s">
        <v>144</v>
      </c>
      <c r="BK88" s="165">
        <f>BK89+BK130+BK145+BK153+BK191+BK230+BK252</f>
        <v>0</v>
      </c>
    </row>
    <row r="89" s="12" customFormat="1" ht="22.8" customHeight="1">
      <c r="A89" s="12"/>
      <c r="B89" s="155"/>
      <c r="C89" s="12"/>
      <c r="D89" s="156" t="s">
        <v>70</v>
      </c>
      <c r="E89" s="166" t="s">
        <v>79</v>
      </c>
      <c r="F89" s="166" t="s">
        <v>145</v>
      </c>
      <c r="G89" s="12"/>
      <c r="H89" s="12"/>
      <c r="I89" s="158"/>
      <c r="J89" s="167">
        <f>BK89</f>
        <v>0</v>
      </c>
      <c r="K89" s="12"/>
      <c r="L89" s="155"/>
      <c r="M89" s="160"/>
      <c r="N89" s="161"/>
      <c r="O89" s="161"/>
      <c r="P89" s="162">
        <f>SUM(P90:P129)</f>
        <v>0</v>
      </c>
      <c r="Q89" s="161"/>
      <c r="R89" s="162">
        <f>SUM(R90:R129)</f>
        <v>0</v>
      </c>
      <c r="S89" s="161"/>
      <c r="T89" s="163">
        <f>SUM(T90:T129)</f>
        <v>4685.9079999999994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6" t="s">
        <v>79</v>
      </c>
      <c r="AT89" s="164" t="s">
        <v>70</v>
      </c>
      <c r="AU89" s="164" t="s">
        <v>79</v>
      </c>
      <c r="AY89" s="156" t="s">
        <v>144</v>
      </c>
      <c r="BK89" s="165">
        <f>SUM(BK90:BK129)</f>
        <v>0</v>
      </c>
    </row>
    <row r="90" s="2" customFormat="1" ht="24.15" customHeight="1">
      <c r="A90" s="41"/>
      <c r="B90" s="168"/>
      <c r="C90" s="169" t="s">
        <v>79</v>
      </c>
      <c r="D90" s="169" t="s">
        <v>146</v>
      </c>
      <c r="E90" s="170" t="s">
        <v>147</v>
      </c>
      <c r="F90" s="171" t="s">
        <v>148</v>
      </c>
      <c r="G90" s="172" t="s">
        <v>149</v>
      </c>
      <c r="H90" s="173">
        <v>2984</v>
      </c>
      <c r="I90" s="174"/>
      <c r="J90" s="175">
        <f>ROUND(I90*H90,2)</f>
        <v>0</v>
      </c>
      <c r="K90" s="171" t="s">
        <v>150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0.41699999999999998</v>
      </c>
      <c r="T90" s="179">
        <f>S90*H90</f>
        <v>1244.328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151</v>
      </c>
      <c r="AT90" s="180" t="s">
        <v>146</v>
      </c>
      <c r="AU90" s="180" t="s">
        <v>81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151</v>
      </c>
      <c r="BM90" s="180" t="s">
        <v>152</v>
      </c>
    </row>
    <row r="91" s="2" customFormat="1">
      <c r="A91" s="41"/>
      <c r="B91" s="42"/>
      <c r="C91" s="41"/>
      <c r="D91" s="182" t="s">
        <v>153</v>
      </c>
      <c r="E91" s="41"/>
      <c r="F91" s="183" t="s">
        <v>154</v>
      </c>
      <c r="G91" s="41"/>
      <c r="H91" s="41"/>
      <c r="I91" s="184"/>
      <c r="J91" s="41"/>
      <c r="K91" s="41"/>
      <c r="L91" s="42"/>
      <c r="M91" s="185"/>
      <c r="N91" s="186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2" t="s">
        <v>153</v>
      </c>
      <c r="AU91" s="22" t="s">
        <v>81</v>
      </c>
    </row>
    <row r="92" s="2" customFormat="1" ht="24.15" customHeight="1">
      <c r="A92" s="41"/>
      <c r="B92" s="168"/>
      <c r="C92" s="169" t="s">
        <v>81</v>
      </c>
      <c r="D92" s="169" t="s">
        <v>146</v>
      </c>
      <c r="E92" s="170" t="s">
        <v>155</v>
      </c>
      <c r="F92" s="171" t="s">
        <v>156</v>
      </c>
      <c r="G92" s="172" t="s">
        <v>149</v>
      </c>
      <c r="H92" s="173">
        <v>5278</v>
      </c>
      <c r="I92" s="174"/>
      <c r="J92" s="175">
        <f>ROUND(I92*H92,2)</f>
        <v>0</v>
      </c>
      <c r="K92" s="171" t="s">
        <v>150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0.44</v>
      </c>
      <c r="T92" s="179">
        <f>S92*H92</f>
        <v>2322.3200000000002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151</v>
      </c>
      <c r="AT92" s="180" t="s">
        <v>146</v>
      </c>
      <c r="AU92" s="180" t="s">
        <v>81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151</v>
      </c>
      <c r="BM92" s="180" t="s">
        <v>157</v>
      </c>
    </row>
    <row r="93" s="2" customFormat="1">
      <c r="A93" s="41"/>
      <c r="B93" s="42"/>
      <c r="C93" s="41"/>
      <c r="D93" s="182" t="s">
        <v>153</v>
      </c>
      <c r="E93" s="41"/>
      <c r="F93" s="183" t="s">
        <v>158</v>
      </c>
      <c r="G93" s="41"/>
      <c r="H93" s="41"/>
      <c r="I93" s="184"/>
      <c r="J93" s="41"/>
      <c r="K93" s="41"/>
      <c r="L93" s="42"/>
      <c r="M93" s="185"/>
      <c r="N93" s="186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2" t="s">
        <v>153</v>
      </c>
      <c r="AU93" s="22" t="s">
        <v>81</v>
      </c>
    </row>
    <row r="94" s="13" customFormat="1">
      <c r="A94" s="13"/>
      <c r="B94" s="187"/>
      <c r="C94" s="13"/>
      <c r="D94" s="188" t="s">
        <v>159</v>
      </c>
      <c r="E94" s="189" t="s">
        <v>3</v>
      </c>
      <c r="F94" s="190" t="s">
        <v>160</v>
      </c>
      <c r="G94" s="13"/>
      <c r="H94" s="191">
        <v>4973</v>
      </c>
      <c r="I94" s="192"/>
      <c r="J94" s="13"/>
      <c r="K94" s="13"/>
      <c r="L94" s="187"/>
      <c r="M94" s="193"/>
      <c r="N94" s="194"/>
      <c r="O94" s="194"/>
      <c r="P94" s="194"/>
      <c r="Q94" s="194"/>
      <c r="R94" s="194"/>
      <c r="S94" s="194"/>
      <c r="T94" s="19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9" t="s">
        <v>159</v>
      </c>
      <c r="AU94" s="189" t="s">
        <v>81</v>
      </c>
      <c r="AV94" s="13" t="s">
        <v>81</v>
      </c>
      <c r="AW94" s="13" t="s">
        <v>33</v>
      </c>
      <c r="AX94" s="13" t="s">
        <v>71</v>
      </c>
      <c r="AY94" s="189" t="s">
        <v>144</v>
      </c>
    </row>
    <row r="95" s="13" customFormat="1">
      <c r="A95" s="13"/>
      <c r="B95" s="187"/>
      <c r="C95" s="13"/>
      <c r="D95" s="188" t="s">
        <v>159</v>
      </c>
      <c r="E95" s="189" t="s">
        <v>3</v>
      </c>
      <c r="F95" s="190" t="s">
        <v>161</v>
      </c>
      <c r="G95" s="13"/>
      <c r="H95" s="191">
        <v>299</v>
      </c>
      <c r="I95" s="192"/>
      <c r="J95" s="13"/>
      <c r="K95" s="13"/>
      <c r="L95" s="187"/>
      <c r="M95" s="193"/>
      <c r="N95" s="194"/>
      <c r="O95" s="194"/>
      <c r="P95" s="194"/>
      <c r="Q95" s="194"/>
      <c r="R95" s="194"/>
      <c r="S95" s="194"/>
      <c r="T95" s="19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89" t="s">
        <v>159</v>
      </c>
      <c r="AU95" s="189" t="s">
        <v>81</v>
      </c>
      <c r="AV95" s="13" t="s">
        <v>81</v>
      </c>
      <c r="AW95" s="13" t="s">
        <v>33</v>
      </c>
      <c r="AX95" s="13" t="s">
        <v>71</v>
      </c>
      <c r="AY95" s="189" t="s">
        <v>144</v>
      </c>
    </row>
    <row r="96" s="13" customFormat="1">
      <c r="A96" s="13"/>
      <c r="B96" s="187"/>
      <c r="C96" s="13"/>
      <c r="D96" s="188" t="s">
        <v>159</v>
      </c>
      <c r="E96" s="189" t="s">
        <v>3</v>
      </c>
      <c r="F96" s="190" t="s">
        <v>162</v>
      </c>
      <c r="G96" s="13"/>
      <c r="H96" s="191">
        <v>6</v>
      </c>
      <c r="I96" s="192"/>
      <c r="J96" s="13"/>
      <c r="K96" s="13"/>
      <c r="L96" s="187"/>
      <c r="M96" s="193"/>
      <c r="N96" s="194"/>
      <c r="O96" s="194"/>
      <c r="P96" s="194"/>
      <c r="Q96" s="194"/>
      <c r="R96" s="194"/>
      <c r="S96" s="194"/>
      <c r="T96" s="19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89" t="s">
        <v>159</v>
      </c>
      <c r="AU96" s="189" t="s">
        <v>81</v>
      </c>
      <c r="AV96" s="13" t="s">
        <v>81</v>
      </c>
      <c r="AW96" s="13" t="s">
        <v>33</v>
      </c>
      <c r="AX96" s="13" t="s">
        <v>71</v>
      </c>
      <c r="AY96" s="189" t="s">
        <v>144</v>
      </c>
    </row>
    <row r="97" s="14" customFormat="1">
      <c r="A97" s="14"/>
      <c r="B97" s="196"/>
      <c r="C97" s="14"/>
      <c r="D97" s="188" t="s">
        <v>159</v>
      </c>
      <c r="E97" s="197" t="s">
        <v>3</v>
      </c>
      <c r="F97" s="198" t="s">
        <v>163</v>
      </c>
      <c r="G97" s="14"/>
      <c r="H97" s="199">
        <v>5278</v>
      </c>
      <c r="I97" s="200"/>
      <c r="J97" s="14"/>
      <c r="K97" s="14"/>
      <c r="L97" s="196"/>
      <c r="M97" s="201"/>
      <c r="N97" s="202"/>
      <c r="O97" s="202"/>
      <c r="P97" s="202"/>
      <c r="Q97" s="202"/>
      <c r="R97" s="202"/>
      <c r="S97" s="202"/>
      <c r="T97" s="20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7" t="s">
        <v>159</v>
      </c>
      <c r="AU97" s="197" t="s">
        <v>81</v>
      </c>
      <c r="AV97" s="14" t="s">
        <v>151</v>
      </c>
      <c r="AW97" s="14" t="s">
        <v>33</v>
      </c>
      <c r="AX97" s="14" t="s">
        <v>79</v>
      </c>
      <c r="AY97" s="197" t="s">
        <v>144</v>
      </c>
    </row>
    <row r="98" s="2" customFormat="1" ht="24.15" customHeight="1">
      <c r="A98" s="41"/>
      <c r="B98" s="168"/>
      <c r="C98" s="169" t="s">
        <v>164</v>
      </c>
      <c r="D98" s="169" t="s">
        <v>146</v>
      </c>
      <c r="E98" s="170" t="s">
        <v>165</v>
      </c>
      <c r="F98" s="171" t="s">
        <v>166</v>
      </c>
      <c r="G98" s="172" t="s">
        <v>149</v>
      </c>
      <c r="H98" s="173">
        <v>4973</v>
      </c>
      <c r="I98" s="174"/>
      <c r="J98" s="175">
        <f>ROUND(I98*H98,2)</f>
        <v>0</v>
      </c>
      <c r="K98" s="171" t="s">
        <v>150</v>
      </c>
      <c r="L98" s="42"/>
      <c r="M98" s="176" t="s">
        <v>3</v>
      </c>
      <c r="N98" s="177" t="s">
        <v>42</v>
      </c>
      <c r="O98" s="75"/>
      <c r="P98" s="178">
        <f>O98*H98</f>
        <v>0</v>
      </c>
      <c r="Q98" s="178">
        <v>0</v>
      </c>
      <c r="R98" s="178">
        <f>Q98*H98</f>
        <v>0</v>
      </c>
      <c r="S98" s="178">
        <v>0.22</v>
      </c>
      <c r="T98" s="179">
        <f>S98*H98</f>
        <v>1094.06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80" t="s">
        <v>151</v>
      </c>
      <c r="AT98" s="180" t="s">
        <v>146</v>
      </c>
      <c r="AU98" s="180" t="s">
        <v>81</v>
      </c>
      <c r="AY98" s="22" t="s">
        <v>144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22" t="s">
        <v>79</v>
      </c>
      <c r="BK98" s="181">
        <f>ROUND(I98*H98,2)</f>
        <v>0</v>
      </c>
      <c r="BL98" s="22" t="s">
        <v>151</v>
      </c>
      <c r="BM98" s="180" t="s">
        <v>167</v>
      </c>
    </row>
    <row r="99" s="2" customFormat="1">
      <c r="A99" s="41"/>
      <c r="B99" s="42"/>
      <c r="C99" s="41"/>
      <c r="D99" s="182" t="s">
        <v>153</v>
      </c>
      <c r="E99" s="41"/>
      <c r="F99" s="183" t="s">
        <v>168</v>
      </c>
      <c r="G99" s="41"/>
      <c r="H99" s="41"/>
      <c r="I99" s="184"/>
      <c r="J99" s="41"/>
      <c r="K99" s="41"/>
      <c r="L99" s="42"/>
      <c r="M99" s="185"/>
      <c r="N99" s="186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2" t="s">
        <v>153</v>
      </c>
      <c r="AU99" s="22" t="s">
        <v>81</v>
      </c>
    </row>
    <row r="100" s="2" customFormat="1" ht="16.5" customHeight="1">
      <c r="A100" s="41"/>
      <c r="B100" s="168"/>
      <c r="C100" s="169" t="s">
        <v>151</v>
      </c>
      <c r="D100" s="169" t="s">
        <v>146</v>
      </c>
      <c r="E100" s="170" t="s">
        <v>169</v>
      </c>
      <c r="F100" s="171" t="s">
        <v>170</v>
      </c>
      <c r="G100" s="172" t="s">
        <v>171</v>
      </c>
      <c r="H100" s="173">
        <v>120</v>
      </c>
      <c r="I100" s="174"/>
      <c r="J100" s="175">
        <f>ROUND(I100*H100,2)</f>
        <v>0</v>
      </c>
      <c r="K100" s="171" t="s">
        <v>150</v>
      </c>
      <c r="L100" s="42"/>
      <c r="M100" s="176" t="s">
        <v>3</v>
      </c>
      <c r="N100" s="177" t="s">
        <v>42</v>
      </c>
      <c r="O100" s="75"/>
      <c r="P100" s="178">
        <f>O100*H100</f>
        <v>0</v>
      </c>
      <c r="Q100" s="178">
        <v>0</v>
      </c>
      <c r="R100" s="178">
        <f>Q100*H100</f>
        <v>0</v>
      </c>
      <c r="S100" s="178">
        <v>0.20499999999999999</v>
      </c>
      <c r="T100" s="179">
        <f>S100*H100</f>
        <v>24.599999999999998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80" t="s">
        <v>151</v>
      </c>
      <c r="AT100" s="180" t="s">
        <v>146</v>
      </c>
      <c r="AU100" s="180" t="s">
        <v>81</v>
      </c>
      <c r="AY100" s="22" t="s">
        <v>144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22" t="s">
        <v>79</v>
      </c>
      <c r="BK100" s="181">
        <f>ROUND(I100*H100,2)</f>
        <v>0</v>
      </c>
      <c r="BL100" s="22" t="s">
        <v>151</v>
      </c>
      <c r="BM100" s="180" t="s">
        <v>172</v>
      </c>
    </row>
    <row r="101" s="2" customFormat="1">
      <c r="A101" s="41"/>
      <c r="B101" s="42"/>
      <c r="C101" s="41"/>
      <c r="D101" s="182" t="s">
        <v>153</v>
      </c>
      <c r="E101" s="41"/>
      <c r="F101" s="183" t="s">
        <v>173</v>
      </c>
      <c r="G101" s="41"/>
      <c r="H101" s="41"/>
      <c r="I101" s="184"/>
      <c r="J101" s="41"/>
      <c r="K101" s="41"/>
      <c r="L101" s="42"/>
      <c r="M101" s="185"/>
      <c r="N101" s="186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2" t="s">
        <v>153</v>
      </c>
      <c r="AU101" s="22" t="s">
        <v>81</v>
      </c>
    </row>
    <row r="102" s="2" customFormat="1" ht="16.5" customHeight="1">
      <c r="A102" s="41"/>
      <c r="B102" s="168"/>
      <c r="C102" s="169" t="s">
        <v>174</v>
      </c>
      <c r="D102" s="169" t="s">
        <v>146</v>
      </c>
      <c r="E102" s="170" t="s">
        <v>175</v>
      </c>
      <c r="F102" s="171" t="s">
        <v>176</v>
      </c>
      <c r="G102" s="172" t="s">
        <v>171</v>
      </c>
      <c r="H102" s="173">
        <v>15</v>
      </c>
      <c r="I102" s="174"/>
      <c r="J102" s="175">
        <f>ROUND(I102*H102,2)</f>
        <v>0</v>
      </c>
      <c r="K102" s="171" t="s">
        <v>150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0.040000000000000001</v>
      </c>
      <c r="T102" s="179">
        <f>S102*H102</f>
        <v>0.59999999999999998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151</v>
      </c>
      <c r="AT102" s="180" t="s">
        <v>146</v>
      </c>
      <c r="AU102" s="180" t="s">
        <v>81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151</v>
      </c>
      <c r="BM102" s="180" t="s">
        <v>177</v>
      </c>
    </row>
    <row r="103" s="2" customFormat="1">
      <c r="A103" s="41"/>
      <c r="B103" s="42"/>
      <c r="C103" s="41"/>
      <c r="D103" s="182" t="s">
        <v>153</v>
      </c>
      <c r="E103" s="41"/>
      <c r="F103" s="183" t="s">
        <v>178</v>
      </c>
      <c r="G103" s="41"/>
      <c r="H103" s="41"/>
      <c r="I103" s="184"/>
      <c r="J103" s="41"/>
      <c r="K103" s="41"/>
      <c r="L103" s="42"/>
      <c r="M103" s="185"/>
      <c r="N103" s="186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2" t="s">
        <v>153</v>
      </c>
      <c r="AU103" s="22" t="s">
        <v>81</v>
      </c>
    </row>
    <row r="104" s="2" customFormat="1" ht="24.15" customHeight="1">
      <c r="A104" s="41"/>
      <c r="B104" s="168"/>
      <c r="C104" s="169" t="s">
        <v>179</v>
      </c>
      <c r="D104" s="169" t="s">
        <v>146</v>
      </c>
      <c r="E104" s="170" t="s">
        <v>180</v>
      </c>
      <c r="F104" s="171" t="s">
        <v>181</v>
      </c>
      <c r="G104" s="172" t="s">
        <v>149</v>
      </c>
      <c r="H104" s="173">
        <v>299</v>
      </c>
      <c r="I104" s="174"/>
      <c r="J104" s="175">
        <f>ROUND(I104*H104,2)</f>
        <v>0</v>
      </c>
      <c r="K104" s="171" t="s">
        <v>150</v>
      </c>
      <c r="L104" s="42"/>
      <c r="M104" s="176" t="s">
        <v>3</v>
      </c>
      <c r="N104" s="177" t="s">
        <v>42</v>
      </c>
      <c r="O104" s="7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80" t="s">
        <v>151</v>
      </c>
      <c r="AT104" s="180" t="s">
        <v>146</v>
      </c>
      <c r="AU104" s="180" t="s">
        <v>81</v>
      </c>
      <c r="AY104" s="22" t="s">
        <v>144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2" t="s">
        <v>79</v>
      </c>
      <c r="BK104" s="181">
        <f>ROUND(I104*H104,2)</f>
        <v>0</v>
      </c>
      <c r="BL104" s="22" t="s">
        <v>151</v>
      </c>
      <c r="BM104" s="180" t="s">
        <v>182</v>
      </c>
    </row>
    <row r="105" s="2" customFormat="1">
      <c r="A105" s="41"/>
      <c r="B105" s="42"/>
      <c r="C105" s="41"/>
      <c r="D105" s="182" t="s">
        <v>153</v>
      </c>
      <c r="E105" s="41"/>
      <c r="F105" s="183" t="s">
        <v>183</v>
      </c>
      <c r="G105" s="41"/>
      <c r="H105" s="41"/>
      <c r="I105" s="184"/>
      <c r="J105" s="41"/>
      <c r="K105" s="41"/>
      <c r="L105" s="42"/>
      <c r="M105" s="185"/>
      <c r="N105" s="186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2" t="s">
        <v>153</v>
      </c>
      <c r="AU105" s="22" t="s">
        <v>81</v>
      </c>
    </row>
    <row r="106" s="2" customFormat="1">
      <c r="A106" s="41"/>
      <c r="B106" s="42"/>
      <c r="C106" s="41"/>
      <c r="D106" s="188" t="s">
        <v>184</v>
      </c>
      <c r="E106" s="41"/>
      <c r="F106" s="204" t="s">
        <v>185</v>
      </c>
      <c r="G106" s="41"/>
      <c r="H106" s="41"/>
      <c r="I106" s="184"/>
      <c r="J106" s="41"/>
      <c r="K106" s="41"/>
      <c r="L106" s="42"/>
      <c r="M106" s="185"/>
      <c r="N106" s="186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2" t="s">
        <v>184</v>
      </c>
      <c r="AU106" s="22" t="s">
        <v>81</v>
      </c>
    </row>
    <row r="107" s="2" customFormat="1" ht="33" customHeight="1">
      <c r="A107" s="41"/>
      <c r="B107" s="168"/>
      <c r="C107" s="169" t="s">
        <v>186</v>
      </c>
      <c r="D107" s="169" t="s">
        <v>146</v>
      </c>
      <c r="E107" s="170" t="s">
        <v>187</v>
      </c>
      <c r="F107" s="171" t="s">
        <v>188</v>
      </c>
      <c r="G107" s="172" t="s">
        <v>189</v>
      </c>
      <c r="H107" s="173">
        <v>40</v>
      </c>
      <c r="I107" s="174"/>
      <c r="J107" s="175">
        <f>ROUND(I107*H107,2)</f>
        <v>0</v>
      </c>
      <c r="K107" s="171" t="s">
        <v>150</v>
      </c>
      <c r="L107" s="42"/>
      <c r="M107" s="176" t="s">
        <v>3</v>
      </c>
      <c r="N107" s="177" t="s">
        <v>42</v>
      </c>
      <c r="O107" s="75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180" t="s">
        <v>151</v>
      </c>
      <c r="AT107" s="180" t="s">
        <v>146</v>
      </c>
      <c r="AU107" s="180" t="s">
        <v>81</v>
      </c>
      <c r="AY107" s="22" t="s">
        <v>144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22" t="s">
        <v>79</v>
      </c>
      <c r="BK107" s="181">
        <f>ROUND(I107*H107,2)</f>
        <v>0</v>
      </c>
      <c r="BL107" s="22" t="s">
        <v>151</v>
      </c>
      <c r="BM107" s="180" t="s">
        <v>190</v>
      </c>
    </row>
    <row r="108" s="2" customFormat="1">
      <c r="A108" s="41"/>
      <c r="B108" s="42"/>
      <c r="C108" s="41"/>
      <c r="D108" s="182" t="s">
        <v>153</v>
      </c>
      <c r="E108" s="41"/>
      <c r="F108" s="183" t="s">
        <v>191</v>
      </c>
      <c r="G108" s="41"/>
      <c r="H108" s="41"/>
      <c r="I108" s="184"/>
      <c r="J108" s="41"/>
      <c r="K108" s="41"/>
      <c r="L108" s="42"/>
      <c r="M108" s="185"/>
      <c r="N108" s="186"/>
      <c r="O108" s="75"/>
      <c r="P108" s="75"/>
      <c r="Q108" s="75"/>
      <c r="R108" s="75"/>
      <c r="S108" s="75"/>
      <c r="T108" s="76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2" t="s">
        <v>153</v>
      </c>
      <c r="AU108" s="22" t="s">
        <v>81</v>
      </c>
    </row>
    <row r="109" s="2" customFormat="1">
      <c r="A109" s="41"/>
      <c r="B109" s="42"/>
      <c r="C109" s="41"/>
      <c r="D109" s="188" t="s">
        <v>184</v>
      </c>
      <c r="E109" s="41"/>
      <c r="F109" s="204" t="s">
        <v>185</v>
      </c>
      <c r="G109" s="41"/>
      <c r="H109" s="41"/>
      <c r="I109" s="184"/>
      <c r="J109" s="41"/>
      <c r="K109" s="41"/>
      <c r="L109" s="42"/>
      <c r="M109" s="185"/>
      <c r="N109" s="186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2" t="s">
        <v>184</v>
      </c>
      <c r="AU109" s="22" t="s">
        <v>81</v>
      </c>
    </row>
    <row r="110" s="13" customFormat="1">
      <c r="A110" s="13"/>
      <c r="B110" s="187"/>
      <c r="C110" s="13"/>
      <c r="D110" s="188" t="s">
        <v>159</v>
      </c>
      <c r="E110" s="189" t="s">
        <v>106</v>
      </c>
      <c r="F110" s="190" t="s">
        <v>192</v>
      </c>
      <c r="G110" s="13"/>
      <c r="H110" s="191">
        <v>2069.1999999999998</v>
      </c>
      <c r="I110" s="192"/>
      <c r="J110" s="13"/>
      <c r="K110" s="13"/>
      <c r="L110" s="187"/>
      <c r="M110" s="193"/>
      <c r="N110" s="194"/>
      <c r="O110" s="194"/>
      <c r="P110" s="194"/>
      <c r="Q110" s="194"/>
      <c r="R110" s="194"/>
      <c r="S110" s="194"/>
      <c r="T110" s="19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9" t="s">
        <v>159</v>
      </c>
      <c r="AU110" s="189" t="s">
        <v>81</v>
      </c>
      <c r="AV110" s="13" t="s">
        <v>81</v>
      </c>
      <c r="AW110" s="13" t="s">
        <v>33</v>
      </c>
      <c r="AX110" s="13" t="s">
        <v>71</v>
      </c>
      <c r="AY110" s="189" t="s">
        <v>144</v>
      </c>
    </row>
    <row r="111" s="13" customFormat="1">
      <c r="A111" s="13"/>
      <c r="B111" s="187"/>
      <c r="C111" s="13"/>
      <c r="D111" s="188" t="s">
        <v>159</v>
      </c>
      <c r="E111" s="189" t="s">
        <v>113</v>
      </c>
      <c r="F111" s="190" t="s">
        <v>193</v>
      </c>
      <c r="G111" s="13"/>
      <c r="H111" s="191">
        <v>40</v>
      </c>
      <c r="I111" s="192"/>
      <c r="J111" s="13"/>
      <c r="K111" s="13"/>
      <c r="L111" s="187"/>
      <c r="M111" s="193"/>
      <c r="N111" s="194"/>
      <c r="O111" s="194"/>
      <c r="P111" s="194"/>
      <c r="Q111" s="194"/>
      <c r="R111" s="194"/>
      <c r="S111" s="194"/>
      <c r="T111" s="19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159</v>
      </c>
      <c r="AU111" s="189" t="s">
        <v>81</v>
      </c>
      <c r="AV111" s="13" t="s">
        <v>81</v>
      </c>
      <c r="AW111" s="13" t="s">
        <v>33</v>
      </c>
      <c r="AX111" s="13" t="s">
        <v>79</v>
      </c>
      <c r="AY111" s="189" t="s">
        <v>144</v>
      </c>
    </row>
    <row r="112" s="2" customFormat="1" ht="24.15" customHeight="1">
      <c r="A112" s="41"/>
      <c r="B112" s="168"/>
      <c r="C112" s="169" t="s">
        <v>194</v>
      </c>
      <c r="D112" s="169" t="s">
        <v>146</v>
      </c>
      <c r="E112" s="170" t="s">
        <v>195</v>
      </c>
      <c r="F112" s="171" t="s">
        <v>196</v>
      </c>
      <c r="G112" s="172" t="s">
        <v>189</v>
      </c>
      <c r="H112" s="173">
        <v>2.5</v>
      </c>
      <c r="I112" s="174"/>
      <c r="J112" s="175">
        <f>ROUND(I112*H112,2)</f>
        <v>0</v>
      </c>
      <c r="K112" s="171" t="s">
        <v>150</v>
      </c>
      <c r="L112" s="42"/>
      <c r="M112" s="176" t="s">
        <v>3</v>
      </c>
      <c r="N112" s="177" t="s">
        <v>42</v>
      </c>
      <c r="O112" s="7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180" t="s">
        <v>151</v>
      </c>
      <c r="AT112" s="180" t="s">
        <v>146</v>
      </c>
      <c r="AU112" s="180" t="s">
        <v>81</v>
      </c>
      <c r="AY112" s="22" t="s">
        <v>144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22" t="s">
        <v>79</v>
      </c>
      <c r="BK112" s="181">
        <f>ROUND(I112*H112,2)</f>
        <v>0</v>
      </c>
      <c r="BL112" s="22" t="s">
        <v>151</v>
      </c>
      <c r="BM112" s="180" t="s">
        <v>197</v>
      </c>
    </row>
    <row r="113" s="2" customFormat="1">
      <c r="A113" s="41"/>
      <c r="B113" s="42"/>
      <c r="C113" s="41"/>
      <c r="D113" s="182" t="s">
        <v>153</v>
      </c>
      <c r="E113" s="41"/>
      <c r="F113" s="183" t="s">
        <v>198</v>
      </c>
      <c r="G113" s="41"/>
      <c r="H113" s="41"/>
      <c r="I113" s="184"/>
      <c r="J113" s="41"/>
      <c r="K113" s="41"/>
      <c r="L113" s="42"/>
      <c r="M113" s="185"/>
      <c r="N113" s="186"/>
      <c r="O113" s="75"/>
      <c r="P113" s="75"/>
      <c r="Q113" s="75"/>
      <c r="R113" s="75"/>
      <c r="S113" s="75"/>
      <c r="T113" s="76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2" t="s">
        <v>153</v>
      </c>
      <c r="AU113" s="22" t="s">
        <v>81</v>
      </c>
    </row>
    <row r="114" s="2" customFormat="1" ht="37.8" customHeight="1">
      <c r="A114" s="41"/>
      <c r="B114" s="168"/>
      <c r="C114" s="169" t="s">
        <v>199</v>
      </c>
      <c r="D114" s="169" t="s">
        <v>146</v>
      </c>
      <c r="E114" s="170" t="s">
        <v>200</v>
      </c>
      <c r="F114" s="171" t="s">
        <v>201</v>
      </c>
      <c r="G114" s="172" t="s">
        <v>189</v>
      </c>
      <c r="H114" s="173">
        <v>2139.0999999999999</v>
      </c>
      <c r="I114" s="174"/>
      <c r="J114" s="175">
        <f>ROUND(I114*H114,2)</f>
        <v>0</v>
      </c>
      <c r="K114" s="171" t="s">
        <v>150</v>
      </c>
      <c r="L114" s="42"/>
      <c r="M114" s="176" t="s">
        <v>3</v>
      </c>
      <c r="N114" s="177" t="s">
        <v>42</v>
      </c>
      <c r="O114" s="7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80" t="s">
        <v>151</v>
      </c>
      <c r="AT114" s="180" t="s">
        <v>146</v>
      </c>
      <c r="AU114" s="180" t="s">
        <v>81</v>
      </c>
      <c r="AY114" s="22" t="s">
        <v>144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22" t="s">
        <v>79</v>
      </c>
      <c r="BK114" s="181">
        <f>ROUND(I114*H114,2)</f>
        <v>0</v>
      </c>
      <c r="BL114" s="22" t="s">
        <v>151</v>
      </c>
      <c r="BM114" s="180" t="s">
        <v>202</v>
      </c>
    </row>
    <row r="115" s="2" customFormat="1">
      <c r="A115" s="41"/>
      <c r="B115" s="42"/>
      <c r="C115" s="41"/>
      <c r="D115" s="182" t="s">
        <v>153</v>
      </c>
      <c r="E115" s="41"/>
      <c r="F115" s="183" t="s">
        <v>203</v>
      </c>
      <c r="G115" s="41"/>
      <c r="H115" s="41"/>
      <c r="I115" s="184"/>
      <c r="J115" s="41"/>
      <c r="K115" s="41"/>
      <c r="L115" s="42"/>
      <c r="M115" s="185"/>
      <c r="N115" s="186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2" t="s">
        <v>153</v>
      </c>
      <c r="AU115" s="22" t="s">
        <v>81</v>
      </c>
    </row>
    <row r="116" s="13" customFormat="1">
      <c r="A116" s="13"/>
      <c r="B116" s="187"/>
      <c r="C116" s="13"/>
      <c r="D116" s="188" t="s">
        <v>159</v>
      </c>
      <c r="E116" s="189" t="s">
        <v>3</v>
      </c>
      <c r="F116" s="190" t="s">
        <v>204</v>
      </c>
      <c r="G116" s="13"/>
      <c r="H116" s="191">
        <v>2069.1999999999998</v>
      </c>
      <c r="I116" s="192"/>
      <c r="J116" s="13"/>
      <c r="K116" s="13"/>
      <c r="L116" s="187"/>
      <c r="M116" s="193"/>
      <c r="N116" s="194"/>
      <c r="O116" s="194"/>
      <c r="P116" s="194"/>
      <c r="Q116" s="194"/>
      <c r="R116" s="194"/>
      <c r="S116" s="194"/>
      <c r="T116" s="19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159</v>
      </c>
      <c r="AU116" s="189" t="s">
        <v>81</v>
      </c>
      <c r="AV116" s="13" t="s">
        <v>81</v>
      </c>
      <c r="AW116" s="13" t="s">
        <v>33</v>
      </c>
      <c r="AX116" s="13" t="s">
        <v>71</v>
      </c>
      <c r="AY116" s="189" t="s">
        <v>144</v>
      </c>
    </row>
    <row r="117" s="13" customFormat="1">
      <c r="A117" s="13"/>
      <c r="B117" s="187"/>
      <c r="C117" s="13"/>
      <c r="D117" s="188" t="s">
        <v>159</v>
      </c>
      <c r="E117" s="189" t="s">
        <v>3</v>
      </c>
      <c r="F117" s="190" t="s">
        <v>205</v>
      </c>
      <c r="G117" s="13"/>
      <c r="H117" s="191">
        <v>40</v>
      </c>
      <c r="I117" s="192"/>
      <c r="J117" s="13"/>
      <c r="K117" s="13"/>
      <c r="L117" s="187"/>
      <c r="M117" s="193"/>
      <c r="N117" s="194"/>
      <c r="O117" s="194"/>
      <c r="P117" s="194"/>
      <c r="Q117" s="194"/>
      <c r="R117" s="194"/>
      <c r="S117" s="194"/>
      <c r="T117" s="19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9" t="s">
        <v>159</v>
      </c>
      <c r="AU117" s="189" t="s">
        <v>81</v>
      </c>
      <c r="AV117" s="13" t="s">
        <v>81</v>
      </c>
      <c r="AW117" s="13" t="s">
        <v>33</v>
      </c>
      <c r="AX117" s="13" t="s">
        <v>71</v>
      </c>
      <c r="AY117" s="189" t="s">
        <v>144</v>
      </c>
    </row>
    <row r="118" s="13" customFormat="1">
      <c r="A118" s="13"/>
      <c r="B118" s="187"/>
      <c r="C118" s="13"/>
      <c r="D118" s="188" t="s">
        <v>159</v>
      </c>
      <c r="E118" s="189" t="s">
        <v>3</v>
      </c>
      <c r="F118" s="190" t="s">
        <v>206</v>
      </c>
      <c r="G118" s="13"/>
      <c r="H118" s="191">
        <v>29.899999999999999</v>
      </c>
      <c r="I118" s="192"/>
      <c r="J118" s="13"/>
      <c r="K118" s="13"/>
      <c r="L118" s="187"/>
      <c r="M118" s="193"/>
      <c r="N118" s="194"/>
      <c r="O118" s="194"/>
      <c r="P118" s="194"/>
      <c r="Q118" s="194"/>
      <c r="R118" s="194"/>
      <c r="S118" s="194"/>
      <c r="T118" s="19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9" t="s">
        <v>159</v>
      </c>
      <c r="AU118" s="189" t="s">
        <v>81</v>
      </c>
      <c r="AV118" s="13" t="s">
        <v>81</v>
      </c>
      <c r="AW118" s="13" t="s">
        <v>33</v>
      </c>
      <c r="AX118" s="13" t="s">
        <v>71</v>
      </c>
      <c r="AY118" s="189" t="s">
        <v>144</v>
      </c>
    </row>
    <row r="119" s="14" customFormat="1">
      <c r="A119" s="14"/>
      <c r="B119" s="196"/>
      <c r="C119" s="14"/>
      <c r="D119" s="188" t="s">
        <v>159</v>
      </c>
      <c r="E119" s="197" t="s">
        <v>111</v>
      </c>
      <c r="F119" s="198" t="s">
        <v>163</v>
      </c>
      <c r="G119" s="14"/>
      <c r="H119" s="199">
        <v>2139.0999999999999</v>
      </c>
      <c r="I119" s="200"/>
      <c r="J119" s="14"/>
      <c r="K119" s="14"/>
      <c r="L119" s="196"/>
      <c r="M119" s="201"/>
      <c r="N119" s="202"/>
      <c r="O119" s="202"/>
      <c r="P119" s="202"/>
      <c r="Q119" s="202"/>
      <c r="R119" s="202"/>
      <c r="S119" s="202"/>
      <c r="T119" s="20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7" t="s">
        <v>159</v>
      </c>
      <c r="AU119" s="197" t="s">
        <v>81</v>
      </c>
      <c r="AV119" s="14" t="s">
        <v>151</v>
      </c>
      <c r="AW119" s="14" t="s">
        <v>33</v>
      </c>
      <c r="AX119" s="14" t="s">
        <v>79</v>
      </c>
      <c r="AY119" s="197" t="s">
        <v>144</v>
      </c>
    </row>
    <row r="120" s="2" customFormat="1" ht="33" customHeight="1">
      <c r="A120" s="41"/>
      <c r="B120" s="168"/>
      <c r="C120" s="169" t="s">
        <v>207</v>
      </c>
      <c r="D120" s="169" t="s">
        <v>146</v>
      </c>
      <c r="E120" s="170" t="s">
        <v>208</v>
      </c>
      <c r="F120" s="171" t="s">
        <v>209</v>
      </c>
      <c r="G120" s="172" t="s">
        <v>210</v>
      </c>
      <c r="H120" s="173">
        <v>3636.4699999999998</v>
      </c>
      <c r="I120" s="174"/>
      <c r="J120" s="175">
        <f>ROUND(I120*H120,2)</f>
        <v>0</v>
      </c>
      <c r="K120" s="171" t="s">
        <v>150</v>
      </c>
      <c r="L120" s="42"/>
      <c r="M120" s="176" t="s">
        <v>3</v>
      </c>
      <c r="N120" s="177" t="s">
        <v>42</v>
      </c>
      <c r="O120" s="75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180" t="s">
        <v>151</v>
      </c>
      <c r="AT120" s="180" t="s">
        <v>146</v>
      </c>
      <c r="AU120" s="180" t="s">
        <v>81</v>
      </c>
      <c r="AY120" s="22" t="s">
        <v>144</v>
      </c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22" t="s">
        <v>79</v>
      </c>
      <c r="BK120" s="181">
        <f>ROUND(I120*H120,2)</f>
        <v>0</v>
      </c>
      <c r="BL120" s="22" t="s">
        <v>151</v>
      </c>
      <c r="BM120" s="180" t="s">
        <v>211</v>
      </c>
    </row>
    <row r="121" s="2" customFormat="1">
      <c r="A121" s="41"/>
      <c r="B121" s="42"/>
      <c r="C121" s="41"/>
      <c r="D121" s="182" t="s">
        <v>153</v>
      </c>
      <c r="E121" s="41"/>
      <c r="F121" s="183" t="s">
        <v>212</v>
      </c>
      <c r="G121" s="41"/>
      <c r="H121" s="41"/>
      <c r="I121" s="184"/>
      <c r="J121" s="41"/>
      <c r="K121" s="41"/>
      <c r="L121" s="42"/>
      <c r="M121" s="185"/>
      <c r="N121" s="186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2" t="s">
        <v>153</v>
      </c>
      <c r="AU121" s="22" t="s">
        <v>81</v>
      </c>
    </row>
    <row r="122" s="13" customFormat="1">
      <c r="A122" s="13"/>
      <c r="B122" s="187"/>
      <c r="C122" s="13"/>
      <c r="D122" s="188" t="s">
        <v>159</v>
      </c>
      <c r="E122" s="189" t="s">
        <v>3</v>
      </c>
      <c r="F122" s="190" t="s">
        <v>213</v>
      </c>
      <c r="G122" s="13"/>
      <c r="H122" s="191">
        <v>3636.4699999999998</v>
      </c>
      <c r="I122" s="192"/>
      <c r="J122" s="13"/>
      <c r="K122" s="13"/>
      <c r="L122" s="187"/>
      <c r="M122" s="193"/>
      <c r="N122" s="194"/>
      <c r="O122" s="194"/>
      <c r="P122" s="194"/>
      <c r="Q122" s="194"/>
      <c r="R122" s="194"/>
      <c r="S122" s="194"/>
      <c r="T122" s="19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9" t="s">
        <v>159</v>
      </c>
      <c r="AU122" s="189" t="s">
        <v>81</v>
      </c>
      <c r="AV122" s="13" t="s">
        <v>81</v>
      </c>
      <c r="AW122" s="13" t="s">
        <v>33</v>
      </c>
      <c r="AX122" s="13" t="s">
        <v>79</v>
      </c>
      <c r="AY122" s="189" t="s">
        <v>144</v>
      </c>
    </row>
    <row r="123" s="2" customFormat="1" ht="16.5" customHeight="1">
      <c r="A123" s="41"/>
      <c r="B123" s="168"/>
      <c r="C123" s="169" t="s">
        <v>214</v>
      </c>
      <c r="D123" s="169" t="s">
        <v>146</v>
      </c>
      <c r="E123" s="170" t="s">
        <v>215</v>
      </c>
      <c r="F123" s="171" t="s">
        <v>216</v>
      </c>
      <c r="G123" s="172" t="s">
        <v>189</v>
      </c>
      <c r="H123" s="173">
        <v>2139.0999999999999</v>
      </c>
      <c r="I123" s="174"/>
      <c r="J123" s="175">
        <f>ROUND(I123*H123,2)</f>
        <v>0</v>
      </c>
      <c r="K123" s="171" t="s">
        <v>150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151</v>
      </c>
      <c r="AT123" s="180" t="s">
        <v>146</v>
      </c>
      <c r="AU123" s="180" t="s">
        <v>81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151</v>
      </c>
      <c r="BM123" s="180" t="s">
        <v>217</v>
      </c>
    </row>
    <row r="124" s="2" customFormat="1">
      <c r="A124" s="41"/>
      <c r="B124" s="42"/>
      <c r="C124" s="41"/>
      <c r="D124" s="182" t="s">
        <v>153</v>
      </c>
      <c r="E124" s="41"/>
      <c r="F124" s="183" t="s">
        <v>218</v>
      </c>
      <c r="G124" s="41"/>
      <c r="H124" s="41"/>
      <c r="I124" s="184"/>
      <c r="J124" s="41"/>
      <c r="K124" s="41"/>
      <c r="L124" s="42"/>
      <c r="M124" s="185"/>
      <c r="N124" s="186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2" t="s">
        <v>153</v>
      </c>
      <c r="AU124" s="22" t="s">
        <v>81</v>
      </c>
    </row>
    <row r="125" s="13" customFormat="1">
      <c r="A125" s="13"/>
      <c r="B125" s="187"/>
      <c r="C125" s="13"/>
      <c r="D125" s="188" t="s">
        <v>159</v>
      </c>
      <c r="E125" s="189" t="s">
        <v>3</v>
      </c>
      <c r="F125" s="190" t="s">
        <v>111</v>
      </c>
      <c r="G125" s="13"/>
      <c r="H125" s="191">
        <v>2139.0999999999999</v>
      </c>
      <c r="I125" s="192"/>
      <c r="J125" s="13"/>
      <c r="K125" s="13"/>
      <c r="L125" s="187"/>
      <c r="M125" s="193"/>
      <c r="N125" s="194"/>
      <c r="O125" s="194"/>
      <c r="P125" s="194"/>
      <c r="Q125" s="194"/>
      <c r="R125" s="194"/>
      <c r="S125" s="194"/>
      <c r="T125" s="19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9" t="s">
        <v>159</v>
      </c>
      <c r="AU125" s="189" t="s">
        <v>81</v>
      </c>
      <c r="AV125" s="13" t="s">
        <v>81</v>
      </c>
      <c r="AW125" s="13" t="s">
        <v>33</v>
      </c>
      <c r="AX125" s="13" t="s">
        <v>79</v>
      </c>
      <c r="AY125" s="189" t="s">
        <v>144</v>
      </c>
    </row>
    <row r="126" s="2" customFormat="1" ht="24.15" customHeight="1">
      <c r="A126" s="41"/>
      <c r="B126" s="168"/>
      <c r="C126" s="169" t="s">
        <v>9</v>
      </c>
      <c r="D126" s="169" t="s">
        <v>146</v>
      </c>
      <c r="E126" s="170" t="s">
        <v>219</v>
      </c>
      <c r="F126" s="171" t="s">
        <v>220</v>
      </c>
      <c r="G126" s="172" t="s">
        <v>149</v>
      </c>
      <c r="H126" s="173">
        <v>5173</v>
      </c>
      <c r="I126" s="174"/>
      <c r="J126" s="175">
        <f>ROUND(I126*H126,2)</f>
        <v>0</v>
      </c>
      <c r="K126" s="171" t="s">
        <v>150</v>
      </c>
      <c r="L126" s="42"/>
      <c r="M126" s="176" t="s">
        <v>3</v>
      </c>
      <c r="N126" s="177" t="s">
        <v>42</v>
      </c>
      <c r="O126" s="75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180" t="s">
        <v>151</v>
      </c>
      <c r="AT126" s="180" t="s">
        <v>146</v>
      </c>
      <c r="AU126" s="180" t="s">
        <v>81</v>
      </c>
      <c r="AY126" s="22" t="s">
        <v>144</v>
      </c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22" t="s">
        <v>79</v>
      </c>
      <c r="BK126" s="181">
        <f>ROUND(I126*H126,2)</f>
        <v>0</v>
      </c>
      <c r="BL126" s="22" t="s">
        <v>151</v>
      </c>
      <c r="BM126" s="180" t="s">
        <v>221</v>
      </c>
    </row>
    <row r="127" s="2" customFormat="1">
      <c r="A127" s="41"/>
      <c r="B127" s="42"/>
      <c r="C127" s="41"/>
      <c r="D127" s="182" t="s">
        <v>153</v>
      </c>
      <c r="E127" s="41"/>
      <c r="F127" s="183" t="s">
        <v>222</v>
      </c>
      <c r="G127" s="41"/>
      <c r="H127" s="41"/>
      <c r="I127" s="184"/>
      <c r="J127" s="41"/>
      <c r="K127" s="41"/>
      <c r="L127" s="42"/>
      <c r="M127" s="185"/>
      <c r="N127" s="186"/>
      <c r="O127" s="75"/>
      <c r="P127" s="75"/>
      <c r="Q127" s="75"/>
      <c r="R127" s="75"/>
      <c r="S127" s="75"/>
      <c r="T127" s="76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2" t="s">
        <v>153</v>
      </c>
      <c r="AU127" s="22" t="s">
        <v>81</v>
      </c>
    </row>
    <row r="128" s="2" customFormat="1">
      <c r="A128" s="41"/>
      <c r="B128" s="42"/>
      <c r="C128" s="41"/>
      <c r="D128" s="188" t="s">
        <v>184</v>
      </c>
      <c r="E128" s="41"/>
      <c r="F128" s="204" t="s">
        <v>185</v>
      </c>
      <c r="G128" s="41"/>
      <c r="H128" s="41"/>
      <c r="I128" s="184"/>
      <c r="J128" s="41"/>
      <c r="K128" s="41"/>
      <c r="L128" s="42"/>
      <c r="M128" s="185"/>
      <c r="N128" s="186"/>
      <c r="O128" s="75"/>
      <c r="P128" s="75"/>
      <c r="Q128" s="75"/>
      <c r="R128" s="75"/>
      <c r="S128" s="75"/>
      <c r="T128" s="76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2" t="s">
        <v>184</v>
      </c>
      <c r="AU128" s="22" t="s">
        <v>81</v>
      </c>
    </row>
    <row r="129" s="13" customFormat="1">
      <c r="A129" s="13"/>
      <c r="B129" s="187"/>
      <c r="C129" s="13"/>
      <c r="D129" s="188" t="s">
        <v>159</v>
      </c>
      <c r="E129" s="189" t="s">
        <v>3</v>
      </c>
      <c r="F129" s="190" t="s">
        <v>223</v>
      </c>
      <c r="G129" s="13"/>
      <c r="H129" s="191">
        <v>5173</v>
      </c>
      <c r="I129" s="192"/>
      <c r="J129" s="13"/>
      <c r="K129" s="13"/>
      <c r="L129" s="187"/>
      <c r="M129" s="193"/>
      <c r="N129" s="194"/>
      <c r="O129" s="194"/>
      <c r="P129" s="194"/>
      <c r="Q129" s="194"/>
      <c r="R129" s="194"/>
      <c r="S129" s="194"/>
      <c r="T129" s="19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9" t="s">
        <v>159</v>
      </c>
      <c r="AU129" s="189" t="s">
        <v>81</v>
      </c>
      <c r="AV129" s="13" t="s">
        <v>81</v>
      </c>
      <c r="AW129" s="13" t="s">
        <v>33</v>
      </c>
      <c r="AX129" s="13" t="s">
        <v>79</v>
      </c>
      <c r="AY129" s="189" t="s">
        <v>144</v>
      </c>
    </row>
    <row r="130" s="12" customFormat="1" ht="22.8" customHeight="1">
      <c r="A130" s="12"/>
      <c r="B130" s="155"/>
      <c r="C130" s="12"/>
      <c r="D130" s="156" t="s">
        <v>70</v>
      </c>
      <c r="E130" s="166" t="s">
        <v>81</v>
      </c>
      <c r="F130" s="166" t="s">
        <v>224</v>
      </c>
      <c r="G130" s="12"/>
      <c r="H130" s="12"/>
      <c r="I130" s="158"/>
      <c r="J130" s="167">
        <f>BK130</f>
        <v>0</v>
      </c>
      <c r="K130" s="12"/>
      <c r="L130" s="155"/>
      <c r="M130" s="160"/>
      <c r="N130" s="161"/>
      <c r="O130" s="161"/>
      <c r="P130" s="162">
        <f>SUM(P131:P144)</f>
        <v>0</v>
      </c>
      <c r="Q130" s="161"/>
      <c r="R130" s="162">
        <f>SUM(R131:R144)</f>
        <v>104.126634</v>
      </c>
      <c r="S130" s="161"/>
      <c r="T130" s="163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6" t="s">
        <v>79</v>
      </c>
      <c r="AT130" s="164" t="s">
        <v>70</v>
      </c>
      <c r="AU130" s="164" t="s">
        <v>79</v>
      </c>
      <c r="AY130" s="156" t="s">
        <v>144</v>
      </c>
      <c r="BK130" s="165">
        <f>SUM(BK131:BK144)</f>
        <v>0</v>
      </c>
    </row>
    <row r="131" s="2" customFormat="1" ht="33" customHeight="1">
      <c r="A131" s="41"/>
      <c r="B131" s="168"/>
      <c r="C131" s="169" t="s">
        <v>225</v>
      </c>
      <c r="D131" s="169" t="s">
        <v>146</v>
      </c>
      <c r="E131" s="170" t="s">
        <v>226</v>
      </c>
      <c r="F131" s="171" t="s">
        <v>227</v>
      </c>
      <c r="G131" s="172" t="s">
        <v>189</v>
      </c>
      <c r="H131" s="173">
        <v>30.84</v>
      </c>
      <c r="I131" s="174"/>
      <c r="J131" s="175">
        <f>ROUND(I131*H131,2)</f>
        <v>0</v>
      </c>
      <c r="K131" s="171" t="s">
        <v>150</v>
      </c>
      <c r="L131" s="42"/>
      <c r="M131" s="176" t="s">
        <v>3</v>
      </c>
      <c r="N131" s="177" t="s">
        <v>42</v>
      </c>
      <c r="O131" s="75"/>
      <c r="P131" s="178">
        <f>O131*H131</f>
        <v>0</v>
      </c>
      <c r="Q131" s="178">
        <v>1.665</v>
      </c>
      <c r="R131" s="178">
        <f>Q131*H131</f>
        <v>51.348599999999998</v>
      </c>
      <c r="S131" s="178">
        <v>0</v>
      </c>
      <c r="T131" s="17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180" t="s">
        <v>151</v>
      </c>
      <c r="AT131" s="180" t="s">
        <v>146</v>
      </c>
      <c r="AU131" s="180" t="s">
        <v>81</v>
      </c>
      <c r="AY131" s="22" t="s">
        <v>144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22" t="s">
        <v>79</v>
      </c>
      <c r="BK131" s="181">
        <f>ROUND(I131*H131,2)</f>
        <v>0</v>
      </c>
      <c r="BL131" s="22" t="s">
        <v>151</v>
      </c>
      <c r="BM131" s="180" t="s">
        <v>228</v>
      </c>
    </row>
    <row r="132" s="2" customFormat="1">
      <c r="A132" s="41"/>
      <c r="B132" s="42"/>
      <c r="C132" s="41"/>
      <c r="D132" s="182" t="s">
        <v>153</v>
      </c>
      <c r="E132" s="41"/>
      <c r="F132" s="183" t="s">
        <v>229</v>
      </c>
      <c r="G132" s="41"/>
      <c r="H132" s="41"/>
      <c r="I132" s="184"/>
      <c r="J132" s="41"/>
      <c r="K132" s="41"/>
      <c r="L132" s="42"/>
      <c r="M132" s="185"/>
      <c r="N132" s="186"/>
      <c r="O132" s="75"/>
      <c r="P132" s="75"/>
      <c r="Q132" s="75"/>
      <c r="R132" s="75"/>
      <c r="S132" s="75"/>
      <c r="T132" s="76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2" t="s">
        <v>153</v>
      </c>
      <c r="AU132" s="22" t="s">
        <v>81</v>
      </c>
    </row>
    <row r="133" s="2" customFormat="1">
      <c r="A133" s="41"/>
      <c r="B133" s="42"/>
      <c r="C133" s="41"/>
      <c r="D133" s="188" t="s">
        <v>184</v>
      </c>
      <c r="E133" s="41"/>
      <c r="F133" s="204" t="s">
        <v>185</v>
      </c>
      <c r="G133" s="41"/>
      <c r="H133" s="41"/>
      <c r="I133" s="184"/>
      <c r="J133" s="41"/>
      <c r="K133" s="41"/>
      <c r="L133" s="42"/>
      <c r="M133" s="185"/>
      <c r="N133" s="186"/>
      <c r="O133" s="75"/>
      <c r="P133" s="75"/>
      <c r="Q133" s="75"/>
      <c r="R133" s="75"/>
      <c r="S133" s="75"/>
      <c r="T133" s="7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2" t="s">
        <v>184</v>
      </c>
      <c r="AU133" s="22" t="s">
        <v>81</v>
      </c>
    </row>
    <row r="134" s="13" customFormat="1">
      <c r="A134" s="13"/>
      <c r="B134" s="187"/>
      <c r="C134" s="13"/>
      <c r="D134" s="188" t="s">
        <v>159</v>
      </c>
      <c r="E134" s="189" t="s">
        <v>3</v>
      </c>
      <c r="F134" s="190" t="s">
        <v>230</v>
      </c>
      <c r="G134" s="13"/>
      <c r="H134" s="191">
        <v>30.84</v>
      </c>
      <c r="I134" s="192"/>
      <c r="J134" s="13"/>
      <c r="K134" s="13"/>
      <c r="L134" s="187"/>
      <c r="M134" s="193"/>
      <c r="N134" s="194"/>
      <c r="O134" s="194"/>
      <c r="P134" s="194"/>
      <c r="Q134" s="194"/>
      <c r="R134" s="194"/>
      <c r="S134" s="194"/>
      <c r="T134" s="19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159</v>
      </c>
      <c r="AU134" s="189" t="s">
        <v>81</v>
      </c>
      <c r="AV134" s="13" t="s">
        <v>81</v>
      </c>
      <c r="AW134" s="13" t="s">
        <v>33</v>
      </c>
      <c r="AX134" s="13" t="s">
        <v>79</v>
      </c>
      <c r="AY134" s="189" t="s">
        <v>144</v>
      </c>
    </row>
    <row r="135" s="2" customFormat="1" ht="24.15" customHeight="1">
      <c r="A135" s="41"/>
      <c r="B135" s="168"/>
      <c r="C135" s="169" t="s">
        <v>231</v>
      </c>
      <c r="D135" s="169" t="s">
        <v>146</v>
      </c>
      <c r="E135" s="170" t="s">
        <v>232</v>
      </c>
      <c r="F135" s="171" t="s">
        <v>233</v>
      </c>
      <c r="G135" s="172" t="s">
        <v>149</v>
      </c>
      <c r="H135" s="173">
        <v>411.19999999999999</v>
      </c>
      <c r="I135" s="174"/>
      <c r="J135" s="175">
        <f>ROUND(I135*H135,2)</f>
        <v>0</v>
      </c>
      <c r="K135" s="171" t="s">
        <v>150</v>
      </c>
      <c r="L135" s="42"/>
      <c r="M135" s="176" t="s">
        <v>3</v>
      </c>
      <c r="N135" s="177" t="s">
        <v>42</v>
      </c>
      <c r="O135" s="75"/>
      <c r="P135" s="178">
        <f>O135*H135</f>
        <v>0</v>
      </c>
      <c r="Q135" s="178">
        <v>0.00017000000000000001</v>
      </c>
      <c r="R135" s="178">
        <f>Q135*H135</f>
        <v>0.069904000000000008</v>
      </c>
      <c r="S135" s="178">
        <v>0</v>
      </c>
      <c r="T135" s="17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80" t="s">
        <v>151</v>
      </c>
      <c r="AT135" s="180" t="s">
        <v>146</v>
      </c>
      <c r="AU135" s="180" t="s">
        <v>81</v>
      </c>
      <c r="AY135" s="22" t="s">
        <v>144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22" t="s">
        <v>79</v>
      </c>
      <c r="BK135" s="181">
        <f>ROUND(I135*H135,2)</f>
        <v>0</v>
      </c>
      <c r="BL135" s="22" t="s">
        <v>151</v>
      </c>
      <c r="BM135" s="180" t="s">
        <v>234</v>
      </c>
    </row>
    <row r="136" s="2" customFormat="1">
      <c r="A136" s="41"/>
      <c r="B136" s="42"/>
      <c r="C136" s="41"/>
      <c r="D136" s="182" t="s">
        <v>153</v>
      </c>
      <c r="E136" s="41"/>
      <c r="F136" s="183" t="s">
        <v>235</v>
      </c>
      <c r="G136" s="41"/>
      <c r="H136" s="41"/>
      <c r="I136" s="184"/>
      <c r="J136" s="41"/>
      <c r="K136" s="41"/>
      <c r="L136" s="42"/>
      <c r="M136" s="185"/>
      <c r="N136" s="186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2" t="s">
        <v>153</v>
      </c>
      <c r="AU136" s="22" t="s">
        <v>81</v>
      </c>
    </row>
    <row r="137" s="2" customFormat="1">
      <c r="A137" s="41"/>
      <c r="B137" s="42"/>
      <c r="C137" s="41"/>
      <c r="D137" s="188" t="s">
        <v>184</v>
      </c>
      <c r="E137" s="41"/>
      <c r="F137" s="204" t="s">
        <v>185</v>
      </c>
      <c r="G137" s="41"/>
      <c r="H137" s="41"/>
      <c r="I137" s="184"/>
      <c r="J137" s="41"/>
      <c r="K137" s="41"/>
      <c r="L137" s="42"/>
      <c r="M137" s="185"/>
      <c r="N137" s="186"/>
      <c r="O137" s="75"/>
      <c r="P137" s="75"/>
      <c r="Q137" s="75"/>
      <c r="R137" s="75"/>
      <c r="S137" s="75"/>
      <c r="T137" s="7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2" t="s">
        <v>184</v>
      </c>
      <c r="AU137" s="22" t="s">
        <v>81</v>
      </c>
    </row>
    <row r="138" s="13" customFormat="1">
      <c r="A138" s="13"/>
      <c r="B138" s="187"/>
      <c r="C138" s="13"/>
      <c r="D138" s="188" t="s">
        <v>159</v>
      </c>
      <c r="E138" s="189" t="s">
        <v>3</v>
      </c>
      <c r="F138" s="190" t="s">
        <v>236</v>
      </c>
      <c r="G138" s="13"/>
      <c r="H138" s="191">
        <v>411.19999999999999</v>
      </c>
      <c r="I138" s="192"/>
      <c r="J138" s="13"/>
      <c r="K138" s="13"/>
      <c r="L138" s="187"/>
      <c r="M138" s="193"/>
      <c r="N138" s="194"/>
      <c r="O138" s="194"/>
      <c r="P138" s="194"/>
      <c r="Q138" s="194"/>
      <c r="R138" s="194"/>
      <c r="S138" s="194"/>
      <c r="T138" s="19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9" t="s">
        <v>159</v>
      </c>
      <c r="AU138" s="189" t="s">
        <v>81</v>
      </c>
      <c r="AV138" s="13" t="s">
        <v>81</v>
      </c>
      <c r="AW138" s="13" t="s">
        <v>33</v>
      </c>
      <c r="AX138" s="13" t="s">
        <v>79</v>
      </c>
      <c r="AY138" s="189" t="s">
        <v>144</v>
      </c>
    </row>
    <row r="139" s="2" customFormat="1" ht="24.15" customHeight="1">
      <c r="A139" s="41"/>
      <c r="B139" s="168"/>
      <c r="C139" s="205" t="s">
        <v>237</v>
      </c>
      <c r="D139" s="205" t="s">
        <v>238</v>
      </c>
      <c r="E139" s="206" t="s">
        <v>239</v>
      </c>
      <c r="F139" s="207" t="s">
        <v>240</v>
      </c>
      <c r="G139" s="208" t="s">
        <v>149</v>
      </c>
      <c r="H139" s="209">
        <v>411.19999999999999</v>
      </c>
      <c r="I139" s="210"/>
      <c r="J139" s="211">
        <f>ROUND(I139*H139,2)</f>
        <v>0</v>
      </c>
      <c r="K139" s="207" t="s">
        <v>150</v>
      </c>
      <c r="L139" s="212"/>
      <c r="M139" s="213" t="s">
        <v>3</v>
      </c>
      <c r="N139" s="214" t="s">
        <v>42</v>
      </c>
      <c r="O139" s="75"/>
      <c r="P139" s="178">
        <f>O139*H139</f>
        <v>0</v>
      </c>
      <c r="Q139" s="178">
        <v>0.00020000000000000001</v>
      </c>
      <c r="R139" s="178">
        <f>Q139*H139</f>
        <v>0.082240000000000008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194</v>
      </c>
      <c r="AT139" s="180" t="s">
        <v>238</v>
      </c>
      <c r="AU139" s="180" t="s">
        <v>81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151</v>
      </c>
      <c r="BM139" s="180" t="s">
        <v>241</v>
      </c>
    </row>
    <row r="140" s="13" customFormat="1">
      <c r="A140" s="13"/>
      <c r="B140" s="187"/>
      <c r="C140" s="13"/>
      <c r="D140" s="188" t="s">
        <v>159</v>
      </c>
      <c r="E140" s="189" t="s">
        <v>3</v>
      </c>
      <c r="F140" s="190" t="s">
        <v>236</v>
      </c>
      <c r="G140" s="13"/>
      <c r="H140" s="191">
        <v>411.19999999999999</v>
      </c>
      <c r="I140" s="192"/>
      <c r="J140" s="13"/>
      <c r="K140" s="13"/>
      <c r="L140" s="187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159</v>
      </c>
      <c r="AU140" s="189" t="s">
        <v>81</v>
      </c>
      <c r="AV140" s="13" t="s">
        <v>81</v>
      </c>
      <c r="AW140" s="13" t="s">
        <v>33</v>
      </c>
      <c r="AX140" s="13" t="s">
        <v>79</v>
      </c>
      <c r="AY140" s="189" t="s">
        <v>144</v>
      </c>
    </row>
    <row r="141" s="2" customFormat="1" ht="37.8" customHeight="1">
      <c r="A141" s="41"/>
      <c r="B141" s="168"/>
      <c r="C141" s="169" t="s">
        <v>242</v>
      </c>
      <c r="D141" s="169" t="s">
        <v>146</v>
      </c>
      <c r="E141" s="170" t="s">
        <v>243</v>
      </c>
      <c r="F141" s="171" t="s">
        <v>244</v>
      </c>
      <c r="G141" s="172" t="s">
        <v>171</v>
      </c>
      <c r="H141" s="173">
        <v>257</v>
      </c>
      <c r="I141" s="174"/>
      <c r="J141" s="175">
        <f>ROUND(I141*H141,2)</f>
        <v>0</v>
      </c>
      <c r="K141" s="171" t="s">
        <v>150</v>
      </c>
      <c r="L141" s="42"/>
      <c r="M141" s="176" t="s">
        <v>3</v>
      </c>
      <c r="N141" s="177" t="s">
        <v>42</v>
      </c>
      <c r="O141" s="75"/>
      <c r="P141" s="178">
        <f>O141*H141</f>
        <v>0</v>
      </c>
      <c r="Q141" s="178">
        <v>0.20477000000000001</v>
      </c>
      <c r="R141" s="178">
        <f>Q141*H141</f>
        <v>52.625890000000005</v>
      </c>
      <c r="S141" s="178">
        <v>0</v>
      </c>
      <c r="T141" s="17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80" t="s">
        <v>151</v>
      </c>
      <c r="AT141" s="180" t="s">
        <v>146</v>
      </c>
      <c r="AU141" s="180" t="s">
        <v>81</v>
      </c>
      <c r="AY141" s="22" t="s">
        <v>144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2" t="s">
        <v>79</v>
      </c>
      <c r="BK141" s="181">
        <f>ROUND(I141*H141,2)</f>
        <v>0</v>
      </c>
      <c r="BL141" s="22" t="s">
        <v>151</v>
      </c>
      <c r="BM141" s="180" t="s">
        <v>245</v>
      </c>
    </row>
    <row r="142" s="2" customFormat="1">
      <c r="A142" s="41"/>
      <c r="B142" s="42"/>
      <c r="C142" s="41"/>
      <c r="D142" s="182" t="s">
        <v>153</v>
      </c>
      <c r="E142" s="41"/>
      <c r="F142" s="183" t="s">
        <v>246</v>
      </c>
      <c r="G142" s="41"/>
      <c r="H142" s="41"/>
      <c r="I142" s="184"/>
      <c r="J142" s="41"/>
      <c r="K142" s="41"/>
      <c r="L142" s="42"/>
      <c r="M142" s="185"/>
      <c r="N142" s="186"/>
      <c r="O142" s="75"/>
      <c r="P142" s="75"/>
      <c r="Q142" s="75"/>
      <c r="R142" s="75"/>
      <c r="S142" s="75"/>
      <c r="T142" s="76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2" t="s">
        <v>153</v>
      </c>
      <c r="AU142" s="22" t="s">
        <v>81</v>
      </c>
    </row>
    <row r="143" s="2" customFormat="1">
      <c r="A143" s="41"/>
      <c r="B143" s="42"/>
      <c r="C143" s="41"/>
      <c r="D143" s="188" t="s">
        <v>184</v>
      </c>
      <c r="E143" s="41"/>
      <c r="F143" s="204" t="s">
        <v>185</v>
      </c>
      <c r="G143" s="41"/>
      <c r="H143" s="41"/>
      <c r="I143" s="184"/>
      <c r="J143" s="41"/>
      <c r="K143" s="41"/>
      <c r="L143" s="42"/>
      <c r="M143" s="185"/>
      <c r="N143" s="186"/>
      <c r="O143" s="75"/>
      <c r="P143" s="75"/>
      <c r="Q143" s="75"/>
      <c r="R143" s="75"/>
      <c r="S143" s="75"/>
      <c r="T143" s="76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2" t="s">
        <v>184</v>
      </c>
      <c r="AU143" s="22" t="s">
        <v>81</v>
      </c>
    </row>
    <row r="144" s="13" customFormat="1">
      <c r="A144" s="13"/>
      <c r="B144" s="187"/>
      <c r="C144" s="13"/>
      <c r="D144" s="188" t="s">
        <v>159</v>
      </c>
      <c r="E144" s="189" t="s">
        <v>108</v>
      </c>
      <c r="F144" s="190" t="s">
        <v>109</v>
      </c>
      <c r="G144" s="13"/>
      <c r="H144" s="191">
        <v>257</v>
      </c>
      <c r="I144" s="192"/>
      <c r="J144" s="13"/>
      <c r="K144" s="13"/>
      <c r="L144" s="187"/>
      <c r="M144" s="193"/>
      <c r="N144" s="194"/>
      <c r="O144" s="194"/>
      <c r="P144" s="194"/>
      <c r="Q144" s="194"/>
      <c r="R144" s="194"/>
      <c r="S144" s="194"/>
      <c r="T144" s="19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9" t="s">
        <v>159</v>
      </c>
      <c r="AU144" s="189" t="s">
        <v>81</v>
      </c>
      <c r="AV144" s="13" t="s">
        <v>81</v>
      </c>
      <c r="AW144" s="13" t="s">
        <v>33</v>
      </c>
      <c r="AX144" s="13" t="s">
        <v>79</v>
      </c>
      <c r="AY144" s="189" t="s">
        <v>144</v>
      </c>
    </row>
    <row r="145" s="12" customFormat="1" ht="22.8" customHeight="1">
      <c r="A145" s="12"/>
      <c r="B145" s="155"/>
      <c r="C145" s="12"/>
      <c r="D145" s="156" t="s">
        <v>70</v>
      </c>
      <c r="E145" s="166" t="s">
        <v>151</v>
      </c>
      <c r="F145" s="166" t="s">
        <v>247</v>
      </c>
      <c r="G145" s="12"/>
      <c r="H145" s="12"/>
      <c r="I145" s="158"/>
      <c r="J145" s="167">
        <f>BK145</f>
        <v>0</v>
      </c>
      <c r="K145" s="12"/>
      <c r="L145" s="155"/>
      <c r="M145" s="160"/>
      <c r="N145" s="161"/>
      <c r="O145" s="161"/>
      <c r="P145" s="162">
        <f>SUM(P146:P152)</f>
        <v>0</v>
      </c>
      <c r="Q145" s="161"/>
      <c r="R145" s="162">
        <f>SUM(R146:R152)</f>
        <v>22.115012480000001</v>
      </c>
      <c r="S145" s="161"/>
      <c r="T145" s="163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6" t="s">
        <v>79</v>
      </c>
      <c r="AT145" s="164" t="s">
        <v>70</v>
      </c>
      <c r="AU145" s="164" t="s">
        <v>79</v>
      </c>
      <c r="AY145" s="156" t="s">
        <v>144</v>
      </c>
      <c r="BK145" s="165">
        <f>SUM(BK146:BK152)</f>
        <v>0</v>
      </c>
    </row>
    <row r="146" s="2" customFormat="1" ht="24.15" customHeight="1">
      <c r="A146" s="41"/>
      <c r="B146" s="168"/>
      <c r="C146" s="169" t="s">
        <v>248</v>
      </c>
      <c r="D146" s="169" t="s">
        <v>146</v>
      </c>
      <c r="E146" s="170" t="s">
        <v>249</v>
      </c>
      <c r="F146" s="171" t="s">
        <v>250</v>
      </c>
      <c r="G146" s="172" t="s">
        <v>149</v>
      </c>
      <c r="H146" s="173">
        <v>27</v>
      </c>
      <c r="I146" s="174"/>
      <c r="J146" s="175">
        <f>ROUND(I146*H146,2)</f>
        <v>0</v>
      </c>
      <c r="K146" s="171" t="s">
        <v>150</v>
      </c>
      <c r="L146" s="42"/>
      <c r="M146" s="176" t="s">
        <v>3</v>
      </c>
      <c r="N146" s="177" t="s">
        <v>42</v>
      </c>
      <c r="O146" s="75"/>
      <c r="P146" s="178">
        <f>O146*H146</f>
        <v>0</v>
      </c>
      <c r="Q146" s="178">
        <v>0.24315999999999999</v>
      </c>
      <c r="R146" s="178">
        <f>Q146*H146</f>
        <v>6.5653199999999998</v>
      </c>
      <c r="S146" s="178">
        <v>0</v>
      </c>
      <c r="T146" s="17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80" t="s">
        <v>151</v>
      </c>
      <c r="AT146" s="180" t="s">
        <v>146</v>
      </c>
      <c r="AU146" s="180" t="s">
        <v>81</v>
      </c>
      <c r="AY146" s="22" t="s">
        <v>144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22" t="s">
        <v>79</v>
      </c>
      <c r="BK146" s="181">
        <f>ROUND(I146*H146,2)</f>
        <v>0</v>
      </c>
      <c r="BL146" s="22" t="s">
        <v>151</v>
      </c>
      <c r="BM146" s="180" t="s">
        <v>251</v>
      </c>
    </row>
    <row r="147" s="2" customFormat="1">
      <c r="A147" s="41"/>
      <c r="B147" s="42"/>
      <c r="C147" s="41"/>
      <c r="D147" s="182" t="s">
        <v>153</v>
      </c>
      <c r="E147" s="41"/>
      <c r="F147" s="183" t="s">
        <v>252</v>
      </c>
      <c r="G147" s="41"/>
      <c r="H147" s="41"/>
      <c r="I147" s="184"/>
      <c r="J147" s="41"/>
      <c r="K147" s="41"/>
      <c r="L147" s="42"/>
      <c r="M147" s="185"/>
      <c r="N147" s="186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2" t="s">
        <v>153</v>
      </c>
      <c r="AU147" s="22" t="s">
        <v>81</v>
      </c>
    </row>
    <row r="148" s="13" customFormat="1">
      <c r="A148" s="13"/>
      <c r="B148" s="187"/>
      <c r="C148" s="13"/>
      <c r="D148" s="188" t="s">
        <v>159</v>
      </c>
      <c r="E148" s="189" t="s">
        <v>3</v>
      </c>
      <c r="F148" s="190" t="s">
        <v>253</v>
      </c>
      <c r="G148" s="13"/>
      <c r="H148" s="191">
        <v>27</v>
      </c>
      <c r="I148" s="192"/>
      <c r="J148" s="13"/>
      <c r="K148" s="13"/>
      <c r="L148" s="187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159</v>
      </c>
      <c r="AU148" s="189" t="s">
        <v>81</v>
      </c>
      <c r="AV148" s="13" t="s">
        <v>81</v>
      </c>
      <c r="AW148" s="13" t="s">
        <v>33</v>
      </c>
      <c r="AX148" s="13" t="s">
        <v>79</v>
      </c>
      <c r="AY148" s="189" t="s">
        <v>144</v>
      </c>
    </row>
    <row r="149" s="2" customFormat="1" ht="16.5" customHeight="1">
      <c r="A149" s="41"/>
      <c r="B149" s="168"/>
      <c r="C149" s="169" t="s">
        <v>254</v>
      </c>
      <c r="D149" s="169" t="s">
        <v>146</v>
      </c>
      <c r="E149" s="170" t="s">
        <v>255</v>
      </c>
      <c r="F149" s="171" t="s">
        <v>256</v>
      </c>
      <c r="G149" s="172" t="s">
        <v>189</v>
      </c>
      <c r="H149" s="173">
        <v>8.2240000000000002</v>
      </c>
      <c r="I149" s="174"/>
      <c r="J149" s="175">
        <f>ROUND(I149*H149,2)</f>
        <v>0</v>
      </c>
      <c r="K149" s="171" t="s">
        <v>150</v>
      </c>
      <c r="L149" s="42"/>
      <c r="M149" s="176" t="s">
        <v>3</v>
      </c>
      <c r="N149" s="177" t="s">
        <v>42</v>
      </c>
      <c r="O149" s="75"/>
      <c r="P149" s="178">
        <f>O149*H149</f>
        <v>0</v>
      </c>
      <c r="Q149" s="178">
        <v>1.8907700000000001</v>
      </c>
      <c r="R149" s="178">
        <f>Q149*H149</f>
        <v>15.549692480000001</v>
      </c>
      <c r="S149" s="178">
        <v>0</v>
      </c>
      <c r="T149" s="17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180" t="s">
        <v>151</v>
      </c>
      <c r="AT149" s="180" t="s">
        <v>146</v>
      </c>
      <c r="AU149" s="180" t="s">
        <v>81</v>
      </c>
      <c r="AY149" s="22" t="s">
        <v>144</v>
      </c>
      <c r="BE149" s="181">
        <f>IF(N149="základní",J149,0)</f>
        <v>0</v>
      </c>
      <c r="BF149" s="181">
        <f>IF(N149="snížená",J149,0)</f>
        <v>0</v>
      </c>
      <c r="BG149" s="181">
        <f>IF(N149="zákl. přenesená",J149,0)</f>
        <v>0</v>
      </c>
      <c r="BH149" s="181">
        <f>IF(N149="sníž. přenesená",J149,0)</f>
        <v>0</v>
      </c>
      <c r="BI149" s="181">
        <f>IF(N149="nulová",J149,0)</f>
        <v>0</v>
      </c>
      <c r="BJ149" s="22" t="s">
        <v>79</v>
      </c>
      <c r="BK149" s="181">
        <f>ROUND(I149*H149,2)</f>
        <v>0</v>
      </c>
      <c r="BL149" s="22" t="s">
        <v>151</v>
      </c>
      <c r="BM149" s="180" t="s">
        <v>257</v>
      </c>
    </row>
    <row r="150" s="2" customFormat="1">
      <c r="A150" s="41"/>
      <c r="B150" s="42"/>
      <c r="C150" s="41"/>
      <c r="D150" s="182" t="s">
        <v>153</v>
      </c>
      <c r="E150" s="41"/>
      <c r="F150" s="183" t="s">
        <v>258</v>
      </c>
      <c r="G150" s="41"/>
      <c r="H150" s="41"/>
      <c r="I150" s="184"/>
      <c r="J150" s="41"/>
      <c r="K150" s="41"/>
      <c r="L150" s="42"/>
      <c r="M150" s="185"/>
      <c r="N150" s="186"/>
      <c r="O150" s="75"/>
      <c r="P150" s="75"/>
      <c r="Q150" s="75"/>
      <c r="R150" s="75"/>
      <c r="S150" s="75"/>
      <c r="T150" s="76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2" t="s">
        <v>153</v>
      </c>
      <c r="AU150" s="22" t="s">
        <v>81</v>
      </c>
    </row>
    <row r="151" s="2" customFormat="1">
      <c r="A151" s="41"/>
      <c r="B151" s="42"/>
      <c r="C151" s="41"/>
      <c r="D151" s="188" t="s">
        <v>184</v>
      </c>
      <c r="E151" s="41"/>
      <c r="F151" s="204" t="s">
        <v>185</v>
      </c>
      <c r="G151" s="41"/>
      <c r="H151" s="41"/>
      <c r="I151" s="184"/>
      <c r="J151" s="41"/>
      <c r="K151" s="41"/>
      <c r="L151" s="42"/>
      <c r="M151" s="185"/>
      <c r="N151" s="186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2" t="s">
        <v>184</v>
      </c>
      <c r="AU151" s="22" t="s">
        <v>81</v>
      </c>
    </row>
    <row r="152" s="13" customFormat="1">
      <c r="A152" s="13"/>
      <c r="B152" s="187"/>
      <c r="C152" s="13"/>
      <c r="D152" s="188" t="s">
        <v>159</v>
      </c>
      <c r="E152" s="189" t="s">
        <v>3</v>
      </c>
      <c r="F152" s="190" t="s">
        <v>259</v>
      </c>
      <c r="G152" s="13"/>
      <c r="H152" s="191">
        <v>8.2240000000000002</v>
      </c>
      <c r="I152" s="192"/>
      <c r="J152" s="13"/>
      <c r="K152" s="13"/>
      <c r="L152" s="187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159</v>
      </c>
      <c r="AU152" s="189" t="s">
        <v>81</v>
      </c>
      <c r="AV152" s="13" t="s">
        <v>81</v>
      </c>
      <c r="AW152" s="13" t="s">
        <v>33</v>
      </c>
      <c r="AX152" s="13" t="s">
        <v>79</v>
      </c>
      <c r="AY152" s="189" t="s">
        <v>144</v>
      </c>
    </row>
    <row r="153" s="12" customFormat="1" ht="22.8" customHeight="1">
      <c r="A153" s="12"/>
      <c r="B153" s="155"/>
      <c r="C153" s="12"/>
      <c r="D153" s="156" t="s">
        <v>70</v>
      </c>
      <c r="E153" s="166" t="s">
        <v>174</v>
      </c>
      <c r="F153" s="166" t="s">
        <v>260</v>
      </c>
      <c r="G153" s="12"/>
      <c r="H153" s="12"/>
      <c r="I153" s="158"/>
      <c r="J153" s="167">
        <f>BK153</f>
        <v>0</v>
      </c>
      <c r="K153" s="12"/>
      <c r="L153" s="155"/>
      <c r="M153" s="160"/>
      <c r="N153" s="161"/>
      <c r="O153" s="161"/>
      <c r="P153" s="162">
        <f>SUM(P154:P190)</f>
        <v>0</v>
      </c>
      <c r="Q153" s="161"/>
      <c r="R153" s="162">
        <f>SUM(R154:R190)</f>
        <v>9754.5644700000012</v>
      </c>
      <c r="S153" s="161"/>
      <c r="T153" s="163">
        <f>SUM(T154:T190)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6" t="s">
        <v>79</v>
      </c>
      <c r="AT153" s="164" t="s">
        <v>70</v>
      </c>
      <c r="AU153" s="164" t="s">
        <v>79</v>
      </c>
      <c r="AY153" s="156" t="s">
        <v>144</v>
      </c>
      <c r="BK153" s="165">
        <f>SUM(BK154:BK190)</f>
        <v>0</v>
      </c>
    </row>
    <row r="154" s="2" customFormat="1" ht="24.15" customHeight="1">
      <c r="A154" s="41"/>
      <c r="B154" s="168"/>
      <c r="C154" s="169" t="s">
        <v>261</v>
      </c>
      <c r="D154" s="169" t="s">
        <v>146</v>
      </c>
      <c r="E154" s="170" t="s">
        <v>262</v>
      </c>
      <c r="F154" s="171" t="s">
        <v>263</v>
      </c>
      <c r="G154" s="172" t="s">
        <v>149</v>
      </c>
      <c r="H154" s="173">
        <v>17113.880000000001</v>
      </c>
      <c r="I154" s="174"/>
      <c r="J154" s="175">
        <f>ROUND(I154*H154,2)</f>
        <v>0</v>
      </c>
      <c r="K154" s="171" t="s">
        <v>150</v>
      </c>
      <c r="L154" s="42"/>
      <c r="M154" s="176" t="s">
        <v>3</v>
      </c>
      <c r="N154" s="177" t="s">
        <v>42</v>
      </c>
      <c r="O154" s="75"/>
      <c r="P154" s="178">
        <f>O154*H154</f>
        <v>0</v>
      </c>
      <c r="Q154" s="178">
        <v>0.46000000000000002</v>
      </c>
      <c r="R154" s="178">
        <f>Q154*H154</f>
        <v>7872.3848000000007</v>
      </c>
      <c r="S154" s="178">
        <v>0</v>
      </c>
      <c r="T154" s="17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180" t="s">
        <v>151</v>
      </c>
      <c r="AT154" s="180" t="s">
        <v>146</v>
      </c>
      <c r="AU154" s="180" t="s">
        <v>81</v>
      </c>
      <c r="AY154" s="22" t="s">
        <v>144</v>
      </c>
      <c r="BE154" s="181">
        <f>IF(N154="základní",J154,0)</f>
        <v>0</v>
      </c>
      <c r="BF154" s="181">
        <f>IF(N154="snížená",J154,0)</f>
        <v>0</v>
      </c>
      <c r="BG154" s="181">
        <f>IF(N154="zákl. přenesená",J154,0)</f>
        <v>0</v>
      </c>
      <c r="BH154" s="181">
        <f>IF(N154="sníž. přenesená",J154,0)</f>
        <v>0</v>
      </c>
      <c r="BI154" s="181">
        <f>IF(N154="nulová",J154,0)</f>
        <v>0</v>
      </c>
      <c r="BJ154" s="22" t="s">
        <v>79</v>
      </c>
      <c r="BK154" s="181">
        <f>ROUND(I154*H154,2)</f>
        <v>0</v>
      </c>
      <c r="BL154" s="22" t="s">
        <v>151</v>
      </c>
      <c r="BM154" s="180" t="s">
        <v>264</v>
      </c>
    </row>
    <row r="155" s="2" customFormat="1">
      <c r="A155" s="41"/>
      <c r="B155" s="42"/>
      <c r="C155" s="41"/>
      <c r="D155" s="182" t="s">
        <v>153</v>
      </c>
      <c r="E155" s="41"/>
      <c r="F155" s="183" t="s">
        <v>265</v>
      </c>
      <c r="G155" s="41"/>
      <c r="H155" s="41"/>
      <c r="I155" s="184"/>
      <c r="J155" s="41"/>
      <c r="K155" s="41"/>
      <c r="L155" s="42"/>
      <c r="M155" s="185"/>
      <c r="N155" s="186"/>
      <c r="O155" s="75"/>
      <c r="P155" s="75"/>
      <c r="Q155" s="75"/>
      <c r="R155" s="75"/>
      <c r="S155" s="75"/>
      <c r="T155" s="76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2" t="s">
        <v>153</v>
      </c>
      <c r="AU155" s="22" t="s">
        <v>81</v>
      </c>
    </row>
    <row r="156" s="2" customFormat="1">
      <c r="A156" s="41"/>
      <c r="B156" s="42"/>
      <c r="C156" s="41"/>
      <c r="D156" s="188" t="s">
        <v>184</v>
      </c>
      <c r="E156" s="41"/>
      <c r="F156" s="204" t="s">
        <v>185</v>
      </c>
      <c r="G156" s="41"/>
      <c r="H156" s="41"/>
      <c r="I156" s="184"/>
      <c r="J156" s="41"/>
      <c r="K156" s="41"/>
      <c r="L156" s="42"/>
      <c r="M156" s="185"/>
      <c r="N156" s="186"/>
      <c r="O156" s="75"/>
      <c r="P156" s="75"/>
      <c r="Q156" s="75"/>
      <c r="R156" s="75"/>
      <c r="S156" s="75"/>
      <c r="T156" s="76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2" t="s">
        <v>184</v>
      </c>
      <c r="AU156" s="22" t="s">
        <v>81</v>
      </c>
    </row>
    <row r="157" s="13" customFormat="1">
      <c r="A157" s="13"/>
      <c r="B157" s="187"/>
      <c r="C157" s="13"/>
      <c r="D157" s="188" t="s">
        <v>159</v>
      </c>
      <c r="E157" s="189" t="s">
        <v>3</v>
      </c>
      <c r="F157" s="190" t="s">
        <v>266</v>
      </c>
      <c r="G157" s="13"/>
      <c r="H157" s="191">
        <v>10346</v>
      </c>
      <c r="I157" s="192"/>
      <c r="J157" s="13"/>
      <c r="K157" s="13"/>
      <c r="L157" s="187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159</v>
      </c>
      <c r="AU157" s="189" t="s">
        <v>81</v>
      </c>
      <c r="AV157" s="13" t="s">
        <v>81</v>
      </c>
      <c r="AW157" s="13" t="s">
        <v>33</v>
      </c>
      <c r="AX157" s="13" t="s">
        <v>71</v>
      </c>
      <c r="AY157" s="189" t="s">
        <v>144</v>
      </c>
    </row>
    <row r="158" s="13" customFormat="1">
      <c r="A158" s="13"/>
      <c r="B158" s="187"/>
      <c r="C158" s="13"/>
      <c r="D158" s="188" t="s">
        <v>159</v>
      </c>
      <c r="E158" s="189" t="s">
        <v>3</v>
      </c>
      <c r="F158" s="190" t="s">
        <v>267</v>
      </c>
      <c r="G158" s="13"/>
      <c r="H158" s="191">
        <v>6767.8800000000001</v>
      </c>
      <c r="I158" s="192"/>
      <c r="J158" s="13"/>
      <c r="K158" s="13"/>
      <c r="L158" s="187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159</v>
      </c>
      <c r="AU158" s="189" t="s">
        <v>81</v>
      </c>
      <c r="AV158" s="13" t="s">
        <v>81</v>
      </c>
      <c r="AW158" s="13" t="s">
        <v>33</v>
      </c>
      <c r="AX158" s="13" t="s">
        <v>71</v>
      </c>
      <c r="AY158" s="189" t="s">
        <v>144</v>
      </c>
    </row>
    <row r="159" s="14" customFormat="1">
      <c r="A159" s="14"/>
      <c r="B159" s="196"/>
      <c r="C159" s="14"/>
      <c r="D159" s="188" t="s">
        <v>159</v>
      </c>
      <c r="E159" s="197" t="s">
        <v>3</v>
      </c>
      <c r="F159" s="198" t="s">
        <v>163</v>
      </c>
      <c r="G159" s="14"/>
      <c r="H159" s="199">
        <v>17113.880000000001</v>
      </c>
      <c r="I159" s="200"/>
      <c r="J159" s="14"/>
      <c r="K159" s="14"/>
      <c r="L159" s="196"/>
      <c r="M159" s="201"/>
      <c r="N159" s="202"/>
      <c r="O159" s="202"/>
      <c r="P159" s="202"/>
      <c r="Q159" s="202"/>
      <c r="R159" s="202"/>
      <c r="S159" s="202"/>
      <c r="T159" s="20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7" t="s">
        <v>159</v>
      </c>
      <c r="AU159" s="197" t="s">
        <v>81</v>
      </c>
      <c r="AV159" s="14" t="s">
        <v>151</v>
      </c>
      <c r="AW159" s="14" t="s">
        <v>33</v>
      </c>
      <c r="AX159" s="14" t="s">
        <v>79</v>
      </c>
      <c r="AY159" s="197" t="s">
        <v>144</v>
      </c>
    </row>
    <row r="160" s="2" customFormat="1" ht="24.15" customHeight="1">
      <c r="A160" s="41"/>
      <c r="B160" s="168"/>
      <c r="C160" s="169" t="s">
        <v>268</v>
      </c>
      <c r="D160" s="169" t="s">
        <v>146</v>
      </c>
      <c r="E160" s="170" t="s">
        <v>269</v>
      </c>
      <c r="F160" s="171" t="s">
        <v>270</v>
      </c>
      <c r="G160" s="172" t="s">
        <v>149</v>
      </c>
      <c r="H160" s="173">
        <v>263</v>
      </c>
      <c r="I160" s="174"/>
      <c r="J160" s="175">
        <f>ROUND(I160*H160,2)</f>
        <v>0</v>
      </c>
      <c r="K160" s="171" t="s">
        <v>3</v>
      </c>
      <c r="L160" s="42"/>
      <c r="M160" s="176" t="s">
        <v>3</v>
      </c>
      <c r="N160" s="177" t="s">
        <v>42</v>
      </c>
      <c r="O160" s="75"/>
      <c r="P160" s="178">
        <f>O160*H160</f>
        <v>0</v>
      </c>
      <c r="Q160" s="178">
        <v>0.46000000000000002</v>
      </c>
      <c r="R160" s="178">
        <f>Q160*H160</f>
        <v>120.98</v>
      </c>
      <c r="S160" s="178">
        <v>0</v>
      </c>
      <c r="T160" s="179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180" t="s">
        <v>151</v>
      </c>
      <c r="AT160" s="180" t="s">
        <v>146</v>
      </c>
      <c r="AU160" s="180" t="s">
        <v>81</v>
      </c>
      <c r="AY160" s="22" t="s">
        <v>144</v>
      </c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22" t="s">
        <v>79</v>
      </c>
      <c r="BK160" s="181">
        <f>ROUND(I160*H160,2)</f>
        <v>0</v>
      </c>
      <c r="BL160" s="22" t="s">
        <v>151</v>
      </c>
      <c r="BM160" s="180" t="s">
        <v>271</v>
      </c>
    </row>
    <row r="161" s="13" customFormat="1">
      <c r="A161" s="13"/>
      <c r="B161" s="187"/>
      <c r="C161" s="13"/>
      <c r="D161" s="188" t="s">
        <v>159</v>
      </c>
      <c r="E161" s="189" t="s">
        <v>3</v>
      </c>
      <c r="F161" s="190" t="s">
        <v>272</v>
      </c>
      <c r="G161" s="13"/>
      <c r="H161" s="191">
        <v>263</v>
      </c>
      <c r="I161" s="192"/>
      <c r="J161" s="13"/>
      <c r="K161" s="13"/>
      <c r="L161" s="187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159</v>
      </c>
      <c r="AU161" s="189" t="s">
        <v>81</v>
      </c>
      <c r="AV161" s="13" t="s">
        <v>81</v>
      </c>
      <c r="AW161" s="13" t="s">
        <v>33</v>
      </c>
      <c r="AX161" s="13" t="s">
        <v>79</v>
      </c>
      <c r="AY161" s="189" t="s">
        <v>144</v>
      </c>
    </row>
    <row r="162" s="2" customFormat="1" ht="33" customHeight="1">
      <c r="A162" s="41"/>
      <c r="B162" s="168"/>
      <c r="C162" s="169" t="s">
        <v>8</v>
      </c>
      <c r="D162" s="169" t="s">
        <v>146</v>
      </c>
      <c r="E162" s="170" t="s">
        <v>273</v>
      </c>
      <c r="F162" s="171" t="s">
        <v>274</v>
      </c>
      <c r="G162" s="172" t="s">
        <v>149</v>
      </c>
      <c r="H162" s="173">
        <v>21</v>
      </c>
      <c r="I162" s="174"/>
      <c r="J162" s="175">
        <f>ROUND(I162*H162,2)</f>
        <v>0</v>
      </c>
      <c r="K162" s="171" t="s">
        <v>150</v>
      </c>
      <c r="L162" s="42"/>
      <c r="M162" s="176" t="s">
        <v>3</v>
      </c>
      <c r="N162" s="177" t="s">
        <v>42</v>
      </c>
      <c r="O162" s="75"/>
      <c r="P162" s="178">
        <f>O162*H162</f>
        <v>0</v>
      </c>
      <c r="Q162" s="178">
        <v>0.15826000000000001</v>
      </c>
      <c r="R162" s="178">
        <f>Q162*H162</f>
        <v>3.3234600000000003</v>
      </c>
      <c r="S162" s="178">
        <v>0</v>
      </c>
      <c r="T162" s="17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180" t="s">
        <v>151</v>
      </c>
      <c r="AT162" s="180" t="s">
        <v>146</v>
      </c>
      <c r="AU162" s="180" t="s">
        <v>81</v>
      </c>
      <c r="AY162" s="22" t="s">
        <v>144</v>
      </c>
      <c r="BE162" s="181">
        <f>IF(N162="základní",J162,0)</f>
        <v>0</v>
      </c>
      <c r="BF162" s="181">
        <f>IF(N162="snížená",J162,0)</f>
        <v>0</v>
      </c>
      <c r="BG162" s="181">
        <f>IF(N162="zákl. přenesená",J162,0)</f>
        <v>0</v>
      </c>
      <c r="BH162" s="181">
        <f>IF(N162="sníž. přenesená",J162,0)</f>
        <v>0</v>
      </c>
      <c r="BI162" s="181">
        <f>IF(N162="nulová",J162,0)</f>
        <v>0</v>
      </c>
      <c r="BJ162" s="22" t="s">
        <v>79</v>
      </c>
      <c r="BK162" s="181">
        <f>ROUND(I162*H162,2)</f>
        <v>0</v>
      </c>
      <c r="BL162" s="22" t="s">
        <v>151</v>
      </c>
      <c r="BM162" s="180" t="s">
        <v>275</v>
      </c>
    </row>
    <row r="163" s="2" customFormat="1">
      <c r="A163" s="41"/>
      <c r="B163" s="42"/>
      <c r="C163" s="41"/>
      <c r="D163" s="182" t="s">
        <v>153</v>
      </c>
      <c r="E163" s="41"/>
      <c r="F163" s="183" t="s">
        <v>276</v>
      </c>
      <c r="G163" s="41"/>
      <c r="H163" s="41"/>
      <c r="I163" s="184"/>
      <c r="J163" s="41"/>
      <c r="K163" s="41"/>
      <c r="L163" s="42"/>
      <c r="M163" s="185"/>
      <c r="N163" s="186"/>
      <c r="O163" s="75"/>
      <c r="P163" s="75"/>
      <c r="Q163" s="75"/>
      <c r="R163" s="75"/>
      <c r="S163" s="75"/>
      <c r="T163" s="76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2" t="s">
        <v>153</v>
      </c>
      <c r="AU163" s="22" t="s">
        <v>81</v>
      </c>
    </row>
    <row r="164" s="2" customFormat="1" ht="24.15" customHeight="1">
      <c r="A164" s="41"/>
      <c r="B164" s="168"/>
      <c r="C164" s="169" t="s">
        <v>277</v>
      </c>
      <c r="D164" s="169" t="s">
        <v>146</v>
      </c>
      <c r="E164" s="170" t="s">
        <v>278</v>
      </c>
      <c r="F164" s="171" t="s">
        <v>279</v>
      </c>
      <c r="G164" s="172" t="s">
        <v>149</v>
      </c>
      <c r="H164" s="173">
        <v>21</v>
      </c>
      <c r="I164" s="174"/>
      <c r="J164" s="175">
        <f>ROUND(I164*H164,2)</f>
        <v>0</v>
      </c>
      <c r="K164" s="171" t="s">
        <v>150</v>
      </c>
      <c r="L164" s="42"/>
      <c r="M164" s="176" t="s">
        <v>3</v>
      </c>
      <c r="N164" s="177" t="s">
        <v>42</v>
      </c>
      <c r="O164" s="75"/>
      <c r="P164" s="178">
        <f>O164*H164</f>
        <v>0</v>
      </c>
      <c r="Q164" s="178">
        <v>0.0060099999999999997</v>
      </c>
      <c r="R164" s="178">
        <f>Q164*H164</f>
        <v>0.12620999999999999</v>
      </c>
      <c r="S164" s="178">
        <v>0</v>
      </c>
      <c r="T164" s="179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180" t="s">
        <v>151</v>
      </c>
      <c r="AT164" s="180" t="s">
        <v>146</v>
      </c>
      <c r="AU164" s="180" t="s">
        <v>81</v>
      </c>
      <c r="AY164" s="22" t="s">
        <v>144</v>
      </c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22" t="s">
        <v>79</v>
      </c>
      <c r="BK164" s="181">
        <f>ROUND(I164*H164,2)</f>
        <v>0</v>
      </c>
      <c r="BL164" s="22" t="s">
        <v>151</v>
      </c>
      <c r="BM164" s="180" t="s">
        <v>280</v>
      </c>
    </row>
    <row r="165" s="2" customFormat="1">
      <c r="A165" s="41"/>
      <c r="B165" s="42"/>
      <c r="C165" s="41"/>
      <c r="D165" s="182" t="s">
        <v>153</v>
      </c>
      <c r="E165" s="41"/>
      <c r="F165" s="183" t="s">
        <v>281</v>
      </c>
      <c r="G165" s="41"/>
      <c r="H165" s="41"/>
      <c r="I165" s="184"/>
      <c r="J165" s="41"/>
      <c r="K165" s="41"/>
      <c r="L165" s="42"/>
      <c r="M165" s="185"/>
      <c r="N165" s="186"/>
      <c r="O165" s="75"/>
      <c r="P165" s="75"/>
      <c r="Q165" s="75"/>
      <c r="R165" s="75"/>
      <c r="S165" s="75"/>
      <c r="T165" s="76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2" t="s">
        <v>153</v>
      </c>
      <c r="AU165" s="22" t="s">
        <v>81</v>
      </c>
    </row>
    <row r="166" s="2" customFormat="1">
      <c r="A166" s="41"/>
      <c r="B166" s="42"/>
      <c r="C166" s="41"/>
      <c r="D166" s="188" t="s">
        <v>184</v>
      </c>
      <c r="E166" s="41"/>
      <c r="F166" s="204" t="s">
        <v>185</v>
      </c>
      <c r="G166" s="41"/>
      <c r="H166" s="41"/>
      <c r="I166" s="184"/>
      <c r="J166" s="41"/>
      <c r="K166" s="41"/>
      <c r="L166" s="42"/>
      <c r="M166" s="185"/>
      <c r="N166" s="186"/>
      <c r="O166" s="75"/>
      <c r="P166" s="75"/>
      <c r="Q166" s="75"/>
      <c r="R166" s="75"/>
      <c r="S166" s="75"/>
      <c r="T166" s="76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2" t="s">
        <v>184</v>
      </c>
      <c r="AU166" s="22" t="s">
        <v>81</v>
      </c>
    </row>
    <row r="167" s="2" customFormat="1" ht="21.75" customHeight="1">
      <c r="A167" s="41"/>
      <c r="B167" s="168"/>
      <c r="C167" s="169" t="s">
        <v>282</v>
      </c>
      <c r="D167" s="169" t="s">
        <v>146</v>
      </c>
      <c r="E167" s="170" t="s">
        <v>283</v>
      </c>
      <c r="F167" s="171" t="s">
        <v>284</v>
      </c>
      <c r="G167" s="172" t="s">
        <v>149</v>
      </c>
      <c r="H167" s="173">
        <v>28</v>
      </c>
      <c r="I167" s="174"/>
      <c r="J167" s="175">
        <f>ROUND(I167*H167,2)</f>
        <v>0</v>
      </c>
      <c r="K167" s="171" t="s">
        <v>150</v>
      </c>
      <c r="L167" s="42"/>
      <c r="M167" s="176" t="s">
        <v>3</v>
      </c>
      <c r="N167" s="177" t="s">
        <v>42</v>
      </c>
      <c r="O167" s="75"/>
      <c r="P167" s="178">
        <f>O167*H167</f>
        <v>0</v>
      </c>
      <c r="Q167" s="178">
        <v>0.00051000000000000004</v>
      </c>
      <c r="R167" s="178">
        <f>Q167*H167</f>
        <v>0.014280000000000001</v>
      </c>
      <c r="S167" s="178">
        <v>0</v>
      </c>
      <c r="T167" s="17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80" t="s">
        <v>151</v>
      </c>
      <c r="AT167" s="180" t="s">
        <v>146</v>
      </c>
      <c r="AU167" s="180" t="s">
        <v>81</v>
      </c>
      <c r="AY167" s="22" t="s">
        <v>144</v>
      </c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22" t="s">
        <v>79</v>
      </c>
      <c r="BK167" s="181">
        <f>ROUND(I167*H167,2)</f>
        <v>0</v>
      </c>
      <c r="BL167" s="22" t="s">
        <v>151</v>
      </c>
      <c r="BM167" s="180" t="s">
        <v>285</v>
      </c>
    </row>
    <row r="168" s="2" customFormat="1">
      <c r="A168" s="41"/>
      <c r="B168" s="42"/>
      <c r="C168" s="41"/>
      <c r="D168" s="182" t="s">
        <v>153</v>
      </c>
      <c r="E168" s="41"/>
      <c r="F168" s="183" t="s">
        <v>286</v>
      </c>
      <c r="G168" s="41"/>
      <c r="H168" s="41"/>
      <c r="I168" s="184"/>
      <c r="J168" s="41"/>
      <c r="K168" s="41"/>
      <c r="L168" s="42"/>
      <c r="M168" s="185"/>
      <c r="N168" s="186"/>
      <c r="O168" s="75"/>
      <c r="P168" s="75"/>
      <c r="Q168" s="75"/>
      <c r="R168" s="75"/>
      <c r="S168" s="75"/>
      <c r="T168" s="76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2" t="s">
        <v>153</v>
      </c>
      <c r="AU168" s="22" t="s">
        <v>81</v>
      </c>
    </row>
    <row r="169" s="2" customFormat="1" ht="33" customHeight="1">
      <c r="A169" s="41"/>
      <c r="B169" s="168"/>
      <c r="C169" s="169" t="s">
        <v>287</v>
      </c>
      <c r="D169" s="169" t="s">
        <v>146</v>
      </c>
      <c r="E169" s="170" t="s">
        <v>288</v>
      </c>
      <c r="F169" s="171" t="s">
        <v>289</v>
      </c>
      <c r="G169" s="172" t="s">
        <v>149</v>
      </c>
      <c r="H169" s="173">
        <v>28</v>
      </c>
      <c r="I169" s="174"/>
      <c r="J169" s="175">
        <f>ROUND(I169*H169,2)</f>
        <v>0</v>
      </c>
      <c r="K169" s="171" t="s">
        <v>150</v>
      </c>
      <c r="L169" s="42"/>
      <c r="M169" s="176" t="s">
        <v>3</v>
      </c>
      <c r="N169" s="177" t="s">
        <v>42</v>
      </c>
      <c r="O169" s="75"/>
      <c r="P169" s="178">
        <f>O169*H169</f>
        <v>0</v>
      </c>
      <c r="Q169" s="178">
        <v>0.10373</v>
      </c>
      <c r="R169" s="178">
        <f>Q169*H169</f>
        <v>2.9044400000000001</v>
      </c>
      <c r="S169" s="178">
        <v>0</v>
      </c>
      <c r="T169" s="17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180" t="s">
        <v>151</v>
      </c>
      <c r="AT169" s="180" t="s">
        <v>146</v>
      </c>
      <c r="AU169" s="180" t="s">
        <v>81</v>
      </c>
      <c r="AY169" s="22" t="s">
        <v>144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22" t="s">
        <v>79</v>
      </c>
      <c r="BK169" s="181">
        <f>ROUND(I169*H169,2)</f>
        <v>0</v>
      </c>
      <c r="BL169" s="22" t="s">
        <v>151</v>
      </c>
      <c r="BM169" s="180" t="s">
        <v>290</v>
      </c>
    </row>
    <row r="170" s="2" customFormat="1">
      <c r="A170" s="41"/>
      <c r="B170" s="42"/>
      <c r="C170" s="41"/>
      <c r="D170" s="182" t="s">
        <v>153</v>
      </c>
      <c r="E170" s="41"/>
      <c r="F170" s="183" t="s">
        <v>291</v>
      </c>
      <c r="G170" s="41"/>
      <c r="H170" s="41"/>
      <c r="I170" s="184"/>
      <c r="J170" s="41"/>
      <c r="K170" s="41"/>
      <c r="L170" s="42"/>
      <c r="M170" s="185"/>
      <c r="N170" s="186"/>
      <c r="O170" s="75"/>
      <c r="P170" s="75"/>
      <c r="Q170" s="75"/>
      <c r="R170" s="75"/>
      <c r="S170" s="75"/>
      <c r="T170" s="76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2" t="s">
        <v>153</v>
      </c>
      <c r="AU170" s="22" t="s">
        <v>81</v>
      </c>
    </row>
    <row r="171" s="2" customFormat="1">
      <c r="A171" s="41"/>
      <c r="B171" s="42"/>
      <c r="C171" s="41"/>
      <c r="D171" s="188" t="s">
        <v>184</v>
      </c>
      <c r="E171" s="41"/>
      <c r="F171" s="204" t="s">
        <v>185</v>
      </c>
      <c r="G171" s="41"/>
      <c r="H171" s="41"/>
      <c r="I171" s="184"/>
      <c r="J171" s="41"/>
      <c r="K171" s="41"/>
      <c r="L171" s="42"/>
      <c r="M171" s="185"/>
      <c r="N171" s="186"/>
      <c r="O171" s="75"/>
      <c r="P171" s="75"/>
      <c r="Q171" s="75"/>
      <c r="R171" s="75"/>
      <c r="S171" s="75"/>
      <c r="T171" s="76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2" t="s">
        <v>184</v>
      </c>
      <c r="AU171" s="22" t="s">
        <v>81</v>
      </c>
    </row>
    <row r="172" s="2" customFormat="1" ht="24.15" customHeight="1">
      <c r="A172" s="41"/>
      <c r="B172" s="168"/>
      <c r="C172" s="169" t="s">
        <v>292</v>
      </c>
      <c r="D172" s="169" t="s">
        <v>146</v>
      </c>
      <c r="E172" s="170" t="s">
        <v>293</v>
      </c>
      <c r="F172" s="171" t="s">
        <v>294</v>
      </c>
      <c r="G172" s="172" t="s">
        <v>149</v>
      </c>
      <c r="H172" s="173">
        <v>5181</v>
      </c>
      <c r="I172" s="174"/>
      <c r="J172" s="175">
        <f>ROUND(I172*H172,2)</f>
        <v>0</v>
      </c>
      <c r="K172" s="171" t="s">
        <v>150</v>
      </c>
      <c r="L172" s="42"/>
      <c r="M172" s="176" t="s">
        <v>3</v>
      </c>
      <c r="N172" s="177" t="s">
        <v>42</v>
      </c>
      <c r="O172" s="75"/>
      <c r="P172" s="178">
        <f>O172*H172</f>
        <v>0</v>
      </c>
      <c r="Q172" s="178">
        <v>0.1837</v>
      </c>
      <c r="R172" s="178">
        <f>Q172*H172</f>
        <v>951.74969999999996</v>
      </c>
      <c r="S172" s="178">
        <v>0</v>
      </c>
      <c r="T172" s="17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180" t="s">
        <v>151</v>
      </c>
      <c r="AT172" s="180" t="s">
        <v>146</v>
      </c>
      <c r="AU172" s="180" t="s">
        <v>81</v>
      </c>
      <c r="AY172" s="22" t="s">
        <v>144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22" t="s">
        <v>79</v>
      </c>
      <c r="BK172" s="181">
        <f>ROUND(I172*H172,2)</f>
        <v>0</v>
      </c>
      <c r="BL172" s="22" t="s">
        <v>151</v>
      </c>
      <c r="BM172" s="180" t="s">
        <v>295</v>
      </c>
    </row>
    <row r="173" s="2" customFormat="1">
      <c r="A173" s="41"/>
      <c r="B173" s="42"/>
      <c r="C173" s="41"/>
      <c r="D173" s="182" t="s">
        <v>153</v>
      </c>
      <c r="E173" s="41"/>
      <c r="F173" s="183" t="s">
        <v>296</v>
      </c>
      <c r="G173" s="41"/>
      <c r="H173" s="41"/>
      <c r="I173" s="184"/>
      <c r="J173" s="41"/>
      <c r="K173" s="41"/>
      <c r="L173" s="42"/>
      <c r="M173" s="185"/>
      <c r="N173" s="186"/>
      <c r="O173" s="75"/>
      <c r="P173" s="75"/>
      <c r="Q173" s="75"/>
      <c r="R173" s="75"/>
      <c r="S173" s="75"/>
      <c r="T173" s="76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2" t="s">
        <v>153</v>
      </c>
      <c r="AU173" s="22" t="s">
        <v>81</v>
      </c>
    </row>
    <row r="174" s="2" customFormat="1" ht="16.5" customHeight="1">
      <c r="A174" s="41"/>
      <c r="B174" s="168"/>
      <c r="C174" s="205" t="s">
        <v>297</v>
      </c>
      <c r="D174" s="205" t="s">
        <v>238</v>
      </c>
      <c r="E174" s="206" t="s">
        <v>298</v>
      </c>
      <c r="F174" s="207" t="s">
        <v>299</v>
      </c>
      <c r="G174" s="208" t="s">
        <v>149</v>
      </c>
      <c r="H174" s="209">
        <v>3539.4000000000001</v>
      </c>
      <c r="I174" s="210"/>
      <c r="J174" s="211">
        <f>ROUND(I174*H174,2)</f>
        <v>0</v>
      </c>
      <c r="K174" s="207" t="s">
        <v>150</v>
      </c>
      <c r="L174" s="212"/>
      <c r="M174" s="213" t="s">
        <v>3</v>
      </c>
      <c r="N174" s="214" t="s">
        <v>42</v>
      </c>
      <c r="O174" s="75"/>
      <c r="P174" s="178">
        <f>O174*H174</f>
        <v>0</v>
      </c>
      <c r="Q174" s="178">
        <v>0.222</v>
      </c>
      <c r="R174" s="178">
        <f>Q174*H174</f>
        <v>785.74680000000001</v>
      </c>
      <c r="S174" s="178">
        <v>0</v>
      </c>
      <c r="T174" s="179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180" t="s">
        <v>194</v>
      </c>
      <c r="AT174" s="180" t="s">
        <v>238</v>
      </c>
      <c r="AU174" s="180" t="s">
        <v>81</v>
      </c>
      <c r="AY174" s="22" t="s">
        <v>144</v>
      </c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22" t="s">
        <v>79</v>
      </c>
      <c r="BK174" s="181">
        <f>ROUND(I174*H174,2)</f>
        <v>0</v>
      </c>
      <c r="BL174" s="22" t="s">
        <v>151</v>
      </c>
      <c r="BM174" s="180" t="s">
        <v>300</v>
      </c>
    </row>
    <row r="175" s="13" customFormat="1">
      <c r="A175" s="13"/>
      <c r="B175" s="187"/>
      <c r="C175" s="13"/>
      <c r="D175" s="188" t="s">
        <v>159</v>
      </c>
      <c r="E175" s="189" t="s">
        <v>3</v>
      </c>
      <c r="F175" s="190" t="s">
        <v>301</v>
      </c>
      <c r="G175" s="13"/>
      <c r="H175" s="191">
        <v>1846</v>
      </c>
      <c r="I175" s="192"/>
      <c r="J175" s="13"/>
      <c r="K175" s="13"/>
      <c r="L175" s="187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9" t="s">
        <v>159</v>
      </c>
      <c r="AU175" s="189" t="s">
        <v>81</v>
      </c>
      <c r="AV175" s="13" t="s">
        <v>81</v>
      </c>
      <c r="AW175" s="13" t="s">
        <v>33</v>
      </c>
      <c r="AX175" s="13" t="s">
        <v>71</v>
      </c>
      <c r="AY175" s="189" t="s">
        <v>144</v>
      </c>
    </row>
    <row r="176" s="13" customFormat="1">
      <c r="A176" s="13"/>
      <c r="B176" s="187"/>
      <c r="C176" s="13"/>
      <c r="D176" s="188" t="s">
        <v>159</v>
      </c>
      <c r="E176" s="189" t="s">
        <v>3</v>
      </c>
      <c r="F176" s="190" t="s">
        <v>302</v>
      </c>
      <c r="G176" s="13"/>
      <c r="H176" s="191">
        <v>139</v>
      </c>
      <c r="I176" s="192"/>
      <c r="J176" s="13"/>
      <c r="K176" s="13"/>
      <c r="L176" s="187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159</v>
      </c>
      <c r="AU176" s="189" t="s">
        <v>81</v>
      </c>
      <c r="AV176" s="13" t="s">
        <v>81</v>
      </c>
      <c r="AW176" s="13" t="s">
        <v>33</v>
      </c>
      <c r="AX176" s="13" t="s">
        <v>71</v>
      </c>
      <c r="AY176" s="189" t="s">
        <v>144</v>
      </c>
    </row>
    <row r="177" s="13" customFormat="1">
      <c r="A177" s="13"/>
      <c r="B177" s="187"/>
      <c r="C177" s="13"/>
      <c r="D177" s="188" t="s">
        <v>159</v>
      </c>
      <c r="E177" s="189" t="s">
        <v>3</v>
      </c>
      <c r="F177" s="190" t="s">
        <v>303</v>
      </c>
      <c r="G177" s="13"/>
      <c r="H177" s="191">
        <v>1485</v>
      </c>
      <c r="I177" s="192"/>
      <c r="J177" s="13"/>
      <c r="K177" s="13"/>
      <c r="L177" s="187"/>
      <c r="M177" s="193"/>
      <c r="N177" s="194"/>
      <c r="O177" s="194"/>
      <c r="P177" s="194"/>
      <c r="Q177" s="194"/>
      <c r="R177" s="194"/>
      <c r="S177" s="194"/>
      <c r="T177" s="19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9" t="s">
        <v>159</v>
      </c>
      <c r="AU177" s="189" t="s">
        <v>81</v>
      </c>
      <c r="AV177" s="13" t="s">
        <v>81</v>
      </c>
      <c r="AW177" s="13" t="s">
        <v>33</v>
      </c>
      <c r="AX177" s="13" t="s">
        <v>71</v>
      </c>
      <c r="AY177" s="189" t="s">
        <v>144</v>
      </c>
    </row>
    <row r="178" s="14" customFormat="1">
      <c r="A178" s="14"/>
      <c r="B178" s="196"/>
      <c r="C178" s="14"/>
      <c r="D178" s="188" t="s">
        <v>159</v>
      </c>
      <c r="E178" s="197" t="s">
        <v>3</v>
      </c>
      <c r="F178" s="198" t="s">
        <v>163</v>
      </c>
      <c r="G178" s="14"/>
      <c r="H178" s="199">
        <v>3470</v>
      </c>
      <c r="I178" s="200"/>
      <c r="J178" s="14"/>
      <c r="K178" s="14"/>
      <c r="L178" s="196"/>
      <c r="M178" s="201"/>
      <c r="N178" s="202"/>
      <c r="O178" s="202"/>
      <c r="P178" s="202"/>
      <c r="Q178" s="202"/>
      <c r="R178" s="202"/>
      <c r="S178" s="202"/>
      <c r="T178" s="20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7" t="s">
        <v>159</v>
      </c>
      <c r="AU178" s="197" t="s">
        <v>81</v>
      </c>
      <c r="AV178" s="14" t="s">
        <v>151</v>
      </c>
      <c r="AW178" s="14" t="s">
        <v>33</v>
      </c>
      <c r="AX178" s="14" t="s">
        <v>71</v>
      </c>
      <c r="AY178" s="197" t="s">
        <v>144</v>
      </c>
    </row>
    <row r="179" s="13" customFormat="1">
      <c r="A179" s="13"/>
      <c r="B179" s="187"/>
      <c r="C179" s="13"/>
      <c r="D179" s="188" t="s">
        <v>159</v>
      </c>
      <c r="E179" s="189" t="s">
        <v>3</v>
      </c>
      <c r="F179" s="190" t="s">
        <v>304</v>
      </c>
      <c r="G179" s="13"/>
      <c r="H179" s="191">
        <v>3539.4000000000001</v>
      </c>
      <c r="I179" s="192"/>
      <c r="J179" s="13"/>
      <c r="K179" s="13"/>
      <c r="L179" s="187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159</v>
      </c>
      <c r="AU179" s="189" t="s">
        <v>81</v>
      </c>
      <c r="AV179" s="13" t="s">
        <v>81</v>
      </c>
      <c r="AW179" s="13" t="s">
        <v>33</v>
      </c>
      <c r="AX179" s="13" t="s">
        <v>79</v>
      </c>
      <c r="AY179" s="189" t="s">
        <v>144</v>
      </c>
    </row>
    <row r="180" s="2" customFormat="1" ht="21.75" customHeight="1">
      <c r="A180" s="41"/>
      <c r="B180" s="168"/>
      <c r="C180" s="205" t="s">
        <v>305</v>
      </c>
      <c r="D180" s="205" t="s">
        <v>238</v>
      </c>
      <c r="E180" s="206" t="s">
        <v>306</v>
      </c>
      <c r="F180" s="207" t="s">
        <v>307</v>
      </c>
      <c r="G180" s="208" t="s">
        <v>149</v>
      </c>
      <c r="H180" s="209">
        <v>124</v>
      </c>
      <c r="I180" s="210"/>
      <c r="J180" s="211">
        <f>ROUND(I180*H180,2)</f>
        <v>0</v>
      </c>
      <c r="K180" s="207" t="s">
        <v>3</v>
      </c>
      <c r="L180" s="212"/>
      <c r="M180" s="213" t="s">
        <v>3</v>
      </c>
      <c r="N180" s="214" t="s">
        <v>42</v>
      </c>
      <c r="O180" s="75"/>
      <c r="P180" s="178">
        <f>O180*H180</f>
        <v>0</v>
      </c>
      <c r="Q180" s="178">
        <v>0</v>
      </c>
      <c r="R180" s="178">
        <f>Q180*H180</f>
        <v>0</v>
      </c>
      <c r="S180" s="178">
        <v>0</v>
      </c>
      <c r="T180" s="17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180" t="s">
        <v>194</v>
      </c>
      <c r="AT180" s="180" t="s">
        <v>238</v>
      </c>
      <c r="AU180" s="180" t="s">
        <v>81</v>
      </c>
      <c r="AY180" s="22" t="s">
        <v>144</v>
      </c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22" t="s">
        <v>79</v>
      </c>
      <c r="BK180" s="181">
        <f>ROUND(I180*H180,2)</f>
        <v>0</v>
      </c>
      <c r="BL180" s="22" t="s">
        <v>151</v>
      </c>
      <c r="BM180" s="180" t="s">
        <v>308</v>
      </c>
    </row>
    <row r="181" s="2" customFormat="1" ht="21.75" customHeight="1">
      <c r="A181" s="41"/>
      <c r="B181" s="168"/>
      <c r="C181" s="205" t="s">
        <v>309</v>
      </c>
      <c r="D181" s="205" t="s">
        <v>238</v>
      </c>
      <c r="E181" s="206" t="s">
        <v>310</v>
      </c>
      <c r="F181" s="207" t="s">
        <v>311</v>
      </c>
      <c r="G181" s="208" t="s">
        <v>149</v>
      </c>
      <c r="H181" s="209">
        <v>1248</v>
      </c>
      <c r="I181" s="210"/>
      <c r="J181" s="211">
        <f>ROUND(I181*H181,2)</f>
        <v>0</v>
      </c>
      <c r="K181" s="207" t="s">
        <v>3</v>
      </c>
      <c r="L181" s="212"/>
      <c r="M181" s="213" t="s">
        <v>3</v>
      </c>
      <c r="N181" s="214" t="s">
        <v>42</v>
      </c>
      <c r="O181" s="75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180" t="s">
        <v>194</v>
      </c>
      <c r="AT181" s="180" t="s">
        <v>238</v>
      </c>
      <c r="AU181" s="180" t="s">
        <v>81</v>
      </c>
      <c r="AY181" s="22" t="s">
        <v>144</v>
      </c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22" t="s">
        <v>79</v>
      </c>
      <c r="BK181" s="181">
        <f>ROUND(I181*H181,2)</f>
        <v>0</v>
      </c>
      <c r="BL181" s="22" t="s">
        <v>151</v>
      </c>
      <c r="BM181" s="180" t="s">
        <v>312</v>
      </c>
    </row>
    <row r="182" s="2" customFormat="1" ht="24.15" customHeight="1">
      <c r="A182" s="41"/>
      <c r="B182" s="168"/>
      <c r="C182" s="205" t="s">
        <v>313</v>
      </c>
      <c r="D182" s="205" t="s">
        <v>238</v>
      </c>
      <c r="E182" s="206" t="s">
        <v>314</v>
      </c>
      <c r="F182" s="207" t="s">
        <v>315</v>
      </c>
      <c r="G182" s="208" t="s">
        <v>149</v>
      </c>
      <c r="H182" s="209">
        <v>270</v>
      </c>
      <c r="I182" s="210"/>
      <c r="J182" s="211">
        <f>ROUND(I182*H182,2)</f>
        <v>0</v>
      </c>
      <c r="K182" s="207" t="s">
        <v>3</v>
      </c>
      <c r="L182" s="212"/>
      <c r="M182" s="213" t="s">
        <v>3</v>
      </c>
      <c r="N182" s="214" t="s">
        <v>42</v>
      </c>
      <c r="O182" s="75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180" t="s">
        <v>194</v>
      </c>
      <c r="AT182" s="180" t="s">
        <v>238</v>
      </c>
      <c r="AU182" s="180" t="s">
        <v>81</v>
      </c>
      <c r="AY182" s="22" t="s">
        <v>144</v>
      </c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22" t="s">
        <v>79</v>
      </c>
      <c r="BK182" s="181">
        <f>ROUND(I182*H182,2)</f>
        <v>0</v>
      </c>
      <c r="BL182" s="22" t="s">
        <v>151</v>
      </c>
      <c r="BM182" s="180" t="s">
        <v>316</v>
      </c>
    </row>
    <row r="183" s="2" customFormat="1" ht="24.15" customHeight="1">
      <c r="A183" s="41"/>
      <c r="B183" s="168"/>
      <c r="C183" s="169" t="s">
        <v>317</v>
      </c>
      <c r="D183" s="169" t="s">
        <v>146</v>
      </c>
      <c r="E183" s="170" t="s">
        <v>318</v>
      </c>
      <c r="F183" s="171" t="s">
        <v>319</v>
      </c>
      <c r="G183" s="172" t="s">
        <v>149</v>
      </c>
      <c r="H183" s="173">
        <v>34</v>
      </c>
      <c r="I183" s="174"/>
      <c r="J183" s="175">
        <f>ROUND(I183*H183,2)</f>
        <v>0</v>
      </c>
      <c r="K183" s="171" t="s">
        <v>150</v>
      </c>
      <c r="L183" s="42"/>
      <c r="M183" s="176" t="s">
        <v>3</v>
      </c>
      <c r="N183" s="177" t="s">
        <v>42</v>
      </c>
      <c r="O183" s="75"/>
      <c r="P183" s="178">
        <f>O183*H183</f>
        <v>0</v>
      </c>
      <c r="Q183" s="178">
        <v>0.11162</v>
      </c>
      <c r="R183" s="178">
        <f>Q183*H183</f>
        <v>3.79508</v>
      </c>
      <c r="S183" s="178">
        <v>0</v>
      </c>
      <c r="T183" s="179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180" t="s">
        <v>151</v>
      </c>
      <c r="AT183" s="180" t="s">
        <v>146</v>
      </c>
      <c r="AU183" s="180" t="s">
        <v>81</v>
      </c>
      <c r="AY183" s="22" t="s">
        <v>144</v>
      </c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22" t="s">
        <v>79</v>
      </c>
      <c r="BK183" s="181">
        <f>ROUND(I183*H183,2)</f>
        <v>0</v>
      </c>
      <c r="BL183" s="22" t="s">
        <v>151</v>
      </c>
      <c r="BM183" s="180" t="s">
        <v>320</v>
      </c>
    </row>
    <row r="184" s="2" customFormat="1">
      <c r="A184" s="41"/>
      <c r="B184" s="42"/>
      <c r="C184" s="41"/>
      <c r="D184" s="182" t="s">
        <v>153</v>
      </c>
      <c r="E184" s="41"/>
      <c r="F184" s="183" t="s">
        <v>321</v>
      </c>
      <c r="G184" s="41"/>
      <c r="H184" s="41"/>
      <c r="I184" s="184"/>
      <c r="J184" s="41"/>
      <c r="K184" s="41"/>
      <c r="L184" s="42"/>
      <c r="M184" s="185"/>
      <c r="N184" s="186"/>
      <c r="O184" s="75"/>
      <c r="P184" s="75"/>
      <c r="Q184" s="75"/>
      <c r="R184" s="75"/>
      <c r="S184" s="75"/>
      <c r="T184" s="76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2" t="s">
        <v>153</v>
      </c>
      <c r="AU184" s="22" t="s">
        <v>81</v>
      </c>
    </row>
    <row r="185" s="2" customFormat="1" ht="24.15" customHeight="1">
      <c r="A185" s="41"/>
      <c r="B185" s="168"/>
      <c r="C185" s="205" t="s">
        <v>322</v>
      </c>
      <c r="D185" s="205" t="s">
        <v>238</v>
      </c>
      <c r="E185" s="206" t="s">
        <v>323</v>
      </c>
      <c r="F185" s="207" t="s">
        <v>324</v>
      </c>
      <c r="G185" s="208" t="s">
        <v>149</v>
      </c>
      <c r="H185" s="209">
        <v>34</v>
      </c>
      <c r="I185" s="210"/>
      <c r="J185" s="211">
        <f>ROUND(I185*H185,2)</f>
        <v>0</v>
      </c>
      <c r="K185" s="207" t="s">
        <v>150</v>
      </c>
      <c r="L185" s="212"/>
      <c r="M185" s="213" t="s">
        <v>3</v>
      </c>
      <c r="N185" s="214" t="s">
        <v>42</v>
      </c>
      <c r="O185" s="75"/>
      <c r="P185" s="178">
        <f>O185*H185</f>
        <v>0</v>
      </c>
      <c r="Q185" s="178">
        <v>0.17499999999999999</v>
      </c>
      <c r="R185" s="178">
        <f>Q185*H185</f>
        <v>5.9499999999999993</v>
      </c>
      <c r="S185" s="178">
        <v>0</v>
      </c>
      <c r="T185" s="179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180" t="s">
        <v>194</v>
      </c>
      <c r="AT185" s="180" t="s">
        <v>238</v>
      </c>
      <c r="AU185" s="180" t="s">
        <v>81</v>
      </c>
      <c r="AY185" s="22" t="s">
        <v>144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22" t="s">
        <v>79</v>
      </c>
      <c r="BK185" s="181">
        <f>ROUND(I185*H185,2)</f>
        <v>0</v>
      </c>
      <c r="BL185" s="22" t="s">
        <v>151</v>
      </c>
      <c r="BM185" s="180" t="s">
        <v>325</v>
      </c>
    </row>
    <row r="186" s="2" customFormat="1" ht="33" customHeight="1">
      <c r="A186" s="41"/>
      <c r="B186" s="168"/>
      <c r="C186" s="169" t="s">
        <v>326</v>
      </c>
      <c r="D186" s="169" t="s">
        <v>146</v>
      </c>
      <c r="E186" s="170" t="s">
        <v>327</v>
      </c>
      <c r="F186" s="171" t="s">
        <v>328</v>
      </c>
      <c r="G186" s="172" t="s">
        <v>149</v>
      </c>
      <c r="H186" s="173">
        <v>27</v>
      </c>
      <c r="I186" s="174"/>
      <c r="J186" s="175">
        <f>ROUND(I186*H186,2)</f>
        <v>0</v>
      </c>
      <c r="K186" s="171" t="s">
        <v>150</v>
      </c>
      <c r="L186" s="42"/>
      <c r="M186" s="176" t="s">
        <v>3</v>
      </c>
      <c r="N186" s="177" t="s">
        <v>42</v>
      </c>
      <c r="O186" s="75"/>
      <c r="P186" s="178">
        <f>O186*H186</f>
        <v>0</v>
      </c>
      <c r="Q186" s="178">
        <v>0.14610000000000001</v>
      </c>
      <c r="R186" s="178">
        <f>Q186*H186</f>
        <v>3.9447000000000001</v>
      </c>
      <c r="S186" s="178">
        <v>0</v>
      </c>
      <c r="T186" s="179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180" t="s">
        <v>151</v>
      </c>
      <c r="AT186" s="180" t="s">
        <v>146</v>
      </c>
      <c r="AU186" s="180" t="s">
        <v>81</v>
      </c>
      <c r="AY186" s="22" t="s">
        <v>144</v>
      </c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22" t="s">
        <v>79</v>
      </c>
      <c r="BK186" s="181">
        <f>ROUND(I186*H186,2)</f>
        <v>0</v>
      </c>
      <c r="BL186" s="22" t="s">
        <v>151</v>
      </c>
      <c r="BM186" s="180" t="s">
        <v>329</v>
      </c>
    </row>
    <row r="187" s="2" customFormat="1">
      <c r="A187" s="41"/>
      <c r="B187" s="42"/>
      <c r="C187" s="41"/>
      <c r="D187" s="182" t="s">
        <v>153</v>
      </c>
      <c r="E187" s="41"/>
      <c r="F187" s="183" t="s">
        <v>330</v>
      </c>
      <c r="G187" s="41"/>
      <c r="H187" s="41"/>
      <c r="I187" s="184"/>
      <c r="J187" s="41"/>
      <c r="K187" s="41"/>
      <c r="L187" s="42"/>
      <c r="M187" s="185"/>
      <c r="N187" s="186"/>
      <c r="O187" s="75"/>
      <c r="P187" s="75"/>
      <c r="Q187" s="75"/>
      <c r="R187" s="75"/>
      <c r="S187" s="75"/>
      <c r="T187" s="76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2" t="s">
        <v>153</v>
      </c>
      <c r="AU187" s="22" t="s">
        <v>81</v>
      </c>
    </row>
    <row r="188" s="13" customFormat="1">
      <c r="A188" s="13"/>
      <c r="B188" s="187"/>
      <c r="C188" s="13"/>
      <c r="D188" s="188" t="s">
        <v>159</v>
      </c>
      <c r="E188" s="189" t="s">
        <v>3</v>
      </c>
      <c r="F188" s="190" t="s">
        <v>331</v>
      </c>
      <c r="G188" s="13"/>
      <c r="H188" s="191">
        <v>27</v>
      </c>
      <c r="I188" s="192"/>
      <c r="J188" s="13"/>
      <c r="K188" s="13"/>
      <c r="L188" s="187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159</v>
      </c>
      <c r="AU188" s="189" t="s">
        <v>81</v>
      </c>
      <c r="AV188" s="13" t="s">
        <v>81</v>
      </c>
      <c r="AW188" s="13" t="s">
        <v>33</v>
      </c>
      <c r="AX188" s="13" t="s">
        <v>79</v>
      </c>
      <c r="AY188" s="189" t="s">
        <v>144</v>
      </c>
    </row>
    <row r="189" s="2" customFormat="1" ht="21.75" customHeight="1">
      <c r="A189" s="41"/>
      <c r="B189" s="168"/>
      <c r="C189" s="205" t="s">
        <v>332</v>
      </c>
      <c r="D189" s="205" t="s">
        <v>238</v>
      </c>
      <c r="E189" s="206" t="s">
        <v>333</v>
      </c>
      <c r="F189" s="207" t="s">
        <v>334</v>
      </c>
      <c r="G189" s="208" t="s">
        <v>149</v>
      </c>
      <c r="H189" s="209">
        <v>27</v>
      </c>
      <c r="I189" s="210"/>
      <c r="J189" s="211">
        <f>ROUND(I189*H189,2)</f>
        <v>0</v>
      </c>
      <c r="K189" s="207" t="s">
        <v>3</v>
      </c>
      <c r="L189" s="212"/>
      <c r="M189" s="213" t="s">
        <v>3</v>
      </c>
      <c r="N189" s="214" t="s">
        <v>42</v>
      </c>
      <c r="O189" s="75"/>
      <c r="P189" s="178">
        <f>O189*H189</f>
        <v>0</v>
      </c>
      <c r="Q189" s="178">
        <v>0.13500000000000001</v>
      </c>
      <c r="R189" s="178">
        <f>Q189*H189</f>
        <v>3.6450000000000005</v>
      </c>
      <c r="S189" s="178">
        <v>0</v>
      </c>
      <c r="T189" s="179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180" t="s">
        <v>194</v>
      </c>
      <c r="AT189" s="180" t="s">
        <v>238</v>
      </c>
      <c r="AU189" s="180" t="s">
        <v>81</v>
      </c>
      <c r="AY189" s="22" t="s">
        <v>144</v>
      </c>
      <c r="BE189" s="181">
        <f>IF(N189="základní",J189,0)</f>
        <v>0</v>
      </c>
      <c r="BF189" s="181">
        <f>IF(N189="snížená",J189,0)</f>
        <v>0</v>
      </c>
      <c r="BG189" s="181">
        <f>IF(N189="zákl. přenesená",J189,0)</f>
        <v>0</v>
      </c>
      <c r="BH189" s="181">
        <f>IF(N189="sníž. přenesená",J189,0)</f>
        <v>0</v>
      </c>
      <c r="BI189" s="181">
        <f>IF(N189="nulová",J189,0)</f>
        <v>0</v>
      </c>
      <c r="BJ189" s="22" t="s">
        <v>79</v>
      </c>
      <c r="BK189" s="181">
        <f>ROUND(I189*H189,2)</f>
        <v>0</v>
      </c>
      <c r="BL189" s="22" t="s">
        <v>151</v>
      </c>
      <c r="BM189" s="180" t="s">
        <v>335</v>
      </c>
    </row>
    <row r="190" s="13" customFormat="1">
      <c r="A190" s="13"/>
      <c r="B190" s="187"/>
      <c r="C190" s="13"/>
      <c r="D190" s="188" t="s">
        <v>159</v>
      </c>
      <c r="E190" s="189" t="s">
        <v>3</v>
      </c>
      <c r="F190" s="190" t="s">
        <v>331</v>
      </c>
      <c r="G190" s="13"/>
      <c r="H190" s="191">
        <v>27</v>
      </c>
      <c r="I190" s="192"/>
      <c r="J190" s="13"/>
      <c r="K190" s="13"/>
      <c r="L190" s="187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159</v>
      </c>
      <c r="AU190" s="189" t="s">
        <v>81</v>
      </c>
      <c r="AV190" s="13" t="s">
        <v>81</v>
      </c>
      <c r="AW190" s="13" t="s">
        <v>33</v>
      </c>
      <c r="AX190" s="13" t="s">
        <v>79</v>
      </c>
      <c r="AY190" s="189" t="s">
        <v>144</v>
      </c>
    </row>
    <row r="191" s="12" customFormat="1" ht="22.8" customHeight="1">
      <c r="A191" s="12"/>
      <c r="B191" s="155"/>
      <c r="C191" s="12"/>
      <c r="D191" s="156" t="s">
        <v>70</v>
      </c>
      <c r="E191" s="166" t="s">
        <v>199</v>
      </c>
      <c r="F191" s="166" t="s">
        <v>336</v>
      </c>
      <c r="G191" s="12"/>
      <c r="H191" s="12"/>
      <c r="I191" s="158"/>
      <c r="J191" s="167">
        <f>BK191</f>
        <v>0</v>
      </c>
      <c r="K191" s="12"/>
      <c r="L191" s="155"/>
      <c r="M191" s="160"/>
      <c r="N191" s="161"/>
      <c r="O191" s="161"/>
      <c r="P191" s="162">
        <f>SUM(P192:P229)</f>
        <v>0</v>
      </c>
      <c r="Q191" s="161"/>
      <c r="R191" s="162">
        <f>SUM(R192:R229)</f>
        <v>431.95827160000005</v>
      </c>
      <c r="S191" s="161"/>
      <c r="T191" s="163">
        <f>SUM(T192:T229)</f>
        <v>2.4380000000000002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6" t="s">
        <v>79</v>
      </c>
      <c r="AT191" s="164" t="s">
        <v>70</v>
      </c>
      <c r="AU191" s="164" t="s">
        <v>79</v>
      </c>
      <c r="AY191" s="156" t="s">
        <v>144</v>
      </c>
      <c r="BK191" s="165">
        <f>SUM(BK192:BK229)</f>
        <v>0</v>
      </c>
    </row>
    <row r="192" s="2" customFormat="1" ht="24.15" customHeight="1">
      <c r="A192" s="41"/>
      <c r="B192" s="168"/>
      <c r="C192" s="169" t="s">
        <v>337</v>
      </c>
      <c r="D192" s="169" t="s">
        <v>146</v>
      </c>
      <c r="E192" s="170" t="s">
        <v>338</v>
      </c>
      <c r="F192" s="171" t="s">
        <v>339</v>
      </c>
      <c r="G192" s="172" t="s">
        <v>340</v>
      </c>
      <c r="H192" s="173">
        <v>15</v>
      </c>
      <c r="I192" s="174"/>
      <c r="J192" s="175">
        <f>ROUND(I192*H192,2)</f>
        <v>0</v>
      </c>
      <c r="K192" s="171" t="s">
        <v>150</v>
      </c>
      <c r="L192" s="42"/>
      <c r="M192" s="176" t="s">
        <v>3</v>
      </c>
      <c r="N192" s="177" t="s">
        <v>42</v>
      </c>
      <c r="O192" s="75"/>
      <c r="P192" s="178">
        <f>O192*H192</f>
        <v>0</v>
      </c>
      <c r="Q192" s="178">
        <v>0.00069999999999999999</v>
      </c>
      <c r="R192" s="178">
        <f>Q192*H192</f>
        <v>0.010500000000000001</v>
      </c>
      <c r="S192" s="178">
        <v>0</v>
      </c>
      <c r="T192" s="17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180" t="s">
        <v>151</v>
      </c>
      <c r="AT192" s="180" t="s">
        <v>146</v>
      </c>
      <c r="AU192" s="180" t="s">
        <v>81</v>
      </c>
      <c r="AY192" s="22" t="s">
        <v>144</v>
      </c>
      <c r="BE192" s="181">
        <f>IF(N192="základní",J192,0)</f>
        <v>0</v>
      </c>
      <c r="BF192" s="181">
        <f>IF(N192="snížená",J192,0)</f>
        <v>0</v>
      </c>
      <c r="BG192" s="181">
        <f>IF(N192="zákl. přenesená",J192,0)</f>
        <v>0</v>
      </c>
      <c r="BH192" s="181">
        <f>IF(N192="sníž. přenesená",J192,0)</f>
        <v>0</v>
      </c>
      <c r="BI192" s="181">
        <f>IF(N192="nulová",J192,0)</f>
        <v>0</v>
      </c>
      <c r="BJ192" s="22" t="s">
        <v>79</v>
      </c>
      <c r="BK192" s="181">
        <f>ROUND(I192*H192,2)</f>
        <v>0</v>
      </c>
      <c r="BL192" s="22" t="s">
        <v>151</v>
      </c>
      <c r="BM192" s="180" t="s">
        <v>341</v>
      </c>
    </row>
    <row r="193" s="2" customFormat="1">
      <c r="A193" s="41"/>
      <c r="B193" s="42"/>
      <c r="C193" s="41"/>
      <c r="D193" s="182" t="s">
        <v>153</v>
      </c>
      <c r="E193" s="41"/>
      <c r="F193" s="183" t="s">
        <v>342</v>
      </c>
      <c r="G193" s="41"/>
      <c r="H193" s="41"/>
      <c r="I193" s="184"/>
      <c r="J193" s="41"/>
      <c r="K193" s="41"/>
      <c r="L193" s="42"/>
      <c r="M193" s="185"/>
      <c r="N193" s="186"/>
      <c r="O193" s="75"/>
      <c r="P193" s="75"/>
      <c r="Q193" s="75"/>
      <c r="R193" s="75"/>
      <c r="S193" s="75"/>
      <c r="T193" s="76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2" t="s">
        <v>153</v>
      </c>
      <c r="AU193" s="22" t="s">
        <v>81</v>
      </c>
    </row>
    <row r="194" s="2" customFormat="1" ht="24.15" customHeight="1">
      <c r="A194" s="41"/>
      <c r="B194" s="168"/>
      <c r="C194" s="205" t="s">
        <v>343</v>
      </c>
      <c r="D194" s="205" t="s">
        <v>238</v>
      </c>
      <c r="E194" s="206" t="s">
        <v>344</v>
      </c>
      <c r="F194" s="207" t="s">
        <v>345</v>
      </c>
      <c r="G194" s="208" t="s">
        <v>340</v>
      </c>
      <c r="H194" s="209">
        <v>2</v>
      </c>
      <c r="I194" s="210"/>
      <c r="J194" s="211">
        <f>ROUND(I194*H194,2)</f>
        <v>0</v>
      </c>
      <c r="K194" s="207" t="s">
        <v>150</v>
      </c>
      <c r="L194" s="212"/>
      <c r="M194" s="213" t="s">
        <v>3</v>
      </c>
      <c r="N194" s="214" t="s">
        <v>42</v>
      </c>
      <c r="O194" s="75"/>
      <c r="P194" s="178">
        <f>O194*H194</f>
        <v>0</v>
      </c>
      <c r="Q194" s="178">
        <v>0.0025000000000000001</v>
      </c>
      <c r="R194" s="178">
        <f>Q194*H194</f>
        <v>0.0050000000000000001</v>
      </c>
      <c r="S194" s="178">
        <v>0</v>
      </c>
      <c r="T194" s="17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180" t="s">
        <v>194</v>
      </c>
      <c r="AT194" s="180" t="s">
        <v>238</v>
      </c>
      <c r="AU194" s="180" t="s">
        <v>81</v>
      </c>
      <c r="AY194" s="22" t="s">
        <v>144</v>
      </c>
      <c r="BE194" s="181">
        <f>IF(N194="základní",J194,0)</f>
        <v>0</v>
      </c>
      <c r="BF194" s="181">
        <f>IF(N194="snížená",J194,0)</f>
        <v>0</v>
      </c>
      <c r="BG194" s="181">
        <f>IF(N194="zákl. přenesená",J194,0)</f>
        <v>0</v>
      </c>
      <c r="BH194" s="181">
        <f>IF(N194="sníž. přenesená",J194,0)</f>
        <v>0</v>
      </c>
      <c r="BI194" s="181">
        <f>IF(N194="nulová",J194,0)</f>
        <v>0</v>
      </c>
      <c r="BJ194" s="22" t="s">
        <v>79</v>
      </c>
      <c r="BK194" s="181">
        <f>ROUND(I194*H194,2)</f>
        <v>0</v>
      </c>
      <c r="BL194" s="22" t="s">
        <v>151</v>
      </c>
      <c r="BM194" s="180" t="s">
        <v>346</v>
      </c>
    </row>
    <row r="195" s="2" customFormat="1" ht="24.15" customHeight="1">
      <c r="A195" s="41"/>
      <c r="B195" s="168"/>
      <c r="C195" s="205" t="s">
        <v>347</v>
      </c>
      <c r="D195" s="205" t="s">
        <v>238</v>
      </c>
      <c r="E195" s="206" t="s">
        <v>348</v>
      </c>
      <c r="F195" s="207" t="s">
        <v>349</v>
      </c>
      <c r="G195" s="208" t="s">
        <v>340</v>
      </c>
      <c r="H195" s="209">
        <v>4</v>
      </c>
      <c r="I195" s="210"/>
      <c r="J195" s="211">
        <f>ROUND(I195*H195,2)</f>
        <v>0</v>
      </c>
      <c r="K195" s="207" t="s">
        <v>150</v>
      </c>
      <c r="L195" s="212"/>
      <c r="M195" s="213" t="s">
        <v>3</v>
      </c>
      <c r="N195" s="214" t="s">
        <v>42</v>
      </c>
      <c r="O195" s="75"/>
      <c r="P195" s="178">
        <f>O195*H195</f>
        <v>0</v>
      </c>
      <c r="Q195" s="178">
        <v>0.0035000000000000001</v>
      </c>
      <c r="R195" s="178">
        <f>Q195*H195</f>
        <v>0.014</v>
      </c>
      <c r="S195" s="178">
        <v>0</v>
      </c>
      <c r="T195" s="179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180" t="s">
        <v>194</v>
      </c>
      <c r="AT195" s="180" t="s">
        <v>238</v>
      </c>
      <c r="AU195" s="180" t="s">
        <v>81</v>
      </c>
      <c r="AY195" s="22" t="s">
        <v>144</v>
      </c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22" t="s">
        <v>79</v>
      </c>
      <c r="BK195" s="181">
        <f>ROUND(I195*H195,2)</f>
        <v>0</v>
      </c>
      <c r="BL195" s="22" t="s">
        <v>151</v>
      </c>
      <c r="BM195" s="180" t="s">
        <v>350</v>
      </c>
    </row>
    <row r="196" s="2" customFormat="1" ht="21.75" customHeight="1">
      <c r="A196" s="41"/>
      <c r="B196" s="168"/>
      <c r="C196" s="205" t="s">
        <v>351</v>
      </c>
      <c r="D196" s="205" t="s">
        <v>238</v>
      </c>
      <c r="E196" s="206" t="s">
        <v>352</v>
      </c>
      <c r="F196" s="207" t="s">
        <v>353</v>
      </c>
      <c r="G196" s="208" t="s">
        <v>340</v>
      </c>
      <c r="H196" s="209">
        <v>1</v>
      </c>
      <c r="I196" s="210"/>
      <c r="J196" s="211">
        <f>ROUND(I196*H196,2)</f>
        <v>0</v>
      </c>
      <c r="K196" s="207" t="s">
        <v>150</v>
      </c>
      <c r="L196" s="212"/>
      <c r="M196" s="213" t="s">
        <v>3</v>
      </c>
      <c r="N196" s="214" t="s">
        <v>42</v>
      </c>
      <c r="O196" s="75"/>
      <c r="P196" s="178">
        <f>O196*H196</f>
        <v>0</v>
      </c>
      <c r="Q196" s="178">
        <v>0.00089999999999999998</v>
      </c>
      <c r="R196" s="178">
        <f>Q196*H196</f>
        <v>0.00089999999999999998</v>
      </c>
      <c r="S196" s="178">
        <v>0</v>
      </c>
      <c r="T196" s="179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180" t="s">
        <v>194</v>
      </c>
      <c r="AT196" s="180" t="s">
        <v>238</v>
      </c>
      <c r="AU196" s="180" t="s">
        <v>81</v>
      </c>
      <c r="AY196" s="22" t="s">
        <v>144</v>
      </c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22" t="s">
        <v>79</v>
      </c>
      <c r="BK196" s="181">
        <f>ROUND(I196*H196,2)</f>
        <v>0</v>
      </c>
      <c r="BL196" s="22" t="s">
        <v>151</v>
      </c>
      <c r="BM196" s="180" t="s">
        <v>354</v>
      </c>
    </row>
    <row r="197" s="2" customFormat="1" ht="16.5" customHeight="1">
      <c r="A197" s="41"/>
      <c r="B197" s="168"/>
      <c r="C197" s="205" t="s">
        <v>355</v>
      </c>
      <c r="D197" s="205" t="s">
        <v>238</v>
      </c>
      <c r="E197" s="206" t="s">
        <v>356</v>
      </c>
      <c r="F197" s="207" t="s">
        <v>357</v>
      </c>
      <c r="G197" s="208" t="s">
        <v>340</v>
      </c>
      <c r="H197" s="209">
        <v>8</v>
      </c>
      <c r="I197" s="210"/>
      <c r="J197" s="211">
        <f>ROUND(I197*H197,2)</f>
        <v>0</v>
      </c>
      <c r="K197" s="207" t="s">
        <v>150</v>
      </c>
      <c r="L197" s="212"/>
      <c r="M197" s="213" t="s">
        <v>3</v>
      </c>
      <c r="N197" s="214" t="s">
        <v>42</v>
      </c>
      <c r="O197" s="75"/>
      <c r="P197" s="178">
        <f>O197*H197</f>
        <v>0</v>
      </c>
      <c r="Q197" s="178">
        <v>0.0016999999999999999</v>
      </c>
      <c r="R197" s="178">
        <f>Q197*H197</f>
        <v>0.013599999999999999</v>
      </c>
      <c r="S197" s="178">
        <v>0</v>
      </c>
      <c r="T197" s="179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180" t="s">
        <v>194</v>
      </c>
      <c r="AT197" s="180" t="s">
        <v>238</v>
      </c>
      <c r="AU197" s="180" t="s">
        <v>81</v>
      </c>
      <c r="AY197" s="22" t="s">
        <v>144</v>
      </c>
      <c r="BE197" s="181">
        <f>IF(N197="základní",J197,0)</f>
        <v>0</v>
      </c>
      <c r="BF197" s="181">
        <f>IF(N197="snížená",J197,0)</f>
        <v>0</v>
      </c>
      <c r="BG197" s="181">
        <f>IF(N197="zákl. přenesená",J197,0)</f>
        <v>0</v>
      </c>
      <c r="BH197" s="181">
        <f>IF(N197="sníž. přenesená",J197,0)</f>
        <v>0</v>
      </c>
      <c r="BI197" s="181">
        <f>IF(N197="nulová",J197,0)</f>
        <v>0</v>
      </c>
      <c r="BJ197" s="22" t="s">
        <v>79</v>
      </c>
      <c r="BK197" s="181">
        <f>ROUND(I197*H197,2)</f>
        <v>0</v>
      </c>
      <c r="BL197" s="22" t="s">
        <v>151</v>
      </c>
      <c r="BM197" s="180" t="s">
        <v>358</v>
      </c>
    </row>
    <row r="198" s="2" customFormat="1" ht="24.15" customHeight="1">
      <c r="A198" s="41"/>
      <c r="B198" s="168"/>
      <c r="C198" s="169" t="s">
        <v>359</v>
      </c>
      <c r="D198" s="169" t="s">
        <v>146</v>
      </c>
      <c r="E198" s="170" t="s">
        <v>360</v>
      </c>
      <c r="F198" s="171" t="s">
        <v>361</v>
      </c>
      <c r="G198" s="172" t="s">
        <v>340</v>
      </c>
      <c r="H198" s="173">
        <v>12</v>
      </c>
      <c r="I198" s="174"/>
      <c r="J198" s="175">
        <f>ROUND(I198*H198,2)</f>
        <v>0</v>
      </c>
      <c r="K198" s="171" t="s">
        <v>150</v>
      </c>
      <c r="L198" s="42"/>
      <c r="M198" s="176" t="s">
        <v>3</v>
      </c>
      <c r="N198" s="177" t="s">
        <v>42</v>
      </c>
      <c r="O198" s="75"/>
      <c r="P198" s="178">
        <f>O198*H198</f>
        <v>0</v>
      </c>
      <c r="Q198" s="178">
        <v>0.0010499999999999999</v>
      </c>
      <c r="R198" s="178">
        <f>Q198*H198</f>
        <v>0.0126</v>
      </c>
      <c r="S198" s="178">
        <v>0</v>
      </c>
      <c r="T198" s="17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180" t="s">
        <v>151</v>
      </c>
      <c r="AT198" s="180" t="s">
        <v>146</v>
      </c>
      <c r="AU198" s="180" t="s">
        <v>81</v>
      </c>
      <c r="AY198" s="22" t="s">
        <v>144</v>
      </c>
      <c r="BE198" s="181">
        <f>IF(N198="základní",J198,0)</f>
        <v>0</v>
      </c>
      <c r="BF198" s="181">
        <f>IF(N198="snížená",J198,0)</f>
        <v>0</v>
      </c>
      <c r="BG198" s="181">
        <f>IF(N198="zákl. přenesená",J198,0)</f>
        <v>0</v>
      </c>
      <c r="BH198" s="181">
        <f>IF(N198="sníž. přenesená",J198,0)</f>
        <v>0</v>
      </c>
      <c r="BI198" s="181">
        <f>IF(N198="nulová",J198,0)</f>
        <v>0</v>
      </c>
      <c r="BJ198" s="22" t="s">
        <v>79</v>
      </c>
      <c r="BK198" s="181">
        <f>ROUND(I198*H198,2)</f>
        <v>0</v>
      </c>
      <c r="BL198" s="22" t="s">
        <v>151</v>
      </c>
      <c r="BM198" s="180" t="s">
        <v>362</v>
      </c>
    </row>
    <row r="199" s="2" customFormat="1">
      <c r="A199" s="41"/>
      <c r="B199" s="42"/>
      <c r="C199" s="41"/>
      <c r="D199" s="182" t="s">
        <v>153</v>
      </c>
      <c r="E199" s="41"/>
      <c r="F199" s="183" t="s">
        <v>363</v>
      </c>
      <c r="G199" s="41"/>
      <c r="H199" s="41"/>
      <c r="I199" s="184"/>
      <c r="J199" s="41"/>
      <c r="K199" s="41"/>
      <c r="L199" s="42"/>
      <c r="M199" s="185"/>
      <c r="N199" s="186"/>
      <c r="O199" s="75"/>
      <c r="P199" s="75"/>
      <c r="Q199" s="75"/>
      <c r="R199" s="75"/>
      <c r="S199" s="75"/>
      <c r="T199" s="76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2" t="s">
        <v>153</v>
      </c>
      <c r="AU199" s="22" t="s">
        <v>81</v>
      </c>
    </row>
    <row r="200" s="2" customFormat="1" ht="21.75" customHeight="1">
      <c r="A200" s="41"/>
      <c r="B200" s="168"/>
      <c r="C200" s="205" t="s">
        <v>114</v>
      </c>
      <c r="D200" s="205" t="s">
        <v>238</v>
      </c>
      <c r="E200" s="206" t="s">
        <v>364</v>
      </c>
      <c r="F200" s="207" t="s">
        <v>365</v>
      </c>
      <c r="G200" s="208" t="s">
        <v>340</v>
      </c>
      <c r="H200" s="209">
        <v>12</v>
      </c>
      <c r="I200" s="210"/>
      <c r="J200" s="211">
        <f>ROUND(I200*H200,2)</f>
        <v>0</v>
      </c>
      <c r="K200" s="207" t="s">
        <v>150</v>
      </c>
      <c r="L200" s="212"/>
      <c r="M200" s="213" t="s">
        <v>3</v>
      </c>
      <c r="N200" s="214" t="s">
        <v>42</v>
      </c>
      <c r="O200" s="75"/>
      <c r="P200" s="178">
        <f>O200*H200</f>
        <v>0</v>
      </c>
      <c r="Q200" s="178">
        <v>0.0155</v>
      </c>
      <c r="R200" s="178">
        <f>Q200*H200</f>
        <v>0.186</v>
      </c>
      <c r="S200" s="178">
        <v>0</v>
      </c>
      <c r="T200" s="17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180" t="s">
        <v>194</v>
      </c>
      <c r="AT200" s="180" t="s">
        <v>238</v>
      </c>
      <c r="AU200" s="180" t="s">
        <v>81</v>
      </c>
      <c r="AY200" s="22" t="s">
        <v>144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22" t="s">
        <v>79</v>
      </c>
      <c r="BK200" s="181">
        <f>ROUND(I200*H200,2)</f>
        <v>0</v>
      </c>
      <c r="BL200" s="22" t="s">
        <v>151</v>
      </c>
      <c r="BM200" s="180" t="s">
        <v>366</v>
      </c>
    </row>
    <row r="201" s="2" customFormat="1" ht="24.15" customHeight="1">
      <c r="A201" s="41"/>
      <c r="B201" s="168"/>
      <c r="C201" s="169" t="s">
        <v>367</v>
      </c>
      <c r="D201" s="169" t="s">
        <v>146</v>
      </c>
      <c r="E201" s="170" t="s">
        <v>368</v>
      </c>
      <c r="F201" s="171" t="s">
        <v>369</v>
      </c>
      <c r="G201" s="172" t="s">
        <v>340</v>
      </c>
      <c r="H201" s="173">
        <v>15</v>
      </c>
      <c r="I201" s="174"/>
      <c r="J201" s="175">
        <f>ROUND(I201*H201,2)</f>
        <v>0</v>
      </c>
      <c r="K201" s="171" t="s">
        <v>150</v>
      </c>
      <c r="L201" s="42"/>
      <c r="M201" s="176" t="s">
        <v>3</v>
      </c>
      <c r="N201" s="177" t="s">
        <v>42</v>
      </c>
      <c r="O201" s="75"/>
      <c r="P201" s="178">
        <f>O201*H201</f>
        <v>0</v>
      </c>
      <c r="Q201" s="178">
        <v>0.11241</v>
      </c>
      <c r="R201" s="178">
        <f>Q201*H201</f>
        <v>1.68615</v>
      </c>
      <c r="S201" s="178">
        <v>0</v>
      </c>
      <c r="T201" s="17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180" t="s">
        <v>151</v>
      </c>
      <c r="AT201" s="180" t="s">
        <v>146</v>
      </c>
      <c r="AU201" s="180" t="s">
        <v>81</v>
      </c>
      <c r="AY201" s="22" t="s">
        <v>144</v>
      </c>
      <c r="BE201" s="181">
        <f>IF(N201="základní",J201,0)</f>
        <v>0</v>
      </c>
      <c r="BF201" s="181">
        <f>IF(N201="snížená",J201,0)</f>
        <v>0</v>
      </c>
      <c r="BG201" s="181">
        <f>IF(N201="zákl. přenesená",J201,0)</f>
        <v>0</v>
      </c>
      <c r="BH201" s="181">
        <f>IF(N201="sníž. přenesená",J201,0)</f>
        <v>0</v>
      </c>
      <c r="BI201" s="181">
        <f>IF(N201="nulová",J201,0)</f>
        <v>0</v>
      </c>
      <c r="BJ201" s="22" t="s">
        <v>79</v>
      </c>
      <c r="BK201" s="181">
        <f>ROUND(I201*H201,2)</f>
        <v>0</v>
      </c>
      <c r="BL201" s="22" t="s">
        <v>151</v>
      </c>
      <c r="BM201" s="180" t="s">
        <v>370</v>
      </c>
    </row>
    <row r="202" s="2" customFormat="1">
      <c r="A202" s="41"/>
      <c r="B202" s="42"/>
      <c r="C202" s="41"/>
      <c r="D202" s="182" t="s">
        <v>153</v>
      </c>
      <c r="E202" s="41"/>
      <c r="F202" s="183" t="s">
        <v>371</v>
      </c>
      <c r="G202" s="41"/>
      <c r="H202" s="41"/>
      <c r="I202" s="184"/>
      <c r="J202" s="41"/>
      <c r="K202" s="41"/>
      <c r="L202" s="42"/>
      <c r="M202" s="185"/>
      <c r="N202" s="186"/>
      <c r="O202" s="75"/>
      <c r="P202" s="75"/>
      <c r="Q202" s="75"/>
      <c r="R202" s="75"/>
      <c r="S202" s="75"/>
      <c r="T202" s="76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2" t="s">
        <v>153</v>
      </c>
      <c r="AU202" s="22" t="s">
        <v>81</v>
      </c>
    </row>
    <row r="203" s="2" customFormat="1">
      <c r="A203" s="41"/>
      <c r="B203" s="42"/>
      <c r="C203" s="41"/>
      <c r="D203" s="188" t="s">
        <v>184</v>
      </c>
      <c r="E203" s="41"/>
      <c r="F203" s="204" t="s">
        <v>372</v>
      </c>
      <c r="G203" s="41"/>
      <c r="H203" s="41"/>
      <c r="I203" s="184"/>
      <c r="J203" s="41"/>
      <c r="K203" s="41"/>
      <c r="L203" s="42"/>
      <c r="M203" s="185"/>
      <c r="N203" s="186"/>
      <c r="O203" s="75"/>
      <c r="P203" s="75"/>
      <c r="Q203" s="75"/>
      <c r="R203" s="75"/>
      <c r="S203" s="75"/>
      <c r="T203" s="76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2" t="s">
        <v>184</v>
      </c>
      <c r="AU203" s="22" t="s">
        <v>81</v>
      </c>
    </row>
    <row r="204" s="2" customFormat="1" ht="21.75" customHeight="1">
      <c r="A204" s="41"/>
      <c r="B204" s="168"/>
      <c r="C204" s="205" t="s">
        <v>373</v>
      </c>
      <c r="D204" s="205" t="s">
        <v>238</v>
      </c>
      <c r="E204" s="206" t="s">
        <v>374</v>
      </c>
      <c r="F204" s="207" t="s">
        <v>375</v>
      </c>
      <c r="G204" s="208" t="s">
        <v>340</v>
      </c>
      <c r="H204" s="209">
        <v>15</v>
      </c>
      <c r="I204" s="210"/>
      <c r="J204" s="211">
        <f>ROUND(I204*H204,2)</f>
        <v>0</v>
      </c>
      <c r="K204" s="207" t="s">
        <v>150</v>
      </c>
      <c r="L204" s="212"/>
      <c r="M204" s="213" t="s">
        <v>3</v>
      </c>
      <c r="N204" s="214" t="s">
        <v>42</v>
      </c>
      <c r="O204" s="75"/>
      <c r="P204" s="178">
        <f>O204*H204</f>
        <v>0</v>
      </c>
      <c r="Q204" s="178">
        <v>0.0061000000000000004</v>
      </c>
      <c r="R204" s="178">
        <f>Q204*H204</f>
        <v>0.091500000000000012</v>
      </c>
      <c r="S204" s="178">
        <v>0</v>
      </c>
      <c r="T204" s="179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180" t="s">
        <v>194</v>
      </c>
      <c r="AT204" s="180" t="s">
        <v>238</v>
      </c>
      <c r="AU204" s="180" t="s">
        <v>81</v>
      </c>
      <c r="AY204" s="22" t="s">
        <v>144</v>
      </c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22" t="s">
        <v>79</v>
      </c>
      <c r="BK204" s="181">
        <f>ROUND(I204*H204,2)</f>
        <v>0</v>
      </c>
      <c r="BL204" s="22" t="s">
        <v>151</v>
      </c>
      <c r="BM204" s="180" t="s">
        <v>376</v>
      </c>
    </row>
    <row r="205" s="2" customFormat="1" ht="16.5" customHeight="1">
      <c r="A205" s="41"/>
      <c r="B205" s="168"/>
      <c r="C205" s="205" t="s">
        <v>377</v>
      </c>
      <c r="D205" s="205" t="s">
        <v>238</v>
      </c>
      <c r="E205" s="206" t="s">
        <v>378</v>
      </c>
      <c r="F205" s="207" t="s">
        <v>379</v>
      </c>
      <c r="G205" s="208" t="s">
        <v>340</v>
      </c>
      <c r="H205" s="209">
        <v>15</v>
      </c>
      <c r="I205" s="210"/>
      <c r="J205" s="211">
        <f>ROUND(I205*H205,2)</f>
        <v>0</v>
      </c>
      <c r="K205" s="207" t="s">
        <v>150</v>
      </c>
      <c r="L205" s="212"/>
      <c r="M205" s="213" t="s">
        <v>3</v>
      </c>
      <c r="N205" s="214" t="s">
        <v>42</v>
      </c>
      <c r="O205" s="75"/>
      <c r="P205" s="178">
        <f>O205*H205</f>
        <v>0</v>
      </c>
      <c r="Q205" s="178">
        <v>0.0030000000000000001</v>
      </c>
      <c r="R205" s="178">
        <f>Q205*H205</f>
        <v>0.044999999999999998</v>
      </c>
      <c r="S205" s="178">
        <v>0</v>
      </c>
      <c r="T205" s="179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180" t="s">
        <v>194</v>
      </c>
      <c r="AT205" s="180" t="s">
        <v>238</v>
      </c>
      <c r="AU205" s="180" t="s">
        <v>81</v>
      </c>
      <c r="AY205" s="22" t="s">
        <v>144</v>
      </c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22" t="s">
        <v>79</v>
      </c>
      <c r="BK205" s="181">
        <f>ROUND(I205*H205,2)</f>
        <v>0</v>
      </c>
      <c r="BL205" s="22" t="s">
        <v>151</v>
      </c>
      <c r="BM205" s="180" t="s">
        <v>380</v>
      </c>
    </row>
    <row r="206" s="2" customFormat="1" ht="21.75" customHeight="1">
      <c r="A206" s="41"/>
      <c r="B206" s="168"/>
      <c r="C206" s="205" t="s">
        <v>381</v>
      </c>
      <c r="D206" s="205" t="s">
        <v>238</v>
      </c>
      <c r="E206" s="206" t="s">
        <v>382</v>
      </c>
      <c r="F206" s="207" t="s">
        <v>383</v>
      </c>
      <c r="G206" s="208" t="s">
        <v>340</v>
      </c>
      <c r="H206" s="209">
        <v>15</v>
      </c>
      <c r="I206" s="210"/>
      <c r="J206" s="211">
        <f>ROUND(I206*H206,2)</f>
        <v>0</v>
      </c>
      <c r="K206" s="207" t="s">
        <v>150</v>
      </c>
      <c r="L206" s="212"/>
      <c r="M206" s="213" t="s">
        <v>3</v>
      </c>
      <c r="N206" s="214" t="s">
        <v>42</v>
      </c>
      <c r="O206" s="75"/>
      <c r="P206" s="178">
        <f>O206*H206</f>
        <v>0</v>
      </c>
      <c r="Q206" s="178">
        <v>0.00035</v>
      </c>
      <c r="R206" s="178">
        <f>Q206*H206</f>
        <v>0.0052500000000000003</v>
      </c>
      <c r="S206" s="178">
        <v>0</v>
      </c>
      <c r="T206" s="179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180" t="s">
        <v>194</v>
      </c>
      <c r="AT206" s="180" t="s">
        <v>238</v>
      </c>
      <c r="AU206" s="180" t="s">
        <v>81</v>
      </c>
      <c r="AY206" s="22" t="s">
        <v>144</v>
      </c>
      <c r="BE206" s="181">
        <f>IF(N206="základní",J206,0)</f>
        <v>0</v>
      </c>
      <c r="BF206" s="181">
        <f>IF(N206="snížená",J206,0)</f>
        <v>0</v>
      </c>
      <c r="BG206" s="181">
        <f>IF(N206="zákl. přenesená",J206,0)</f>
        <v>0</v>
      </c>
      <c r="BH206" s="181">
        <f>IF(N206="sníž. přenesená",J206,0)</f>
        <v>0</v>
      </c>
      <c r="BI206" s="181">
        <f>IF(N206="nulová",J206,0)</f>
        <v>0</v>
      </c>
      <c r="BJ206" s="22" t="s">
        <v>79</v>
      </c>
      <c r="BK206" s="181">
        <f>ROUND(I206*H206,2)</f>
        <v>0</v>
      </c>
      <c r="BL206" s="22" t="s">
        <v>151</v>
      </c>
      <c r="BM206" s="180" t="s">
        <v>384</v>
      </c>
    </row>
    <row r="207" s="2" customFormat="1" ht="16.5" customHeight="1">
      <c r="A207" s="41"/>
      <c r="B207" s="168"/>
      <c r="C207" s="205" t="s">
        <v>385</v>
      </c>
      <c r="D207" s="205" t="s">
        <v>238</v>
      </c>
      <c r="E207" s="206" t="s">
        <v>386</v>
      </c>
      <c r="F207" s="207" t="s">
        <v>387</v>
      </c>
      <c r="G207" s="208" t="s">
        <v>340</v>
      </c>
      <c r="H207" s="209">
        <v>15</v>
      </c>
      <c r="I207" s="210"/>
      <c r="J207" s="211">
        <f>ROUND(I207*H207,2)</f>
        <v>0</v>
      </c>
      <c r="K207" s="207" t="s">
        <v>150</v>
      </c>
      <c r="L207" s="212"/>
      <c r="M207" s="213" t="s">
        <v>3</v>
      </c>
      <c r="N207" s="214" t="s">
        <v>42</v>
      </c>
      <c r="O207" s="75"/>
      <c r="P207" s="178">
        <f>O207*H207</f>
        <v>0</v>
      </c>
      <c r="Q207" s="178">
        <v>0.00010000000000000001</v>
      </c>
      <c r="R207" s="178">
        <f>Q207*H207</f>
        <v>0.0015</v>
      </c>
      <c r="S207" s="178">
        <v>0</v>
      </c>
      <c r="T207" s="179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180" t="s">
        <v>194</v>
      </c>
      <c r="AT207" s="180" t="s">
        <v>238</v>
      </c>
      <c r="AU207" s="180" t="s">
        <v>81</v>
      </c>
      <c r="AY207" s="22" t="s">
        <v>144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22" t="s">
        <v>79</v>
      </c>
      <c r="BK207" s="181">
        <f>ROUND(I207*H207,2)</f>
        <v>0</v>
      </c>
      <c r="BL207" s="22" t="s">
        <v>151</v>
      </c>
      <c r="BM207" s="180" t="s">
        <v>388</v>
      </c>
    </row>
    <row r="208" s="2" customFormat="1" ht="33" customHeight="1">
      <c r="A208" s="41"/>
      <c r="B208" s="168"/>
      <c r="C208" s="169" t="s">
        <v>389</v>
      </c>
      <c r="D208" s="169" t="s">
        <v>146</v>
      </c>
      <c r="E208" s="170" t="s">
        <v>390</v>
      </c>
      <c r="F208" s="171" t="s">
        <v>391</v>
      </c>
      <c r="G208" s="172" t="s">
        <v>171</v>
      </c>
      <c r="H208" s="173">
        <v>22.5</v>
      </c>
      <c r="I208" s="174"/>
      <c r="J208" s="175">
        <f>ROUND(I208*H208,2)</f>
        <v>0</v>
      </c>
      <c r="K208" s="171" t="s">
        <v>3</v>
      </c>
      <c r="L208" s="42"/>
      <c r="M208" s="176" t="s">
        <v>3</v>
      </c>
      <c r="N208" s="177" t="s">
        <v>42</v>
      </c>
      <c r="O208" s="75"/>
      <c r="P208" s="178">
        <f>O208*H208</f>
        <v>0</v>
      </c>
      <c r="Q208" s="178">
        <v>0.14041999999999999</v>
      </c>
      <c r="R208" s="178">
        <f>Q208*H208</f>
        <v>3.1594499999999996</v>
      </c>
      <c r="S208" s="178">
        <v>0</v>
      </c>
      <c r="T208" s="179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180" t="s">
        <v>151</v>
      </c>
      <c r="AT208" s="180" t="s">
        <v>146</v>
      </c>
      <c r="AU208" s="180" t="s">
        <v>81</v>
      </c>
      <c r="AY208" s="22" t="s">
        <v>144</v>
      </c>
      <c r="BE208" s="181">
        <f>IF(N208="základní",J208,0)</f>
        <v>0</v>
      </c>
      <c r="BF208" s="181">
        <f>IF(N208="snížená",J208,0)</f>
        <v>0</v>
      </c>
      <c r="BG208" s="181">
        <f>IF(N208="zákl. přenesená",J208,0)</f>
        <v>0</v>
      </c>
      <c r="BH208" s="181">
        <f>IF(N208="sníž. přenesená",J208,0)</f>
        <v>0</v>
      </c>
      <c r="BI208" s="181">
        <f>IF(N208="nulová",J208,0)</f>
        <v>0</v>
      </c>
      <c r="BJ208" s="22" t="s">
        <v>79</v>
      </c>
      <c r="BK208" s="181">
        <f>ROUND(I208*H208,2)</f>
        <v>0</v>
      </c>
      <c r="BL208" s="22" t="s">
        <v>151</v>
      </c>
      <c r="BM208" s="180" t="s">
        <v>392</v>
      </c>
    </row>
    <row r="209" s="2" customFormat="1" ht="16.5" customHeight="1">
      <c r="A209" s="41"/>
      <c r="B209" s="168"/>
      <c r="C209" s="205" t="s">
        <v>393</v>
      </c>
      <c r="D209" s="205" t="s">
        <v>238</v>
      </c>
      <c r="E209" s="206" t="s">
        <v>394</v>
      </c>
      <c r="F209" s="207" t="s">
        <v>395</v>
      </c>
      <c r="G209" s="208" t="s">
        <v>171</v>
      </c>
      <c r="H209" s="209">
        <v>22.5</v>
      </c>
      <c r="I209" s="210"/>
      <c r="J209" s="211">
        <f>ROUND(I209*H209,2)</f>
        <v>0</v>
      </c>
      <c r="K209" s="207" t="s">
        <v>3</v>
      </c>
      <c r="L209" s="212"/>
      <c r="M209" s="213" t="s">
        <v>3</v>
      </c>
      <c r="N209" s="214" t="s">
        <v>42</v>
      </c>
      <c r="O209" s="75"/>
      <c r="P209" s="178">
        <f>O209*H209</f>
        <v>0</v>
      </c>
      <c r="Q209" s="178">
        <v>0.024</v>
      </c>
      <c r="R209" s="178">
        <f>Q209*H209</f>
        <v>0.54000000000000004</v>
      </c>
      <c r="S209" s="178">
        <v>0</v>
      </c>
      <c r="T209" s="179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180" t="s">
        <v>194</v>
      </c>
      <c r="AT209" s="180" t="s">
        <v>238</v>
      </c>
      <c r="AU209" s="180" t="s">
        <v>81</v>
      </c>
      <c r="AY209" s="22" t="s">
        <v>144</v>
      </c>
      <c r="BE209" s="181">
        <f>IF(N209="základní",J209,0)</f>
        <v>0</v>
      </c>
      <c r="BF209" s="181">
        <f>IF(N209="snížená",J209,0)</f>
        <v>0</v>
      </c>
      <c r="BG209" s="181">
        <f>IF(N209="zákl. přenesená",J209,0)</f>
        <v>0</v>
      </c>
      <c r="BH209" s="181">
        <f>IF(N209="sníž. přenesená",J209,0)</f>
        <v>0</v>
      </c>
      <c r="BI209" s="181">
        <f>IF(N209="nulová",J209,0)</f>
        <v>0</v>
      </c>
      <c r="BJ209" s="22" t="s">
        <v>79</v>
      </c>
      <c r="BK209" s="181">
        <f>ROUND(I209*H209,2)</f>
        <v>0</v>
      </c>
      <c r="BL209" s="22" t="s">
        <v>151</v>
      </c>
      <c r="BM209" s="180" t="s">
        <v>396</v>
      </c>
    </row>
    <row r="210" s="2" customFormat="1" ht="24.15" customHeight="1">
      <c r="A210" s="41"/>
      <c r="B210" s="168"/>
      <c r="C210" s="169" t="s">
        <v>397</v>
      </c>
      <c r="D210" s="169" t="s">
        <v>146</v>
      </c>
      <c r="E210" s="170" t="s">
        <v>398</v>
      </c>
      <c r="F210" s="171" t="s">
        <v>399</v>
      </c>
      <c r="G210" s="172" t="s">
        <v>171</v>
      </c>
      <c r="H210" s="173">
        <v>653</v>
      </c>
      <c r="I210" s="174"/>
      <c r="J210" s="175">
        <f>ROUND(I210*H210,2)</f>
        <v>0</v>
      </c>
      <c r="K210" s="171" t="s">
        <v>150</v>
      </c>
      <c r="L210" s="42"/>
      <c r="M210" s="176" t="s">
        <v>3</v>
      </c>
      <c r="N210" s="177" t="s">
        <v>42</v>
      </c>
      <c r="O210" s="75"/>
      <c r="P210" s="178">
        <f>O210*H210</f>
        <v>0</v>
      </c>
      <c r="Q210" s="178">
        <v>0.15256</v>
      </c>
      <c r="R210" s="178">
        <f>Q210*H210</f>
        <v>99.621679999999998</v>
      </c>
      <c r="S210" s="178">
        <v>0</v>
      </c>
      <c r="T210" s="179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180" t="s">
        <v>151</v>
      </c>
      <c r="AT210" s="180" t="s">
        <v>146</v>
      </c>
      <c r="AU210" s="180" t="s">
        <v>81</v>
      </c>
      <c r="AY210" s="22" t="s">
        <v>144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22" t="s">
        <v>79</v>
      </c>
      <c r="BK210" s="181">
        <f>ROUND(I210*H210,2)</f>
        <v>0</v>
      </c>
      <c r="BL210" s="22" t="s">
        <v>151</v>
      </c>
      <c r="BM210" s="180" t="s">
        <v>400</v>
      </c>
    </row>
    <row r="211" s="2" customFormat="1">
      <c r="A211" s="41"/>
      <c r="B211" s="42"/>
      <c r="C211" s="41"/>
      <c r="D211" s="182" t="s">
        <v>153</v>
      </c>
      <c r="E211" s="41"/>
      <c r="F211" s="183" t="s">
        <v>401</v>
      </c>
      <c r="G211" s="41"/>
      <c r="H211" s="41"/>
      <c r="I211" s="184"/>
      <c r="J211" s="41"/>
      <c r="K211" s="41"/>
      <c r="L211" s="42"/>
      <c r="M211" s="185"/>
      <c r="N211" s="186"/>
      <c r="O211" s="75"/>
      <c r="P211" s="75"/>
      <c r="Q211" s="75"/>
      <c r="R211" s="75"/>
      <c r="S211" s="75"/>
      <c r="T211" s="76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2" t="s">
        <v>153</v>
      </c>
      <c r="AU211" s="22" t="s">
        <v>81</v>
      </c>
    </row>
    <row r="212" s="2" customFormat="1" ht="16.5" customHeight="1">
      <c r="A212" s="41"/>
      <c r="B212" s="168"/>
      <c r="C212" s="205" t="s">
        <v>402</v>
      </c>
      <c r="D212" s="205" t="s">
        <v>238</v>
      </c>
      <c r="E212" s="206" t="s">
        <v>403</v>
      </c>
      <c r="F212" s="207" t="s">
        <v>404</v>
      </c>
      <c r="G212" s="208" t="s">
        <v>171</v>
      </c>
      <c r="H212" s="209">
        <v>643.62</v>
      </c>
      <c r="I212" s="210"/>
      <c r="J212" s="211">
        <f>ROUND(I212*H212,2)</f>
        <v>0</v>
      </c>
      <c r="K212" s="207" t="s">
        <v>3</v>
      </c>
      <c r="L212" s="212"/>
      <c r="M212" s="213" t="s">
        <v>3</v>
      </c>
      <c r="N212" s="214" t="s">
        <v>42</v>
      </c>
      <c r="O212" s="75"/>
      <c r="P212" s="178">
        <f>O212*H212</f>
        <v>0</v>
      </c>
      <c r="Q212" s="178">
        <v>0.105</v>
      </c>
      <c r="R212" s="178">
        <f>Q212*H212</f>
        <v>67.580100000000002</v>
      </c>
      <c r="S212" s="178">
        <v>0</v>
      </c>
      <c r="T212" s="179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180" t="s">
        <v>194</v>
      </c>
      <c r="AT212" s="180" t="s">
        <v>238</v>
      </c>
      <c r="AU212" s="180" t="s">
        <v>81</v>
      </c>
      <c r="AY212" s="22" t="s">
        <v>144</v>
      </c>
      <c r="BE212" s="181">
        <f>IF(N212="základní",J212,0)</f>
        <v>0</v>
      </c>
      <c r="BF212" s="181">
        <f>IF(N212="snížená",J212,0)</f>
        <v>0</v>
      </c>
      <c r="BG212" s="181">
        <f>IF(N212="zákl. přenesená",J212,0)</f>
        <v>0</v>
      </c>
      <c r="BH212" s="181">
        <f>IF(N212="sníž. přenesená",J212,0)</f>
        <v>0</v>
      </c>
      <c r="BI212" s="181">
        <f>IF(N212="nulová",J212,0)</f>
        <v>0</v>
      </c>
      <c r="BJ212" s="22" t="s">
        <v>79</v>
      </c>
      <c r="BK212" s="181">
        <f>ROUND(I212*H212,2)</f>
        <v>0</v>
      </c>
      <c r="BL212" s="22" t="s">
        <v>151</v>
      </c>
      <c r="BM212" s="180" t="s">
        <v>405</v>
      </c>
    </row>
    <row r="213" s="2" customFormat="1">
      <c r="A213" s="41"/>
      <c r="B213" s="42"/>
      <c r="C213" s="41"/>
      <c r="D213" s="188" t="s">
        <v>184</v>
      </c>
      <c r="E213" s="41"/>
      <c r="F213" s="204" t="s">
        <v>406</v>
      </c>
      <c r="G213" s="41"/>
      <c r="H213" s="41"/>
      <c r="I213" s="184"/>
      <c r="J213" s="41"/>
      <c r="K213" s="41"/>
      <c r="L213" s="42"/>
      <c r="M213" s="185"/>
      <c r="N213" s="186"/>
      <c r="O213" s="75"/>
      <c r="P213" s="75"/>
      <c r="Q213" s="75"/>
      <c r="R213" s="75"/>
      <c r="S213" s="75"/>
      <c r="T213" s="76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2" t="s">
        <v>184</v>
      </c>
      <c r="AU213" s="22" t="s">
        <v>81</v>
      </c>
    </row>
    <row r="214" s="13" customFormat="1">
      <c r="A214" s="13"/>
      <c r="B214" s="187"/>
      <c r="C214" s="13"/>
      <c r="D214" s="188" t="s">
        <v>159</v>
      </c>
      <c r="E214" s="189" t="s">
        <v>3</v>
      </c>
      <c r="F214" s="190" t="s">
        <v>407</v>
      </c>
      <c r="G214" s="13"/>
      <c r="H214" s="191">
        <v>643.62</v>
      </c>
      <c r="I214" s="192"/>
      <c r="J214" s="13"/>
      <c r="K214" s="13"/>
      <c r="L214" s="187"/>
      <c r="M214" s="193"/>
      <c r="N214" s="194"/>
      <c r="O214" s="194"/>
      <c r="P214" s="194"/>
      <c r="Q214" s="194"/>
      <c r="R214" s="194"/>
      <c r="S214" s="194"/>
      <c r="T214" s="19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159</v>
      </c>
      <c r="AU214" s="189" t="s">
        <v>81</v>
      </c>
      <c r="AV214" s="13" t="s">
        <v>81</v>
      </c>
      <c r="AW214" s="13" t="s">
        <v>33</v>
      </c>
      <c r="AX214" s="13" t="s">
        <v>79</v>
      </c>
      <c r="AY214" s="189" t="s">
        <v>144</v>
      </c>
    </row>
    <row r="215" s="2" customFormat="1" ht="24.15" customHeight="1">
      <c r="A215" s="41"/>
      <c r="B215" s="168"/>
      <c r="C215" s="169" t="s">
        <v>408</v>
      </c>
      <c r="D215" s="169" t="s">
        <v>146</v>
      </c>
      <c r="E215" s="170" t="s">
        <v>409</v>
      </c>
      <c r="F215" s="171" t="s">
        <v>410</v>
      </c>
      <c r="G215" s="172" t="s">
        <v>189</v>
      </c>
      <c r="H215" s="173">
        <v>52.240000000000002</v>
      </c>
      <c r="I215" s="174"/>
      <c r="J215" s="175">
        <f>ROUND(I215*H215,2)</f>
        <v>0</v>
      </c>
      <c r="K215" s="171" t="s">
        <v>150</v>
      </c>
      <c r="L215" s="42"/>
      <c r="M215" s="176" t="s">
        <v>3</v>
      </c>
      <c r="N215" s="177" t="s">
        <v>42</v>
      </c>
      <c r="O215" s="75"/>
      <c r="P215" s="178">
        <f>O215*H215</f>
        <v>0</v>
      </c>
      <c r="Q215" s="178">
        <v>2.2563399999999998</v>
      </c>
      <c r="R215" s="178">
        <f>Q215*H215</f>
        <v>117.87120159999999</v>
      </c>
      <c r="S215" s="178">
        <v>0</v>
      </c>
      <c r="T215" s="179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180" t="s">
        <v>151</v>
      </c>
      <c r="AT215" s="180" t="s">
        <v>146</v>
      </c>
      <c r="AU215" s="180" t="s">
        <v>81</v>
      </c>
      <c r="AY215" s="22" t="s">
        <v>144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22" t="s">
        <v>79</v>
      </c>
      <c r="BK215" s="181">
        <f>ROUND(I215*H215,2)</f>
        <v>0</v>
      </c>
      <c r="BL215" s="22" t="s">
        <v>151</v>
      </c>
      <c r="BM215" s="180" t="s">
        <v>411</v>
      </c>
    </row>
    <row r="216" s="2" customFormat="1">
      <c r="A216" s="41"/>
      <c r="B216" s="42"/>
      <c r="C216" s="41"/>
      <c r="D216" s="182" t="s">
        <v>153</v>
      </c>
      <c r="E216" s="41"/>
      <c r="F216" s="183" t="s">
        <v>412</v>
      </c>
      <c r="G216" s="41"/>
      <c r="H216" s="41"/>
      <c r="I216" s="184"/>
      <c r="J216" s="41"/>
      <c r="K216" s="41"/>
      <c r="L216" s="42"/>
      <c r="M216" s="185"/>
      <c r="N216" s="186"/>
      <c r="O216" s="75"/>
      <c r="P216" s="75"/>
      <c r="Q216" s="75"/>
      <c r="R216" s="75"/>
      <c r="S216" s="75"/>
      <c r="T216" s="76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2" t="s">
        <v>153</v>
      </c>
      <c r="AU216" s="22" t="s">
        <v>81</v>
      </c>
    </row>
    <row r="217" s="2" customFormat="1">
      <c r="A217" s="41"/>
      <c r="B217" s="42"/>
      <c r="C217" s="41"/>
      <c r="D217" s="188" t="s">
        <v>184</v>
      </c>
      <c r="E217" s="41"/>
      <c r="F217" s="204" t="s">
        <v>185</v>
      </c>
      <c r="G217" s="41"/>
      <c r="H217" s="41"/>
      <c r="I217" s="184"/>
      <c r="J217" s="41"/>
      <c r="K217" s="41"/>
      <c r="L217" s="42"/>
      <c r="M217" s="185"/>
      <c r="N217" s="186"/>
      <c r="O217" s="75"/>
      <c r="P217" s="75"/>
      <c r="Q217" s="75"/>
      <c r="R217" s="75"/>
      <c r="S217" s="75"/>
      <c r="T217" s="76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2" t="s">
        <v>184</v>
      </c>
      <c r="AU217" s="22" t="s">
        <v>81</v>
      </c>
    </row>
    <row r="218" s="13" customFormat="1">
      <c r="A218" s="13"/>
      <c r="B218" s="187"/>
      <c r="C218" s="13"/>
      <c r="D218" s="188" t="s">
        <v>159</v>
      </c>
      <c r="E218" s="189" t="s">
        <v>3</v>
      </c>
      <c r="F218" s="190" t="s">
        <v>413</v>
      </c>
      <c r="G218" s="13"/>
      <c r="H218" s="191">
        <v>52.240000000000002</v>
      </c>
      <c r="I218" s="192"/>
      <c r="J218" s="13"/>
      <c r="K218" s="13"/>
      <c r="L218" s="187"/>
      <c r="M218" s="193"/>
      <c r="N218" s="194"/>
      <c r="O218" s="194"/>
      <c r="P218" s="194"/>
      <c r="Q218" s="194"/>
      <c r="R218" s="194"/>
      <c r="S218" s="194"/>
      <c r="T218" s="19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9" t="s">
        <v>159</v>
      </c>
      <c r="AU218" s="189" t="s">
        <v>81</v>
      </c>
      <c r="AV218" s="13" t="s">
        <v>81</v>
      </c>
      <c r="AW218" s="13" t="s">
        <v>33</v>
      </c>
      <c r="AX218" s="13" t="s">
        <v>79</v>
      </c>
      <c r="AY218" s="189" t="s">
        <v>144</v>
      </c>
    </row>
    <row r="219" s="2" customFormat="1" ht="24.15" customHeight="1">
      <c r="A219" s="41"/>
      <c r="B219" s="168"/>
      <c r="C219" s="169" t="s">
        <v>414</v>
      </c>
      <c r="D219" s="169" t="s">
        <v>146</v>
      </c>
      <c r="E219" s="170" t="s">
        <v>415</v>
      </c>
      <c r="F219" s="171" t="s">
        <v>416</v>
      </c>
      <c r="G219" s="172" t="s">
        <v>171</v>
      </c>
      <c r="H219" s="173">
        <v>15.5</v>
      </c>
      <c r="I219" s="174"/>
      <c r="J219" s="175">
        <f>ROUND(I219*H219,2)</f>
        <v>0</v>
      </c>
      <c r="K219" s="171" t="s">
        <v>150</v>
      </c>
      <c r="L219" s="42"/>
      <c r="M219" s="176" t="s">
        <v>3</v>
      </c>
      <c r="N219" s="177" t="s">
        <v>42</v>
      </c>
      <c r="O219" s="75"/>
      <c r="P219" s="178">
        <f>O219*H219</f>
        <v>0</v>
      </c>
      <c r="Q219" s="178">
        <v>0</v>
      </c>
      <c r="R219" s="178">
        <f>Q219*H219</f>
        <v>0</v>
      </c>
      <c r="S219" s="178">
        <v>0</v>
      </c>
      <c r="T219" s="179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180" t="s">
        <v>151</v>
      </c>
      <c r="AT219" s="180" t="s">
        <v>146</v>
      </c>
      <c r="AU219" s="180" t="s">
        <v>81</v>
      </c>
      <c r="AY219" s="22" t="s">
        <v>144</v>
      </c>
      <c r="BE219" s="181">
        <f>IF(N219="základní",J219,0)</f>
        <v>0</v>
      </c>
      <c r="BF219" s="181">
        <f>IF(N219="snížená",J219,0)</f>
        <v>0</v>
      </c>
      <c r="BG219" s="181">
        <f>IF(N219="zákl. přenesená",J219,0)</f>
        <v>0</v>
      </c>
      <c r="BH219" s="181">
        <f>IF(N219="sníž. přenesená",J219,0)</f>
        <v>0</v>
      </c>
      <c r="BI219" s="181">
        <f>IF(N219="nulová",J219,0)</f>
        <v>0</v>
      </c>
      <c r="BJ219" s="22" t="s">
        <v>79</v>
      </c>
      <c r="BK219" s="181">
        <f>ROUND(I219*H219,2)</f>
        <v>0</v>
      </c>
      <c r="BL219" s="22" t="s">
        <v>151</v>
      </c>
      <c r="BM219" s="180" t="s">
        <v>417</v>
      </c>
    </row>
    <row r="220" s="2" customFormat="1">
      <c r="A220" s="41"/>
      <c r="B220" s="42"/>
      <c r="C220" s="41"/>
      <c r="D220" s="182" t="s">
        <v>153</v>
      </c>
      <c r="E220" s="41"/>
      <c r="F220" s="183" t="s">
        <v>418</v>
      </c>
      <c r="G220" s="41"/>
      <c r="H220" s="41"/>
      <c r="I220" s="184"/>
      <c r="J220" s="41"/>
      <c r="K220" s="41"/>
      <c r="L220" s="42"/>
      <c r="M220" s="185"/>
      <c r="N220" s="186"/>
      <c r="O220" s="75"/>
      <c r="P220" s="75"/>
      <c r="Q220" s="75"/>
      <c r="R220" s="75"/>
      <c r="S220" s="75"/>
      <c r="T220" s="76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2" t="s">
        <v>153</v>
      </c>
      <c r="AU220" s="22" t="s">
        <v>81</v>
      </c>
    </row>
    <row r="221" s="2" customFormat="1" ht="24.15" customHeight="1">
      <c r="A221" s="41"/>
      <c r="B221" s="168"/>
      <c r="C221" s="169" t="s">
        <v>419</v>
      </c>
      <c r="D221" s="169" t="s">
        <v>146</v>
      </c>
      <c r="E221" s="170" t="s">
        <v>420</v>
      </c>
      <c r="F221" s="171" t="s">
        <v>421</v>
      </c>
      <c r="G221" s="172" t="s">
        <v>171</v>
      </c>
      <c r="H221" s="173">
        <v>15.5</v>
      </c>
      <c r="I221" s="174"/>
      <c r="J221" s="175">
        <f>ROUND(I221*H221,2)</f>
        <v>0</v>
      </c>
      <c r="K221" s="171" t="s">
        <v>150</v>
      </c>
      <c r="L221" s="42"/>
      <c r="M221" s="176" t="s">
        <v>3</v>
      </c>
      <c r="N221" s="177" t="s">
        <v>42</v>
      </c>
      <c r="O221" s="75"/>
      <c r="P221" s="178">
        <f>O221*H221</f>
        <v>0</v>
      </c>
      <c r="Q221" s="178">
        <v>0.00016000000000000001</v>
      </c>
      <c r="R221" s="178">
        <f>Q221*H221</f>
        <v>0.00248</v>
      </c>
      <c r="S221" s="178">
        <v>0</v>
      </c>
      <c r="T221" s="179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180" t="s">
        <v>151</v>
      </c>
      <c r="AT221" s="180" t="s">
        <v>146</v>
      </c>
      <c r="AU221" s="180" t="s">
        <v>81</v>
      </c>
      <c r="AY221" s="22" t="s">
        <v>144</v>
      </c>
      <c r="BE221" s="181">
        <f>IF(N221="základní",J221,0)</f>
        <v>0</v>
      </c>
      <c r="BF221" s="181">
        <f>IF(N221="snížená",J221,0)</f>
        <v>0</v>
      </c>
      <c r="BG221" s="181">
        <f>IF(N221="zákl. přenesená",J221,0)</f>
        <v>0</v>
      </c>
      <c r="BH221" s="181">
        <f>IF(N221="sníž. přenesená",J221,0)</f>
        <v>0</v>
      </c>
      <c r="BI221" s="181">
        <f>IF(N221="nulová",J221,0)</f>
        <v>0</v>
      </c>
      <c r="BJ221" s="22" t="s">
        <v>79</v>
      </c>
      <c r="BK221" s="181">
        <f>ROUND(I221*H221,2)</f>
        <v>0</v>
      </c>
      <c r="BL221" s="22" t="s">
        <v>151</v>
      </c>
      <c r="BM221" s="180" t="s">
        <v>422</v>
      </c>
    </row>
    <row r="222" s="2" customFormat="1">
      <c r="A222" s="41"/>
      <c r="B222" s="42"/>
      <c r="C222" s="41"/>
      <c r="D222" s="182" t="s">
        <v>153</v>
      </c>
      <c r="E222" s="41"/>
      <c r="F222" s="183" t="s">
        <v>423</v>
      </c>
      <c r="G222" s="41"/>
      <c r="H222" s="41"/>
      <c r="I222" s="184"/>
      <c r="J222" s="41"/>
      <c r="K222" s="41"/>
      <c r="L222" s="42"/>
      <c r="M222" s="185"/>
      <c r="N222" s="186"/>
      <c r="O222" s="75"/>
      <c r="P222" s="75"/>
      <c r="Q222" s="75"/>
      <c r="R222" s="75"/>
      <c r="S222" s="75"/>
      <c r="T222" s="76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2" t="s">
        <v>153</v>
      </c>
      <c r="AU222" s="22" t="s">
        <v>81</v>
      </c>
    </row>
    <row r="223" s="2" customFormat="1" ht="24.15" customHeight="1">
      <c r="A223" s="41"/>
      <c r="B223" s="168"/>
      <c r="C223" s="169" t="s">
        <v>424</v>
      </c>
      <c r="D223" s="169" t="s">
        <v>146</v>
      </c>
      <c r="E223" s="170" t="s">
        <v>425</v>
      </c>
      <c r="F223" s="171" t="s">
        <v>426</v>
      </c>
      <c r="G223" s="172" t="s">
        <v>171</v>
      </c>
      <c r="H223" s="173">
        <v>416</v>
      </c>
      <c r="I223" s="174"/>
      <c r="J223" s="175">
        <f>ROUND(I223*H223,2)</f>
        <v>0</v>
      </c>
      <c r="K223" s="171" t="s">
        <v>150</v>
      </c>
      <c r="L223" s="42"/>
      <c r="M223" s="176" t="s">
        <v>3</v>
      </c>
      <c r="N223" s="177" t="s">
        <v>42</v>
      </c>
      <c r="O223" s="75"/>
      <c r="P223" s="178">
        <f>O223*H223</f>
        <v>0</v>
      </c>
      <c r="Q223" s="178">
        <v>0.29221000000000003</v>
      </c>
      <c r="R223" s="178">
        <f>Q223*H223</f>
        <v>121.55936000000001</v>
      </c>
      <c r="S223" s="178">
        <v>0</v>
      </c>
      <c r="T223" s="179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180" t="s">
        <v>151</v>
      </c>
      <c r="AT223" s="180" t="s">
        <v>146</v>
      </c>
      <c r="AU223" s="180" t="s">
        <v>81</v>
      </c>
      <c r="AY223" s="22" t="s">
        <v>144</v>
      </c>
      <c r="BE223" s="181">
        <f>IF(N223="základní",J223,0)</f>
        <v>0</v>
      </c>
      <c r="BF223" s="181">
        <f>IF(N223="snížená",J223,0)</f>
        <v>0</v>
      </c>
      <c r="BG223" s="181">
        <f>IF(N223="zákl. přenesená",J223,0)</f>
        <v>0</v>
      </c>
      <c r="BH223" s="181">
        <f>IF(N223="sníž. přenesená",J223,0)</f>
        <v>0</v>
      </c>
      <c r="BI223" s="181">
        <f>IF(N223="nulová",J223,0)</f>
        <v>0</v>
      </c>
      <c r="BJ223" s="22" t="s">
        <v>79</v>
      </c>
      <c r="BK223" s="181">
        <f>ROUND(I223*H223,2)</f>
        <v>0</v>
      </c>
      <c r="BL223" s="22" t="s">
        <v>151</v>
      </c>
      <c r="BM223" s="180" t="s">
        <v>427</v>
      </c>
    </row>
    <row r="224" s="2" customFormat="1">
      <c r="A224" s="41"/>
      <c r="B224" s="42"/>
      <c r="C224" s="41"/>
      <c r="D224" s="182" t="s">
        <v>153</v>
      </c>
      <c r="E224" s="41"/>
      <c r="F224" s="183" t="s">
        <v>428</v>
      </c>
      <c r="G224" s="41"/>
      <c r="H224" s="41"/>
      <c r="I224" s="184"/>
      <c r="J224" s="41"/>
      <c r="K224" s="41"/>
      <c r="L224" s="42"/>
      <c r="M224" s="185"/>
      <c r="N224" s="186"/>
      <c r="O224" s="75"/>
      <c r="P224" s="75"/>
      <c r="Q224" s="75"/>
      <c r="R224" s="75"/>
      <c r="S224" s="75"/>
      <c r="T224" s="76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2" t="s">
        <v>153</v>
      </c>
      <c r="AU224" s="22" t="s">
        <v>81</v>
      </c>
    </row>
    <row r="225" s="2" customFormat="1" ht="49.05" customHeight="1">
      <c r="A225" s="41"/>
      <c r="B225" s="168"/>
      <c r="C225" s="205" t="s">
        <v>429</v>
      </c>
      <c r="D225" s="205" t="s">
        <v>238</v>
      </c>
      <c r="E225" s="206" t="s">
        <v>430</v>
      </c>
      <c r="F225" s="207" t="s">
        <v>431</v>
      </c>
      <c r="G225" s="208" t="s">
        <v>171</v>
      </c>
      <c r="H225" s="209">
        <v>416</v>
      </c>
      <c r="I225" s="210"/>
      <c r="J225" s="211">
        <f>ROUND(I225*H225,2)</f>
        <v>0</v>
      </c>
      <c r="K225" s="207" t="s">
        <v>3</v>
      </c>
      <c r="L225" s="212"/>
      <c r="M225" s="213" t="s">
        <v>3</v>
      </c>
      <c r="N225" s="214" t="s">
        <v>42</v>
      </c>
      <c r="O225" s="75"/>
      <c r="P225" s="178">
        <f>O225*H225</f>
        <v>0</v>
      </c>
      <c r="Q225" s="178">
        <v>0.047</v>
      </c>
      <c r="R225" s="178">
        <f>Q225*H225</f>
        <v>19.552</v>
      </c>
      <c r="S225" s="178">
        <v>0</v>
      </c>
      <c r="T225" s="179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180" t="s">
        <v>194</v>
      </c>
      <c r="AT225" s="180" t="s">
        <v>238</v>
      </c>
      <c r="AU225" s="180" t="s">
        <v>81</v>
      </c>
      <c r="AY225" s="22" t="s">
        <v>144</v>
      </c>
      <c r="BE225" s="181">
        <f>IF(N225="základní",J225,0)</f>
        <v>0</v>
      </c>
      <c r="BF225" s="181">
        <f>IF(N225="snížená",J225,0)</f>
        <v>0</v>
      </c>
      <c r="BG225" s="181">
        <f>IF(N225="zákl. přenesená",J225,0)</f>
        <v>0</v>
      </c>
      <c r="BH225" s="181">
        <f>IF(N225="sníž. přenesená",J225,0)</f>
        <v>0</v>
      </c>
      <c r="BI225" s="181">
        <f>IF(N225="nulová",J225,0)</f>
        <v>0</v>
      </c>
      <c r="BJ225" s="22" t="s">
        <v>79</v>
      </c>
      <c r="BK225" s="181">
        <f>ROUND(I225*H225,2)</f>
        <v>0</v>
      </c>
      <c r="BL225" s="22" t="s">
        <v>151</v>
      </c>
      <c r="BM225" s="180" t="s">
        <v>432</v>
      </c>
    </row>
    <row r="226" s="2" customFormat="1" ht="24.15" customHeight="1">
      <c r="A226" s="41"/>
      <c r="B226" s="168"/>
      <c r="C226" s="169" t="s">
        <v>433</v>
      </c>
      <c r="D226" s="169" t="s">
        <v>146</v>
      </c>
      <c r="E226" s="170" t="s">
        <v>434</v>
      </c>
      <c r="F226" s="171" t="s">
        <v>435</v>
      </c>
      <c r="G226" s="172" t="s">
        <v>340</v>
      </c>
      <c r="H226" s="173">
        <v>29</v>
      </c>
      <c r="I226" s="174"/>
      <c r="J226" s="175">
        <f>ROUND(I226*H226,2)</f>
        <v>0</v>
      </c>
      <c r="K226" s="171" t="s">
        <v>150</v>
      </c>
      <c r="L226" s="42"/>
      <c r="M226" s="176" t="s">
        <v>3</v>
      </c>
      <c r="N226" s="177" t="s">
        <v>42</v>
      </c>
      <c r="O226" s="75"/>
      <c r="P226" s="178">
        <f>O226*H226</f>
        <v>0</v>
      </c>
      <c r="Q226" s="178">
        <v>0</v>
      </c>
      <c r="R226" s="178">
        <f>Q226*H226</f>
        <v>0</v>
      </c>
      <c r="S226" s="178">
        <v>0.082000000000000003</v>
      </c>
      <c r="T226" s="179">
        <f>S226*H226</f>
        <v>2.3780000000000001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180" t="s">
        <v>151</v>
      </c>
      <c r="AT226" s="180" t="s">
        <v>146</v>
      </c>
      <c r="AU226" s="180" t="s">
        <v>81</v>
      </c>
      <c r="AY226" s="22" t="s">
        <v>144</v>
      </c>
      <c r="BE226" s="181">
        <f>IF(N226="základní",J226,0)</f>
        <v>0</v>
      </c>
      <c r="BF226" s="181">
        <f>IF(N226="snížená",J226,0)</f>
        <v>0</v>
      </c>
      <c r="BG226" s="181">
        <f>IF(N226="zákl. přenesená",J226,0)</f>
        <v>0</v>
      </c>
      <c r="BH226" s="181">
        <f>IF(N226="sníž. přenesená",J226,0)</f>
        <v>0</v>
      </c>
      <c r="BI226" s="181">
        <f>IF(N226="nulová",J226,0)</f>
        <v>0</v>
      </c>
      <c r="BJ226" s="22" t="s">
        <v>79</v>
      </c>
      <c r="BK226" s="181">
        <f>ROUND(I226*H226,2)</f>
        <v>0</v>
      </c>
      <c r="BL226" s="22" t="s">
        <v>151</v>
      </c>
      <c r="BM226" s="180" t="s">
        <v>436</v>
      </c>
    </row>
    <row r="227" s="2" customFormat="1">
      <c r="A227" s="41"/>
      <c r="B227" s="42"/>
      <c r="C227" s="41"/>
      <c r="D227" s="182" t="s">
        <v>153</v>
      </c>
      <c r="E227" s="41"/>
      <c r="F227" s="183" t="s">
        <v>437</v>
      </c>
      <c r="G227" s="41"/>
      <c r="H227" s="41"/>
      <c r="I227" s="184"/>
      <c r="J227" s="41"/>
      <c r="K227" s="41"/>
      <c r="L227" s="42"/>
      <c r="M227" s="185"/>
      <c r="N227" s="186"/>
      <c r="O227" s="75"/>
      <c r="P227" s="75"/>
      <c r="Q227" s="75"/>
      <c r="R227" s="75"/>
      <c r="S227" s="75"/>
      <c r="T227" s="76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2" t="s">
        <v>153</v>
      </c>
      <c r="AU227" s="22" t="s">
        <v>81</v>
      </c>
    </row>
    <row r="228" s="2" customFormat="1" ht="24.15" customHeight="1">
      <c r="A228" s="41"/>
      <c r="B228" s="168"/>
      <c r="C228" s="169" t="s">
        <v>438</v>
      </c>
      <c r="D228" s="169" t="s">
        <v>146</v>
      </c>
      <c r="E228" s="170" t="s">
        <v>439</v>
      </c>
      <c r="F228" s="171" t="s">
        <v>440</v>
      </c>
      <c r="G228" s="172" t="s">
        <v>340</v>
      </c>
      <c r="H228" s="173">
        <v>15</v>
      </c>
      <c r="I228" s="174"/>
      <c r="J228" s="175">
        <f>ROUND(I228*H228,2)</f>
        <v>0</v>
      </c>
      <c r="K228" s="171" t="s">
        <v>150</v>
      </c>
      <c r="L228" s="42"/>
      <c r="M228" s="176" t="s">
        <v>3</v>
      </c>
      <c r="N228" s="177" t="s">
        <v>42</v>
      </c>
      <c r="O228" s="75"/>
      <c r="P228" s="178">
        <f>O228*H228</f>
        <v>0</v>
      </c>
      <c r="Q228" s="178">
        <v>0</v>
      </c>
      <c r="R228" s="178">
        <f>Q228*H228</f>
        <v>0</v>
      </c>
      <c r="S228" s="178">
        <v>0.0040000000000000001</v>
      </c>
      <c r="T228" s="179">
        <f>S228*H228</f>
        <v>0.059999999999999998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180" t="s">
        <v>151</v>
      </c>
      <c r="AT228" s="180" t="s">
        <v>146</v>
      </c>
      <c r="AU228" s="180" t="s">
        <v>81</v>
      </c>
      <c r="AY228" s="22" t="s">
        <v>144</v>
      </c>
      <c r="BE228" s="181">
        <f>IF(N228="základní",J228,0)</f>
        <v>0</v>
      </c>
      <c r="BF228" s="181">
        <f>IF(N228="snížená",J228,0)</f>
        <v>0</v>
      </c>
      <c r="BG228" s="181">
        <f>IF(N228="zákl. přenesená",J228,0)</f>
        <v>0</v>
      </c>
      <c r="BH228" s="181">
        <f>IF(N228="sníž. přenesená",J228,0)</f>
        <v>0</v>
      </c>
      <c r="BI228" s="181">
        <f>IF(N228="nulová",J228,0)</f>
        <v>0</v>
      </c>
      <c r="BJ228" s="22" t="s">
        <v>79</v>
      </c>
      <c r="BK228" s="181">
        <f>ROUND(I228*H228,2)</f>
        <v>0</v>
      </c>
      <c r="BL228" s="22" t="s">
        <v>151</v>
      </c>
      <c r="BM228" s="180" t="s">
        <v>441</v>
      </c>
    </row>
    <row r="229" s="2" customFormat="1">
      <c r="A229" s="41"/>
      <c r="B229" s="42"/>
      <c r="C229" s="41"/>
      <c r="D229" s="182" t="s">
        <v>153</v>
      </c>
      <c r="E229" s="41"/>
      <c r="F229" s="183" t="s">
        <v>442</v>
      </c>
      <c r="G229" s="41"/>
      <c r="H229" s="41"/>
      <c r="I229" s="184"/>
      <c r="J229" s="41"/>
      <c r="K229" s="41"/>
      <c r="L229" s="42"/>
      <c r="M229" s="185"/>
      <c r="N229" s="186"/>
      <c r="O229" s="75"/>
      <c r="P229" s="75"/>
      <c r="Q229" s="75"/>
      <c r="R229" s="75"/>
      <c r="S229" s="75"/>
      <c r="T229" s="76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2" t="s">
        <v>153</v>
      </c>
      <c r="AU229" s="22" t="s">
        <v>81</v>
      </c>
    </row>
    <row r="230" s="12" customFormat="1" ht="22.8" customHeight="1">
      <c r="A230" s="12"/>
      <c r="B230" s="155"/>
      <c r="C230" s="12"/>
      <c r="D230" s="156" t="s">
        <v>70</v>
      </c>
      <c r="E230" s="166" t="s">
        <v>443</v>
      </c>
      <c r="F230" s="166" t="s">
        <v>444</v>
      </c>
      <c r="G230" s="12"/>
      <c r="H230" s="12"/>
      <c r="I230" s="158"/>
      <c r="J230" s="167">
        <f>BK230</f>
        <v>0</v>
      </c>
      <c r="K230" s="12"/>
      <c r="L230" s="155"/>
      <c r="M230" s="160"/>
      <c r="N230" s="161"/>
      <c r="O230" s="161"/>
      <c r="P230" s="162">
        <f>SUM(P231:P251)</f>
        <v>0</v>
      </c>
      <c r="Q230" s="161"/>
      <c r="R230" s="162">
        <f>SUM(R231:R251)</f>
        <v>0</v>
      </c>
      <c r="S230" s="161"/>
      <c r="T230" s="163">
        <f>SUM(T231:T251)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6" t="s">
        <v>79</v>
      </c>
      <c r="AT230" s="164" t="s">
        <v>70</v>
      </c>
      <c r="AU230" s="164" t="s">
        <v>79</v>
      </c>
      <c r="AY230" s="156" t="s">
        <v>144</v>
      </c>
      <c r="BK230" s="165">
        <f>SUM(BK231:BK251)</f>
        <v>0</v>
      </c>
    </row>
    <row r="231" s="2" customFormat="1" ht="21.75" customHeight="1">
      <c r="A231" s="41"/>
      <c r="B231" s="168"/>
      <c r="C231" s="169" t="s">
        <v>445</v>
      </c>
      <c r="D231" s="169" t="s">
        <v>146</v>
      </c>
      <c r="E231" s="170" t="s">
        <v>446</v>
      </c>
      <c r="F231" s="171" t="s">
        <v>447</v>
      </c>
      <c r="G231" s="172" t="s">
        <v>210</v>
      </c>
      <c r="H231" s="173">
        <v>4660.7079999999996</v>
      </c>
      <c r="I231" s="174"/>
      <c r="J231" s="175">
        <f>ROUND(I231*H231,2)</f>
        <v>0</v>
      </c>
      <c r="K231" s="171" t="s">
        <v>150</v>
      </c>
      <c r="L231" s="42"/>
      <c r="M231" s="176" t="s">
        <v>3</v>
      </c>
      <c r="N231" s="177" t="s">
        <v>42</v>
      </c>
      <c r="O231" s="75"/>
      <c r="P231" s="178">
        <f>O231*H231</f>
        <v>0</v>
      </c>
      <c r="Q231" s="178">
        <v>0</v>
      </c>
      <c r="R231" s="178">
        <f>Q231*H231</f>
        <v>0</v>
      </c>
      <c r="S231" s="178">
        <v>0</v>
      </c>
      <c r="T231" s="179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180" t="s">
        <v>151</v>
      </c>
      <c r="AT231" s="180" t="s">
        <v>146</v>
      </c>
      <c r="AU231" s="180" t="s">
        <v>81</v>
      </c>
      <c r="AY231" s="22" t="s">
        <v>144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22" t="s">
        <v>79</v>
      </c>
      <c r="BK231" s="181">
        <f>ROUND(I231*H231,2)</f>
        <v>0</v>
      </c>
      <c r="BL231" s="22" t="s">
        <v>151</v>
      </c>
      <c r="BM231" s="180" t="s">
        <v>448</v>
      </c>
    </row>
    <row r="232" s="2" customFormat="1">
      <c r="A232" s="41"/>
      <c r="B232" s="42"/>
      <c r="C232" s="41"/>
      <c r="D232" s="182" t="s">
        <v>153</v>
      </c>
      <c r="E232" s="41"/>
      <c r="F232" s="183" t="s">
        <v>449</v>
      </c>
      <c r="G232" s="41"/>
      <c r="H232" s="41"/>
      <c r="I232" s="184"/>
      <c r="J232" s="41"/>
      <c r="K232" s="41"/>
      <c r="L232" s="42"/>
      <c r="M232" s="185"/>
      <c r="N232" s="186"/>
      <c r="O232" s="75"/>
      <c r="P232" s="75"/>
      <c r="Q232" s="75"/>
      <c r="R232" s="75"/>
      <c r="S232" s="75"/>
      <c r="T232" s="76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2" t="s">
        <v>153</v>
      </c>
      <c r="AU232" s="22" t="s">
        <v>81</v>
      </c>
    </row>
    <row r="233" s="2" customFormat="1" ht="24.15" customHeight="1">
      <c r="A233" s="41"/>
      <c r="B233" s="168"/>
      <c r="C233" s="169" t="s">
        <v>450</v>
      </c>
      <c r="D233" s="169" t="s">
        <v>146</v>
      </c>
      <c r="E233" s="170" t="s">
        <v>451</v>
      </c>
      <c r="F233" s="171" t="s">
        <v>452</v>
      </c>
      <c r="G233" s="172" t="s">
        <v>210</v>
      </c>
      <c r="H233" s="173">
        <v>41946.372000000003</v>
      </c>
      <c r="I233" s="174"/>
      <c r="J233" s="175">
        <f>ROUND(I233*H233,2)</f>
        <v>0</v>
      </c>
      <c r="K233" s="171" t="s">
        <v>150</v>
      </c>
      <c r="L233" s="42"/>
      <c r="M233" s="176" t="s">
        <v>3</v>
      </c>
      <c r="N233" s="177" t="s">
        <v>42</v>
      </c>
      <c r="O233" s="75"/>
      <c r="P233" s="178">
        <f>O233*H233</f>
        <v>0</v>
      </c>
      <c r="Q233" s="178">
        <v>0</v>
      </c>
      <c r="R233" s="178">
        <f>Q233*H233</f>
        <v>0</v>
      </c>
      <c r="S233" s="178">
        <v>0</v>
      </c>
      <c r="T233" s="179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180" t="s">
        <v>151</v>
      </c>
      <c r="AT233" s="180" t="s">
        <v>146</v>
      </c>
      <c r="AU233" s="180" t="s">
        <v>81</v>
      </c>
      <c r="AY233" s="22" t="s">
        <v>144</v>
      </c>
      <c r="BE233" s="181">
        <f>IF(N233="základní",J233,0)</f>
        <v>0</v>
      </c>
      <c r="BF233" s="181">
        <f>IF(N233="snížená",J233,0)</f>
        <v>0</v>
      </c>
      <c r="BG233" s="181">
        <f>IF(N233="zákl. přenesená",J233,0)</f>
        <v>0</v>
      </c>
      <c r="BH233" s="181">
        <f>IF(N233="sníž. přenesená",J233,0)</f>
        <v>0</v>
      </c>
      <c r="BI233" s="181">
        <f>IF(N233="nulová",J233,0)</f>
        <v>0</v>
      </c>
      <c r="BJ233" s="22" t="s">
        <v>79</v>
      </c>
      <c r="BK233" s="181">
        <f>ROUND(I233*H233,2)</f>
        <v>0</v>
      </c>
      <c r="BL233" s="22" t="s">
        <v>151</v>
      </c>
      <c r="BM233" s="180" t="s">
        <v>453</v>
      </c>
    </row>
    <row r="234" s="2" customFormat="1">
      <c r="A234" s="41"/>
      <c r="B234" s="42"/>
      <c r="C234" s="41"/>
      <c r="D234" s="182" t="s">
        <v>153</v>
      </c>
      <c r="E234" s="41"/>
      <c r="F234" s="183" t="s">
        <v>454</v>
      </c>
      <c r="G234" s="41"/>
      <c r="H234" s="41"/>
      <c r="I234" s="184"/>
      <c r="J234" s="41"/>
      <c r="K234" s="41"/>
      <c r="L234" s="42"/>
      <c r="M234" s="185"/>
      <c r="N234" s="186"/>
      <c r="O234" s="75"/>
      <c r="P234" s="75"/>
      <c r="Q234" s="75"/>
      <c r="R234" s="75"/>
      <c r="S234" s="75"/>
      <c r="T234" s="76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2" t="s">
        <v>153</v>
      </c>
      <c r="AU234" s="22" t="s">
        <v>81</v>
      </c>
    </row>
    <row r="235" s="13" customFormat="1">
      <c r="A235" s="13"/>
      <c r="B235" s="187"/>
      <c r="C235" s="13"/>
      <c r="D235" s="188" t="s">
        <v>159</v>
      </c>
      <c r="E235" s="189" t="s">
        <v>3</v>
      </c>
      <c r="F235" s="190" t="s">
        <v>455</v>
      </c>
      <c r="G235" s="13"/>
      <c r="H235" s="191">
        <v>41946.372000000003</v>
      </c>
      <c r="I235" s="192"/>
      <c r="J235" s="13"/>
      <c r="K235" s="13"/>
      <c r="L235" s="187"/>
      <c r="M235" s="193"/>
      <c r="N235" s="194"/>
      <c r="O235" s="194"/>
      <c r="P235" s="194"/>
      <c r="Q235" s="194"/>
      <c r="R235" s="194"/>
      <c r="S235" s="194"/>
      <c r="T235" s="19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9" t="s">
        <v>159</v>
      </c>
      <c r="AU235" s="189" t="s">
        <v>81</v>
      </c>
      <c r="AV235" s="13" t="s">
        <v>81</v>
      </c>
      <c r="AW235" s="13" t="s">
        <v>33</v>
      </c>
      <c r="AX235" s="13" t="s">
        <v>79</v>
      </c>
      <c r="AY235" s="189" t="s">
        <v>144</v>
      </c>
    </row>
    <row r="236" s="2" customFormat="1" ht="21.75" customHeight="1">
      <c r="A236" s="41"/>
      <c r="B236" s="168"/>
      <c r="C236" s="169" t="s">
        <v>456</v>
      </c>
      <c r="D236" s="169" t="s">
        <v>146</v>
      </c>
      <c r="E236" s="170" t="s">
        <v>457</v>
      </c>
      <c r="F236" s="171" t="s">
        <v>458</v>
      </c>
      <c r="G236" s="172" t="s">
        <v>210</v>
      </c>
      <c r="H236" s="173">
        <v>24.600000000000001</v>
      </c>
      <c r="I236" s="174"/>
      <c r="J236" s="175">
        <f>ROUND(I236*H236,2)</f>
        <v>0</v>
      </c>
      <c r="K236" s="171" t="s">
        <v>150</v>
      </c>
      <c r="L236" s="42"/>
      <c r="M236" s="176" t="s">
        <v>3</v>
      </c>
      <c r="N236" s="177" t="s">
        <v>42</v>
      </c>
      <c r="O236" s="75"/>
      <c r="P236" s="178">
        <f>O236*H236</f>
        <v>0</v>
      </c>
      <c r="Q236" s="178">
        <v>0</v>
      </c>
      <c r="R236" s="178">
        <f>Q236*H236</f>
        <v>0</v>
      </c>
      <c r="S236" s="178">
        <v>0</v>
      </c>
      <c r="T236" s="179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180" t="s">
        <v>151</v>
      </c>
      <c r="AT236" s="180" t="s">
        <v>146</v>
      </c>
      <c r="AU236" s="180" t="s">
        <v>81</v>
      </c>
      <c r="AY236" s="22" t="s">
        <v>144</v>
      </c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22" t="s">
        <v>79</v>
      </c>
      <c r="BK236" s="181">
        <f>ROUND(I236*H236,2)</f>
        <v>0</v>
      </c>
      <c r="BL236" s="22" t="s">
        <v>151</v>
      </c>
      <c r="BM236" s="180" t="s">
        <v>459</v>
      </c>
    </row>
    <row r="237" s="2" customFormat="1">
      <c r="A237" s="41"/>
      <c r="B237" s="42"/>
      <c r="C237" s="41"/>
      <c r="D237" s="182" t="s">
        <v>153</v>
      </c>
      <c r="E237" s="41"/>
      <c r="F237" s="183" t="s">
        <v>460</v>
      </c>
      <c r="G237" s="41"/>
      <c r="H237" s="41"/>
      <c r="I237" s="184"/>
      <c r="J237" s="41"/>
      <c r="K237" s="41"/>
      <c r="L237" s="42"/>
      <c r="M237" s="185"/>
      <c r="N237" s="186"/>
      <c r="O237" s="75"/>
      <c r="P237" s="75"/>
      <c r="Q237" s="75"/>
      <c r="R237" s="75"/>
      <c r="S237" s="75"/>
      <c r="T237" s="76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2" t="s">
        <v>153</v>
      </c>
      <c r="AU237" s="22" t="s">
        <v>81</v>
      </c>
    </row>
    <row r="238" s="13" customFormat="1">
      <c r="A238" s="13"/>
      <c r="B238" s="187"/>
      <c r="C238" s="13"/>
      <c r="D238" s="188" t="s">
        <v>159</v>
      </c>
      <c r="E238" s="189" t="s">
        <v>3</v>
      </c>
      <c r="F238" s="190" t="s">
        <v>461</v>
      </c>
      <c r="G238" s="13"/>
      <c r="H238" s="191">
        <v>24.600000000000001</v>
      </c>
      <c r="I238" s="192"/>
      <c r="J238" s="13"/>
      <c r="K238" s="13"/>
      <c r="L238" s="187"/>
      <c r="M238" s="193"/>
      <c r="N238" s="194"/>
      <c r="O238" s="194"/>
      <c r="P238" s="194"/>
      <c r="Q238" s="194"/>
      <c r="R238" s="194"/>
      <c r="S238" s="194"/>
      <c r="T238" s="19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9" t="s">
        <v>159</v>
      </c>
      <c r="AU238" s="189" t="s">
        <v>81</v>
      </c>
      <c r="AV238" s="13" t="s">
        <v>81</v>
      </c>
      <c r="AW238" s="13" t="s">
        <v>33</v>
      </c>
      <c r="AX238" s="13" t="s">
        <v>79</v>
      </c>
      <c r="AY238" s="189" t="s">
        <v>144</v>
      </c>
    </row>
    <row r="239" s="2" customFormat="1" ht="24.15" customHeight="1">
      <c r="A239" s="41"/>
      <c r="B239" s="168"/>
      <c r="C239" s="169" t="s">
        <v>462</v>
      </c>
      <c r="D239" s="169" t="s">
        <v>146</v>
      </c>
      <c r="E239" s="170" t="s">
        <v>463</v>
      </c>
      <c r="F239" s="171" t="s">
        <v>464</v>
      </c>
      <c r="G239" s="172" t="s">
        <v>210</v>
      </c>
      <c r="H239" s="173">
        <v>221.40000000000001</v>
      </c>
      <c r="I239" s="174"/>
      <c r="J239" s="175">
        <f>ROUND(I239*H239,2)</f>
        <v>0</v>
      </c>
      <c r="K239" s="171" t="s">
        <v>150</v>
      </c>
      <c r="L239" s="42"/>
      <c r="M239" s="176" t="s">
        <v>3</v>
      </c>
      <c r="N239" s="177" t="s">
        <v>42</v>
      </c>
      <c r="O239" s="75"/>
      <c r="P239" s="178">
        <f>O239*H239</f>
        <v>0</v>
      </c>
      <c r="Q239" s="178">
        <v>0</v>
      </c>
      <c r="R239" s="178">
        <f>Q239*H239</f>
        <v>0</v>
      </c>
      <c r="S239" s="178">
        <v>0</v>
      </c>
      <c r="T239" s="179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180" t="s">
        <v>151</v>
      </c>
      <c r="AT239" s="180" t="s">
        <v>146</v>
      </c>
      <c r="AU239" s="180" t="s">
        <v>81</v>
      </c>
      <c r="AY239" s="22" t="s">
        <v>144</v>
      </c>
      <c r="BE239" s="181">
        <f>IF(N239="základní",J239,0)</f>
        <v>0</v>
      </c>
      <c r="BF239" s="181">
        <f>IF(N239="snížená",J239,0)</f>
        <v>0</v>
      </c>
      <c r="BG239" s="181">
        <f>IF(N239="zákl. přenesená",J239,0)</f>
        <v>0</v>
      </c>
      <c r="BH239" s="181">
        <f>IF(N239="sníž. přenesená",J239,0)</f>
        <v>0</v>
      </c>
      <c r="BI239" s="181">
        <f>IF(N239="nulová",J239,0)</f>
        <v>0</v>
      </c>
      <c r="BJ239" s="22" t="s">
        <v>79</v>
      </c>
      <c r="BK239" s="181">
        <f>ROUND(I239*H239,2)</f>
        <v>0</v>
      </c>
      <c r="BL239" s="22" t="s">
        <v>151</v>
      </c>
      <c r="BM239" s="180" t="s">
        <v>465</v>
      </c>
    </row>
    <row r="240" s="2" customFormat="1">
      <c r="A240" s="41"/>
      <c r="B240" s="42"/>
      <c r="C240" s="41"/>
      <c r="D240" s="182" t="s">
        <v>153</v>
      </c>
      <c r="E240" s="41"/>
      <c r="F240" s="183" t="s">
        <v>466</v>
      </c>
      <c r="G240" s="41"/>
      <c r="H240" s="41"/>
      <c r="I240" s="184"/>
      <c r="J240" s="41"/>
      <c r="K240" s="41"/>
      <c r="L240" s="42"/>
      <c r="M240" s="185"/>
      <c r="N240" s="186"/>
      <c r="O240" s="75"/>
      <c r="P240" s="75"/>
      <c r="Q240" s="75"/>
      <c r="R240" s="75"/>
      <c r="S240" s="75"/>
      <c r="T240" s="76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2" t="s">
        <v>153</v>
      </c>
      <c r="AU240" s="22" t="s">
        <v>81</v>
      </c>
    </row>
    <row r="241" s="13" customFormat="1">
      <c r="A241" s="13"/>
      <c r="B241" s="187"/>
      <c r="C241" s="13"/>
      <c r="D241" s="188" t="s">
        <v>159</v>
      </c>
      <c r="E241" s="189" t="s">
        <v>3</v>
      </c>
      <c r="F241" s="190" t="s">
        <v>467</v>
      </c>
      <c r="G241" s="13"/>
      <c r="H241" s="191">
        <v>24.600000000000001</v>
      </c>
      <c r="I241" s="192"/>
      <c r="J241" s="13"/>
      <c r="K241" s="13"/>
      <c r="L241" s="187"/>
      <c r="M241" s="193"/>
      <c r="N241" s="194"/>
      <c r="O241" s="194"/>
      <c r="P241" s="194"/>
      <c r="Q241" s="194"/>
      <c r="R241" s="194"/>
      <c r="S241" s="194"/>
      <c r="T241" s="19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9" t="s">
        <v>159</v>
      </c>
      <c r="AU241" s="189" t="s">
        <v>81</v>
      </c>
      <c r="AV241" s="13" t="s">
        <v>81</v>
      </c>
      <c r="AW241" s="13" t="s">
        <v>33</v>
      </c>
      <c r="AX241" s="13" t="s">
        <v>71</v>
      </c>
      <c r="AY241" s="189" t="s">
        <v>144</v>
      </c>
    </row>
    <row r="242" s="13" customFormat="1">
      <c r="A242" s="13"/>
      <c r="B242" s="187"/>
      <c r="C242" s="13"/>
      <c r="D242" s="188" t="s">
        <v>159</v>
      </c>
      <c r="E242" s="189" t="s">
        <v>3</v>
      </c>
      <c r="F242" s="190" t="s">
        <v>468</v>
      </c>
      <c r="G242" s="13"/>
      <c r="H242" s="191">
        <v>221.40000000000001</v>
      </c>
      <c r="I242" s="192"/>
      <c r="J242" s="13"/>
      <c r="K242" s="13"/>
      <c r="L242" s="187"/>
      <c r="M242" s="193"/>
      <c r="N242" s="194"/>
      <c r="O242" s="194"/>
      <c r="P242" s="194"/>
      <c r="Q242" s="194"/>
      <c r="R242" s="194"/>
      <c r="S242" s="194"/>
      <c r="T242" s="19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9" t="s">
        <v>159</v>
      </c>
      <c r="AU242" s="189" t="s">
        <v>81</v>
      </c>
      <c r="AV242" s="13" t="s">
        <v>81</v>
      </c>
      <c r="AW242" s="13" t="s">
        <v>33</v>
      </c>
      <c r="AX242" s="13" t="s">
        <v>79</v>
      </c>
      <c r="AY242" s="189" t="s">
        <v>144</v>
      </c>
    </row>
    <row r="243" s="2" customFormat="1" ht="37.8" customHeight="1">
      <c r="A243" s="41"/>
      <c r="B243" s="168"/>
      <c r="C243" s="169" t="s">
        <v>469</v>
      </c>
      <c r="D243" s="169" t="s">
        <v>146</v>
      </c>
      <c r="E243" s="170" t="s">
        <v>470</v>
      </c>
      <c r="F243" s="171" t="s">
        <v>471</v>
      </c>
      <c r="G243" s="172" t="s">
        <v>210</v>
      </c>
      <c r="H243" s="173">
        <v>5</v>
      </c>
      <c r="I243" s="174"/>
      <c r="J243" s="175">
        <f>ROUND(I243*H243,2)</f>
        <v>0</v>
      </c>
      <c r="K243" s="171" t="s">
        <v>150</v>
      </c>
      <c r="L243" s="42"/>
      <c r="M243" s="176" t="s">
        <v>3</v>
      </c>
      <c r="N243" s="177" t="s">
        <v>42</v>
      </c>
      <c r="O243" s="75"/>
      <c r="P243" s="178">
        <f>O243*H243</f>
        <v>0</v>
      </c>
      <c r="Q243" s="178">
        <v>0</v>
      </c>
      <c r="R243" s="178">
        <f>Q243*H243</f>
        <v>0</v>
      </c>
      <c r="S243" s="178">
        <v>0</v>
      </c>
      <c r="T243" s="179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180" t="s">
        <v>151</v>
      </c>
      <c r="AT243" s="180" t="s">
        <v>146</v>
      </c>
      <c r="AU243" s="180" t="s">
        <v>81</v>
      </c>
      <c r="AY243" s="22" t="s">
        <v>144</v>
      </c>
      <c r="BE243" s="181">
        <f>IF(N243="základní",J243,0)</f>
        <v>0</v>
      </c>
      <c r="BF243" s="181">
        <f>IF(N243="snížená",J243,0)</f>
        <v>0</v>
      </c>
      <c r="BG243" s="181">
        <f>IF(N243="zákl. přenesená",J243,0)</f>
        <v>0</v>
      </c>
      <c r="BH243" s="181">
        <f>IF(N243="sníž. přenesená",J243,0)</f>
        <v>0</v>
      </c>
      <c r="BI243" s="181">
        <f>IF(N243="nulová",J243,0)</f>
        <v>0</v>
      </c>
      <c r="BJ243" s="22" t="s">
        <v>79</v>
      </c>
      <c r="BK243" s="181">
        <f>ROUND(I243*H243,2)</f>
        <v>0</v>
      </c>
      <c r="BL243" s="22" t="s">
        <v>151</v>
      </c>
      <c r="BM243" s="180" t="s">
        <v>472</v>
      </c>
    </row>
    <row r="244" s="2" customFormat="1">
      <c r="A244" s="41"/>
      <c r="B244" s="42"/>
      <c r="C244" s="41"/>
      <c r="D244" s="182" t="s">
        <v>153</v>
      </c>
      <c r="E244" s="41"/>
      <c r="F244" s="183" t="s">
        <v>473</v>
      </c>
      <c r="G244" s="41"/>
      <c r="H244" s="41"/>
      <c r="I244" s="184"/>
      <c r="J244" s="41"/>
      <c r="K244" s="41"/>
      <c r="L244" s="42"/>
      <c r="M244" s="185"/>
      <c r="N244" s="186"/>
      <c r="O244" s="75"/>
      <c r="P244" s="75"/>
      <c r="Q244" s="75"/>
      <c r="R244" s="75"/>
      <c r="S244" s="75"/>
      <c r="T244" s="76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2" t="s">
        <v>153</v>
      </c>
      <c r="AU244" s="22" t="s">
        <v>81</v>
      </c>
    </row>
    <row r="245" s="13" customFormat="1">
      <c r="A245" s="13"/>
      <c r="B245" s="187"/>
      <c r="C245" s="13"/>
      <c r="D245" s="188" t="s">
        <v>159</v>
      </c>
      <c r="E245" s="189" t="s">
        <v>3</v>
      </c>
      <c r="F245" s="190" t="s">
        <v>474</v>
      </c>
      <c r="G245" s="13"/>
      <c r="H245" s="191">
        <v>5</v>
      </c>
      <c r="I245" s="192"/>
      <c r="J245" s="13"/>
      <c r="K245" s="13"/>
      <c r="L245" s="187"/>
      <c r="M245" s="193"/>
      <c r="N245" s="194"/>
      <c r="O245" s="194"/>
      <c r="P245" s="194"/>
      <c r="Q245" s="194"/>
      <c r="R245" s="194"/>
      <c r="S245" s="194"/>
      <c r="T245" s="19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9" t="s">
        <v>159</v>
      </c>
      <c r="AU245" s="189" t="s">
        <v>81</v>
      </c>
      <c r="AV245" s="13" t="s">
        <v>81</v>
      </c>
      <c r="AW245" s="13" t="s">
        <v>33</v>
      </c>
      <c r="AX245" s="13" t="s">
        <v>79</v>
      </c>
      <c r="AY245" s="189" t="s">
        <v>144</v>
      </c>
    </row>
    <row r="246" s="2" customFormat="1" ht="44.25" customHeight="1">
      <c r="A246" s="41"/>
      <c r="B246" s="168"/>
      <c r="C246" s="169" t="s">
        <v>475</v>
      </c>
      <c r="D246" s="169" t="s">
        <v>146</v>
      </c>
      <c r="E246" s="170" t="s">
        <v>476</v>
      </c>
      <c r="F246" s="171" t="s">
        <v>477</v>
      </c>
      <c r="G246" s="172" t="s">
        <v>210</v>
      </c>
      <c r="H246" s="173">
        <v>3566.6480000000001</v>
      </c>
      <c r="I246" s="174"/>
      <c r="J246" s="175">
        <f>ROUND(I246*H246,2)</f>
        <v>0</v>
      </c>
      <c r="K246" s="171" t="s">
        <v>150</v>
      </c>
      <c r="L246" s="42"/>
      <c r="M246" s="176" t="s">
        <v>3</v>
      </c>
      <c r="N246" s="177" t="s">
        <v>42</v>
      </c>
      <c r="O246" s="75"/>
      <c r="P246" s="178">
        <f>O246*H246</f>
        <v>0</v>
      </c>
      <c r="Q246" s="178">
        <v>0</v>
      </c>
      <c r="R246" s="178">
        <f>Q246*H246</f>
        <v>0</v>
      </c>
      <c r="S246" s="178">
        <v>0</v>
      </c>
      <c r="T246" s="179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180" t="s">
        <v>151</v>
      </c>
      <c r="AT246" s="180" t="s">
        <v>146</v>
      </c>
      <c r="AU246" s="180" t="s">
        <v>81</v>
      </c>
      <c r="AY246" s="22" t="s">
        <v>144</v>
      </c>
      <c r="BE246" s="181">
        <f>IF(N246="základní",J246,0)</f>
        <v>0</v>
      </c>
      <c r="BF246" s="181">
        <f>IF(N246="snížená",J246,0)</f>
        <v>0</v>
      </c>
      <c r="BG246" s="181">
        <f>IF(N246="zákl. přenesená",J246,0)</f>
        <v>0</v>
      </c>
      <c r="BH246" s="181">
        <f>IF(N246="sníž. přenesená",J246,0)</f>
        <v>0</v>
      </c>
      <c r="BI246" s="181">
        <f>IF(N246="nulová",J246,0)</f>
        <v>0</v>
      </c>
      <c r="BJ246" s="22" t="s">
        <v>79</v>
      </c>
      <c r="BK246" s="181">
        <f>ROUND(I246*H246,2)</f>
        <v>0</v>
      </c>
      <c r="BL246" s="22" t="s">
        <v>151</v>
      </c>
      <c r="BM246" s="180" t="s">
        <v>478</v>
      </c>
    </row>
    <row r="247" s="2" customFormat="1">
      <c r="A247" s="41"/>
      <c r="B247" s="42"/>
      <c r="C247" s="41"/>
      <c r="D247" s="182" t="s">
        <v>153</v>
      </c>
      <c r="E247" s="41"/>
      <c r="F247" s="183" t="s">
        <v>479</v>
      </c>
      <c r="G247" s="41"/>
      <c r="H247" s="41"/>
      <c r="I247" s="184"/>
      <c r="J247" s="41"/>
      <c r="K247" s="41"/>
      <c r="L247" s="42"/>
      <c r="M247" s="185"/>
      <c r="N247" s="186"/>
      <c r="O247" s="75"/>
      <c r="P247" s="75"/>
      <c r="Q247" s="75"/>
      <c r="R247" s="75"/>
      <c r="S247" s="75"/>
      <c r="T247" s="76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2" t="s">
        <v>153</v>
      </c>
      <c r="AU247" s="22" t="s">
        <v>81</v>
      </c>
    </row>
    <row r="248" s="13" customFormat="1">
      <c r="A248" s="13"/>
      <c r="B248" s="187"/>
      <c r="C248" s="13"/>
      <c r="D248" s="188" t="s">
        <v>159</v>
      </c>
      <c r="E248" s="189" t="s">
        <v>3</v>
      </c>
      <c r="F248" s="190" t="s">
        <v>480</v>
      </c>
      <c r="G248" s="13"/>
      <c r="H248" s="191">
        <v>3566.6480000000001</v>
      </c>
      <c r="I248" s="192"/>
      <c r="J248" s="13"/>
      <c r="K248" s="13"/>
      <c r="L248" s="187"/>
      <c r="M248" s="193"/>
      <c r="N248" s="194"/>
      <c r="O248" s="194"/>
      <c r="P248" s="194"/>
      <c r="Q248" s="194"/>
      <c r="R248" s="194"/>
      <c r="S248" s="194"/>
      <c r="T248" s="19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9" t="s">
        <v>159</v>
      </c>
      <c r="AU248" s="189" t="s">
        <v>81</v>
      </c>
      <c r="AV248" s="13" t="s">
        <v>81</v>
      </c>
      <c r="AW248" s="13" t="s">
        <v>33</v>
      </c>
      <c r="AX248" s="13" t="s">
        <v>79</v>
      </c>
      <c r="AY248" s="189" t="s">
        <v>144</v>
      </c>
    </row>
    <row r="249" s="2" customFormat="1" ht="44.25" customHeight="1">
      <c r="A249" s="41"/>
      <c r="B249" s="168"/>
      <c r="C249" s="169" t="s">
        <v>481</v>
      </c>
      <c r="D249" s="169" t="s">
        <v>146</v>
      </c>
      <c r="E249" s="170" t="s">
        <v>482</v>
      </c>
      <c r="F249" s="171" t="s">
        <v>483</v>
      </c>
      <c r="G249" s="172" t="s">
        <v>210</v>
      </c>
      <c r="H249" s="173">
        <v>1094.06</v>
      </c>
      <c r="I249" s="174"/>
      <c r="J249" s="175">
        <f>ROUND(I249*H249,2)</f>
        <v>0</v>
      </c>
      <c r="K249" s="171" t="s">
        <v>150</v>
      </c>
      <c r="L249" s="42"/>
      <c r="M249" s="176" t="s">
        <v>3</v>
      </c>
      <c r="N249" s="177" t="s">
        <v>42</v>
      </c>
      <c r="O249" s="75"/>
      <c r="P249" s="178">
        <f>O249*H249</f>
        <v>0</v>
      </c>
      <c r="Q249" s="178">
        <v>0</v>
      </c>
      <c r="R249" s="178">
        <f>Q249*H249</f>
        <v>0</v>
      </c>
      <c r="S249" s="178">
        <v>0</v>
      </c>
      <c r="T249" s="179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180" t="s">
        <v>151</v>
      </c>
      <c r="AT249" s="180" t="s">
        <v>146</v>
      </c>
      <c r="AU249" s="180" t="s">
        <v>81</v>
      </c>
      <c r="AY249" s="22" t="s">
        <v>144</v>
      </c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22" t="s">
        <v>79</v>
      </c>
      <c r="BK249" s="181">
        <f>ROUND(I249*H249,2)</f>
        <v>0</v>
      </c>
      <c r="BL249" s="22" t="s">
        <v>151</v>
      </c>
      <c r="BM249" s="180" t="s">
        <v>484</v>
      </c>
    </row>
    <row r="250" s="2" customFormat="1">
      <c r="A250" s="41"/>
      <c r="B250" s="42"/>
      <c r="C250" s="41"/>
      <c r="D250" s="182" t="s">
        <v>153</v>
      </c>
      <c r="E250" s="41"/>
      <c r="F250" s="183" t="s">
        <v>485</v>
      </c>
      <c r="G250" s="41"/>
      <c r="H250" s="41"/>
      <c r="I250" s="184"/>
      <c r="J250" s="41"/>
      <c r="K250" s="41"/>
      <c r="L250" s="42"/>
      <c r="M250" s="185"/>
      <c r="N250" s="186"/>
      <c r="O250" s="75"/>
      <c r="P250" s="75"/>
      <c r="Q250" s="75"/>
      <c r="R250" s="75"/>
      <c r="S250" s="75"/>
      <c r="T250" s="76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2" t="s">
        <v>153</v>
      </c>
      <c r="AU250" s="22" t="s">
        <v>81</v>
      </c>
    </row>
    <row r="251" s="13" customFormat="1">
      <c r="A251" s="13"/>
      <c r="B251" s="187"/>
      <c r="C251" s="13"/>
      <c r="D251" s="188" t="s">
        <v>159</v>
      </c>
      <c r="E251" s="189" t="s">
        <v>3</v>
      </c>
      <c r="F251" s="190" t="s">
        <v>486</v>
      </c>
      <c r="G251" s="13"/>
      <c r="H251" s="191">
        <v>1094.06</v>
      </c>
      <c r="I251" s="192"/>
      <c r="J251" s="13"/>
      <c r="K251" s="13"/>
      <c r="L251" s="187"/>
      <c r="M251" s="193"/>
      <c r="N251" s="194"/>
      <c r="O251" s="194"/>
      <c r="P251" s="194"/>
      <c r="Q251" s="194"/>
      <c r="R251" s="194"/>
      <c r="S251" s="194"/>
      <c r="T251" s="19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9" t="s">
        <v>159</v>
      </c>
      <c r="AU251" s="189" t="s">
        <v>81</v>
      </c>
      <c r="AV251" s="13" t="s">
        <v>81</v>
      </c>
      <c r="AW251" s="13" t="s">
        <v>33</v>
      </c>
      <c r="AX251" s="13" t="s">
        <v>79</v>
      </c>
      <c r="AY251" s="189" t="s">
        <v>144</v>
      </c>
    </row>
    <row r="252" s="12" customFormat="1" ht="22.8" customHeight="1">
      <c r="A252" s="12"/>
      <c r="B252" s="155"/>
      <c r="C252" s="12"/>
      <c r="D252" s="156" t="s">
        <v>70</v>
      </c>
      <c r="E252" s="166" t="s">
        <v>487</v>
      </c>
      <c r="F252" s="166" t="s">
        <v>488</v>
      </c>
      <c r="G252" s="12"/>
      <c r="H252" s="12"/>
      <c r="I252" s="158"/>
      <c r="J252" s="167">
        <f>BK252</f>
        <v>0</v>
      </c>
      <c r="K252" s="12"/>
      <c r="L252" s="155"/>
      <c r="M252" s="160"/>
      <c r="N252" s="161"/>
      <c r="O252" s="161"/>
      <c r="P252" s="162">
        <f>SUM(P253:P254)</f>
        <v>0</v>
      </c>
      <c r="Q252" s="161"/>
      <c r="R252" s="162">
        <f>SUM(R253:R254)</f>
        <v>0</v>
      </c>
      <c r="S252" s="161"/>
      <c r="T252" s="163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6" t="s">
        <v>79</v>
      </c>
      <c r="AT252" s="164" t="s">
        <v>70</v>
      </c>
      <c r="AU252" s="164" t="s">
        <v>79</v>
      </c>
      <c r="AY252" s="156" t="s">
        <v>144</v>
      </c>
      <c r="BK252" s="165">
        <f>SUM(BK253:BK254)</f>
        <v>0</v>
      </c>
    </row>
    <row r="253" s="2" customFormat="1" ht="24.15" customHeight="1">
      <c r="A253" s="41"/>
      <c r="B253" s="168"/>
      <c r="C253" s="169" t="s">
        <v>489</v>
      </c>
      <c r="D253" s="169" t="s">
        <v>146</v>
      </c>
      <c r="E253" s="170" t="s">
        <v>490</v>
      </c>
      <c r="F253" s="171" t="s">
        <v>491</v>
      </c>
      <c r="G253" s="172" t="s">
        <v>210</v>
      </c>
      <c r="H253" s="173">
        <v>10312.763999999999</v>
      </c>
      <c r="I253" s="174"/>
      <c r="J253" s="175">
        <f>ROUND(I253*H253,2)</f>
        <v>0</v>
      </c>
      <c r="K253" s="171" t="s">
        <v>150</v>
      </c>
      <c r="L253" s="42"/>
      <c r="M253" s="176" t="s">
        <v>3</v>
      </c>
      <c r="N253" s="177" t="s">
        <v>42</v>
      </c>
      <c r="O253" s="75"/>
      <c r="P253" s="178">
        <f>O253*H253</f>
        <v>0</v>
      </c>
      <c r="Q253" s="178">
        <v>0</v>
      </c>
      <c r="R253" s="178">
        <f>Q253*H253</f>
        <v>0</v>
      </c>
      <c r="S253" s="178">
        <v>0</v>
      </c>
      <c r="T253" s="179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180" t="s">
        <v>151</v>
      </c>
      <c r="AT253" s="180" t="s">
        <v>146</v>
      </c>
      <c r="AU253" s="180" t="s">
        <v>81</v>
      </c>
      <c r="AY253" s="22" t="s">
        <v>144</v>
      </c>
      <c r="BE253" s="181">
        <f>IF(N253="základní",J253,0)</f>
        <v>0</v>
      </c>
      <c r="BF253" s="181">
        <f>IF(N253="snížená",J253,0)</f>
        <v>0</v>
      </c>
      <c r="BG253" s="181">
        <f>IF(N253="zákl. přenesená",J253,0)</f>
        <v>0</v>
      </c>
      <c r="BH253" s="181">
        <f>IF(N253="sníž. přenesená",J253,0)</f>
        <v>0</v>
      </c>
      <c r="BI253" s="181">
        <f>IF(N253="nulová",J253,0)</f>
        <v>0</v>
      </c>
      <c r="BJ253" s="22" t="s">
        <v>79</v>
      </c>
      <c r="BK253" s="181">
        <f>ROUND(I253*H253,2)</f>
        <v>0</v>
      </c>
      <c r="BL253" s="22" t="s">
        <v>151</v>
      </c>
      <c r="BM253" s="180" t="s">
        <v>492</v>
      </c>
    </row>
    <row r="254" s="2" customFormat="1">
      <c r="A254" s="41"/>
      <c r="B254" s="42"/>
      <c r="C254" s="41"/>
      <c r="D254" s="182" t="s">
        <v>153</v>
      </c>
      <c r="E254" s="41"/>
      <c r="F254" s="183" t="s">
        <v>493</v>
      </c>
      <c r="G254" s="41"/>
      <c r="H254" s="41"/>
      <c r="I254" s="184"/>
      <c r="J254" s="41"/>
      <c r="K254" s="41"/>
      <c r="L254" s="42"/>
      <c r="M254" s="215"/>
      <c r="N254" s="216"/>
      <c r="O254" s="217"/>
      <c r="P254" s="217"/>
      <c r="Q254" s="217"/>
      <c r="R254" s="217"/>
      <c r="S254" s="217"/>
      <c r="T254" s="21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2" t="s">
        <v>153</v>
      </c>
      <c r="AU254" s="22" t="s">
        <v>81</v>
      </c>
    </row>
    <row r="255" s="2" customFormat="1" ht="6.96" customHeight="1">
      <c r="A255" s="41"/>
      <c r="B255" s="58"/>
      <c r="C255" s="59"/>
      <c r="D255" s="59"/>
      <c r="E255" s="59"/>
      <c r="F255" s="59"/>
      <c r="G255" s="59"/>
      <c r="H255" s="59"/>
      <c r="I255" s="59"/>
      <c r="J255" s="59"/>
      <c r="K255" s="59"/>
      <c r="L255" s="42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autoFilter ref="C86:K25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13106511"/>
    <hyperlink ref="F93" r:id="rId2" display="https://podminky.urs.cz/item/CS_URS_2025_01/113107223"/>
    <hyperlink ref="F99" r:id="rId3" display="https://podminky.urs.cz/item/CS_URS_2025_01/113107242"/>
    <hyperlink ref="F101" r:id="rId4" display="https://podminky.urs.cz/item/CS_URS_2025_01/113202111"/>
    <hyperlink ref="F103" r:id="rId5" display="https://podminky.urs.cz/item/CS_URS_2025_01/113204111"/>
    <hyperlink ref="F105" r:id="rId6" display="https://podminky.urs.cz/item/CS_URS_2025_01/121151113"/>
    <hyperlink ref="F108" r:id="rId7" display="https://podminky.urs.cz/item/CS_URS_2025_01/122151103"/>
    <hyperlink ref="F113" r:id="rId8" display="https://podminky.urs.cz/item/CS_URS_2025_01/129951123"/>
    <hyperlink ref="F115" r:id="rId9" display="https://podminky.urs.cz/item/CS_URS_2025_01/162751117"/>
    <hyperlink ref="F121" r:id="rId10" display="https://podminky.urs.cz/item/CS_URS_2025_01/171201231"/>
    <hyperlink ref="F124" r:id="rId11" display="https://podminky.urs.cz/item/CS_URS_2025_01/171251201"/>
    <hyperlink ref="F127" r:id="rId12" display="https://podminky.urs.cz/item/CS_URS_2025_01/181951112"/>
    <hyperlink ref="F132" r:id="rId13" display="https://podminky.urs.cz/item/CS_URS_2025_01/211561111"/>
    <hyperlink ref="F136" r:id="rId14" display="https://podminky.urs.cz/item/CS_URS_2025_01/211971110"/>
    <hyperlink ref="F142" r:id="rId15" display="https://podminky.urs.cz/item/CS_URS_2025_01/212752401"/>
    <hyperlink ref="F147" r:id="rId16" display="https://podminky.urs.cz/item/CS_URS_2025_01/451315111"/>
    <hyperlink ref="F150" r:id="rId17" display="https://podminky.urs.cz/item/CS_URS_2025_01/451573111"/>
    <hyperlink ref="F155" r:id="rId18" display="https://podminky.urs.cz/item/CS_URS_2025_01/564861111"/>
    <hyperlink ref="F163" r:id="rId19" display="https://podminky.urs.cz/item/CS_URS_2025_01/565145121"/>
    <hyperlink ref="F165" r:id="rId20" display="https://podminky.urs.cz/item/CS_URS_2025_01/573111112"/>
    <hyperlink ref="F168" r:id="rId21" display="https://podminky.urs.cz/item/CS_URS_2025_01/573211109"/>
    <hyperlink ref="F170" r:id="rId22" display="https://podminky.urs.cz/item/CS_URS_2025_01/577134111"/>
    <hyperlink ref="F173" r:id="rId23" display="https://podminky.urs.cz/item/CS_URS_2025_01/591211111"/>
    <hyperlink ref="F184" r:id="rId24" display="https://podminky.urs.cz/item/CS_URS_2025_01/596212210"/>
    <hyperlink ref="F187" r:id="rId25" display="https://podminky.urs.cz/item/CS_URS_2025_01/596841120"/>
    <hyperlink ref="F193" r:id="rId26" display="https://podminky.urs.cz/item/CS_URS_2025_01/914111111"/>
    <hyperlink ref="F199" r:id="rId27" display="https://podminky.urs.cz/item/CS_URS_2025_01/914111121"/>
    <hyperlink ref="F202" r:id="rId28" display="https://podminky.urs.cz/item/CS_URS_2025_01/914511112"/>
    <hyperlink ref="F211" r:id="rId29" display="https://podminky.urs.cz/item/CS_URS_2025_01/916241213"/>
    <hyperlink ref="F216" r:id="rId30" display="https://podminky.urs.cz/item/CS_URS_2025_01/916991121"/>
    <hyperlink ref="F220" r:id="rId31" display="https://podminky.urs.cz/item/CS_URS_2025_01/919112212"/>
    <hyperlink ref="F222" r:id="rId32" display="https://podminky.urs.cz/item/CS_URS_2025_01/919121111"/>
    <hyperlink ref="F224" r:id="rId33" display="https://podminky.urs.cz/item/CS_URS_2025_01/935113111"/>
    <hyperlink ref="F227" r:id="rId34" display="https://podminky.urs.cz/item/CS_URS_2025_01/966006132"/>
    <hyperlink ref="F229" r:id="rId35" display="https://podminky.urs.cz/item/CS_URS_2025_01/966006211"/>
    <hyperlink ref="F232" r:id="rId36" display="https://podminky.urs.cz/item/CS_URS_2025_01/997221551"/>
    <hyperlink ref="F234" r:id="rId37" display="https://podminky.urs.cz/item/CS_URS_2025_01/997221559"/>
    <hyperlink ref="F237" r:id="rId38" display="https://podminky.urs.cz/item/CS_URS_2025_01/997221561"/>
    <hyperlink ref="F240" r:id="rId39" display="https://podminky.urs.cz/item/CS_URS_2025_01/997221569"/>
    <hyperlink ref="F244" r:id="rId40" display="https://podminky.urs.cz/item/CS_URS_2025_01/997221862"/>
    <hyperlink ref="F247" r:id="rId41" display="https://podminky.urs.cz/item/CS_URS_2025_01/997221873"/>
    <hyperlink ref="F250" r:id="rId42" display="https://podminky.urs.cz/item/CS_URS_2025_01/997221875"/>
    <hyperlink ref="F254" r:id="rId43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84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494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tr">
        <f>IF('Rekapitulace stavby'!AN16="","",'Rekapitulace stavby'!AN16)</f>
        <v/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tr">
        <f>IF('Rekapitulace stavby'!E17="","",'Rekapitulace stavby'!E17)</f>
        <v xml:space="preserve"> </v>
      </c>
      <c r="F21" s="41"/>
      <c r="G21" s="41"/>
      <c r="H21" s="41"/>
      <c r="I21" s="35" t="s">
        <v>29</v>
      </c>
      <c r="J21" s="30" t="str">
        <f>IF('Rekapitulace stavby'!AN17="","",'Rekapitulace stavby'!AN17)</f>
        <v/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tr">
        <f>IF('Rekapitulace stavby'!AN19="","",'Rekapitulace stavby'!AN19)</f>
        <v/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tr">
        <f>IF('Rekapitulace stavby'!E20="","",'Rekapitulace stavby'!E20)</f>
        <v xml:space="preserve"> </v>
      </c>
      <c r="F24" s="41"/>
      <c r="G24" s="41"/>
      <c r="H24" s="41"/>
      <c r="I24" s="35" t="s">
        <v>29</v>
      </c>
      <c r="J24" s="30" t="str">
        <f>IF('Rekapitulace stavby'!AN20="","",'Rekapitulace stavby'!AN20)</f>
        <v/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ROUND(J83,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ROUND((SUM(BE83:BE193)),  2)</f>
        <v>0</v>
      </c>
      <c r="G33" s="41"/>
      <c r="H33" s="41"/>
      <c r="I33" s="127">
        <v>0.20999999999999999</v>
      </c>
      <c r="J33" s="126">
        <f>ROUND(((SUM(BE83:BE193))*I33),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ROUND((SUM(BF83:BF193)),  2)</f>
        <v>0</v>
      </c>
      <c r="G34" s="41"/>
      <c r="H34" s="41"/>
      <c r="I34" s="127">
        <v>0.12</v>
      </c>
      <c r="J34" s="126">
        <f>ROUND(((SUM(BF83:BF193))*I34),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ROUND((SUM(BG83:BG193)),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ROUND((SUM(BH83:BH193)),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ROUND((SUM(BI83:BI193)),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02 - Řešení zeleně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 xml:space="preserve"> 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J83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495</v>
      </c>
      <c r="E60" s="139"/>
      <c r="F60" s="139"/>
      <c r="G60" s="139"/>
      <c r="H60" s="139"/>
      <c r="I60" s="139"/>
      <c r="J60" s="140">
        <f>J84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J85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1"/>
      <c r="C62" s="10"/>
      <c r="D62" s="142" t="s">
        <v>128</v>
      </c>
      <c r="E62" s="143"/>
      <c r="F62" s="143"/>
      <c r="G62" s="143"/>
      <c r="H62" s="143"/>
      <c r="I62" s="143"/>
      <c r="J62" s="144">
        <f>J153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1"/>
      <c r="C63" s="10"/>
      <c r="D63" s="142" t="s">
        <v>496</v>
      </c>
      <c r="E63" s="143"/>
      <c r="F63" s="143"/>
      <c r="G63" s="143"/>
      <c r="H63" s="143"/>
      <c r="I63" s="143"/>
      <c r="J63" s="144">
        <f>J160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12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2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2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129</v>
      </c>
      <c r="D70" s="41"/>
      <c r="E70" s="41"/>
      <c r="F70" s="41"/>
      <c r="G70" s="41"/>
      <c r="H70" s="41"/>
      <c r="I70" s="41"/>
      <c r="J70" s="41"/>
      <c r="K70" s="41"/>
      <c r="L70" s="12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12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17</v>
      </c>
      <c r="D72" s="41"/>
      <c r="E72" s="41"/>
      <c r="F72" s="41"/>
      <c r="G72" s="41"/>
      <c r="H72" s="41"/>
      <c r="I72" s="41"/>
      <c r="J72" s="41"/>
      <c r="K72" s="41"/>
      <c r="L72" s="12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1"/>
      <c r="D73" s="41"/>
      <c r="E73" s="119" t="str">
        <f>E7</f>
        <v>REKONSTRUKCE ŠKROUPOVA NÁMĚSTÍ – ČESKÁ LÍPA</v>
      </c>
      <c r="F73" s="35"/>
      <c r="G73" s="35"/>
      <c r="H73" s="35"/>
      <c r="I73" s="41"/>
      <c r="J73" s="41"/>
      <c r="K73" s="4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115</v>
      </c>
      <c r="D74" s="41"/>
      <c r="E74" s="41"/>
      <c r="F74" s="41"/>
      <c r="G74" s="41"/>
      <c r="H74" s="41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65" t="str">
        <f>E9</f>
        <v>02 - Řešení zeleně</v>
      </c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23</v>
      </c>
      <c r="D77" s="41"/>
      <c r="E77" s="41"/>
      <c r="F77" s="30" t="str">
        <f>F12</f>
        <v xml:space="preserve"> </v>
      </c>
      <c r="G77" s="41"/>
      <c r="H77" s="41"/>
      <c r="I77" s="35" t="s">
        <v>25</v>
      </c>
      <c r="J77" s="67" t="str">
        <f>IF(J12="","",J12)</f>
        <v>10. 2. 2024</v>
      </c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27</v>
      </c>
      <c r="D79" s="41"/>
      <c r="E79" s="41"/>
      <c r="F79" s="30" t="str">
        <f>E15</f>
        <v xml:space="preserve"> </v>
      </c>
      <c r="G79" s="41"/>
      <c r="H79" s="41"/>
      <c r="I79" s="35" t="s">
        <v>32</v>
      </c>
      <c r="J79" s="39" t="str">
        <f>E21</f>
        <v xml:space="preserve"> </v>
      </c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30</v>
      </c>
      <c r="D80" s="41"/>
      <c r="E80" s="41"/>
      <c r="F80" s="30" t="str">
        <f>IF(E18="","",E18)</f>
        <v>Vyplň údaj</v>
      </c>
      <c r="G80" s="41"/>
      <c r="H80" s="41"/>
      <c r="I80" s="35" t="s">
        <v>34</v>
      </c>
      <c r="J80" s="39" t="str">
        <f>E24</f>
        <v xml:space="preserve"> </v>
      </c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45"/>
      <c r="B82" s="146"/>
      <c r="C82" s="147" t="s">
        <v>130</v>
      </c>
      <c r="D82" s="148" t="s">
        <v>56</v>
      </c>
      <c r="E82" s="148" t="s">
        <v>52</v>
      </c>
      <c r="F82" s="148" t="s">
        <v>53</v>
      </c>
      <c r="G82" s="148" t="s">
        <v>131</v>
      </c>
      <c r="H82" s="148" t="s">
        <v>132</v>
      </c>
      <c r="I82" s="148" t="s">
        <v>133</v>
      </c>
      <c r="J82" s="148" t="s">
        <v>119</v>
      </c>
      <c r="K82" s="149" t="s">
        <v>134</v>
      </c>
      <c r="L82" s="150"/>
      <c r="M82" s="83" t="s">
        <v>3</v>
      </c>
      <c r="N82" s="84" t="s">
        <v>41</v>
      </c>
      <c r="O82" s="84" t="s">
        <v>135</v>
      </c>
      <c r="P82" s="84" t="s">
        <v>136</v>
      </c>
      <c r="Q82" s="84" t="s">
        <v>137</v>
      </c>
      <c r="R82" s="84" t="s">
        <v>138</v>
      </c>
      <c r="S82" s="84" t="s">
        <v>139</v>
      </c>
      <c r="T82" s="85" t="s">
        <v>140</v>
      </c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</row>
    <row r="83" s="2" customFormat="1" ht="22.8" customHeight="1">
      <c r="A83" s="41"/>
      <c r="B83" s="42"/>
      <c r="C83" s="90" t="s">
        <v>141</v>
      </c>
      <c r="D83" s="41"/>
      <c r="E83" s="41"/>
      <c r="F83" s="41"/>
      <c r="G83" s="41"/>
      <c r="H83" s="41"/>
      <c r="I83" s="41"/>
      <c r="J83" s="151">
        <f>BK83</f>
        <v>0</v>
      </c>
      <c r="K83" s="41"/>
      <c r="L83" s="42"/>
      <c r="M83" s="86"/>
      <c r="N83" s="71"/>
      <c r="O83" s="87"/>
      <c r="P83" s="152">
        <f>P84</f>
        <v>0</v>
      </c>
      <c r="Q83" s="87"/>
      <c r="R83" s="152">
        <f>R84</f>
        <v>0.0511</v>
      </c>
      <c r="S83" s="87"/>
      <c r="T83" s="153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2" t="s">
        <v>70</v>
      </c>
      <c r="AU83" s="22" t="s">
        <v>120</v>
      </c>
      <c r="BK83" s="154">
        <f>BK84</f>
        <v>0</v>
      </c>
    </row>
    <row r="84" s="12" customFormat="1" ht="25.92" customHeight="1">
      <c r="A84" s="12"/>
      <c r="B84" s="155"/>
      <c r="C84" s="12"/>
      <c r="D84" s="156" t="s">
        <v>70</v>
      </c>
      <c r="E84" s="157" t="s">
        <v>142</v>
      </c>
      <c r="F84" s="157" t="s">
        <v>142</v>
      </c>
      <c r="G84" s="12"/>
      <c r="H84" s="12"/>
      <c r="I84" s="158"/>
      <c r="J84" s="159">
        <f>BK84</f>
        <v>0</v>
      </c>
      <c r="K84" s="12"/>
      <c r="L84" s="155"/>
      <c r="M84" s="160"/>
      <c r="N84" s="161"/>
      <c r="O84" s="161"/>
      <c r="P84" s="162">
        <f>P85+P153+P160</f>
        <v>0</v>
      </c>
      <c r="Q84" s="161"/>
      <c r="R84" s="162">
        <f>R85+R153+R160</f>
        <v>0.0511</v>
      </c>
      <c r="S84" s="161"/>
      <c r="T84" s="163">
        <f>T85+T153+T160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6" t="s">
        <v>79</v>
      </c>
      <c r="AT84" s="164" t="s">
        <v>70</v>
      </c>
      <c r="AU84" s="164" t="s">
        <v>71</v>
      </c>
      <c r="AY84" s="156" t="s">
        <v>144</v>
      </c>
      <c r="BK84" s="165">
        <f>BK85+BK153+BK160</f>
        <v>0</v>
      </c>
    </row>
    <row r="85" s="12" customFormat="1" ht="22.8" customHeight="1">
      <c r="A85" s="12"/>
      <c r="B85" s="155"/>
      <c r="C85" s="12"/>
      <c r="D85" s="156" t="s">
        <v>70</v>
      </c>
      <c r="E85" s="166" t="s">
        <v>79</v>
      </c>
      <c r="F85" s="166" t="s">
        <v>145</v>
      </c>
      <c r="G85" s="12"/>
      <c r="H85" s="12"/>
      <c r="I85" s="158"/>
      <c r="J85" s="167">
        <f>BK85</f>
        <v>0</v>
      </c>
      <c r="K85" s="12"/>
      <c r="L85" s="155"/>
      <c r="M85" s="160"/>
      <c r="N85" s="161"/>
      <c r="O85" s="161"/>
      <c r="P85" s="162">
        <f>SUM(P86:P152)</f>
        <v>0</v>
      </c>
      <c r="Q85" s="161"/>
      <c r="R85" s="162">
        <f>SUM(R86:R152)</f>
        <v>0.00010000000000000001</v>
      </c>
      <c r="S85" s="161"/>
      <c r="T85" s="163">
        <f>SUM(T86:T152)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6" t="s">
        <v>79</v>
      </c>
      <c r="AT85" s="164" t="s">
        <v>70</v>
      </c>
      <c r="AU85" s="164" t="s">
        <v>79</v>
      </c>
      <c r="AY85" s="156" t="s">
        <v>144</v>
      </c>
      <c r="BK85" s="165">
        <f>SUM(BK86:BK152)</f>
        <v>0</v>
      </c>
    </row>
    <row r="86" s="2" customFormat="1" ht="33" customHeight="1">
      <c r="A86" s="41"/>
      <c r="B86" s="168"/>
      <c r="C86" s="169" t="s">
        <v>79</v>
      </c>
      <c r="D86" s="169" t="s">
        <v>146</v>
      </c>
      <c r="E86" s="170" t="s">
        <v>497</v>
      </c>
      <c r="F86" s="171" t="s">
        <v>498</v>
      </c>
      <c r="G86" s="172" t="s">
        <v>340</v>
      </c>
      <c r="H86" s="173">
        <v>1</v>
      </c>
      <c r="I86" s="174"/>
      <c r="J86" s="175">
        <f>ROUND(I86*H86,2)</f>
        <v>0</v>
      </c>
      <c r="K86" s="171" t="s">
        <v>150</v>
      </c>
      <c r="L86" s="42"/>
      <c r="M86" s="176" t="s">
        <v>3</v>
      </c>
      <c r="N86" s="177" t="s">
        <v>42</v>
      </c>
      <c r="O86" s="75"/>
      <c r="P86" s="178">
        <f>O86*H86</f>
        <v>0</v>
      </c>
      <c r="Q86" s="178">
        <v>0</v>
      </c>
      <c r="R86" s="178">
        <f>Q86*H86</f>
        <v>0</v>
      </c>
      <c r="S86" s="178">
        <v>0</v>
      </c>
      <c r="T86" s="17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180" t="s">
        <v>151</v>
      </c>
      <c r="AT86" s="180" t="s">
        <v>146</v>
      </c>
      <c r="AU86" s="180" t="s">
        <v>81</v>
      </c>
      <c r="AY86" s="22" t="s">
        <v>144</v>
      </c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22" t="s">
        <v>79</v>
      </c>
      <c r="BK86" s="181">
        <f>ROUND(I86*H86,2)</f>
        <v>0</v>
      </c>
      <c r="BL86" s="22" t="s">
        <v>151</v>
      </c>
      <c r="BM86" s="180" t="s">
        <v>81</v>
      </c>
    </row>
    <row r="87" s="2" customFormat="1">
      <c r="A87" s="41"/>
      <c r="B87" s="42"/>
      <c r="C87" s="41"/>
      <c r="D87" s="182" t="s">
        <v>153</v>
      </c>
      <c r="E87" s="41"/>
      <c r="F87" s="183" t="s">
        <v>499</v>
      </c>
      <c r="G87" s="41"/>
      <c r="H87" s="41"/>
      <c r="I87" s="184"/>
      <c r="J87" s="41"/>
      <c r="K87" s="41"/>
      <c r="L87" s="42"/>
      <c r="M87" s="185"/>
      <c r="N87" s="186"/>
      <c r="O87" s="75"/>
      <c r="P87" s="75"/>
      <c r="Q87" s="75"/>
      <c r="R87" s="75"/>
      <c r="S87" s="75"/>
      <c r="T87" s="76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2" t="s">
        <v>153</v>
      </c>
      <c r="AU87" s="22" t="s">
        <v>81</v>
      </c>
    </row>
    <row r="88" s="2" customFormat="1" ht="33" customHeight="1">
      <c r="A88" s="41"/>
      <c r="B88" s="168"/>
      <c r="C88" s="169" t="s">
        <v>81</v>
      </c>
      <c r="D88" s="169" t="s">
        <v>146</v>
      </c>
      <c r="E88" s="170" t="s">
        <v>500</v>
      </c>
      <c r="F88" s="171" t="s">
        <v>501</v>
      </c>
      <c r="G88" s="172" t="s">
        <v>340</v>
      </c>
      <c r="H88" s="173">
        <v>1</v>
      </c>
      <c r="I88" s="174"/>
      <c r="J88" s="175">
        <f>ROUND(I88*H88,2)</f>
        <v>0</v>
      </c>
      <c r="K88" s="171" t="s">
        <v>150</v>
      </c>
      <c r="L88" s="42"/>
      <c r="M88" s="176" t="s">
        <v>3</v>
      </c>
      <c r="N88" s="177" t="s">
        <v>42</v>
      </c>
      <c r="O88" s="75"/>
      <c r="P88" s="178">
        <f>O88*H88</f>
        <v>0</v>
      </c>
      <c r="Q88" s="178">
        <v>0</v>
      </c>
      <c r="R88" s="178">
        <f>Q88*H88</f>
        <v>0</v>
      </c>
      <c r="S88" s="178">
        <v>0</v>
      </c>
      <c r="T88" s="17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80" t="s">
        <v>151</v>
      </c>
      <c r="AT88" s="180" t="s">
        <v>146</v>
      </c>
      <c r="AU88" s="180" t="s">
        <v>81</v>
      </c>
      <c r="AY88" s="22" t="s">
        <v>144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22" t="s">
        <v>79</v>
      </c>
      <c r="BK88" s="181">
        <f>ROUND(I88*H88,2)</f>
        <v>0</v>
      </c>
      <c r="BL88" s="22" t="s">
        <v>151</v>
      </c>
      <c r="BM88" s="180" t="s">
        <v>151</v>
      </c>
    </row>
    <row r="89" s="2" customFormat="1">
      <c r="A89" s="41"/>
      <c r="B89" s="42"/>
      <c r="C89" s="41"/>
      <c r="D89" s="182" t="s">
        <v>153</v>
      </c>
      <c r="E89" s="41"/>
      <c r="F89" s="183" t="s">
        <v>502</v>
      </c>
      <c r="G89" s="41"/>
      <c r="H89" s="41"/>
      <c r="I89" s="184"/>
      <c r="J89" s="41"/>
      <c r="K89" s="41"/>
      <c r="L89" s="42"/>
      <c r="M89" s="185"/>
      <c r="N89" s="186"/>
      <c r="O89" s="75"/>
      <c r="P89" s="75"/>
      <c r="Q89" s="75"/>
      <c r="R89" s="75"/>
      <c r="S89" s="75"/>
      <c r="T89" s="76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2" t="s">
        <v>153</v>
      </c>
      <c r="AU89" s="22" t="s">
        <v>81</v>
      </c>
    </row>
    <row r="90" s="2" customFormat="1" ht="33" customHeight="1">
      <c r="A90" s="41"/>
      <c r="B90" s="168"/>
      <c r="C90" s="169" t="s">
        <v>164</v>
      </c>
      <c r="D90" s="169" t="s">
        <v>146</v>
      </c>
      <c r="E90" s="170" t="s">
        <v>503</v>
      </c>
      <c r="F90" s="171" t="s">
        <v>504</v>
      </c>
      <c r="G90" s="172" t="s">
        <v>340</v>
      </c>
      <c r="H90" s="173">
        <v>1</v>
      </c>
      <c r="I90" s="174"/>
      <c r="J90" s="175">
        <f>ROUND(I90*H90,2)</f>
        <v>0</v>
      </c>
      <c r="K90" s="171" t="s">
        <v>150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151</v>
      </c>
      <c r="AT90" s="180" t="s">
        <v>146</v>
      </c>
      <c r="AU90" s="180" t="s">
        <v>81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151</v>
      </c>
      <c r="BM90" s="180" t="s">
        <v>179</v>
      </c>
    </row>
    <row r="91" s="2" customFormat="1">
      <c r="A91" s="41"/>
      <c r="B91" s="42"/>
      <c r="C91" s="41"/>
      <c r="D91" s="182" t="s">
        <v>153</v>
      </c>
      <c r="E91" s="41"/>
      <c r="F91" s="183" t="s">
        <v>505</v>
      </c>
      <c r="G91" s="41"/>
      <c r="H91" s="41"/>
      <c r="I91" s="184"/>
      <c r="J91" s="41"/>
      <c r="K91" s="41"/>
      <c r="L91" s="42"/>
      <c r="M91" s="185"/>
      <c r="N91" s="186"/>
      <c r="O91" s="75"/>
      <c r="P91" s="75"/>
      <c r="Q91" s="75"/>
      <c r="R91" s="75"/>
      <c r="S91" s="75"/>
      <c r="T91" s="76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2" t="s">
        <v>153</v>
      </c>
      <c r="AU91" s="22" t="s">
        <v>81</v>
      </c>
    </row>
    <row r="92" s="2" customFormat="1" ht="33" customHeight="1">
      <c r="A92" s="41"/>
      <c r="B92" s="168"/>
      <c r="C92" s="169" t="s">
        <v>151</v>
      </c>
      <c r="D92" s="169" t="s">
        <v>146</v>
      </c>
      <c r="E92" s="170" t="s">
        <v>506</v>
      </c>
      <c r="F92" s="171" t="s">
        <v>507</v>
      </c>
      <c r="G92" s="172" t="s">
        <v>340</v>
      </c>
      <c r="H92" s="173">
        <v>1</v>
      </c>
      <c r="I92" s="174"/>
      <c r="J92" s="175">
        <f>ROUND(I92*H92,2)</f>
        <v>0</v>
      </c>
      <c r="K92" s="171" t="s">
        <v>150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151</v>
      </c>
      <c r="AT92" s="180" t="s">
        <v>146</v>
      </c>
      <c r="AU92" s="180" t="s">
        <v>81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151</v>
      </c>
      <c r="BM92" s="180" t="s">
        <v>194</v>
      </c>
    </row>
    <row r="93" s="2" customFormat="1">
      <c r="A93" s="41"/>
      <c r="B93" s="42"/>
      <c r="C93" s="41"/>
      <c r="D93" s="182" t="s">
        <v>153</v>
      </c>
      <c r="E93" s="41"/>
      <c r="F93" s="183" t="s">
        <v>508</v>
      </c>
      <c r="G93" s="41"/>
      <c r="H93" s="41"/>
      <c r="I93" s="184"/>
      <c r="J93" s="41"/>
      <c r="K93" s="41"/>
      <c r="L93" s="42"/>
      <c r="M93" s="185"/>
      <c r="N93" s="186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2" t="s">
        <v>153</v>
      </c>
      <c r="AU93" s="22" t="s">
        <v>81</v>
      </c>
    </row>
    <row r="94" s="2" customFormat="1" ht="37.8" customHeight="1">
      <c r="A94" s="41"/>
      <c r="B94" s="168"/>
      <c r="C94" s="169" t="s">
        <v>174</v>
      </c>
      <c r="D94" s="169" t="s">
        <v>146</v>
      </c>
      <c r="E94" s="170" t="s">
        <v>509</v>
      </c>
      <c r="F94" s="171" t="s">
        <v>510</v>
      </c>
      <c r="G94" s="172" t="s">
        <v>340</v>
      </c>
      <c r="H94" s="173">
        <v>1</v>
      </c>
      <c r="I94" s="174"/>
      <c r="J94" s="175">
        <f>ROUND(I94*H94,2)</f>
        <v>0</v>
      </c>
      <c r="K94" s="171" t="s">
        <v>150</v>
      </c>
      <c r="L94" s="42"/>
      <c r="M94" s="176" t="s">
        <v>3</v>
      </c>
      <c r="N94" s="177" t="s">
        <v>42</v>
      </c>
      <c r="O94" s="7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80" t="s">
        <v>151</v>
      </c>
      <c r="AT94" s="180" t="s">
        <v>146</v>
      </c>
      <c r="AU94" s="180" t="s">
        <v>81</v>
      </c>
      <c r="AY94" s="22" t="s">
        <v>144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22" t="s">
        <v>79</v>
      </c>
      <c r="BK94" s="181">
        <f>ROUND(I94*H94,2)</f>
        <v>0</v>
      </c>
      <c r="BL94" s="22" t="s">
        <v>151</v>
      </c>
      <c r="BM94" s="180" t="s">
        <v>207</v>
      </c>
    </row>
    <row r="95" s="2" customFormat="1">
      <c r="A95" s="41"/>
      <c r="B95" s="42"/>
      <c r="C95" s="41"/>
      <c r="D95" s="182" t="s">
        <v>153</v>
      </c>
      <c r="E95" s="41"/>
      <c r="F95" s="183" t="s">
        <v>511</v>
      </c>
      <c r="G95" s="41"/>
      <c r="H95" s="41"/>
      <c r="I95" s="184"/>
      <c r="J95" s="41"/>
      <c r="K95" s="41"/>
      <c r="L95" s="42"/>
      <c r="M95" s="185"/>
      <c r="N95" s="186"/>
      <c r="O95" s="75"/>
      <c r="P95" s="75"/>
      <c r="Q95" s="75"/>
      <c r="R95" s="75"/>
      <c r="S95" s="75"/>
      <c r="T95" s="76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2" t="s">
        <v>153</v>
      </c>
      <c r="AU95" s="22" t="s">
        <v>81</v>
      </c>
    </row>
    <row r="96" s="2" customFormat="1" ht="37.8" customHeight="1">
      <c r="A96" s="41"/>
      <c r="B96" s="168"/>
      <c r="C96" s="169" t="s">
        <v>179</v>
      </c>
      <c r="D96" s="169" t="s">
        <v>146</v>
      </c>
      <c r="E96" s="170" t="s">
        <v>512</v>
      </c>
      <c r="F96" s="171" t="s">
        <v>513</v>
      </c>
      <c r="G96" s="172" t="s">
        <v>340</v>
      </c>
      <c r="H96" s="173">
        <v>1</v>
      </c>
      <c r="I96" s="174"/>
      <c r="J96" s="175">
        <f>ROUND(I96*H96,2)</f>
        <v>0</v>
      </c>
      <c r="K96" s="171" t="s">
        <v>150</v>
      </c>
      <c r="L96" s="42"/>
      <c r="M96" s="176" t="s">
        <v>3</v>
      </c>
      <c r="N96" s="177" t="s">
        <v>42</v>
      </c>
      <c r="O96" s="7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80" t="s">
        <v>151</v>
      </c>
      <c r="AT96" s="180" t="s">
        <v>146</v>
      </c>
      <c r="AU96" s="180" t="s">
        <v>81</v>
      </c>
      <c r="AY96" s="22" t="s">
        <v>144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22" t="s">
        <v>79</v>
      </c>
      <c r="BK96" s="181">
        <f>ROUND(I96*H96,2)</f>
        <v>0</v>
      </c>
      <c r="BL96" s="22" t="s">
        <v>151</v>
      </c>
      <c r="BM96" s="180" t="s">
        <v>9</v>
      </c>
    </row>
    <row r="97" s="2" customFormat="1">
      <c r="A97" s="41"/>
      <c r="B97" s="42"/>
      <c r="C97" s="41"/>
      <c r="D97" s="182" t="s">
        <v>153</v>
      </c>
      <c r="E97" s="41"/>
      <c r="F97" s="183" t="s">
        <v>514</v>
      </c>
      <c r="G97" s="41"/>
      <c r="H97" s="41"/>
      <c r="I97" s="184"/>
      <c r="J97" s="41"/>
      <c r="K97" s="41"/>
      <c r="L97" s="42"/>
      <c r="M97" s="185"/>
      <c r="N97" s="186"/>
      <c r="O97" s="75"/>
      <c r="P97" s="75"/>
      <c r="Q97" s="75"/>
      <c r="R97" s="75"/>
      <c r="S97" s="75"/>
      <c r="T97" s="7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2" t="s">
        <v>153</v>
      </c>
      <c r="AU97" s="22" t="s">
        <v>81</v>
      </c>
    </row>
    <row r="98" s="2" customFormat="1" ht="37.8" customHeight="1">
      <c r="A98" s="41"/>
      <c r="B98" s="168"/>
      <c r="C98" s="169" t="s">
        <v>186</v>
      </c>
      <c r="D98" s="169" t="s">
        <v>146</v>
      </c>
      <c r="E98" s="170" t="s">
        <v>515</v>
      </c>
      <c r="F98" s="171" t="s">
        <v>516</v>
      </c>
      <c r="G98" s="172" t="s">
        <v>340</v>
      </c>
      <c r="H98" s="173">
        <v>2</v>
      </c>
      <c r="I98" s="174"/>
      <c r="J98" s="175">
        <f>ROUND(I98*H98,2)</f>
        <v>0</v>
      </c>
      <c r="K98" s="171" t="s">
        <v>150</v>
      </c>
      <c r="L98" s="42"/>
      <c r="M98" s="176" t="s">
        <v>3</v>
      </c>
      <c r="N98" s="177" t="s">
        <v>42</v>
      </c>
      <c r="O98" s="7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80" t="s">
        <v>151</v>
      </c>
      <c r="AT98" s="180" t="s">
        <v>146</v>
      </c>
      <c r="AU98" s="180" t="s">
        <v>81</v>
      </c>
      <c r="AY98" s="22" t="s">
        <v>144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22" t="s">
        <v>79</v>
      </c>
      <c r="BK98" s="181">
        <f>ROUND(I98*H98,2)</f>
        <v>0</v>
      </c>
      <c r="BL98" s="22" t="s">
        <v>151</v>
      </c>
      <c r="BM98" s="180" t="s">
        <v>231</v>
      </c>
    </row>
    <row r="99" s="2" customFormat="1">
      <c r="A99" s="41"/>
      <c r="B99" s="42"/>
      <c r="C99" s="41"/>
      <c r="D99" s="182" t="s">
        <v>153</v>
      </c>
      <c r="E99" s="41"/>
      <c r="F99" s="183" t="s">
        <v>517</v>
      </c>
      <c r="G99" s="41"/>
      <c r="H99" s="41"/>
      <c r="I99" s="184"/>
      <c r="J99" s="41"/>
      <c r="K99" s="41"/>
      <c r="L99" s="42"/>
      <c r="M99" s="185"/>
      <c r="N99" s="186"/>
      <c r="O99" s="75"/>
      <c r="P99" s="75"/>
      <c r="Q99" s="75"/>
      <c r="R99" s="75"/>
      <c r="S99" s="75"/>
      <c r="T99" s="76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2" t="s">
        <v>153</v>
      </c>
      <c r="AU99" s="22" t="s">
        <v>81</v>
      </c>
    </row>
    <row r="100" s="2" customFormat="1" ht="33" customHeight="1">
      <c r="A100" s="41"/>
      <c r="B100" s="168"/>
      <c r="C100" s="169" t="s">
        <v>194</v>
      </c>
      <c r="D100" s="169" t="s">
        <v>146</v>
      </c>
      <c r="E100" s="170" t="s">
        <v>518</v>
      </c>
      <c r="F100" s="171" t="s">
        <v>519</v>
      </c>
      <c r="G100" s="172" t="s">
        <v>340</v>
      </c>
      <c r="H100" s="173">
        <v>1</v>
      </c>
      <c r="I100" s="174"/>
      <c r="J100" s="175">
        <f>ROUND(I100*H100,2)</f>
        <v>0</v>
      </c>
      <c r="K100" s="171" t="s">
        <v>150</v>
      </c>
      <c r="L100" s="42"/>
      <c r="M100" s="176" t="s">
        <v>3</v>
      </c>
      <c r="N100" s="177" t="s">
        <v>42</v>
      </c>
      <c r="O100" s="75"/>
      <c r="P100" s="178">
        <f>O100*H100</f>
        <v>0</v>
      </c>
      <c r="Q100" s="178">
        <v>0</v>
      </c>
      <c r="R100" s="178">
        <f>Q100*H100</f>
        <v>0</v>
      </c>
      <c r="S100" s="178">
        <v>0</v>
      </c>
      <c r="T100" s="17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80" t="s">
        <v>151</v>
      </c>
      <c r="AT100" s="180" t="s">
        <v>146</v>
      </c>
      <c r="AU100" s="180" t="s">
        <v>81</v>
      </c>
      <c r="AY100" s="22" t="s">
        <v>144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22" t="s">
        <v>79</v>
      </c>
      <c r="BK100" s="181">
        <f>ROUND(I100*H100,2)</f>
        <v>0</v>
      </c>
      <c r="BL100" s="22" t="s">
        <v>151</v>
      </c>
      <c r="BM100" s="180" t="s">
        <v>242</v>
      </c>
    </row>
    <row r="101" s="2" customFormat="1">
      <c r="A101" s="41"/>
      <c r="B101" s="42"/>
      <c r="C101" s="41"/>
      <c r="D101" s="182" t="s">
        <v>153</v>
      </c>
      <c r="E101" s="41"/>
      <c r="F101" s="183" t="s">
        <v>520</v>
      </c>
      <c r="G101" s="41"/>
      <c r="H101" s="41"/>
      <c r="I101" s="184"/>
      <c r="J101" s="41"/>
      <c r="K101" s="41"/>
      <c r="L101" s="42"/>
      <c r="M101" s="185"/>
      <c r="N101" s="186"/>
      <c r="O101" s="75"/>
      <c r="P101" s="75"/>
      <c r="Q101" s="75"/>
      <c r="R101" s="75"/>
      <c r="S101" s="75"/>
      <c r="T101" s="76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2" t="s">
        <v>153</v>
      </c>
      <c r="AU101" s="22" t="s">
        <v>81</v>
      </c>
    </row>
    <row r="102" s="2" customFormat="1" ht="33" customHeight="1">
      <c r="A102" s="41"/>
      <c r="B102" s="168"/>
      <c r="C102" s="169" t="s">
        <v>199</v>
      </c>
      <c r="D102" s="169" t="s">
        <v>146</v>
      </c>
      <c r="E102" s="170" t="s">
        <v>521</v>
      </c>
      <c r="F102" s="171" t="s">
        <v>522</v>
      </c>
      <c r="G102" s="172" t="s">
        <v>340</v>
      </c>
      <c r="H102" s="173">
        <v>1</v>
      </c>
      <c r="I102" s="174"/>
      <c r="J102" s="175">
        <f>ROUND(I102*H102,2)</f>
        <v>0</v>
      </c>
      <c r="K102" s="171" t="s">
        <v>150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151</v>
      </c>
      <c r="AT102" s="180" t="s">
        <v>146</v>
      </c>
      <c r="AU102" s="180" t="s">
        <v>81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151</v>
      </c>
      <c r="BM102" s="180" t="s">
        <v>254</v>
      </c>
    </row>
    <row r="103" s="2" customFormat="1">
      <c r="A103" s="41"/>
      <c r="B103" s="42"/>
      <c r="C103" s="41"/>
      <c r="D103" s="182" t="s">
        <v>153</v>
      </c>
      <c r="E103" s="41"/>
      <c r="F103" s="183" t="s">
        <v>523</v>
      </c>
      <c r="G103" s="41"/>
      <c r="H103" s="41"/>
      <c r="I103" s="184"/>
      <c r="J103" s="41"/>
      <c r="K103" s="41"/>
      <c r="L103" s="42"/>
      <c r="M103" s="185"/>
      <c r="N103" s="186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2" t="s">
        <v>153</v>
      </c>
      <c r="AU103" s="22" t="s">
        <v>81</v>
      </c>
    </row>
    <row r="104" s="2" customFormat="1" ht="33" customHeight="1">
      <c r="A104" s="41"/>
      <c r="B104" s="168"/>
      <c r="C104" s="169" t="s">
        <v>207</v>
      </c>
      <c r="D104" s="169" t="s">
        <v>146</v>
      </c>
      <c r="E104" s="170" t="s">
        <v>524</v>
      </c>
      <c r="F104" s="171" t="s">
        <v>525</v>
      </c>
      <c r="G104" s="172" t="s">
        <v>340</v>
      </c>
      <c r="H104" s="173">
        <v>1</v>
      </c>
      <c r="I104" s="174"/>
      <c r="J104" s="175">
        <f>ROUND(I104*H104,2)</f>
        <v>0</v>
      </c>
      <c r="K104" s="171" t="s">
        <v>150</v>
      </c>
      <c r="L104" s="42"/>
      <c r="M104" s="176" t="s">
        <v>3</v>
      </c>
      <c r="N104" s="177" t="s">
        <v>42</v>
      </c>
      <c r="O104" s="7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80" t="s">
        <v>151</v>
      </c>
      <c r="AT104" s="180" t="s">
        <v>146</v>
      </c>
      <c r="AU104" s="180" t="s">
        <v>81</v>
      </c>
      <c r="AY104" s="22" t="s">
        <v>144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2" t="s">
        <v>79</v>
      </c>
      <c r="BK104" s="181">
        <f>ROUND(I104*H104,2)</f>
        <v>0</v>
      </c>
      <c r="BL104" s="22" t="s">
        <v>151</v>
      </c>
      <c r="BM104" s="180" t="s">
        <v>268</v>
      </c>
    </row>
    <row r="105" s="2" customFormat="1">
      <c r="A105" s="41"/>
      <c r="B105" s="42"/>
      <c r="C105" s="41"/>
      <c r="D105" s="182" t="s">
        <v>153</v>
      </c>
      <c r="E105" s="41"/>
      <c r="F105" s="183" t="s">
        <v>526</v>
      </c>
      <c r="G105" s="41"/>
      <c r="H105" s="41"/>
      <c r="I105" s="184"/>
      <c r="J105" s="41"/>
      <c r="K105" s="41"/>
      <c r="L105" s="42"/>
      <c r="M105" s="185"/>
      <c r="N105" s="186"/>
      <c r="O105" s="75"/>
      <c r="P105" s="75"/>
      <c r="Q105" s="75"/>
      <c r="R105" s="75"/>
      <c r="S105" s="75"/>
      <c r="T105" s="76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2" t="s">
        <v>153</v>
      </c>
      <c r="AU105" s="22" t="s">
        <v>81</v>
      </c>
    </row>
    <row r="106" s="2" customFormat="1" ht="33" customHeight="1">
      <c r="A106" s="41"/>
      <c r="B106" s="168"/>
      <c r="C106" s="169" t="s">
        <v>214</v>
      </c>
      <c r="D106" s="169" t="s">
        <v>146</v>
      </c>
      <c r="E106" s="170" t="s">
        <v>527</v>
      </c>
      <c r="F106" s="171" t="s">
        <v>528</v>
      </c>
      <c r="G106" s="172" t="s">
        <v>340</v>
      </c>
      <c r="H106" s="173">
        <v>1</v>
      </c>
      <c r="I106" s="174"/>
      <c r="J106" s="175">
        <f>ROUND(I106*H106,2)</f>
        <v>0</v>
      </c>
      <c r="K106" s="171" t="s">
        <v>150</v>
      </c>
      <c r="L106" s="42"/>
      <c r="M106" s="176" t="s">
        <v>3</v>
      </c>
      <c r="N106" s="177" t="s">
        <v>42</v>
      </c>
      <c r="O106" s="7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80" t="s">
        <v>151</v>
      </c>
      <c r="AT106" s="180" t="s">
        <v>146</v>
      </c>
      <c r="AU106" s="180" t="s">
        <v>81</v>
      </c>
      <c r="AY106" s="22" t="s">
        <v>144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22" t="s">
        <v>79</v>
      </c>
      <c r="BK106" s="181">
        <f>ROUND(I106*H106,2)</f>
        <v>0</v>
      </c>
      <c r="BL106" s="22" t="s">
        <v>151</v>
      </c>
      <c r="BM106" s="180" t="s">
        <v>277</v>
      </c>
    </row>
    <row r="107" s="2" customFormat="1">
      <c r="A107" s="41"/>
      <c r="B107" s="42"/>
      <c r="C107" s="41"/>
      <c r="D107" s="182" t="s">
        <v>153</v>
      </c>
      <c r="E107" s="41"/>
      <c r="F107" s="183" t="s">
        <v>529</v>
      </c>
      <c r="G107" s="41"/>
      <c r="H107" s="41"/>
      <c r="I107" s="184"/>
      <c r="J107" s="41"/>
      <c r="K107" s="41"/>
      <c r="L107" s="42"/>
      <c r="M107" s="185"/>
      <c r="N107" s="186"/>
      <c r="O107" s="75"/>
      <c r="P107" s="75"/>
      <c r="Q107" s="75"/>
      <c r="R107" s="75"/>
      <c r="S107" s="75"/>
      <c r="T107" s="76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2" t="s">
        <v>153</v>
      </c>
      <c r="AU107" s="22" t="s">
        <v>81</v>
      </c>
    </row>
    <row r="108" s="2" customFormat="1" ht="44.25" customHeight="1">
      <c r="A108" s="41"/>
      <c r="B108" s="168"/>
      <c r="C108" s="169" t="s">
        <v>9</v>
      </c>
      <c r="D108" s="169" t="s">
        <v>146</v>
      </c>
      <c r="E108" s="170" t="s">
        <v>530</v>
      </c>
      <c r="F108" s="171" t="s">
        <v>531</v>
      </c>
      <c r="G108" s="172" t="s">
        <v>189</v>
      </c>
      <c r="H108" s="173">
        <v>4.04</v>
      </c>
      <c r="I108" s="174"/>
      <c r="J108" s="175">
        <f>ROUND(I108*H108,2)</f>
        <v>0</v>
      </c>
      <c r="K108" s="171" t="s">
        <v>150</v>
      </c>
      <c r="L108" s="42"/>
      <c r="M108" s="176" t="s">
        <v>3</v>
      </c>
      <c r="N108" s="177" t="s">
        <v>42</v>
      </c>
      <c r="O108" s="7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80" t="s">
        <v>151</v>
      </c>
      <c r="AT108" s="180" t="s">
        <v>146</v>
      </c>
      <c r="AU108" s="180" t="s">
        <v>81</v>
      </c>
      <c r="AY108" s="22" t="s">
        <v>144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22" t="s">
        <v>79</v>
      </c>
      <c r="BK108" s="181">
        <f>ROUND(I108*H108,2)</f>
        <v>0</v>
      </c>
      <c r="BL108" s="22" t="s">
        <v>151</v>
      </c>
      <c r="BM108" s="180" t="s">
        <v>287</v>
      </c>
    </row>
    <row r="109" s="2" customFormat="1">
      <c r="A109" s="41"/>
      <c r="B109" s="42"/>
      <c r="C109" s="41"/>
      <c r="D109" s="182" t="s">
        <v>153</v>
      </c>
      <c r="E109" s="41"/>
      <c r="F109" s="183" t="s">
        <v>532</v>
      </c>
      <c r="G109" s="41"/>
      <c r="H109" s="41"/>
      <c r="I109" s="184"/>
      <c r="J109" s="41"/>
      <c r="K109" s="41"/>
      <c r="L109" s="42"/>
      <c r="M109" s="185"/>
      <c r="N109" s="186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2" t="s">
        <v>153</v>
      </c>
      <c r="AU109" s="22" t="s">
        <v>81</v>
      </c>
    </row>
    <row r="110" s="13" customFormat="1">
      <c r="A110" s="13"/>
      <c r="B110" s="187"/>
      <c r="C110" s="13"/>
      <c r="D110" s="188" t="s">
        <v>159</v>
      </c>
      <c r="E110" s="189" t="s">
        <v>3</v>
      </c>
      <c r="F110" s="190" t="s">
        <v>533</v>
      </c>
      <c r="G110" s="13"/>
      <c r="H110" s="191">
        <v>0.52000000000000002</v>
      </c>
      <c r="I110" s="192"/>
      <c r="J110" s="13"/>
      <c r="K110" s="13"/>
      <c r="L110" s="187"/>
      <c r="M110" s="193"/>
      <c r="N110" s="194"/>
      <c r="O110" s="194"/>
      <c r="P110" s="194"/>
      <c r="Q110" s="194"/>
      <c r="R110" s="194"/>
      <c r="S110" s="194"/>
      <c r="T110" s="19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9" t="s">
        <v>159</v>
      </c>
      <c r="AU110" s="189" t="s">
        <v>81</v>
      </c>
      <c r="AV110" s="13" t="s">
        <v>81</v>
      </c>
      <c r="AW110" s="13" t="s">
        <v>33</v>
      </c>
      <c r="AX110" s="13" t="s">
        <v>71</v>
      </c>
      <c r="AY110" s="189" t="s">
        <v>144</v>
      </c>
    </row>
    <row r="111" s="13" customFormat="1">
      <c r="A111" s="13"/>
      <c r="B111" s="187"/>
      <c r="C111" s="13"/>
      <c r="D111" s="188" t="s">
        <v>159</v>
      </c>
      <c r="E111" s="189" t="s">
        <v>3</v>
      </c>
      <c r="F111" s="190" t="s">
        <v>534</v>
      </c>
      <c r="G111" s="13"/>
      <c r="H111" s="191">
        <v>3.52</v>
      </c>
      <c r="I111" s="192"/>
      <c r="J111" s="13"/>
      <c r="K111" s="13"/>
      <c r="L111" s="187"/>
      <c r="M111" s="193"/>
      <c r="N111" s="194"/>
      <c r="O111" s="194"/>
      <c r="P111" s="194"/>
      <c r="Q111" s="194"/>
      <c r="R111" s="194"/>
      <c r="S111" s="194"/>
      <c r="T111" s="19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159</v>
      </c>
      <c r="AU111" s="189" t="s">
        <v>81</v>
      </c>
      <c r="AV111" s="13" t="s">
        <v>81</v>
      </c>
      <c r="AW111" s="13" t="s">
        <v>33</v>
      </c>
      <c r="AX111" s="13" t="s">
        <v>71</v>
      </c>
      <c r="AY111" s="189" t="s">
        <v>144</v>
      </c>
    </row>
    <row r="112" s="14" customFormat="1">
      <c r="A112" s="14"/>
      <c r="B112" s="196"/>
      <c r="C112" s="14"/>
      <c r="D112" s="188" t="s">
        <v>159</v>
      </c>
      <c r="E112" s="197" t="s">
        <v>3</v>
      </c>
      <c r="F112" s="198" t="s">
        <v>163</v>
      </c>
      <c r="G112" s="14"/>
      <c r="H112" s="199">
        <v>4.04</v>
      </c>
      <c r="I112" s="200"/>
      <c r="J112" s="14"/>
      <c r="K112" s="14"/>
      <c r="L112" s="196"/>
      <c r="M112" s="201"/>
      <c r="N112" s="202"/>
      <c r="O112" s="202"/>
      <c r="P112" s="202"/>
      <c r="Q112" s="202"/>
      <c r="R112" s="202"/>
      <c r="S112" s="202"/>
      <c r="T112" s="20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7" t="s">
        <v>159</v>
      </c>
      <c r="AU112" s="197" t="s">
        <v>81</v>
      </c>
      <c r="AV112" s="14" t="s">
        <v>151</v>
      </c>
      <c r="AW112" s="14" t="s">
        <v>33</v>
      </c>
      <c r="AX112" s="14" t="s">
        <v>79</v>
      </c>
      <c r="AY112" s="197" t="s">
        <v>144</v>
      </c>
    </row>
    <row r="113" s="2" customFormat="1" ht="44.25" customHeight="1">
      <c r="A113" s="41"/>
      <c r="B113" s="168"/>
      <c r="C113" s="169" t="s">
        <v>225</v>
      </c>
      <c r="D113" s="169" t="s">
        <v>146</v>
      </c>
      <c r="E113" s="170" t="s">
        <v>535</v>
      </c>
      <c r="F113" s="171" t="s">
        <v>536</v>
      </c>
      <c r="G113" s="172" t="s">
        <v>149</v>
      </c>
      <c r="H113" s="173">
        <v>101.95999999999999</v>
      </c>
      <c r="I113" s="174"/>
      <c r="J113" s="175">
        <f>ROUND(I113*H113,2)</f>
        <v>0</v>
      </c>
      <c r="K113" s="171" t="s">
        <v>150</v>
      </c>
      <c r="L113" s="42"/>
      <c r="M113" s="176" t="s">
        <v>3</v>
      </c>
      <c r="N113" s="177" t="s">
        <v>42</v>
      </c>
      <c r="O113" s="7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180" t="s">
        <v>151</v>
      </c>
      <c r="AT113" s="180" t="s">
        <v>146</v>
      </c>
      <c r="AU113" s="180" t="s">
        <v>81</v>
      </c>
      <c r="AY113" s="22" t="s">
        <v>144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22" t="s">
        <v>79</v>
      </c>
      <c r="BK113" s="181">
        <f>ROUND(I113*H113,2)</f>
        <v>0</v>
      </c>
      <c r="BL113" s="22" t="s">
        <v>151</v>
      </c>
      <c r="BM113" s="180" t="s">
        <v>297</v>
      </c>
    </row>
    <row r="114" s="2" customFormat="1">
      <c r="A114" s="41"/>
      <c r="B114" s="42"/>
      <c r="C114" s="41"/>
      <c r="D114" s="182" t="s">
        <v>153</v>
      </c>
      <c r="E114" s="41"/>
      <c r="F114" s="183" t="s">
        <v>537</v>
      </c>
      <c r="G114" s="41"/>
      <c r="H114" s="41"/>
      <c r="I114" s="184"/>
      <c r="J114" s="41"/>
      <c r="K114" s="41"/>
      <c r="L114" s="42"/>
      <c r="M114" s="185"/>
      <c r="N114" s="186"/>
      <c r="O114" s="75"/>
      <c r="P114" s="75"/>
      <c r="Q114" s="75"/>
      <c r="R114" s="75"/>
      <c r="S114" s="75"/>
      <c r="T114" s="76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2" t="s">
        <v>153</v>
      </c>
      <c r="AU114" s="22" t="s">
        <v>81</v>
      </c>
    </row>
    <row r="115" s="13" customFormat="1">
      <c r="A115" s="13"/>
      <c r="B115" s="187"/>
      <c r="C115" s="13"/>
      <c r="D115" s="188" t="s">
        <v>159</v>
      </c>
      <c r="E115" s="189" t="s">
        <v>3</v>
      </c>
      <c r="F115" s="190" t="s">
        <v>538</v>
      </c>
      <c r="G115" s="13"/>
      <c r="H115" s="191">
        <v>40.960000000000001</v>
      </c>
      <c r="I115" s="192"/>
      <c r="J115" s="13"/>
      <c r="K115" s="13"/>
      <c r="L115" s="187"/>
      <c r="M115" s="193"/>
      <c r="N115" s="194"/>
      <c r="O115" s="194"/>
      <c r="P115" s="194"/>
      <c r="Q115" s="194"/>
      <c r="R115" s="194"/>
      <c r="S115" s="194"/>
      <c r="T115" s="19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9" t="s">
        <v>159</v>
      </c>
      <c r="AU115" s="189" t="s">
        <v>81</v>
      </c>
      <c r="AV115" s="13" t="s">
        <v>81</v>
      </c>
      <c r="AW115" s="13" t="s">
        <v>33</v>
      </c>
      <c r="AX115" s="13" t="s">
        <v>71</v>
      </c>
      <c r="AY115" s="189" t="s">
        <v>144</v>
      </c>
    </row>
    <row r="116" s="13" customFormat="1">
      <c r="A116" s="13"/>
      <c r="B116" s="187"/>
      <c r="C116" s="13"/>
      <c r="D116" s="188" t="s">
        <v>159</v>
      </c>
      <c r="E116" s="189" t="s">
        <v>3</v>
      </c>
      <c r="F116" s="190" t="s">
        <v>539</v>
      </c>
      <c r="G116" s="13"/>
      <c r="H116" s="191">
        <v>56</v>
      </c>
      <c r="I116" s="192"/>
      <c r="J116" s="13"/>
      <c r="K116" s="13"/>
      <c r="L116" s="187"/>
      <c r="M116" s="193"/>
      <c r="N116" s="194"/>
      <c r="O116" s="194"/>
      <c r="P116" s="194"/>
      <c r="Q116" s="194"/>
      <c r="R116" s="194"/>
      <c r="S116" s="194"/>
      <c r="T116" s="19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159</v>
      </c>
      <c r="AU116" s="189" t="s">
        <v>81</v>
      </c>
      <c r="AV116" s="13" t="s">
        <v>81</v>
      </c>
      <c r="AW116" s="13" t="s">
        <v>33</v>
      </c>
      <c r="AX116" s="13" t="s">
        <v>71</v>
      </c>
      <c r="AY116" s="189" t="s">
        <v>144</v>
      </c>
    </row>
    <row r="117" s="13" customFormat="1">
      <c r="A117" s="13"/>
      <c r="B117" s="187"/>
      <c r="C117" s="13"/>
      <c r="D117" s="188" t="s">
        <v>159</v>
      </c>
      <c r="E117" s="189" t="s">
        <v>3</v>
      </c>
      <c r="F117" s="190" t="s">
        <v>540</v>
      </c>
      <c r="G117" s="13"/>
      <c r="H117" s="191">
        <v>5</v>
      </c>
      <c r="I117" s="192"/>
      <c r="J117" s="13"/>
      <c r="K117" s="13"/>
      <c r="L117" s="187"/>
      <c r="M117" s="193"/>
      <c r="N117" s="194"/>
      <c r="O117" s="194"/>
      <c r="P117" s="194"/>
      <c r="Q117" s="194"/>
      <c r="R117" s="194"/>
      <c r="S117" s="194"/>
      <c r="T117" s="19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9" t="s">
        <v>159</v>
      </c>
      <c r="AU117" s="189" t="s">
        <v>81</v>
      </c>
      <c r="AV117" s="13" t="s">
        <v>81</v>
      </c>
      <c r="AW117" s="13" t="s">
        <v>33</v>
      </c>
      <c r="AX117" s="13" t="s">
        <v>71</v>
      </c>
      <c r="AY117" s="189" t="s">
        <v>144</v>
      </c>
    </row>
    <row r="118" s="14" customFormat="1">
      <c r="A118" s="14"/>
      <c r="B118" s="196"/>
      <c r="C118" s="14"/>
      <c r="D118" s="188" t="s">
        <v>159</v>
      </c>
      <c r="E118" s="197" t="s">
        <v>3</v>
      </c>
      <c r="F118" s="198" t="s">
        <v>163</v>
      </c>
      <c r="G118" s="14"/>
      <c r="H118" s="199">
        <v>101.96000000000001</v>
      </c>
      <c r="I118" s="200"/>
      <c r="J118" s="14"/>
      <c r="K118" s="14"/>
      <c r="L118" s="196"/>
      <c r="M118" s="201"/>
      <c r="N118" s="202"/>
      <c r="O118" s="202"/>
      <c r="P118" s="202"/>
      <c r="Q118" s="202"/>
      <c r="R118" s="202"/>
      <c r="S118" s="202"/>
      <c r="T118" s="20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7" t="s">
        <v>159</v>
      </c>
      <c r="AU118" s="197" t="s">
        <v>81</v>
      </c>
      <c r="AV118" s="14" t="s">
        <v>151</v>
      </c>
      <c r="AW118" s="14" t="s">
        <v>33</v>
      </c>
      <c r="AX118" s="14" t="s">
        <v>79</v>
      </c>
      <c r="AY118" s="197" t="s">
        <v>144</v>
      </c>
    </row>
    <row r="119" s="2" customFormat="1" ht="44.25" customHeight="1">
      <c r="A119" s="41"/>
      <c r="B119" s="168"/>
      <c r="C119" s="169" t="s">
        <v>231</v>
      </c>
      <c r="D119" s="169" t="s">
        <v>146</v>
      </c>
      <c r="E119" s="170" t="s">
        <v>541</v>
      </c>
      <c r="F119" s="171" t="s">
        <v>542</v>
      </c>
      <c r="G119" s="172" t="s">
        <v>340</v>
      </c>
      <c r="H119" s="173">
        <v>30</v>
      </c>
      <c r="I119" s="174"/>
      <c r="J119" s="175">
        <f>ROUND(I119*H119,2)</f>
        <v>0</v>
      </c>
      <c r="K119" s="171" t="s">
        <v>150</v>
      </c>
      <c r="L119" s="42"/>
      <c r="M119" s="176" t="s">
        <v>3</v>
      </c>
      <c r="N119" s="177" t="s">
        <v>42</v>
      </c>
      <c r="O119" s="7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80" t="s">
        <v>151</v>
      </c>
      <c r="AT119" s="180" t="s">
        <v>146</v>
      </c>
      <c r="AU119" s="180" t="s">
        <v>81</v>
      </c>
      <c r="AY119" s="22" t="s">
        <v>144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22" t="s">
        <v>79</v>
      </c>
      <c r="BK119" s="181">
        <f>ROUND(I119*H119,2)</f>
        <v>0</v>
      </c>
      <c r="BL119" s="22" t="s">
        <v>151</v>
      </c>
      <c r="BM119" s="180" t="s">
        <v>309</v>
      </c>
    </row>
    <row r="120" s="2" customFormat="1">
      <c r="A120" s="41"/>
      <c r="B120" s="42"/>
      <c r="C120" s="41"/>
      <c r="D120" s="182" t="s">
        <v>153</v>
      </c>
      <c r="E120" s="41"/>
      <c r="F120" s="183" t="s">
        <v>543</v>
      </c>
      <c r="G120" s="41"/>
      <c r="H120" s="41"/>
      <c r="I120" s="184"/>
      <c r="J120" s="41"/>
      <c r="K120" s="41"/>
      <c r="L120" s="42"/>
      <c r="M120" s="185"/>
      <c r="N120" s="186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2" t="s">
        <v>153</v>
      </c>
      <c r="AU120" s="22" t="s">
        <v>81</v>
      </c>
    </row>
    <row r="121" s="2" customFormat="1" ht="44.25" customHeight="1">
      <c r="A121" s="41"/>
      <c r="B121" s="168"/>
      <c r="C121" s="169" t="s">
        <v>237</v>
      </c>
      <c r="D121" s="169" t="s">
        <v>146</v>
      </c>
      <c r="E121" s="170" t="s">
        <v>544</v>
      </c>
      <c r="F121" s="171" t="s">
        <v>545</v>
      </c>
      <c r="G121" s="172" t="s">
        <v>340</v>
      </c>
      <c r="H121" s="173">
        <v>2</v>
      </c>
      <c r="I121" s="174"/>
      <c r="J121" s="175">
        <f>ROUND(I121*H121,2)</f>
        <v>0</v>
      </c>
      <c r="K121" s="171" t="s">
        <v>150</v>
      </c>
      <c r="L121" s="42"/>
      <c r="M121" s="176" t="s">
        <v>3</v>
      </c>
      <c r="N121" s="177" t="s">
        <v>42</v>
      </c>
      <c r="O121" s="7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180" t="s">
        <v>151</v>
      </c>
      <c r="AT121" s="180" t="s">
        <v>146</v>
      </c>
      <c r="AU121" s="180" t="s">
        <v>81</v>
      </c>
      <c r="AY121" s="22" t="s">
        <v>144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22" t="s">
        <v>79</v>
      </c>
      <c r="BK121" s="181">
        <f>ROUND(I121*H121,2)</f>
        <v>0</v>
      </c>
      <c r="BL121" s="22" t="s">
        <v>151</v>
      </c>
      <c r="BM121" s="180" t="s">
        <v>317</v>
      </c>
    </row>
    <row r="122" s="2" customFormat="1">
      <c r="A122" s="41"/>
      <c r="B122" s="42"/>
      <c r="C122" s="41"/>
      <c r="D122" s="182" t="s">
        <v>153</v>
      </c>
      <c r="E122" s="41"/>
      <c r="F122" s="183" t="s">
        <v>546</v>
      </c>
      <c r="G122" s="41"/>
      <c r="H122" s="41"/>
      <c r="I122" s="184"/>
      <c r="J122" s="41"/>
      <c r="K122" s="41"/>
      <c r="L122" s="42"/>
      <c r="M122" s="185"/>
      <c r="N122" s="186"/>
      <c r="O122" s="75"/>
      <c r="P122" s="75"/>
      <c r="Q122" s="75"/>
      <c r="R122" s="75"/>
      <c r="S122" s="75"/>
      <c r="T122" s="76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2" t="s">
        <v>153</v>
      </c>
      <c r="AU122" s="22" t="s">
        <v>81</v>
      </c>
    </row>
    <row r="123" s="2" customFormat="1" ht="37.8" customHeight="1">
      <c r="A123" s="41"/>
      <c r="B123" s="168"/>
      <c r="C123" s="169" t="s">
        <v>242</v>
      </c>
      <c r="D123" s="169" t="s">
        <v>146</v>
      </c>
      <c r="E123" s="170" t="s">
        <v>547</v>
      </c>
      <c r="F123" s="171" t="s">
        <v>548</v>
      </c>
      <c r="G123" s="172" t="s">
        <v>340</v>
      </c>
      <c r="H123" s="173">
        <v>30</v>
      </c>
      <c r="I123" s="174"/>
      <c r="J123" s="175">
        <f>ROUND(I123*H123,2)</f>
        <v>0</v>
      </c>
      <c r="K123" s="171" t="s">
        <v>150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151</v>
      </c>
      <c r="AT123" s="180" t="s">
        <v>146</v>
      </c>
      <c r="AU123" s="180" t="s">
        <v>81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151</v>
      </c>
      <c r="BM123" s="180" t="s">
        <v>326</v>
      </c>
    </row>
    <row r="124" s="2" customFormat="1">
      <c r="A124" s="41"/>
      <c r="B124" s="42"/>
      <c r="C124" s="41"/>
      <c r="D124" s="182" t="s">
        <v>153</v>
      </c>
      <c r="E124" s="41"/>
      <c r="F124" s="183" t="s">
        <v>549</v>
      </c>
      <c r="G124" s="41"/>
      <c r="H124" s="41"/>
      <c r="I124" s="184"/>
      <c r="J124" s="41"/>
      <c r="K124" s="41"/>
      <c r="L124" s="42"/>
      <c r="M124" s="185"/>
      <c r="N124" s="186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2" t="s">
        <v>153</v>
      </c>
      <c r="AU124" s="22" t="s">
        <v>81</v>
      </c>
    </row>
    <row r="125" s="2" customFormat="1" ht="37.8" customHeight="1">
      <c r="A125" s="41"/>
      <c r="B125" s="168"/>
      <c r="C125" s="169" t="s">
        <v>248</v>
      </c>
      <c r="D125" s="169" t="s">
        <v>146</v>
      </c>
      <c r="E125" s="170" t="s">
        <v>550</v>
      </c>
      <c r="F125" s="171" t="s">
        <v>551</v>
      </c>
      <c r="G125" s="172" t="s">
        <v>340</v>
      </c>
      <c r="H125" s="173">
        <v>2</v>
      </c>
      <c r="I125" s="174"/>
      <c r="J125" s="175">
        <f>ROUND(I125*H125,2)</f>
        <v>0</v>
      </c>
      <c r="K125" s="171" t="s">
        <v>150</v>
      </c>
      <c r="L125" s="42"/>
      <c r="M125" s="176" t="s">
        <v>3</v>
      </c>
      <c r="N125" s="177" t="s">
        <v>42</v>
      </c>
      <c r="O125" s="75"/>
      <c r="P125" s="178">
        <f>O125*H125</f>
        <v>0</v>
      </c>
      <c r="Q125" s="178">
        <v>0</v>
      </c>
      <c r="R125" s="178">
        <f>Q125*H125</f>
        <v>0</v>
      </c>
      <c r="S125" s="178">
        <v>0</v>
      </c>
      <c r="T125" s="17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180" t="s">
        <v>151</v>
      </c>
      <c r="AT125" s="180" t="s">
        <v>146</v>
      </c>
      <c r="AU125" s="180" t="s">
        <v>81</v>
      </c>
      <c r="AY125" s="22" t="s">
        <v>144</v>
      </c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22" t="s">
        <v>79</v>
      </c>
      <c r="BK125" s="181">
        <f>ROUND(I125*H125,2)</f>
        <v>0</v>
      </c>
      <c r="BL125" s="22" t="s">
        <v>151</v>
      </c>
      <c r="BM125" s="180" t="s">
        <v>337</v>
      </c>
    </row>
    <row r="126" s="2" customFormat="1">
      <c r="A126" s="41"/>
      <c r="B126" s="42"/>
      <c r="C126" s="41"/>
      <c r="D126" s="182" t="s">
        <v>153</v>
      </c>
      <c r="E126" s="41"/>
      <c r="F126" s="183" t="s">
        <v>552</v>
      </c>
      <c r="G126" s="41"/>
      <c r="H126" s="41"/>
      <c r="I126" s="184"/>
      <c r="J126" s="41"/>
      <c r="K126" s="41"/>
      <c r="L126" s="42"/>
      <c r="M126" s="185"/>
      <c r="N126" s="186"/>
      <c r="O126" s="75"/>
      <c r="P126" s="75"/>
      <c r="Q126" s="75"/>
      <c r="R126" s="75"/>
      <c r="S126" s="75"/>
      <c r="T126" s="76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2" t="s">
        <v>153</v>
      </c>
      <c r="AU126" s="22" t="s">
        <v>81</v>
      </c>
    </row>
    <row r="127" s="2" customFormat="1" ht="24.15" customHeight="1">
      <c r="A127" s="41"/>
      <c r="B127" s="168"/>
      <c r="C127" s="169" t="s">
        <v>254</v>
      </c>
      <c r="D127" s="169" t="s">
        <v>146</v>
      </c>
      <c r="E127" s="170" t="s">
        <v>553</v>
      </c>
      <c r="F127" s="171" t="s">
        <v>554</v>
      </c>
      <c r="G127" s="172" t="s">
        <v>340</v>
      </c>
      <c r="H127" s="173">
        <v>2</v>
      </c>
      <c r="I127" s="174"/>
      <c r="J127" s="175">
        <f>ROUND(I127*H127,2)</f>
        <v>0</v>
      </c>
      <c r="K127" s="171" t="s">
        <v>150</v>
      </c>
      <c r="L127" s="42"/>
      <c r="M127" s="176" t="s">
        <v>3</v>
      </c>
      <c r="N127" s="177" t="s">
        <v>42</v>
      </c>
      <c r="O127" s="75"/>
      <c r="P127" s="178">
        <f>O127*H127</f>
        <v>0</v>
      </c>
      <c r="Q127" s="178">
        <v>5.0000000000000002E-05</v>
      </c>
      <c r="R127" s="178">
        <f>Q127*H127</f>
        <v>0.00010000000000000001</v>
      </c>
      <c r="S127" s="178">
        <v>0</v>
      </c>
      <c r="T127" s="17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180" t="s">
        <v>151</v>
      </c>
      <c r="AT127" s="180" t="s">
        <v>146</v>
      </c>
      <c r="AU127" s="180" t="s">
        <v>81</v>
      </c>
      <c r="AY127" s="22" t="s">
        <v>144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22" t="s">
        <v>79</v>
      </c>
      <c r="BK127" s="181">
        <f>ROUND(I127*H127,2)</f>
        <v>0</v>
      </c>
      <c r="BL127" s="22" t="s">
        <v>151</v>
      </c>
      <c r="BM127" s="180" t="s">
        <v>347</v>
      </c>
    </row>
    <row r="128" s="2" customFormat="1">
      <c r="A128" s="41"/>
      <c r="B128" s="42"/>
      <c r="C128" s="41"/>
      <c r="D128" s="182" t="s">
        <v>153</v>
      </c>
      <c r="E128" s="41"/>
      <c r="F128" s="183" t="s">
        <v>555</v>
      </c>
      <c r="G128" s="41"/>
      <c r="H128" s="41"/>
      <c r="I128" s="184"/>
      <c r="J128" s="41"/>
      <c r="K128" s="41"/>
      <c r="L128" s="42"/>
      <c r="M128" s="185"/>
      <c r="N128" s="186"/>
      <c r="O128" s="75"/>
      <c r="P128" s="75"/>
      <c r="Q128" s="75"/>
      <c r="R128" s="75"/>
      <c r="S128" s="75"/>
      <c r="T128" s="76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2" t="s">
        <v>153</v>
      </c>
      <c r="AU128" s="22" t="s">
        <v>81</v>
      </c>
    </row>
    <row r="129" s="2" customFormat="1" ht="33" customHeight="1">
      <c r="A129" s="41"/>
      <c r="B129" s="168"/>
      <c r="C129" s="169" t="s">
        <v>261</v>
      </c>
      <c r="D129" s="169" t="s">
        <v>146</v>
      </c>
      <c r="E129" s="170" t="s">
        <v>556</v>
      </c>
      <c r="F129" s="171" t="s">
        <v>557</v>
      </c>
      <c r="G129" s="172" t="s">
        <v>340</v>
      </c>
      <c r="H129" s="173">
        <v>30</v>
      </c>
      <c r="I129" s="174"/>
      <c r="J129" s="175">
        <f>ROUND(I129*H129,2)</f>
        <v>0</v>
      </c>
      <c r="K129" s="171" t="s">
        <v>150</v>
      </c>
      <c r="L129" s="42"/>
      <c r="M129" s="176" t="s">
        <v>3</v>
      </c>
      <c r="N129" s="177" t="s">
        <v>42</v>
      </c>
      <c r="O129" s="75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180" t="s">
        <v>151</v>
      </c>
      <c r="AT129" s="180" t="s">
        <v>146</v>
      </c>
      <c r="AU129" s="180" t="s">
        <v>81</v>
      </c>
      <c r="AY129" s="22" t="s">
        <v>144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22" t="s">
        <v>79</v>
      </c>
      <c r="BK129" s="181">
        <f>ROUND(I129*H129,2)</f>
        <v>0</v>
      </c>
      <c r="BL129" s="22" t="s">
        <v>151</v>
      </c>
      <c r="BM129" s="180" t="s">
        <v>355</v>
      </c>
    </row>
    <row r="130" s="2" customFormat="1">
      <c r="A130" s="41"/>
      <c r="B130" s="42"/>
      <c r="C130" s="41"/>
      <c r="D130" s="182" t="s">
        <v>153</v>
      </c>
      <c r="E130" s="41"/>
      <c r="F130" s="183" t="s">
        <v>558</v>
      </c>
      <c r="G130" s="41"/>
      <c r="H130" s="41"/>
      <c r="I130" s="184"/>
      <c r="J130" s="41"/>
      <c r="K130" s="41"/>
      <c r="L130" s="42"/>
      <c r="M130" s="185"/>
      <c r="N130" s="186"/>
      <c r="O130" s="75"/>
      <c r="P130" s="75"/>
      <c r="Q130" s="75"/>
      <c r="R130" s="75"/>
      <c r="S130" s="75"/>
      <c r="T130" s="76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2" t="s">
        <v>153</v>
      </c>
      <c r="AU130" s="22" t="s">
        <v>81</v>
      </c>
    </row>
    <row r="131" s="2" customFormat="1" ht="33" customHeight="1">
      <c r="A131" s="41"/>
      <c r="B131" s="168"/>
      <c r="C131" s="169" t="s">
        <v>268</v>
      </c>
      <c r="D131" s="169" t="s">
        <v>146</v>
      </c>
      <c r="E131" s="170" t="s">
        <v>559</v>
      </c>
      <c r="F131" s="171" t="s">
        <v>560</v>
      </c>
      <c r="G131" s="172" t="s">
        <v>340</v>
      </c>
      <c r="H131" s="173">
        <v>2</v>
      </c>
      <c r="I131" s="174"/>
      <c r="J131" s="175">
        <f>ROUND(I131*H131,2)</f>
        <v>0</v>
      </c>
      <c r="K131" s="171" t="s">
        <v>150</v>
      </c>
      <c r="L131" s="42"/>
      <c r="M131" s="176" t="s">
        <v>3</v>
      </c>
      <c r="N131" s="177" t="s">
        <v>42</v>
      </c>
      <c r="O131" s="75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180" t="s">
        <v>151</v>
      </c>
      <c r="AT131" s="180" t="s">
        <v>146</v>
      </c>
      <c r="AU131" s="180" t="s">
        <v>81</v>
      </c>
      <c r="AY131" s="22" t="s">
        <v>144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22" t="s">
        <v>79</v>
      </c>
      <c r="BK131" s="181">
        <f>ROUND(I131*H131,2)</f>
        <v>0</v>
      </c>
      <c r="BL131" s="22" t="s">
        <v>151</v>
      </c>
      <c r="BM131" s="180" t="s">
        <v>114</v>
      </c>
    </row>
    <row r="132" s="2" customFormat="1">
      <c r="A132" s="41"/>
      <c r="B132" s="42"/>
      <c r="C132" s="41"/>
      <c r="D132" s="182" t="s">
        <v>153</v>
      </c>
      <c r="E132" s="41"/>
      <c r="F132" s="183" t="s">
        <v>561</v>
      </c>
      <c r="G132" s="41"/>
      <c r="H132" s="41"/>
      <c r="I132" s="184"/>
      <c r="J132" s="41"/>
      <c r="K132" s="41"/>
      <c r="L132" s="42"/>
      <c r="M132" s="185"/>
      <c r="N132" s="186"/>
      <c r="O132" s="75"/>
      <c r="P132" s="75"/>
      <c r="Q132" s="75"/>
      <c r="R132" s="75"/>
      <c r="S132" s="75"/>
      <c r="T132" s="76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2" t="s">
        <v>153</v>
      </c>
      <c r="AU132" s="22" t="s">
        <v>81</v>
      </c>
    </row>
    <row r="133" s="2" customFormat="1" ht="33" customHeight="1">
      <c r="A133" s="41"/>
      <c r="B133" s="168"/>
      <c r="C133" s="169" t="s">
        <v>8</v>
      </c>
      <c r="D133" s="169" t="s">
        <v>146</v>
      </c>
      <c r="E133" s="170" t="s">
        <v>562</v>
      </c>
      <c r="F133" s="171" t="s">
        <v>563</v>
      </c>
      <c r="G133" s="172" t="s">
        <v>340</v>
      </c>
      <c r="H133" s="173">
        <v>60</v>
      </c>
      <c r="I133" s="174"/>
      <c r="J133" s="175">
        <f>ROUND(I133*H133,2)</f>
        <v>0</v>
      </c>
      <c r="K133" s="171" t="s">
        <v>150</v>
      </c>
      <c r="L133" s="42"/>
      <c r="M133" s="176" t="s">
        <v>3</v>
      </c>
      <c r="N133" s="177" t="s">
        <v>42</v>
      </c>
      <c r="O133" s="75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180" t="s">
        <v>151</v>
      </c>
      <c r="AT133" s="180" t="s">
        <v>146</v>
      </c>
      <c r="AU133" s="180" t="s">
        <v>81</v>
      </c>
      <c r="AY133" s="22" t="s">
        <v>144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22" t="s">
        <v>79</v>
      </c>
      <c r="BK133" s="181">
        <f>ROUND(I133*H133,2)</f>
        <v>0</v>
      </c>
      <c r="BL133" s="22" t="s">
        <v>151</v>
      </c>
      <c r="BM133" s="180" t="s">
        <v>373</v>
      </c>
    </row>
    <row r="134" s="2" customFormat="1">
      <c r="A134" s="41"/>
      <c r="B134" s="42"/>
      <c r="C134" s="41"/>
      <c r="D134" s="182" t="s">
        <v>153</v>
      </c>
      <c r="E134" s="41"/>
      <c r="F134" s="183" t="s">
        <v>564</v>
      </c>
      <c r="G134" s="41"/>
      <c r="H134" s="41"/>
      <c r="I134" s="184"/>
      <c r="J134" s="41"/>
      <c r="K134" s="41"/>
      <c r="L134" s="42"/>
      <c r="M134" s="185"/>
      <c r="N134" s="186"/>
      <c r="O134" s="75"/>
      <c r="P134" s="75"/>
      <c r="Q134" s="75"/>
      <c r="R134" s="75"/>
      <c r="S134" s="75"/>
      <c r="T134" s="7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2" t="s">
        <v>153</v>
      </c>
      <c r="AU134" s="22" t="s">
        <v>81</v>
      </c>
    </row>
    <row r="135" s="2" customFormat="1" ht="24.15" customHeight="1">
      <c r="A135" s="41"/>
      <c r="B135" s="168"/>
      <c r="C135" s="169" t="s">
        <v>277</v>
      </c>
      <c r="D135" s="169" t="s">
        <v>146</v>
      </c>
      <c r="E135" s="170" t="s">
        <v>565</v>
      </c>
      <c r="F135" s="171" t="s">
        <v>566</v>
      </c>
      <c r="G135" s="172" t="s">
        <v>340</v>
      </c>
      <c r="H135" s="173">
        <v>4</v>
      </c>
      <c r="I135" s="174"/>
      <c r="J135" s="175">
        <f>ROUND(I135*H135,2)</f>
        <v>0</v>
      </c>
      <c r="K135" s="171" t="s">
        <v>150</v>
      </c>
      <c r="L135" s="42"/>
      <c r="M135" s="176" t="s">
        <v>3</v>
      </c>
      <c r="N135" s="177" t="s">
        <v>42</v>
      </c>
      <c r="O135" s="75"/>
      <c r="P135" s="178">
        <f>O135*H135</f>
        <v>0</v>
      </c>
      <c r="Q135" s="178">
        <v>0</v>
      </c>
      <c r="R135" s="178">
        <f>Q135*H135</f>
        <v>0</v>
      </c>
      <c r="S135" s="178">
        <v>0</v>
      </c>
      <c r="T135" s="17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80" t="s">
        <v>151</v>
      </c>
      <c r="AT135" s="180" t="s">
        <v>146</v>
      </c>
      <c r="AU135" s="180" t="s">
        <v>81</v>
      </c>
      <c r="AY135" s="22" t="s">
        <v>144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22" t="s">
        <v>79</v>
      </c>
      <c r="BK135" s="181">
        <f>ROUND(I135*H135,2)</f>
        <v>0</v>
      </c>
      <c r="BL135" s="22" t="s">
        <v>151</v>
      </c>
      <c r="BM135" s="180" t="s">
        <v>381</v>
      </c>
    </row>
    <row r="136" s="2" customFormat="1">
      <c r="A136" s="41"/>
      <c r="B136" s="42"/>
      <c r="C136" s="41"/>
      <c r="D136" s="182" t="s">
        <v>153</v>
      </c>
      <c r="E136" s="41"/>
      <c r="F136" s="183" t="s">
        <v>567</v>
      </c>
      <c r="G136" s="41"/>
      <c r="H136" s="41"/>
      <c r="I136" s="184"/>
      <c r="J136" s="41"/>
      <c r="K136" s="41"/>
      <c r="L136" s="42"/>
      <c r="M136" s="185"/>
      <c r="N136" s="186"/>
      <c r="O136" s="75"/>
      <c r="P136" s="75"/>
      <c r="Q136" s="75"/>
      <c r="R136" s="75"/>
      <c r="S136" s="75"/>
      <c r="T136" s="76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2" t="s">
        <v>153</v>
      </c>
      <c r="AU136" s="22" t="s">
        <v>81</v>
      </c>
    </row>
    <row r="137" s="2" customFormat="1" ht="33" customHeight="1">
      <c r="A137" s="41"/>
      <c r="B137" s="168"/>
      <c r="C137" s="169" t="s">
        <v>282</v>
      </c>
      <c r="D137" s="169" t="s">
        <v>146</v>
      </c>
      <c r="E137" s="170" t="s">
        <v>568</v>
      </c>
      <c r="F137" s="171" t="s">
        <v>569</v>
      </c>
      <c r="G137" s="172" t="s">
        <v>340</v>
      </c>
      <c r="H137" s="173">
        <v>32</v>
      </c>
      <c r="I137" s="174"/>
      <c r="J137" s="175">
        <f>ROUND(I137*H137,2)</f>
        <v>0</v>
      </c>
      <c r="K137" s="171" t="s">
        <v>150</v>
      </c>
      <c r="L137" s="42"/>
      <c r="M137" s="176" t="s">
        <v>3</v>
      </c>
      <c r="N137" s="177" t="s">
        <v>42</v>
      </c>
      <c r="O137" s="75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180" t="s">
        <v>151</v>
      </c>
      <c r="AT137" s="180" t="s">
        <v>146</v>
      </c>
      <c r="AU137" s="180" t="s">
        <v>81</v>
      </c>
      <c r="AY137" s="22" t="s">
        <v>144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22" t="s">
        <v>79</v>
      </c>
      <c r="BK137" s="181">
        <f>ROUND(I137*H137,2)</f>
        <v>0</v>
      </c>
      <c r="BL137" s="22" t="s">
        <v>151</v>
      </c>
      <c r="BM137" s="180" t="s">
        <v>389</v>
      </c>
    </row>
    <row r="138" s="2" customFormat="1">
      <c r="A138" s="41"/>
      <c r="B138" s="42"/>
      <c r="C138" s="41"/>
      <c r="D138" s="182" t="s">
        <v>153</v>
      </c>
      <c r="E138" s="41"/>
      <c r="F138" s="183" t="s">
        <v>570</v>
      </c>
      <c r="G138" s="41"/>
      <c r="H138" s="41"/>
      <c r="I138" s="184"/>
      <c r="J138" s="41"/>
      <c r="K138" s="41"/>
      <c r="L138" s="42"/>
      <c r="M138" s="185"/>
      <c r="N138" s="186"/>
      <c r="O138" s="75"/>
      <c r="P138" s="75"/>
      <c r="Q138" s="75"/>
      <c r="R138" s="75"/>
      <c r="S138" s="75"/>
      <c r="T138" s="76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2" t="s">
        <v>153</v>
      </c>
      <c r="AU138" s="22" t="s">
        <v>81</v>
      </c>
    </row>
    <row r="139" s="2" customFormat="1" ht="21.75" customHeight="1">
      <c r="A139" s="41"/>
      <c r="B139" s="168"/>
      <c r="C139" s="169" t="s">
        <v>287</v>
      </c>
      <c r="D139" s="169" t="s">
        <v>146</v>
      </c>
      <c r="E139" s="170" t="s">
        <v>571</v>
      </c>
      <c r="F139" s="171" t="s">
        <v>572</v>
      </c>
      <c r="G139" s="172" t="s">
        <v>189</v>
      </c>
      <c r="H139" s="173">
        <v>60.200000000000003</v>
      </c>
      <c r="I139" s="174"/>
      <c r="J139" s="175">
        <f>ROUND(I139*H139,2)</f>
        <v>0</v>
      </c>
      <c r="K139" s="171" t="s">
        <v>150</v>
      </c>
      <c r="L139" s="42"/>
      <c r="M139" s="176" t="s">
        <v>3</v>
      </c>
      <c r="N139" s="177" t="s">
        <v>42</v>
      </c>
      <c r="O139" s="75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151</v>
      </c>
      <c r="AT139" s="180" t="s">
        <v>146</v>
      </c>
      <c r="AU139" s="180" t="s">
        <v>81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151</v>
      </c>
      <c r="BM139" s="180" t="s">
        <v>397</v>
      </c>
    </row>
    <row r="140" s="2" customFormat="1">
      <c r="A140" s="41"/>
      <c r="B140" s="42"/>
      <c r="C140" s="41"/>
      <c r="D140" s="182" t="s">
        <v>153</v>
      </c>
      <c r="E140" s="41"/>
      <c r="F140" s="183" t="s">
        <v>573</v>
      </c>
      <c r="G140" s="41"/>
      <c r="H140" s="41"/>
      <c r="I140" s="184"/>
      <c r="J140" s="41"/>
      <c r="K140" s="41"/>
      <c r="L140" s="42"/>
      <c r="M140" s="185"/>
      <c r="N140" s="186"/>
      <c r="O140" s="75"/>
      <c r="P140" s="75"/>
      <c r="Q140" s="75"/>
      <c r="R140" s="75"/>
      <c r="S140" s="75"/>
      <c r="T140" s="76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2" t="s">
        <v>153</v>
      </c>
      <c r="AU140" s="22" t="s">
        <v>81</v>
      </c>
    </row>
    <row r="141" s="13" customFormat="1">
      <c r="A141" s="13"/>
      <c r="B141" s="187"/>
      <c r="C141" s="13"/>
      <c r="D141" s="188" t="s">
        <v>159</v>
      </c>
      <c r="E141" s="189" t="s">
        <v>3</v>
      </c>
      <c r="F141" s="190" t="s">
        <v>574</v>
      </c>
      <c r="G141" s="13"/>
      <c r="H141" s="191">
        <v>29.120000000000001</v>
      </c>
      <c r="I141" s="192"/>
      <c r="J141" s="13"/>
      <c r="K141" s="13"/>
      <c r="L141" s="187"/>
      <c r="M141" s="193"/>
      <c r="N141" s="194"/>
      <c r="O141" s="194"/>
      <c r="P141" s="194"/>
      <c r="Q141" s="194"/>
      <c r="R141" s="194"/>
      <c r="S141" s="194"/>
      <c r="T141" s="19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159</v>
      </c>
      <c r="AU141" s="189" t="s">
        <v>81</v>
      </c>
      <c r="AV141" s="13" t="s">
        <v>81</v>
      </c>
      <c r="AW141" s="13" t="s">
        <v>33</v>
      </c>
      <c r="AX141" s="13" t="s">
        <v>71</v>
      </c>
      <c r="AY141" s="189" t="s">
        <v>144</v>
      </c>
    </row>
    <row r="142" s="13" customFormat="1">
      <c r="A142" s="13"/>
      <c r="B142" s="187"/>
      <c r="C142" s="13"/>
      <c r="D142" s="188" t="s">
        <v>159</v>
      </c>
      <c r="E142" s="189" t="s">
        <v>3</v>
      </c>
      <c r="F142" s="190" t="s">
        <v>575</v>
      </c>
      <c r="G142" s="13"/>
      <c r="H142" s="191">
        <v>25.48</v>
      </c>
      <c r="I142" s="192"/>
      <c r="J142" s="13"/>
      <c r="K142" s="13"/>
      <c r="L142" s="187"/>
      <c r="M142" s="193"/>
      <c r="N142" s="194"/>
      <c r="O142" s="194"/>
      <c r="P142" s="194"/>
      <c r="Q142" s="194"/>
      <c r="R142" s="194"/>
      <c r="S142" s="194"/>
      <c r="T142" s="19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9" t="s">
        <v>159</v>
      </c>
      <c r="AU142" s="189" t="s">
        <v>81</v>
      </c>
      <c r="AV142" s="13" t="s">
        <v>81</v>
      </c>
      <c r="AW142" s="13" t="s">
        <v>33</v>
      </c>
      <c r="AX142" s="13" t="s">
        <v>71</v>
      </c>
      <c r="AY142" s="189" t="s">
        <v>144</v>
      </c>
    </row>
    <row r="143" s="13" customFormat="1">
      <c r="A143" s="13"/>
      <c r="B143" s="187"/>
      <c r="C143" s="13"/>
      <c r="D143" s="188" t="s">
        <v>159</v>
      </c>
      <c r="E143" s="189" t="s">
        <v>3</v>
      </c>
      <c r="F143" s="190" t="s">
        <v>576</v>
      </c>
      <c r="G143" s="13"/>
      <c r="H143" s="191">
        <v>5.5999999999999996</v>
      </c>
      <c r="I143" s="192"/>
      <c r="J143" s="13"/>
      <c r="K143" s="13"/>
      <c r="L143" s="187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159</v>
      </c>
      <c r="AU143" s="189" t="s">
        <v>81</v>
      </c>
      <c r="AV143" s="13" t="s">
        <v>81</v>
      </c>
      <c r="AW143" s="13" t="s">
        <v>33</v>
      </c>
      <c r="AX143" s="13" t="s">
        <v>71</v>
      </c>
      <c r="AY143" s="189" t="s">
        <v>144</v>
      </c>
    </row>
    <row r="144" s="15" customFormat="1">
      <c r="A144" s="15"/>
      <c r="B144" s="219"/>
      <c r="C144" s="15"/>
      <c r="D144" s="188" t="s">
        <v>159</v>
      </c>
      <c r="E144" s="220" t="s">
        <v>3</v>
      </c>
      <c r="F144" s="221" t="s">
        <v>577</v>
      </c>
      <c r="G144" s="15"/>
      <c r="H144" s="222">
        <v>60.200000000000003</v>
      </c>
      <c r="I144" s="223"/>
      <c r="J144" s="15"/>
      <c r="K144" s="15"/>
      <c r="L144" s="219"/>
      <c r="M144" s="224"/>
      <c r="N144" s="225"/>
      <c r="O144" s="225"/>
      <c r="P144" s="225"/>
      <c r="Q144" s="225"/>
      <c r="R144" s="225"/>
      <c r="S144" s="225"/>
      <c r="T144" s="22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20" t="s">
        <v>159</v>
      </c>
      <c r="AU144" s="220" t="s">
        <v>81</v>
      </c>
      <c r="AV144" s="15" t="s">
        <v>164</v>
      </c>
      <c r="AW144" s="15" t="s">
        <v>33</v>
      </c>
      <c r="AX144" s="15" t="s">
        <v>71</v>
      </c>
      <c r="AY144" s="220" t="s">
        <v>144</v>
      </c>
    </row>
    <row r="145" s="14" customFormat="1">
      <c r="A145" s="14"/>
      <c r="B145" s="196"/>
      <c r="C145" s="14"/>
      <c r="D145" s="188" t="s">
        <v>159</v>
      </c>
      <c r="E145" s="197" t="s">
        <v>3</v>
      </c>
      <c r="F145" s="198" t="s">
        <v>163</v>
      </c>
      <c r="G145" s="14"/>
      <c r="H145" s="199">
        <v>60.200000000000003</v>
      </c>
      <c r="I145" s="200"/>
      <c r="J145" s="14"/>
      <c r="K145" s="14"/>
      <c r="L145" s="196"/>
      <c r="M145" s="201"/>
      <c r="N145" s="202"/>
      <c r="O145" s="202"/>
      <c r="P145" s="202"/>
      <c r="Q145" s="202"/>
      <c r="R145" s="202"/>
      <c r="S145" s="202"/>
      <c r="T145" s="20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7" t="s">
        <v>159</v>
      </c>
      <c r="AU145" s="197" t="s">
        <v>81</v>
      </c>
      <c r="AV145" s="14" t="s">
        <v>151</v>
      </c>
      <c r="AW145" s="14" t="s">
        <v>33</v>
      </c>
      <c r="AX145" s="14" t="s">
        <v>79</v>
      </c>
      <c r="AY145" s="197" t="s">
        <v>144</v>
      </c>
    </row>
    <row r="146" s="2" customFormat="1" ht="21.75" customHeight="1">
      <c r="A146" s="41"/>
      <c r="B146" s="168"/>
      <c r="C146" s="169" t="s">
        <v>292</v>
      </c>
      <c r="D146" s="169" t="s">
        <v>146</v>
      </c>
      <c r="E146" s="170" t="s">
        <v>578</v>
      </c>
      <c r="F146" s="171" t="s">
        <v>579</v>
      </c>
      <c r="G146" s="172" t="s">
        <v>189</v>
      </c>
      <c r="H146" s="173">
        <v>60.200000000000003</v>
      </c>
      <c r="I146" s="174"/>
      <c r="J146" s="175">
        <f>ROUND(I146*H146,2)</f>
        <v>0</v>
      </c>
      <c r="K146" s="171" t="s">
        <v>150</v>
      </c>
      <c r="L146" s="42"/>
      <c r="M146" s="176" t="s">
        <v>3</v>
      </c>
      <c r="N146" s="177" t="s">
        <v>42</v>
      </c>
      <c r="O146" s="75"/>
      <c r="P146" s="178">
        <f>O146*H146</f>
        <v>0</v>
      </c>
      <c r="Q146" s="178">
        <v>0</v>
      </c>
      <c r="R146" s="178">
        <f>Q146*H146</f>
        <v>0</v>
      </c>
      <c r="S146" s="178">
        <v>0</v>
      </c>
      <c r="T146" s="17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80" t="s">
        <v>151</v>
      </c>
      <c r="AT146" s="180" t="s">
        <v>146</v>
      </c>
      <c r="AU146" s="180" t="s">
        <v>81</v>
      </c>
      <c r="AY146" s="22" t="s">
        <v>144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22" t="s">
        <v>79</v>
      </c>
      <c r="BK146" s="181">
        <f>ROUND(I146*H146,2)</f>
        <v>0</v>
      </c>
      <c r="BL146" s="22" t="s">
        <v>151</v>
      </c>
      <c r="BM146" s="180" t="s">
        <v>408</v>
      </c>
    </row>
    <row r="147" s="2" customFormat="1">
      <c r="A147" s="41"/>
      <c r="B147" s="42"/>
      <c r="C147" s="41"/>
      <c r="D147" s="182" t="s">
        <v>153</v>
      </c>
      <c r="E147" s="41"/>
      <c r="F147" s="183" t="s">
        <v>580</v>
      </c>
      <c r="G147" s="41"/>
      <c r="H147" s="41"/>
      <c r="I147" s="184"/>
      <c r="J147" s="41"/>
      <c r="K147" s="41"/>
      <c r="L147" s="42"/>
      <c r="M147" s="185"/>
      <c r="N147" s="186"/>
      <c r="O147" s="75"/>
      <c r="P147" s="75"/>
      <c r="Q147" s="75"/>
      <c r="R147" s="75"/>
      <c r="S147" s="75"/>
      <c r="T147" s="76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2" t="s">
        <v>153</v>
      </c>
      <c r="AU147" s="22" t="s">
        <v>81</v>
      </c>
    </row>
    <row r="148" s="13" customFormat="1">
      <c r="A148" s="13"/>
      <c r="B148" s="187"/>
      <c r="C148" s="13"/>
      <c r="D148" s="188" t="s">
        <v>159</v>
      </c>
      <c r="E148" s="189" t="s">
        <v>3</v>
      </c>
      <c r="F148" s="190" t="s">
        <v>574</v>
      </c>
      <c r="G148" s="13"/>
      <c r="H148" s="191">
        <v>29.120000000000001</v>
      </c>
      <c r="I148" s="192"/>
      <c r="J148" s="13"/>
      <c r="K148" s="13"/>
      <c r="L148" s="187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159</v>
      </c>
      <c r="AU148" s="189" t="s">
        <v>81</v>
      </c>
      <c r="AV148" s="13" t="s">
        <v>81</v>
      </c>
      <c r="AW148" s="13" t="s">
        <v>33</v>
      </c>
      <c r="AX148" s="13" t="s">
        <v>71</v>
      </c>
      <c r="AY148" s="189" t="s">
        <v>144</v>
      </c>
    </row>
    <row r="149" s="13" customFormat="1">
      <c r="A149" s="13"/>
      <c r="B149" s="187"/>
      <c r="C149" s="13"/>
      <c r="D149" s="188" t="s">
        <v>159</v>
      </c>
      <c r="E149" s="189" t="s">
        <v>3</v>
      </c>
      <c r="F149" s="190" t="s">
        <v>575</v>
      </c>
      <c r="G149" s="13"/>
      <c r="H149" s="191">
        <v>25.48</v>
      </c>
      <c r="I149" s="192"/>
      <c r="J149" s="13"/>
      <c r="K149" s="13"/>
      <c r="L149" s="187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159</v>
      </c>
      <c r="AU149" s="189" t="s">
        <v>81</v>
      </c>
      <c r="AV149" s="13" t="s">
        <v>81</v>
      </c>
      <c r="AW149" s="13" t="s">
        <v>33</v>
      </c>
      <c r="AX149" s="13" t="s">
        <v>71</v>
      </c>
      <c r="AY149" s="189" t="s">
        <v>144</v>
      </c>
    </row>
    <row r="150" s="13" customFormat="1">
      <c r="A150" s="13"/>
      <c r="B150" s="187"/>
      <c r="C150" s="13"/>
      <c r="D150" s="188" t="s">
        <v>159</v>
      </c>
      <c r="E150" s="189" t="s">
        <v>3</v>
      </c>
      <c r="F150" s="190" t="s">
        <v>576</v>
      </c>
      <c r="G150" s="13"/>
      <c r="H150" s="191">
        <v>5.5999999999999996</v>
      </c>
      <c r="I150" s="192"/>
      <c r="J150" s="13"/>
      <c r="K150" s="13"/>
      <c r="L150" s="187"/>
      <c r="M150" s="193"/>
      <c r="N150" s="194"/>
      <c r="O150" s="194"/>
      <c r="P150" s="194"/>
      <c r="Q150" s="194"/>
      <c r="R150" s="194"/>
      <c r="S150" s="194"/>
      <c r="T150" s="19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9" t="s">
        <v>159</v>
      </c>
      <c r="AU150" s="189" t="s">
        <v>81</v>
      </c>
      <c r="AV150" s="13" t="s">
        <v>81</v>
      </c>
      <c r="AW150" s="13" t="s">
        <v>33</v>
      </c>
      <c r="AX150" s="13" t="s">
        <v>71</v>
      </c>
      <c r="AY150" s="189" t="s">
        <v>144</v>
      </c>
    </row>
    <row r="151" s="15" customFormat="1">
      <c r="A151" s="15"/>
      <c r="B151" s="219"/>
      <c r="C151" s="15"/>
      <c r="D151" s="188" t="s">
        <v>159</v>
      </c>
      <c r="E151" s="220" t="s">
        <v>3</v>
      </c>
      <c r="F151" s="221" t="s">
        <v>577</v>
      </c>
      <c r="G151" s="15"/>
      <c r="H151" s="222">
        <v>60.200000000000003</v>
      </c>
      <c r="I151" s="223"/>
      <c r="J151" s="15"/>
      <c r="K151" s="15"/>
      <c r="L151" s="219"/>
      <c r="M151" s="224"/>
      <c r="N151" s="225"/>
      <c r="O151" s="225"/>
      <c r="P151" s="225"/>
      <c r="Q151" s="225"/>
      <c r="R151" s="225"/>
      <c r="S151" s="225"/>
      <c r="T151" s="22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20" t="s">
        <v>159</v>
      </c>
      <c r="AU151" s="220" t="s">
        <v>81</v>
      </c>
      <c r="AV151" s="15" t="s">
        <v>164</v>
      </c>
      <c r="AW151" s="15" t="s">
        <v>33</v>
      </c>
      <c r="AX151" s="15" t="s">
        <v>71</v>
      </c>
      <c r="AY151" s="220" t="s">
        <v>144</v>
      </c>
    </row>
    <row r="152" s="14" customFormat="1">
      <c r="A152" s="14"/>
      <c r="B152" s="196"/>
      <c r="C152" s="14"/>
      <c r="D152" s="188" t="s">
        <v>159</v>
      </c>
      <c r="E152" s="197" t="s">
        <v>3</v>
      </c>
      <c r="F152" s="198" t="s">
        <v>163</v>
      </c>
      <c r="G152" s="14"/>
      <c r="H152" s="199">
        <v>60.200000000000003</v>
      </c>
      <c r="I152" s="200"/>
      <c r="J152" s="14"/>
      <c r="K152" s="14"/>
      <c r="L152" s="196"/>
      <c r="M152" s="201"/>
      <c r="N152" s="202"/>
      <c r="O152" s="202"/>
      <c r="P152" s="202"/>
      <c r="Q152" s="202"/>
      <c r="R152" s="202"/>
      <c r="S152" s="202"/>
      <c r="T152" s="20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7" t="s">
        <v>159</v>
      </c>
      <c r="AU152" s="197" t="s">
        <v>81</v>
      </c>
      <c r="AV152" s="14" t="s">
        <v>151</v>
      </c>
      <c r="AW152" s="14" t="s">
        <v>33</v>
      </c>
      <c r="AX152" s="14" t="s">
        <v>79</v>
      </c>
      <c r="AY152" s="197" t="s">
        <v>144</v>
      </c>
    </row>
    <row r="153" s="12" customFormat="1" ht="22.8" customHeight="1">
      <c r="A153" s="12"/>
      <c r="B153" s="155"/>
      <c r="C153" s="12"/>
      <c r="D153" s="156" t="s">
        <v>70</v>
      </c>
      <c r="E153" s="166" t="s">
        <v>487</v>
      </c>
      <c r="F153" s="166" t="s">
        <v>488</v>
      </c>
      <c r="G153" s="12"/>
      <c r="H153" s="12"/>
      <c r="I153" s="158"/>
      <c r="J153" s="167">
        <f>BK153</f>
        <v>0</v>
      </c>
      <c r="K153" s="12"/>
      <c r="L153" s="155"/>
      <c r="M153" s="160"/>
      <c r="N153" s="161"/>
      <c r="O153" s="161"/>
      <c r="P153" s="162">
        <f>SUM(P154:P159)</f>
        <v>0</v>
      </c>
      <c r="Q153" s="161"/>
      <c r="R153" s="162">
        <f>SUM(R154:R159)</f>
        <v>0</v>
      </c>
      <c r="S153" s="161"/>
      <c r="T153" s="163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6" t="s">
        <v>79</v>
      </c>
      <c r="AT153" s="164" t="s">
        <v>70</v>
      </c>
      <c r="AU153" s="164" t="s">
        <v>79</v>
      </c>
      <c r="AY153" s="156" t="s">
        <v>144</v>
      </c>
      <c r="BK153" s="165">
        <f>SUM(BK154:BK159)</f>
        <v>0</v>
      </c>
    </row>
    <row r="154" s="2" customFormat="1" ht="37.8" customHeight="1">
      <c r="A154" s="41"/>
      <c r="B154" s="168"/>
      <c r="C154" s="169" t="s">
        <v>297</v>
      </c>
      <c r="D154" s="169" t="s">
        <v>146</v>
      </c>
      <c r="E154" s="170" t="s">
        <v>581</v>
      </c>
      <c r="F154" s="171" t="s">
        <v>582</v>
      </c>
      <c r="G154" s="172" t="s">
        <v>210</v>
      </c>
      <c r="H154" s="173">
        <v>6.7000000000000002</v>
      </c>
      <c r="I154" s="174"/>
      <c r="J154" s="175">
        <f>ROUND(I154*H154,2)</f>
        <v>0</v>
      </c>
      <c r="K154" s="171" t="s">
        <v>150</v>
      </c>
      <c r="L154" s="42"/>
      <c r="M154" s="176" t="s">
        <v>3</v>
      </c>
      <c r="N154" s="177" t="s">
        <v>42</v>
      </c>
      <c r="O154" s="75"/>
      <c r="P154" s="178">
        <f>O154*H154</f>
        <v>0</v>
      </c>
      <c r="Q154" s="178">
        <v>0</v>
      </c>
      <c r="R154" s="178">
        <f>Q154*H154</f>
        <v>0</v>
      </c>
      <c r="S154" s="178">
        <v>0</v>
      </c>
      <c r="T154" s="17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180" t="s">
        <v>151</v>
      </c>
      <c r="AT154" s="180" t="s">
        <v>146</v>
      </c>
      <c r="AU154" s="180" t="s">
        <v>81</v>
      </c>
      <c r="AY154" s="22" t="s">
        <v>144</v>
      </c>
      <c r="BE154" s="181">
        <f>IF(N154="základní",J154,0)</f>
        <v>0</v>
      </c>
      <c r="BF154" s="181">
        <f>IF(N154="snížená",J154,0)</f>
        <v>0</v>
      </c>
      <c r="BG154" s="181">
        <f>IF(N154="zákl. přenesená",J154,0)</f>
        <v>0</v>
      </c>
      <c r="BH154" s="181">
        <f>IF(N154="sníž. přenesená",J154,0)</f>
        <v>0</v>
      </c>
      <c r="BI154" s="181">
        <f>IF(N154="nulová",J154,0)</f>
        <v>0</v>
      </c>
      <c r="BJ154" s="22" t="s">
        <v>79</v>
      </c>
      <c r="BK154" s="181">
        <f>ROUND(I154*H154,2)</f>
        <v>0</v>
      </c>
      <c r="BL154" s="22" t="s">
        <v>151</v>
      </c>
      <c r="BM154" s="180" t="s">
        <v>419</v>
      </c>
    </row>
    <row r="155" s="2" customFormat="1">
      <c r="A155" s="41"/>
      <c r="B155" s="42"/>
      <c r="C155" s="41"/>
      <c r="D155" s="182" t="s">
        <v>153</v>
      </c>
      <c r="E155" s="41"/>
      <c r="F155" s="183" t="s">
        <v>583</v>
      </c>
      <c r="G155" s="41"/>
      <c r="H155" s="41"/>
      <c r="I155" s="184"/>
      <c r="J155" s="41"/>
      <c r="K155" s="41"/>
      <c r="L155" s="42"/>
      <c r="M155" s="185"/>
      <c r="N155" s="186"/>
      <c r="O155" s="75"/>
      <c r="P155" s="75"/>
      <c r="Q155" s="75"/>
      <c r="R155" s="75"/>
      <c r="S155" s="75"/>
      <c r="T155" s="76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2" t="s">
        <v>153</v>
      </c>
      <c r="AU155" s="22" t="s">
        <v>81</v>
      </c>
    </row>
    <row r="156" s="13" customFormat="1">
      <c r="A156" s="13"/>
      <c r="B156" s="187"/>
      <c r="C156" s="13"/>
      <c r="D156" s="188" t="s">
        <v>159</v>
      </c>
      <c r="E156" s="189" t="s">
        <v>3</v>
      </c>
      <c r="F156" s="190" t="s">
        <v>584</v>
      </c>
      <c r="G156" s="13"/>
      <c r="H156" s="191">
        <v>3.2000000000000002</v>
      </c>
      <c r="I156" s="192"/>
      <c r="J156" s="13"/>
      <c r="K156" s="13"/>
      <c r="L156" s="187"/>
      <c r="M156" s="193"/>
      <c r="N156" s="194"/>
      <c r="O156" s="194"/>
      <c r="P156" s="194"/>
      <c r="Q156" s="194"/>
      <c r="R156" s="194"/>
      <c r="S156" s="194"/>
      <c r="T156" s="19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159</v>
      </c>
      <c r="AU156" s="189" t="s">
        <v>81</v>
      </c>
      <c r="AV156" s="13" t="s">
        <v>81</v>
      </c>
      <c r="AW156" s="13" t="s">
        <v>33</v>
      </c>
      <c r="AX156" s="13" t="s">
        <v>71</v>
      </c>
      <c r="AY156" s="189" t="s">
        <v>144</v>
      </c>
    </row>
    <row r="157" s="13" customFormat="1">
      <c r="A157" s="13"/>
      <c r="B157" s="187"/>
      <c r="C157" s="13"/>
      <c r="D157" s="188" t="s">
        <v>159</v>
      </c>
      <c r="E157" s="189" t="s">
        <v>3</v>
      </c>
      <c r="F157" s="190" t="s">
        <v>585</v>
      </c>
      <c r="G157" s="13"/>
      <c r="H157" s="191">
        <v>2.7999999999999998</v>
      </c>
      <c r="I157" s="192"/>
      <c r="J157" s="13"/>
      <c r="K157" s="13"/>
      <c r="L157" s="187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159</v>
      </c>
      <c r="AU157" s="189" t="s">
        <v>81</v>
      </c>
      <c r="AV157" s="13" t="s">
        <v>81</v>
      </c>
      <c r="AW157" s="13" t="s">
        <v>33</v>
      </c>
      <c r="AX157" s="13" t="s">
        <v>71</v>
      </c>
      <c r="AY157" s="189" t="s">
        <v>144</v>
      </c>
    </row>
    <row r="158" s="13" customFormat="1">
      <c r="A158" s="13"/>
      <c r="B158" s="187"/>
      <c r="C158" s="13"/>
      <c r="D158" s="188" t="s">
        <v>159</v>
      </c>
      <c r="E158" s="189" t="s">
        <v>3</v>
      </c>
      <c r="F158" s="190" t="s">
        <v>586</v>
      </c>
      <c r="G158" s="13"/>
      <c r="H158" s="191">
        <v>0.69999999999999996</v>
      </c>
      <c r="I158" s="192"/>
      <c r="J158" s="13"/>
      <c r="K158" s="13"/>
      <c r="L158" s="187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159</v>
      </c>
      <c r="AU158" s="189" t="s">
        <v>81</v>
      </c>
      <c r="AV158" s="13" t="s">
        <v>81</v>
      </c>
      <c r="AW158" s="13" t="s">
        <v>33</v>
      </c>
      <c r="AX158" s="13" t="s">
        <v>71</v>
      </c>
      <c r="AY158" s="189" t="s">
        <v>144</v>
      </c>
    </row>
    <row r="159" s="14" customFormat="1">
      <c r="A159" s="14"/>
      <c r="B159" s="196"/>
      <c r="C159" s="14"/>
      <c r="D159" s="188" t="s">
        <v>159</v>
      </c>
      <c r="E159" s="197" t="s">
        <v>3</v>
      </c>
      <c r="F159" s="198" t="s">
        <v>163</v>
      </c>
      <c r="G159" s="14"/>
      <c r="H159" s="199">
        <v>6.7000000000000002</v>
      </c>
      <c r="I159" s="200"/>
      <c r="J159" s="14"/>
      <c r="K159" s="14"/>
      <c r="L159" s="196"/>
      <c r="M159" s="201"/>
      <c r="N159" s="202"/>
      <c r="O159" s="202"/>
      <c r="P159" s="202"/>
      <c r="Q159" s="202"/>
      <c r="R159" s="202"/>
      <c r="S159" s="202"/>
      <c r="T159" s="20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7" t="s">
        <v>159</v>
      </c>
      <c r="AU159" s="197" t="s">
        <v>81</v>
      </c>
      <c r="AV159" s="14" t="s">
        <v>151</v>
      </c>
      <c r="AW159" s="14" t="s">
        <v>33</v>
      </c>
      <c r="AX159" s="14" t="s">
        <v>79</v>
      </c>
      <c r="AY159" s="197" t="s">
        <v>144</v>
      </c>
    </row>
    <row r="160" s="12" customFormat="1" ht="22.8" customHeight="1">
      <c r="A160" s="12"/>
      <c r="B160" s="155"/>
      <c r="C160" s="12"/>
      <c r="D160" s="156" t="s">
        <v>70</v>
      </c>
      <c r="E160" s="166" t="s">
        <v>587</v>
      </c>
      <c r="F160" s="166" t="s">
        <v>83</v>
      </c>
      <c r="G160" s="12"/>
      <c r="H160" s="12"/>
      <c r="I160" s="158"/>
      <c r="J160" s="167">
        <f>BK160</f>
        <v>0</v>
      </c>
      <c r="K160" s="12"/>
      <c r="L160" s="155"/>
      <c r="M160" s="160"/>
      <c r="N160" s="161"/>
      <c r="O160" s="161"/>
      <c r="P160" s="162">
        <f>SUM(P161:P193)</f>
        <v>0</v>
      </c>
      <c r="Q160" s="161"/>
      <c r="R160" s="162">
        <f>SUM(R161:R193)</f>
        <v>0.050999999999999997</v>
      </c>
      <c r="S160" s="161"/>
      <c r="T160" s="163">
        <f>SUM(T161:T193)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6" t="s">
        <v>79</v>
      </c>
      <c r="AT160" s="164" t="s">
        <v>70</v>
      </c>
      <c r="AU160" s="164" t="s">
        <v>79</v>
      </c>
      <c r="AY160" s="156" t="s">
        <v>144</v>
      </c>
      <c r="BK160" s="165">
        <f>SUM(BK161:BK193)</f>
        <v>0</v>
      </c>
    </row>
    <row r="161" s="2" customFormat="1" ht="24.15" customHeight="1">
      <c r="A161" s="41"/>
      <c r="B161" s="168"/>
      <c r="C161" s="205" t="s">
        <v>305</v>
      </c>
      <c r="D161" s="205" t="s">
        <v>238</v>
      </c>
      <c r="E161" s="206" t="s">
        <v>588</v>
      </c>
      <c r="F161" s="207" t="s">
        <v>589</v>
      </c>
      <c r="G161" s="208" t="s">
        <v>340</v>
      </c>
      <c r="H161" s="209">
        <v>16</v>
      </c>
      <c r="I161" s="210"/>
      <c r="J161" s="211">
        <f>ROUND(I161*H161,2)</f>
        <v>0</v>
      </c>
      <c r="K161" s="207" t="s">
        <v>590</v>
      </c>
      <c r="L161" s="212"/>
      <c r="M161" s="213" t="s">
        <v>3</v>
      </c>
      <c r="N161" s="214" t="s">
        <v>42</v>
      </c>
      <c r="O161" s="75"/>
      <c r="P161" s="178">
        <f>O161*H161</f>
        <v>0</v>
      </c>
      <c r="Q161" s="178">
        <v>0</v>
      </c>
      <c r="R161" s="178">
        <f>Q161*H161</f>
        <v>0</v>
      </c>
      <c r="S161" s="178">
        <v>0</v>
      </c>
      <c r="T161" s="17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180" t="s">
        <v>194</v>
      </c>
      <c r="AT161" s="180" t="s">
        <v>238</v>
      </c>
      <c r="AU161" s="180" t="s">
        <v>81</v>
      </c>
      <c r="AY161" s="22" t="s">
        <v>144</v>
      </c>
      <c r="BE161" s="181">
        <f>IF(N161="základní",J161,0)</f>
        <v>0</v>
      </c>
      <c r="BF161" s="181">
        <f>IF(N161="snížená",J161,0)</f>
        <v>0</v>
      </c>
      <c r="BG161" s="181">
        <f>IF(N161="zákl. přenesená",J161,0)</f>
        <v>0</v>
      </c>
      <c r="BH161" s="181">
        <f>IF(N161="sníž. přenesená",J161,0)</f>
        <v>0</v>
      </c>
      <c r="BI161" s="181">
        <f>IF(N161="nulová",J161,0)</f>
        <v>0</v>
      </c>
      <c r="BJ161" s="22" t="s">
        <v>79</v>
      </c>
      <c r="BK161" s="181">
        <f>ROUND(I161*H161,2)</f>
        <v>0</v>
      </c>
      <c r="BL161" s="22" t="s">
        <v>151</v>
      </c>
      <c r="BM161" s="180" t="s">
        <v>429</v>
      </c>
    </row>
    <row r="162" s="2" customFormat="1" ht="16.5" customHeight="1">
      <c r="A162" s="41"/>
      <c r="B162" s="168"/>
      <c r="C162" s="205" t="s">
        <v>309</v>
      </c>
      <c r="D162" s="205" t="s">
        <v>238</v>
      </c>
      <c r="E162" s="206" t="s">
        <v>591</v>
      </c>
      <c r="F162" s="207" t="s">
        <v>592</v>
      </c>
      <c r="G162" s="208" t="s">
        <v>340</v>
      </c>
      <c r="H162" s="209">
        <v>14</v>
      </c>
      <c r="I162" s="210"/>
      <c r="J162" s="211">
        <f>ROUND(I162*H162,2)</f>
        <v>0</v>
      </c>
      <c r="K162" s="207" t="s">
        <v>590</v>
      </c>
      <c r="L162" s="212"/>
      <c r="M162" s="213" t="s">
        <v>3</v>
      </c>
      <c r="N162" s="214" t="s">
        <v>42</v>
      </c>
      <c r="O162" s="75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180" t="s">
        <v>194</v>
      </c>
      <c r="AT162" s="180" t="s">
        <v>238</v>
      </c>
      <c r="AU162" s="180" t="s">
        <v>81</v>
      </c>
      <c r="AY162" s="22" t="s">
        <v>144</v>
      </c>
      <c r="BE162" s="181">
        <f>IF(N162="základní",J162,0)</f>
        <v>0</v>
      </c>
      <c r="BF162" s="181">
        <f>IF(N162="snížená",J162,0)</f>
        <v>0</v>
      </c>
      <c r="BG162" s="181">
        <f>IF(N162="zákl. přenesená",J162,0)</f>
        <v>0</v>
      </c>
      <c r="BH162" s="181">
        <f>IF(N162="sníž. přenesená",J162,0)</f>
        <v>0</v>
      </c>
      <c r="BI162" s="181">
        <f>IF(N162="nulová",J162,0)</f>
        <v>0</v>
      </c>
      <c r="BJ162" s="22" t="s">
        <v>79</v>
      </c>
      <c r="BK162" s="181">
        <f>ROUND(I162*H162,2)</f>
        <v>0</v>
      </c>
      <c r="BL162" s="22" t="s">
        <v>151</v>
      </c>
      <c r="BM162" s="180" t="s">
        <v>438</v>
      </c>
    </row>
    <row r="163" s="2" customFormat="1" ht="16.5" customHeight="1">
      <c r="A163" s="41"/>
      <c r="B163" s="168"/>
      <c r="C163" s="205" t="s">
        <v>313</v>
      </c>
      <c r="D163" s="205" t="s">
        <v>238</v>
      </c>
      <c r="E163" s="206" t="s">
        <v>593</v>
      </c>
      <c r="F163" s="207" t="s">
        <v>594</v>
      </c>
      <c r="G163" s="208" t="s">
        <v>340</v>
      </c>
      <c r="H163" s="209">
        <v>2</v>
      </c>
      <c r="I163" s="210"/>
      <c r="J163" s="211">
        <f>ROUND(I163*H163,2)</f>
        <v>0</v>
      </c>
      <c r="K163" s="207" t="s">
        <v>590</v>
      </c>
      <c r="L163" s="212"/>
      <c r="M163" s="213" t="s">
        <v>3</v>
      </c>
      <c r="N163" s="214" t="s">
        <v>42</v>
      </c>
      <c r="O163" s="75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180" t="s">
        <v>194</v>
      </c>
      <c r="AT163" s="180" t="s">
        <v>238</v>
      </c>
      <c r="AU163" s="180" t="s">
        <v>81</v>
      </c>
      <c r="AY163" s="22" t="s">
        <v>144</v>
      </c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22" t="s">
        <v>79</v>
      </c>
      <c r="BK163" s="181">
        <f>ROUND(I163*H163,2)</f>
        <v>0</v>
      </c>
      <c r="BL163" s="22" t="s">
        <v>151</v>
      </c>
      <c r="BM163" s="180" t="s">
        <v>450</v>
      </c>
    </row>
    <row r="164" s="2" customFormat="1" ht="37.8" customHeight="1">
      <c r="A164" s="41"/>
      <c r="B164" s="168"/>
      <c r="C164" s="205" t="s">
        <v>317</v>
      </c>
      <c r="D164" s="205" t="s">
        <v>238</v>
      </c>
      <c r="E164" s="206" t="s">
        <v>595</v>
      </c>
      <c r="F164" s="207" t="s">
        <v>596</v>
      </c>
      <c r="G164" s="208" t="s">
        <v>189</v>
      </c>
      <c r="H164" s="209">
        <v>21.5</v>
      </c>
      <c r="I164" s="210"/>
      <c r="J164" s="211">
        <f>ROUND(I164*H164,2)</f>
        <v>0</v>
      </c>
      <c r="K164" s="207" t="s">
        <v>590</v>
      </c>
      <c r="L164" s="212"/>
      <c r="M164" s="213" t="s">
        <v>3</v>
      </c>
      <c r="N164" s="214" t="s">
        <v>42</v>
      </c>
      <c r="O164" s="75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180" t="s">
        <v>194</v>
      </c>
      <c r="AT164" s="180" t="s">
        <v>238</v>
      </c>
      <c r="AU164" s="180" t="s">
        <v>81</v>
      </c>
      <c r="AY164" s="22" t="s">
        <v>144</v>
      </c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22" t="s">
        <v>79</v>
      </c>
      <c r="BK164" s="181">
        <f>ROUND(I164*H164,2)</f>
        <v>0</v>
      </c>
      <c r="BL164" s="22" t="s">
        <v>151</v>
      </c>
      <c r="BM164" s="180" t="s">
        <v>462</v>
      </c>
    </row>
    <row r="165" s="13" customFormat="1">
      <c r="A165" s="13"/>
      <c r="B165" s="187"/>
      <c r="C165" s="13"/>
      <c r="D165" s="188" t="s">
        <v>159</v>
      </c>
      <c r="E165" s="189" t="s">
        <v>3</v>
      </c>
      <c r="F165" s="190" t="s">
        <v>597</v>
      </c>
      <c r="G165" s="13"/>
      <c r="H165" s="191">
        <v>8</v>
      </c>
      <c r="I165" s="192"/>
      <c r="J165" s="13"/>
      <c r="K165" s="13"/>
      <c r="L165" s="187"/>
      <c r="M165" s="193"/>
      <c r="N165" s="194"/>
      <c r="O165" s="194"/>
      <c r="P165" s="194"/>
      <c r="Q165" s="194"/>
      <c r="R165" s="194"/>
      <c r="S165" s="194"/>
      <c r="T165" s="19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159</v>
      </c>
      <c r="AU165" s="189" t="s">
        <v>81</v>
      </c>
      <c r="AV165" s="13" t="s">
        <v>81</v>
      </c>
      <c r="AW165" s="13" t="s">
        <v>33</v>
      </c>
      <c r="AX165" s="13" t="s">
        <v>71</v>
      </c>
      <c r="AY165" s="189" t="s">
        <v>144</v>
      </c>
    </row>
    <row r="166" s="13" customFormat="1">
      <c r="A166" s="13"/>
      <c r="B166" s="187"/>
      <c r="C166" s="13"/>
      <c r="D166" s="188" t="s">
        <v>159</v>
      </c>
      <c r="E166" s="189" t="s">
        <v>3</v>
      </c>
      <c r="F166" s="190" t="s">
        <v>598</v>
      </c>
      <c r="G166" s="13"/>
      <c r="H166" s="191">
        <v>12.25</v>
      </c>
      <c r="I166" s="192"/>
      <c r="J166" s="13"/>
      <c r="K166" s="13"/>
      <c r="L166" s="187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159</v>
      </c>
      <c r="AU166" s="189" t="s">
        <v>81</v>
      </c>
      <c r="AV166" s="13" t="s">
        <v>81</v>
      </c>
      <c r="AW166" s="13" t="s">
        <v>33</v>
      </c>
      <c r="AX166" s="13" t="s">
        <v>71</v>
      </c>
      <c r="AY166" s="189" t="s">
        <v>144</v>
      </c>
    </row>
    <row r="167" s="13" customFormat="1">
      <c r="A167" s="13"/>
      <c r="B167" s="187"/>
      <c r="C167" s="13"/>
      <c r="D167" s="188" t="s">
        <v>159</v>
      </c>
      <c r="E167" s="189" t="s">
        <v>3</v>
      </c>
      <c r="F167" s="190" t="s">
        <v>599</v>
      </c>
      <c r="G167" s="13"/>
      <c r="H167" s="191">
        <v>1.25</v>
      </c>
      <c r="I167" s="192"/>
      <c r="J167" s="13"/>
      <c r="K167" s="13"/>
      <c r="L167" s="187"/>
      <c r="M167" s="193"/>
      <c r="N167" s="194"/>
      <c r="O167" s="194"/>
      <c r="P167" s="194"/>
      <c r="Q167" s="194"/>
      <c r="R167" s="194"/>
      <c r="S167" s="194"/>
      <c r="T167" s="19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9" t="s">
        <v>159</v>
      </c>
      <c r="AU167" s="189" t="s">
        <v>81</v>
      </c>
      <c r="AV167" s="13" t="s">
        <v>81</v>
      </c>
      <c r="AW167" s="13" t="s">
        <v>33</v>
      </c>
      <c r="AX167" s="13" t="s">
        <v>71</v>
      </c>
      <c r="AY167" s="189" t="s">
        <v>144</v>
      </c>
    </row>
    <row r="168" s="14" customFormat="1">
      <c r="A168" s="14"/>
      <c r="B168" s="196"/>
      <c r="C168" s="14"/>
      <c r="D168" s="188" t="s">
        <v>159</v>
      </c>
      <c r="E168" s="197" t="s">
        <v>3</v>
      </c>
      <c r="F168" s="198" t="s">
        <v>163</v>
      </c>
      <c r="G168" s="14"/>
      <c r="H168" s="199">
        <v>21.5</v>
      </c>
      <c r="I168" s="200"/>
      <c r="J168" s="14"/>
      <c r="K168" s="14"/>
      <c r="L168" s="196"/>
      <c r="M168" s="201"/>
      <c r="N168" s="202"/>
      <c r="O168" s="202"/>
      <c r="P168" s="202"/>
      <c r="Q168" s="202"/>
      <c r="R168" s="202"/>
      <c r="S168" s="202"/>
      <c r="T168" s="20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7" t="s">
        <v>159</v>
      </c>
      <c r="AU168" s="197" t="s">
        <v>81</v>
      </c>
      <c r="AV168" s="14" t="s">
        <v>151</v>
      </c>
      <c r="AW168" s="14" t="s">
        <v>33</v>
      </c>
      <c r="AX168" s="14" t="s">
        <v>79</v>
      </c>
      <c r="AY168" s="197" t="s">
        <v>144</v>
      </c>
    </row>
    <row r="169" s="2" customFormat="1" ht="66.75" customHeight="1">
      <c r="A169" s="41"/>
      <c r="B169" s="168"/>
      <c r="C169" s="205" t="s">
        <v>322</v>
      </c>
      <c r="D169" s="205" t="s">
        <v>238</v>
      </c>
      <c r="E169" s="206" t="s">
        <v>600</v>
      </c>
      <c r="F169" s="207" t="s">
        <v>601</v>
      </c>
      <c r="G169" s="208" t="s">
        <v>189</v>
      </c>
      <c r="H169" s="209">
        <v>3.52</v>
      </c>
      <c r="I169" s="210"/>
      <c r="J169" s="211">
        <f>ROUND(I169*H169,2)</f>
        <v>0</v>
      </c>
      <c r="K169" s="207" t="s">
        <v>590</v>
      </c>
      <c r="L169" s="212"/>
      <c r="M169" s="213" t="s">
        <v>3</v>
      </c>
      <c r="N169" s="214" t="s">
        <v>42</v>
      </c>
      <c r="O169" s="75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180" t="s">
        <v>194</v>
      </c>
      <c r="AT169" s="180" t="s">
        <v>238</v>
      </c>
      <c r="AU169" s="180" t="s">
        <v>81</v>
      </c>
      <c r="AY169" s="22" t="s">
        <v>144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22" t="s">
        <v>79</v>
      </c>
      <c r="BK169" s="181">
        <f>ROUND(I169*H169,2)</f>
        <v>0</v>
      </c>
      <c r="BL169" s="22" t="s">
        <v>151</v>
      </c>
      <c r="BM169" s="180" t="s">
        <v>475</v>
      </c>
    </row>
    <row r="170" s="13" customFormat="1">
      <c r="A170" s="13"/>
      <c r="B170" s="187"/>
      <c r="C170" s="13"/>
      <c r="D170" s="188" t="s">
        <v>159</v>
      </c>
      <c r="E170" s="189" t="s">
        <v>3</v>
      </c>
      <c r="F170" s="190" t="s">
        <v>602</v>
      </c>
      <c r="G170" s="13"/>
      <c r="H170" s="191">
        <v>3.52</v>
      </c>
      <c r="I170" s="192"/>
      <c r="J170" s="13"/>
      <c r="K170" s="13"/>
      <c r="L170" s="187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159</v>
      </c>
      <c r="AU170" s="189" t="s">
        <v>81</v>
      </c>
      <c r="AV170" s="13" t="s">
        <v>81</v>
      </c>
      <c r="AW170" s="13" t="s">
        <v>33</v>
      </c>
      <c r="AX170" s="13" t="s">
        <v>71</v>
      </c>
      <c r="AY170" s="189" t="s">
        <v>144</v>
      </c>
    </row>
    <row r="171" s="14" customFormat="1">
      <c r="A171" s="14"/>
      <c r="B171" s="196"/>
      <c r="C171" s="14"/>
      <c r="D171" s="188" t="s">
        <v>159</v>
      </c>
      <c r="E171" s="197" t="s">
        <v>3</v>
      </c>
      <c r="F171" s="198" t="s">
        <v>163</v>
      </c>
      <c r="G171" s="14"/>
      <c r="H171" s="199">
        <v>3.52</v>
      </c>
      <c r="I171" s="200"/>
      <c r="J171" s="14"/>
      <c r="K171" s="14"/>
      <c r="L171" s="196"/>
      <c r="M171" s="201"/>
      <c r="N171" s="202"/>
      <c r="O171" s="202"/>
      <c r="P171" s="202"/>
      <c r="Q171" s="202"/>
      <c r="R171" s="202"/>
      <c r="S171" s="202"/>
      <c r="T171" s="20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7" t="s">
        <v>159</v>
      </c>
      <c r="AU171" s="197" t="s">
        <v>81</v>
      </c>
      <c r="AV171" s="14" t="s">
        <v>151</v>
      </c>
      <c r="AW171" s="14" t="s">
        <v>33</v>
      </c>
      <c r="AX171" s="14" t="s">
        <v>79</v>
      </c>
      <c r="AY171" s="197" t="s">
        <v>144</v>
      </c>
    </row>
    <row r="172" s="2" customFormat="1" ht="37.8" customHeight="1">
      <c r="A172" s="41"/>
      <c r="B172" s="168"/>
      <c r="C172" s="205" t="s">
        <v>326</v>
      </c>
      <c r="D172" s="205" t="s">
        <v>238</v>
      </c>
      <c r="E172" s="206" t="s">
        <v>603</v>
      </c>
      <c r="F172" s="207" t="s">
        <v>604</v>
      </c>
      <c r="G172" s="208" t="s">
        <v>605</v>
      </c>
      <c r="H172" s="209">
        <v>30</v>
      </c>
      <c r="I172" s="210"/>
      <c r="J172" s="211">
        <f>ROUND(I172*H172,2)</f>
        <v>0</v>
      </c>
      <c r="K172" s="207" t="s">
        <v>150</v>
      </c>
      <c r="L172" s="212"/>
      <c r="M172" s="213" t="s">
        <v>3</v>
      </c>
      <c r="N172" s="214" t="s">
        <v>42</v>
      </c>
      <c r="O172" s="75"/>
      <c r="P172" s="178">
        <f>O172*H172</f>
        <v>0</v>
      </c>
      <c r="Q172" s="178">
        <v>0.0015</v>
      </c>
      <c r="R172" s="178">
        <f>Q172*H172</f>
        <v>0.044999999999999998</v>
      </c>
      <c r="S172" s="178">
        <v>0</v>
      </c>
      <c r="T172" s="17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180" t="s">
        <v>194</v>
      </c>
      <c r="AT172" s="180" t="s">
        <v>238</v>
      </c>
      <c r="AU172" s="180" t="s">
        <v>81</v>
      </c>
      <c r="AY172" s="22" t="s">
        <v>144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22" t="s">
        <v>79</v>
      </c>
      <c r="BK172" s="181">
        <f>ROUND(I172*H172,2)</f>
        <v>0</v>
      </c>
      <c r="BL172" s="22" t="s">
        <v>151</v>
      </c>
      <c r="BM172" s="180" t="s">
        <v>489</v>
      </c>
    </row>
    <row r="173" s="13" customFormat="1">
      <c r="A173" s="13"/>
      <c r="B173" s="187"/>
      <c r="C173" s="13"/>
      <c r="D173" s="188" t="s">
        <v>159</v>
      </c>
      <c r="E173" s="189" t="s">
        <v>3</v>
      </c>
      <c r="F173" s="190" t="s">
        <v>606</v>
      </c>
      <c r="G173" s="13"/>
      <c r="H173" s="191">
        <v>30</v>
      </c>
      <c r="I173" s="192"/>
      <c r="J173" s="13"/>
      <c r="K173" s="13"/>
      <c r="L173" s="187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9" t="s">
        <v>159</v>
      </c>
      <c r="AU173" s="189" t="s">
        <v>81</v>
      </c>
      <c r="AV173" s="13" t="s">
        <v>81</v>
      </c>
      <c r="AW173" s="13" t="s">
        <v>33</v>
      </c>
      <c r="AX173" s="13" t="s">
        <v>71</v>
      </c>
      <c r="AY173" s="189" t="s">
        <v>144</v>
      </c>
    </row>
    <row r="174" s="14" customFormat="1">
      <c r="A174" s="14"/>
      <c r="B174" s="196"/>
      <c r="C174" s="14"/>
      <c r="D174" s="188" t="s">
        <v>159</v>
      </c>
      <c r="E174" s="197" t="s">
        <v>3</v>
      </c>
      <c r="F174" s="198" t="s">
        <v>163</v>
      </c>
      <c r="G174" s="14"/>
      <c r="H174" s="199">
        <v>30</v>
      </c>
      <c r="I174" s="200"/>
      <c r="J174" s="14"/>
      <c r="K174" s="14"/>
      <c r="L174" s="196"/>
      <c r="M174" s="201"/>
      <c r="N174" s="202"/>
      <c r="O174" s="202"/>
      <c r="P174" s="202"/>
      <c r="Q174" s="202"/>
      <c r="R174" s="202"/>
      <c r="S174" s="202"/>
      <c r="T174" s="20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7" t="s">
        <v>159</v>
      </c>
      <c r="AU174" s="197" t="s">
        <v>81</v>
      </c>
      <c r="AV174" s="14" t="s">
        <v>151</v>
      </c>
      <c r="AW174" s="14" t="s">
        <v>33</v>
      </c>
      <c r="AX174" s="14" t="s">
        <v>79</v>
      </c>
      <c r="AY174" s="197" t="s">
        <v>144</v>
      </c>
    </row>
    <row r="175" s="2" customFormat="1" ht="37.8" customHeight="1">
      <c r="A175" s="41"/>
      <c r="B175" s="168"/>
      <c r="C175" s="205" t="s">
        <v>332</v>
      </c>
      <c r="D175" s="205" t="s">
        <v>238</v>
      </c>
      <c r="E175" s="206" t="s">
        <v>607</v>
      </c>
      <c r="F175" s="207" t="s">
        <v>608</v>
      </c>
      <c r="G175" s="208" t="s">
        <v>605</v>
      </c>
      <c r="H175" s="209">
        <v>2</v>
      </c>
      <c r="I175" s="210"/>
      <c r="J175" s="211">
        <f>ROUND(I175*H175,2)</f>
        <v>0</v>
      </c>
      <c r="K175" s="207" t="s">
        <v>150</v>
      </c>
      <c r="L175" s="212"/>
      <c r="M175" s="213" t="s">
        <v>3</v>
      </c>
      <c r="N175" s="214" t="s">
        <v>42</v>
      </c>
      <c r="O175" s="75"/>
      <c r="P175" s="178">
        <f>O175*H175</f>
        <v>0</v>
      </c>
      <c r="Q175" s="178">
        <v>0.0030000000000000001</v>
      </c>
      <c r="R175" s="178">
        <f>Q175*H175</f>
        <v>0.0060000000000000001</v>
      </c>
      <c r="S175" s="178">
        <v>0</v>
      </c>
      <c r="T175" s="179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180" t="s">
        <v>194</v>
      </c>
      <c r="AT175" s="180" t="s">
        <v>238</v>
      </c>
      <c r="AU175" s="180" t="s">
        <v>81</v>
      </c>
      <c r="AY175" s="22" t="s">
        <v>144</v>
      </c>
      <c r="BE175" s="181">
        <f>IF(N175="základní",J175,0)</f>
        <v>0</v>
      </c>
      <c r="BF175" s="181">
        <f>IF(N175="snížená",J175,0)</f>
        <v>0</v>
      </c>
      <c r="BG175" s="181">
        <f>IF(N175="zákl. přenesená",J175,0)</f>
        <v>0</v>
      </c>
      <c r="BH175" s="181">
        <f>IF(N175="sníž. přenesená",J175,0)</f>
        <v>0</v>
      </c>
      <c r="BI175" s="181">
        <f>IF(N175="nulová",J175,0)</f>
        <v>0</v>
      </c>
      <c r="BJ175" s="22" t="s">
        <v>79</v>
      </c>
      <c r="BK175" s="181">
        <f>ROUND(I175*H175,2)</f>
        <v>0</v>
      </c>
      <c r="BL175" s="22" t="s">
        <v>151</v>
      </c>
      <c r="BM175" s="180" t="s">
        <v>609</v>
      </c>
    </row>
    <row r="176" s="2" customFormat="1" ht="24.15" customHeight="1">
      <c r="A176" s="41"/>
      <c r="B176" s="168"/>
      <c r="C176" s="169" t="s">
        <v>337</v>
      </c>
      <c r="D176" s="169" t="s">
        <v>146</v>
      </c>
      <c r="E176" s="170" t="s">
        <v>610</v>
      </c>
      <c r="F176" s="171" t="s">
        <v>611</v>
      </c>
      <c r="G176" s="172" t="s">
        <v>340</v>
      </c>
      <c r="H176" s="173">
        <v>32</v>
      </c>
      <c r="I176" s="174"/>
      <c r="J176" s="175">
        <f>ROUND(I176*H176,2)</f>
        <v>0</v>
      </c>
      <c r="K176" s="171" t="s">
        <v>150</v>
      </c>
      <c r="L176" s="42"/>
      <c r="M176" s="176" t="s">
        <v>3</v>
      </c>
      <c r="N176" s="177" t="s">
        <v>42</v>
      </c>
      <c r="O176" s="75"/>
      <c r="P176" s="178">
        <f>O176*H176</f>
        <v>0</v>
      </c>
      <c r="Q176" s="178">
        <v>0</v>
      </c>
      <c r="R176" s="178">
        <f>Q176*H176</f>
        <v>0</v>
      </c>
      <c r="S176" s="178">
        <v>0</v>
      </c>
      <c r="T176" s="179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180" t="s">
        <v>151</v>
      </c>
      <c r="AT176" s="180" t="s">
        <v>146</v>
      </c>
      <c r="AU176" s="180" t="s">
        <v>81</v>
      </c>
      <c r="AY176" s="22" t="s">
        <v>144</v>
      </c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22" t="s">
        <v>79</v>
      </c>
      <c r="BK176" s="181">
        <f>ROUND(I176*H176,2)</f>
        <v>0</v>
      </c>
      <c r="BL176" s="22" t="s">
        <v>151</v>
      </c>
      <c r="BM176" s="180" t="s">
        <v>612</v>
      </c>
    </row>
    <row r="177" s="2" customFormat="1">
      <c r="A177" s="41"/>
      <c r="B177" s="42"/>
      <c r="C177" s="41"/>
      <c r="D177" s="182" t="s">
        <v>153</v>
      </c>
      <c r="E177" s="41"/>
      <c r="F177" s="183" t="s">
        <v>613</v>
      </c>
      <c r="G177" s="41"/>
      <c r="H177" s="41"/>
      <c r="I177" s="184"/>
      <c r="J177" s="41"/>
      <c r="K177" s="41"/>
      <c r="L177" s="42"/>
      <c r="M177" s="185"/>
      <c r="N177" s="186"/>
      <c r="O177" s="75"/>
      <c r="P177" s="75"/>
      <c r="Q177" s="75"/>
      <c r="R177" s="75"/>
      <c r="S177" s="75"/>
      <c r="T177" s="76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2" t="s">
        <v>153</v>
      </c>
      <c r="AU177" s="22" t="s">
        <v>81</v>
      </c>
    </row>
    <row r="178" s="2" customFormat="1" ht="16.5" customHeight="1">
      <c r="A178" s="41"/>
      <c r="B178" s="168"/>
      <c r="C178" s="169" t="s">
        <v>343</v>
      </c>
      <c r="D178" s="169" t="s">
        <v>146</v>
      </c>
      <c r="E178" s="170" t="s">
        <v>614</v>
      </c>
      <c r="F178" s="171" t="s">
        <v>615</v>
      </c>
      <c r="G178" s="172" t="s">
        <v>149</v>
      </c>
      <c r="H178" s="173">
        <v>96</v>
      </c>
      <c r="I178" s="174"/>
      <c r="J178" s="175">
        <f>ROUND(I178*H178,2)</f>
        <v>0</v>
      </c>
      <c r="K178" s="171" t="s">
        <v>590</v>
      </c>
      <c r="L178" s="42"/>
      <c r="M178" s="176" t="s">
        <v>3</v>
      </c>
      <c r="N178" s="177" t="s">
        <v>42</v>
      </c>
      <c r="O178" s="75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180" t="s">
        <v>151</v>
      </c>
      <c r="AT178" s="180" t="s">
        <v>146</v>
      </c>
      <c r="AU178" s="180" t="s">
        <v>81</v>
      </c>
      <c r="AY178" s="22" t="s">
        <v>144</v>
      </c>
      <c r="BE178" s="181">
        <f>IF(N178="základní",J178,0)</f>
        <v>0</v>
      </c>
      <c r="BF178" s="181">
        <f>IF(N178="snížená",J178,0)</f>
        <v>0</v>
      </c>
      <c r="BG178" s="181">
        <f>IF(N178="zákl. přenesená",J178,0)</f>
        <v>0</v>
      </c>
      <c r="BH178" s="181">
        <f>IF(N178="sníž. přenesená",J178,0)</f>
        <v>0</v>
      </c>
      <c r="BI178" s="181">
        <f>IF(N178="nulová",J178,0)</f>
        <v>0</v>
      </c>
      <c r="BJ178" s="22" t="s">
        <v>79</v>
      </c>
      <c r="BK178" s="181">
        <f>ROUND(I178*H178,2)</f>
        <v>0</v>
      </c>
      <c r="BL178" s="22" t="s">
        <v>151</v>
      </c>
      <c r="BM178" s="180" t="s">
        <v>616</v>
      </c>
    </row>
    <row r="179" s="13" customFormat="1">
      <c r="A179" s="13"/>
      <c r="B179" s="187"/>
      <c r="C179" s="13"/>
      <c r="D179" s="188" t="s">
        <v>159</v>
      </c>
      <c r="E179" s="189" t="s">
        <v>3</v>
      </c>
      <c r="F179" s="190" t="s">
        <v>617</v>
      </c>
      <c r="G179" s="13"/>
      <c r="H179" s="191">
        <v>96</v>
      </c>
      <c r="I179" s="192"/>
      <c r="J179" s="13"/>
      <c r="K179" s="13"/>
      <c r="L179" s="187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159</v>
      </c>
      <c r="AU179" s="189" t="s">
        <v>81</v>
      </c>
      <c r="AV179" s="13" t="s">
        <v>81</v>
      </c>
      <c r="AW179" s="13" t="s">
        <v>33</v>
      </c>
      <c r="AX179" s="13" t="s">
        <v>71</v>
      </c>
      <c r="AY179" s="189" t="s">
        <v>144</v>
      </c>
    </row>
    <row r="180" s="14" customFormat="1">
      <c r="A180" s="14"/>
      <c r="B180" s="196"/>
      <c r="C180" s="14"/>
      <c r="D180" s="188" t="s">
        <v>159</v>
      </c>
      <c r="E180" s="197" t="s">
        <v>3</v>
      </c>
      <c r="F180" s="198" t="s">
        <v>163</v>
      </c>
      <c r="G180" s="14"/>
      <c r="H180" s="199">
        <v>96</v>
      </c>
      <c r="I180" s="200"/>
      <c r="J180" s="14"/>
      <c r="K180" s="14"/>
      <c r="L180" s="196"/>
      <c r="M180" s="201"/>
      <c r="N180" s="202"/>
      <c r="O180" s="202"/>
      <c r="P180" s="202"/>
      <c r="Q180" s="202"/>
      <c r="R180" s="202"/>
      <c r="S180" s="202"/>
      <c r="T180" s="20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7" t="s">
        <v>159</v>
      </c>
      <c r="AU180" s="197" t="s">
        <v>81</v>
      </c>
      <c r="AV180" s="14" t="s">
        <v>151</v>
      </c>
      <c r="AW180" s="14" t="s">
        <v>33</v>
      </c>
      <c r="AX180" s="14" t="s">
        <v>79</v>
      </c>
      <c r="AY180" s="197" t="s">
        <v>144</v>
      </c>
    </row>
    <row r="181" s="2" customFormat="1" ht="16.5" customHeight="1">
      <c r="A181" s="41"/>
      <c r="B181" s="168"/>
      <c r="C181" s="205" t="s">
        <v>347</v>
      </c>
      <c r="D181" s="205" t="s">
        <v>238</v>
      </c>
      <c r="E181" s="206" t="s">
        <v>618</v>
      </c>
      <c r="F181" s="207" t="s">
        <v>619</v>
      </c>
      <c r="G181" s="208" t="s">
        <v>189</v>
      </c>
      <c r="H181" s="209">
        <v>0.52000000000000002</v>
      </c>
      <c r="I181" s="210"/>
      <c r="J181" s="211">
        <f>ROUND(I181*H181,2)</f>
        <v>0</v>
      </c>
      <c r="K181" s="207" t="s">
        <v>590</v>
      </c>
      <c r="L181" s="212"/>
      <c r="M181" s="213" t="s">
        <v>3</v>
      </c>
      <c r="N181" s="214" t="s">
        <v>42</v>
      </c>
      <c r="O181" s="75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180" t="s">
        <v>194</v>
      </c>
      <c r="AT181" s="180" t="s">
        <v>238</v>
      </c>
      <c r="AU181" s="180" t="s">
        <v>81</v>
      </c>
      <c r="AY181" s="22" t="s">
        <v>144</v>
      </c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22" t="s">
        <v>79</v>
      </c>
      <c r="BK181" s="181">
        <f>ROUND(I181*H181,2)</f>
        <v>0</v>
      </c>
      <c r="BL181" s="22" t="s">
        <v>151</v>
      </c>
      <c r="BM181" s="180" t="s">
        <v>620</v>
      </c>
    </row>
    <row r="182" s="13" customFormat="1">
      <c r="A182" s="13"/>
      <c r="B182" s="187"/>
      <c r="C182" s="13"/>
      <c r="D182" s="188" t="s">
        <v>159</v>
      </c>
      <c r="E182" s="189" t="s">
        <v>3</v>
      </c>
      <c r="F182" s="190" t="s">
        <v>621</v>
      </c>
      <c r="G182" s="13"/>
      <c r="H182" s="191">
        <v>0.45100000000000001</v>
      </c>
      <c r="I182" s="192"/>
      <c r="J182" s="13"/>
      <c r="K182" s="13"/>
      <c r="L182" s="187"/>
      <c r="M182" s="193"/>
      <c r="N182" s="194"/>
      <c r="O182" s="194"/>
      <c r="P182" s="194"/>
      <c r="Q182" s="194"/>
      <c r="R182" s="194"/>
      <c r="S182" s="194"/>
      <c r="T182" s="19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9" t="s">
        <v>159</v>
      </c>
      <c r="AU182" s="189" t="s">
        <v>81</v>
      </c>
      <c r="AV182" s="13" t="s">
        <v>81</v>
      </c>
      <c r="AW182" s="13" t="s">
        <v>33</v>
      </c>
      <c r="AX182" s="13" t="s">
        <v>71</v>
      </c>
      <c r="AY182" s="189" t="s">
        <v>144</v>
      </c>
    </row>
    <row r="183" s="13" customFormat="1">
      <c r="A183" s="13"/>
      <c r="B183" s="187"/>
      <c r="C183" s="13"/>
      <c r="D183" s="188" t="s">
        <v>159</v>
      </c>
      <c r="E183" s="189" t="s">
        <v>3</v>
      </c>
      <c r="F183" s="190" t="s">
        <v>622</v>
      </c>
      <c r="G183" s="13"/>
      <c r="H183" s="191">
        <v>0.069000000000000006</v>
      </c>
      <c r="I183" s="192"/>
      <c r="J183" s="13"/>
      <c r="K183" s="13"/>
      <c r="L183" s="187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159</v>
      </c>
      <c r="AU183" s="189" t="s">
        <v>81</v>
      </c>
      <c r="AV183" s="13" t="s">
        <v>81</v>
      </c>
      <c r="AW183" s="13" t="s">
        <v>33</v>
      </c>
      <c r="AX183" s="13" t="s">
        <v>71</v>
      </c>
      <c r="AY183" s="189" t="s">
        <v>144</v>
      </c>
    </row>
    <row r="184" s="14" customFormat="1">
      <c r="A184" s="14"/>
      <c r="B184" s="196"/>
      <c r="C184" s="14"/>
      <c r="D184" s="188" t="s">
        <v>159</v>
      </c>
      <c r="E184" s="197" t="s">
        <v>3</v>
      </c>
      <c r="F184" s="198" t="s">
        <v>163</v>
      </c>
      <c r="G184" s="14"/>
      <c r="H184" s="199">
        <v>0.52000000000000002</v>
      </c>
      <c r="I184" s="200"/>
      <c r="J184" s="14"/>
      <c r="K184" s="14"/>
      <c r="L184" s="196"/>
      <c r="M184" s="201"/>
      <c r="N184" s="202"/>
      <c r="O184" s="202"/>
      <c r="P184" s="202"/>
      <c r="Q184" s="202"/>
      <c r="R184" s="202"/>
      <c r="S184" s="202"/>
      <c r="T184" s="20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7" t="s">
        <v>159</v>
      </c>
      <c r="AU184" s="197" t="s">
        <v>81</v>
      </c>
      <c r="AV184" s="14" t="s">
        <v>151</v>
      </c>
      <c r="AW184" s="14" t="s">
        <v>33</v>
      </c>
      <c r="AX184" s="14" t="s">
        <v>79</v>
      </c>
      <c r="AY184" s="197" t="s">
        <v>144</v>
      </c>
    </row>
    <row r="185" s="2" customFormat="1" ht="49.05" customHeight="1">
      <c r="A185" s="41"/>
      <c r="B185" s="168"/>
      <c r="C185" s="205" t="s">
        <v>351</v>
      </c>
      <c r="D185" s="205" t="s">
        <v>238</v>
      </c>
      <c r="E185" s="206" t="s">
        <v>623</v>
      </c>
      <c r="F185" s="207" t="s">
        <v>624</v>
      </c>
      <c r="G185" s="208" t="s">
        <v>340</v>
      </c>
      <c r="H185" s="209">
        <v>32</v>
      </c>
      <c r="I185" s="210"/>
      <c r="J185" s="211">
        <f>ROUND(I185*H185,2)</f>
        <v>0</v>
      </c>
      <c r="K185" s="207" t="s">
        <v>590</v>
      </c>
      <c r="L185" s="212"/>
      <c r="M185" s="213" t="s">
        <v>3</v>
      </c>
      <c r="N185" s="214" t="s">
        <v>42</v>
      </c>
      <c r="O185" s="75"/>
      <c r="P185" s="178">
        <f>O185*H185</f>
        <v>0</v>
      </c>
      <c r="Q185" s="178">
        <v>0</v>
      </c>
      <c r="R185" s="178">
        <f>Q185*H185</f>
        <v>0</v>
      </c>
      <c r="S185" s="178">
        <v>0</v>
      </c>
      <c r="T185" s="179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180" t="s">
        <v>194</v>
      </c>
      <c r="AT185" s="180" t="s">
        <v>238</v>
      </c>
      <c r="AU185" s="180" t="s">
        <v>81</v>
      </c>
      <c r="AY185" s="22" t="s">
        <v>144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22" t="s">
        <v>79</v>
      </c>
      <c r="BK185" s="181">
        <f>ROUND(I185*H185,2)</f>
        <v>0</v>
      </c>
      <c r="BL185" s="22" t="s">
        <v>151</v>
      </c>
      <c r="BM185" s="180" t="s">
        <v>625</v>
      </c>
    </row>
    <row r="186" s="2" customFormat="1" ht="90" customHeight="1">
      <c r="A186" s="41"/>
      <c r="B186" s="168"/>
      <c r="C186" s="205" t="s">
        <v>355</v>
      </c>
      <c r="D186" s="205" t="s">
        <v>238</v>
      </c>
      <c r="E186" s="206" t="s">
        <v>626</v>
      </c>
      <c r="F186" s="207" t="s">
        <v>627</v>
      </c>
      <c r="G186" s="208" t="s">
        <v>340</v>
      </c>
      <c r="H186" s="209">
        <v>170</v>
      </c>
      <c r="I186" s="210"/>
      <c r="J186" s="211">
        <f>ROUND(I186*H186,2)</f>
        <v>0</v>
      </c>
      <c r="K186" s="207" t="s">
        <v>590</v>
      </c>
      <c r="L186" s="212"/>
      <c r="M186" s="213" t="s">
        <v>3</v>
      </c>
      <c r="N186" s="214" t="s">
        <v>42</v>
      </c>
      <c r="O186" s="75"/>
      <c r="P186" s="178">
        <f>O186*H186</f>
        <v>0</v>
      </c>
      <c r="Q186" s="178">
        <v>0</v>
      </c>
      <c r="R186" s="178">
        <f>Q186*H186</f>
        <v>0</v>
      </c>
      <c r="S186" s="178">
        <v>0</v>
      </c>
      <c r="T186" s="179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180" t="s">
        <v>194</v>
      </c>
      <c r="AT186" s="180" t="s">
        <v>238</v>
      </c>
      <c r="AU186" s="180" t="s">
        <v>81</v>
      </c>
      <c r="AY186" s="22" t="s">
        <v>144</v>
      </c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22" t="s">
        <v>79</v>
      </c>
      <c r="BK186" s="181">
        <f>ROUND(I186*H186,2)</f>
        <v>0</v>
      </c>
      <c r="BL186" s="22" t="s">
        <v>151</v>
      </c>
      <c r="BM186" s="180" t="s">
        <v>628</v>
      </c>
    </row>
    <row r="187" s="13" customFormat="1">
      <c r="A187" s="13"/>
      <c r="B187" s="187"/>
      <c r="C187" s="13"/>
      <c r="D187" s="188" t="s">
        <v>159</v>
      </c>
      <c r="E187" s="189" t="s">
        <v>3</v>
      </c>
      <c r="F187" s="190" t="s">
        <v>629</v>
      </c>
      <c r="G187" s="13"/>
      <c r="H187" s="191">
        <v>80</v>
      </c>
      <c r="I187" s="192"/>
      <c r="J187" s="13"/>
      <c r="K187" s="13"/>
      <c r="L187" s="187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159</v>
      </c>
      <c r="AU187" s="189" t="s">
        <v>81</v>
      </c>
      <c r="AV187" s="13" t="s">
        <v>81</v>
      </c>
      <c r="AW187" s="13" t="s">
        <v>33</v>
      </c>
      <c r="AX187" s="13" t="s">
        <v>71</v>
      </c>
      <c r="AY187" s="189" t="s">
        <v>144</v>
      </c>
    </row>
    <row r="188" s="13" customFormat="1">
      <c r="A188" s="13"/>
      <c r="B188" s="187"/>
      <c r="C188" s="13"/>
      <c r="D188" s="188" t="s">
        <v>159</v>
      </c>
      <c r="E188" s="189" t="s">
        <v>3</v>
      </c>
      <c r="F188" s="190" t="s">
        <v>630</v>
      </c>
      <c r="G188" s="13"/>
      <c r="H188" s="191">
        <v>70</v>
      </c>
      <c r="I188" s="192"/>
      <c r="J188" s="13"/>
      <c r="K188" s="13"/>
      <c r="L188" s="187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159</v>
      </c>
      <c r="AU188" s="189" t="s">
        <v>81</v>
      </c>
      <c r="AV188" s="13" t="s">
        <v>81</v>
      </c>
      <c r="AW188" s="13" t="s">
        <v>33</v>
      </c>
      <c r="AX188" s="13" t="s">
        <v>71</v>
      </c>
      <c r="AY188" s="189" t="s">
        <v>144</v>
      </c>
    </row>
    <row r="189" s="13" customFormat="1">
      <c r="A189" s="13"/>
      <c r="B189" s="187"/>
      <c r="C189" s="13"/>
      <c r="D189" s="188" t="s">
        <v>159</v>
      </c>
      <c r="E189" s="189" t="s">
        <v>3</v>
      </c>
      <c r="F189" s="190" t="s">
        <v>631</v>
      </c>
      <c r="G189" s="13"/>
      <c r="H189" s="191">
        <v>20</v>
      </c>
      <c r="I189" s="192"/>
      <c r="J189" s="13"/>
      <c r="K189" s="13"/>
      <c r="L189" s="187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159</v>
      </c>
      <c r="AU189" s="189" t="s">
        <v>81</v>
      </c>
      <c r="AV189" s="13" t="s">
        <v>81</v>
      </c>
      <c r="AW189" s="13" t="s">
        <v>33</v>
      </c>
      <c r="AX189" s="13" t="s">
        <v>71</v>
      </c>
      <c r="AY189" s="189" t="s">
        <v>144</v>
      </c>
    </row>
    <row r="190" s="15" customFormat="1">
      <c r="A190" s="15"/>
      <c r="B190" s="219"/>
      <c r="C190" s="15"/>
      <c r="D190" s="188" t="s">
        <v>159</v>
      </c>
      <c r="E190" s="220" t="s">
        <v>3</v>
      </c>
      <c r="F190" s="221" t="s">
        <v>577</v>
      </c>
      <c r="G190" s="15"/>
      <c r="H190" s="222">
        <v>170</v>
      </c>
      <c r="I190" s="223"/>
      <c r="J190" s="15"/>
      <c r="K190" s="15"/>
      <c r="L190" s="219"/>
      <c r="M190" s="224"/>
      <c r="N190" s="225"/>
      <c r="O190" s="225"/>
      <c r="P190" s="225"/>
      <c r="Q190" s="225"/>
      <c r="R190" s="225"/>
      <c r="S190" s="225"/>
      <c r="T190" s="22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20" t="s">
        <v>159</v>
      </c>
      <c r="AU190" s="220" t="s">
        <v>81</v>
      </c>
      <c r="AV190" s="15" t="s">
        <v>164</v>
      </c>
      <c r="AW190" s="15" t="s">
        <v>33</v>
      </c>
      <c r="AX190" s="15" t="s">
        <v>71</v>
      </c>
      <c r="AY190" s="220" t="s">
        <v>144</v>
      </c>
    </row>
    <row r="191" s="14" customFormat="1">
      <c r="A191" s="14"/>
      <c r="B191" s="196"/>
      <c r="C191" s="14"/>
      <c r="D191" s="188" t="s">
        <v>159</v>
      </c>
      <c r="E191" s="197" t="s">
        <v>3</v>
      </c>
      <c r="F191" s="198" t="s">
        <v>163</v>
      </c>
      <c r="G191" s="14"/>
      <c r="H191" s="199">
        <v>170</v>
      </c>
      <c r="I191" s="200"/>
      <c r="J191" s="14"/>
      <c r="K191" s="14"/>
      <c r="L191" s="196"/>
      <c r="M191" s="201"/>
      <c r="N191" s="202"/>
      <c r="O191" s="202"/>
      <c r="P191" s="202"/>
      <c r="Q191" s="202"/>
      <c r="R191" s="202"/>
      <c r="S191" s="202"/>
      <c r="T191" s="20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7" t="s">
        <v>159</v>
      </c>
      <c r="AU191" s="197" t="s">
        <v>81</v>
      </c>
      <c r="AV191" s="14" t="s">
        <v>151</v>
      </c>
      <c r="AW191" s="14" t="s">
        <v>33</v>
      </c>
      <c r="AX191" s="14" t="s">
        <v>79</v>
      </c>
      <c r="AY191" s="197" t="s">
        <v>144</v>
      </c>
    </row>
    <row r="192" s="2" customFormat="1" ht="37.8" customHeight="1">
      <c r="A192" s="41"/>
      <c r="B192" s="168"/>
      <c r="C192" s="205" t="s">
        <v>359</v>
      </c>
      <c r="D192" s="205" t="s">
        <v>238</v>
      </c>
      <c r="E192" s="206" t="s">
        <v>632</v>
      </c>
      <c r="F192" s="207" t="s">
        <v>633</v>
      </c>
      <c r="G192" s="208" t="s">
        <v>340</v>
      </c>
      <c r="H192" s="209">
        <v>2</v>
      </c>
      <c r="I192" s="210"/>
      <c r="J192" s="211">
        <f>ROUND(I192*H192,2)</f>
        <v>0</v>
      </c>
      <c r="K192" s="207" t="s">
        <v>590</v>
      </c>
      <c r="L192" s="212"/>
      <c r="M192" s="213" t="s">
        <v>3</v>
      </c>
      <c r="N192" s="214" t="s">
        <v>42</v>
      </c>
      <c r="O192" s="75"/>
      <c r="P192" s="178">
        <f>O192*H192</f>
        <v>0</v>
      </c>
      <c r="Q192" s="178">
        <v>0</v>
      </c>
      <c r="R192" s="178">
        <f>Q192*H192</f>
        <v>0</v>
      </c>
      <c r="S192" s="178">
        <v>0</v>
      </c>
      <c r="T192" s="17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180" t="s">
        <v>194</v>
      </c>
      <c r="AT192" s="180" t="s">
        <v>238</v>
      </c>
      <c r="AU192" s="180" t="s">
        <v>81</v>
      </c>
      <c r="AY192" s="22" t="s">
        <v>144</v>
      </c>
      <c r="BE192" s="181">
        <f>IF(N192="základní",J192,0)</f>
        <v>0</v>
      </c>
      <c r="BF192" s="181">
        <f>IF(N192="snížená",J192,0)</f>
        <v>0</v>
      </c>
      <c r="BG192" s="181">
        <f>IF(N192="zákl. přenesená",J192,0)</f>
        <v>0</v>
      </c>
      <c r="BH192" s="181">
        <f>IF(N192="sníž. přenesená",J192,0)</f>
        <v>0</v>
      </c>
      <c r="BI192" s="181">
        <f>IF(N192="nulová",J192,0)</f>
        <v>0</v>
      </c>
      <c r="BJ192" s="22" t="s">
        <v>79</v>
      </c>
      <c r="BK192" s="181">
        <f>ROUND(I192*H192,2)</f>
        <v>0</v>
      </c>
      <c r="BL192" s="22" t="s">
        <v>151</v>
      </c>
      <c r="BM192" s="180" t="s">
        <v>634</v>
      </c>
    </row>
    <row r="193" s="2" customFormat="1" ht="90" customHeight="1">
      <c r="A193" s="41"/>
      <c r="B193" s="168"/>
      <c r="C193" s="205" t="s">
        <v>114</v>
      </c>
      <c r="D193" s="205" t="s">
        <v>238</v>
      </c>
      <c r="E193" s="206" t="s">
        <v>635</v>
      </c>
      <c r="F193" s="207" t="s">
        <v>627</v>
      </c>
      <c r="G193" s="208" t="s">
        <v>340</v>
      </c>
      <c r="H193" s="209">
        <v>5</v>
      </c>
      <c r="I193" s="210"/>
      <c r="J193" s="211">
        <f>ROUND(I193*H193,2)</f>
        <v>0</v>
      </c>
      <c r="K193" s="207" t="s">
        <v>590</v>
      </c>
      <c r="L193" s="212"/>
      <c r="M193" s="227" t="s">
        <v>3</v>
      </c>
      <c r="N193" s="228" t="s">
        <v>42</v>
      </c>
      <c r="O193" s="217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180" t="s">
        <v>194</v>
      </c>
      <c r="AT193" s="180" t="s">
        <v>238</v>
      </c>
      <c r="AU193" s="180" t="s">
        <v>81</v>
      </c>
      <c r="AY193" s="22" t="s">
        <v>144</v>
      </c>
      <c r="BE193" s="181">
        <f>IF(N193="základní",J193,0)</f>
        <v>0</v>
      </c>
      <c r="BF193" s="181">
        <f>IF(N193="snížená",J193,0)</f>
        <v>0</v>
      </c>
      <c r="BG193" s="181">
        <f>IF(N193="zákl. přenesená",J193,0)</f>
        <v>0</v>
      </c>
      <c r="BH193" s="181">
        <f>IF(N193="sníž. přenesená",J193,0)</f>
        <v>0</v>
      </c>
      <c r="BI193" s="181">
        <f>IF(N193="nulová",J193,0)</f>
        <v>0</v>
      </c>
      <c r="BJ193" s="22" t="s">
        <v>79</v>
      </c>
      <c r="BK193" s="181">
        <f>ROUND(I193*H193,2)</f>
        <v>0</v>
      </c>
      <c r="BL193" s="22" t="s">
        <v>151</v>
      </c>
      <c r="BM193" s="180" t="s">
        <v>636</v>
      </c>
    </row>
    <row r="194" s="2" customFormat="1" ht="6.96" customHeight="1">
      <c r="A194" s="41"/>
      <c r="B194" s="58"/>
      <c r="C194" s="59"/>
      <c r="D194" s="59"/>
      <c r="E194" s="59"/>
      <c r="F194" s="59"/>
      <c r="G194" s="59"/>
      <c r="H194" s="59"/>
      <c r="I194" s="59"/>
      <c r="J194" s="59"/>
      <c r="K194" s="59"/>
      <c r="L194" s="42"/>
      <c r="M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</sheetData>
  <autoFilter ref="C82:K19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12151014"/>
    <hyperlink ref="F89" r:id="rId2" display="https://podminky.urs.cz/item/CS_URS_2025_01/112151017"/>
    <hyperlink ref="F91" r:id="rId3" display="https://podminky.urs.cz/item/CS_URS_2025_01/112151019"/>
    <hyperlink ref="F93" r:id="rId4" display="https://podminky.urs.cz/item/CS_URS_2025_01/112151111"/>
    <hyperlink ref="F95" r:id="rId5" display="https://podminky.urs.cz/item/CS_URS_2025_01/112155215"/>
    <hyperlink ref="F97" r:id="rId6" display="https://podminky.urs.cz/item/CS_URS_2025_01/112155221"/>
    <hyperlink ref="F99" r:id="rId7" display="https://podminky.urs.cz/item/CS_URS_2025_01/112155225"/>
    <hyperlink ref="F101" r:id="rId8" display="https://podminky.urs.cz/item/CS_URS_2025_01/112201111"/>
    <hyperlink ref="F103" r:id="rId9" display="https://podminky.urs.cz/item/CS_URS_2025_01/112201114"/>
    <hyperlink ref="F105" r:id="rId10" display="https://podminky.urs.cz/item/CS_URS_2025_01/112201117"/>
    <hyperlink ref="F107" r:id="rId11" display="https://podminky.urs.cz/item/CS_URS_2025_01/112201119"/>
    <hyperlink ref="F109" r:id="rId12" display="https://podminky.urs.cz/item/CS_URS_2025_01/171111104"/>
    <hyperlink ref="F114" r:id="rId13" display="https://podminky.urs.cz/item/CS_URS_2025_01/181311105"/>
    <hyperlink ref="F120" r:id="rId14" display="https://podminky.urs.cz/item/CS_URS_2025_01/183101115"/>
    <hyperlink ref="F122" r:id="rId15" display="https://podminky.urs.cz/item/CS_URS_2025_01/183101121"/>
    <hyperlink ref="F124" r:id="rId16" display="https://podminky.urs.cz/item/CS_URS_2025_01/184102116"/>
    <hyperlink ref="F126" r:id="rId17" display="https://podminky.urs.cz/item/CS_URS_2025_01/184102117"/>
    <hyperlink ref="F128" r:id="rId18" display="https://podminky.urs.cz/item/CS_URS_2025_01/184215132"/>
    <hyperlink ref="F130" r:id="rId19" display="https://podminky.urs.cz/item/CS_URS_2025_01/184215211"/>
    <hyperlink ref="F132" r:id="rId20" display="https://podminky.urs.cz/item/CS_URS_2025_01/184215212"/>
    <hyperlink ref="F134" r:id="rId21" display="https://podminky.urs.cz/item/CS_URS_2025_01/184813162"/>
    <hyperlink ref="F136" r:id="rId22" display="https://podminky.urs.cz/item/CS_URS_2025_01/184813163"/>
    <hyperlink ref="F138" r:id="rId23" display="https://podminky.urs.cz/item/CS_URS_2025_01/184852322"/>
    <hyperlink ref="F140" r:id="rId24" display="https://podminky.urs.cz/item/CS_URS_2025_01/185804311"/>
    <hyperlink ref="F147" r:id="rId25" display="https://podminky.urs.cz/item/CS_URS_2025_01/185851121"/>
    <hyperlink ref="F155" r:id="rId26" display="https://podminky.urs.cz/item/CS_URS_2025_01/998231411"/>
    <hyperlink ref="F177" r:id="rId27" display="https://podminky.urs.cz/item/CS_URS_2025_01/11900515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87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637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638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">
        <v>3</v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">
        <v>24</v>
      </c>
      <c r="F15" s="41"/>
      <c r="G15" s="41"/>
      <c r="H15" s="41"/>
      <c r="I15" s="35" t="s">
        <v>29</v>
      </c>
      <c r="J15" s="30" t="s">
        <v>3</v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">
        <v>639</v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">
        <v>640</v>
      </c>
      <c r="F21" s="41"/>
      <c r="G21" s="41"/>
      <c r="H21" s="41"/>
      <c r="I21" s="35" t="s">
        <v>29</v>
      </c>
      <c r="J21" s="30" t="s">
        <v>641</v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642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ROUND(J87,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ROUND((SUM(BE87:BE236)),  2)</f>
        <v>0</v>
      </c>
      <c r="G33" s="41"/>
      <c r="H33" s="41"/>
      <c r="I33" s="127">
        <v>0.20999999999999999</v>
      </c>
      <c r="J33" s="126">
        <f>ROUND(((SUM(BE87:BE236))*I33),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ROUND((SUM(BF87:BF236)),  2)</f>
        <v>0</v>
      </c>
      <c r="G34" s="41"/>
      <c r="H34" s="41"/>
      <c r="I34" s="127">
        <v>0.12</v>
      </c>
      <c r="J34" s="126">
        <f>ROUND(((SUM(BF87:BF236))*I34),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ROUND((SUM(BG87:BG236)),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ROUND((SUM(BH87:BH236)),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ROUND((SUM(BI87:BI236)),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03 - Odvodnění zpevněných ploch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>Česká Lípa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>Grania s.r.o.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>Ing. Vít Rous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J87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121</v>
      </c>
      <c r="E60" s="139"/>
      <c r="F60" s="139"/>
      <c r="G60" s="139"/>
      <c r="H60" s="139"/>
      <c r="I60" s="139"/>
      <c r="J60" s="140">
        <f>J88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J89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1"/>
      <c r="C62" s="10"/>
      <c r="D62" s="142" t="s">
        <v>123</v>
      </c>
      <c r="E62" s="143"/>
      <c r="F62" s="143"/>
      <c r="G62" s="143"/>
      <c r="H62" s="143"/>
      <c r="I62" s="143"/>
      <c r="J62" s="144">
        <f>J144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1"/>
      <c r="C63" s="10"/>
      <c r="D63" s="142" t="s">
        <v>124</v>
      </c>
      <c r="E63" s="143"/>
      <c r="F63" s="143"/>
      <c r="G63" s="143"/>
      <c r="H63" s="143"/>
      <c r="I63" s="143"/>
      <c r="J63" s="144">
        <f>J147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1"/>
      <c r="C64" s="10"/>
      <c r="D64" s="142" t="s">
        <v>643</v>
      </c>
      <c r="E64" s="143"/>
      <c r="F64" s="143"/>
      <c r="G64" s="143"/>
      <c r="H64" s="143"/>
      <c r="I64" s="143"/>
      <c r="J64" s="144">
        <f>J201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1"/>
      <c r="C65" s="10"/>
      <c r="D65" s="142" t="s">
        <v>128</v>
      </c>
      <c r="E65" s="143"/>
      <c r="F65" s="143"/>
      <c r="G65" s="143"/>
      <c r="H65" s="143"/>
      <c r="I65" s="143"/>
      <c r="J65" s="144">
        <f>J228</f>
        <v>0</v>
      </c>
      <c r="K65" s="10"/>
      <c r="L65" s="14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7"/>
      <c r="C66" s="9"/>
      <c r="D66" s="138" t="s">
        <v>644</v>
      </c>
      <c r="E66" s="139"/>
      <c r="F66" s="139"/>
      <c r="G66" s="139"/>
      <c r="H66" s="139"/>
      <c r="I66" s="139"/>
      <c r="J66" s="140">
        <f>J230</f>
        <v>0</v>
      </c>
      <c r="K66" s="9"/>
      <c r="L66" s="137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41"/>
      <c r="C67" s="10"/>
      <c r="D67" s="142" t="s">
        <v>645</v>
      </c>
      <c r="E67" s="143"/>
      <c r="F67" s="143"/>
      <c r="G67" s="143"/>
      <c r="H67" s="143"/>
      <c r="I67" s="143"/>
      <c r="J67" s="144">
        <f>J231</f>
        <v>0</v>
      </c>
      <c r="K67" s="10"/>
      <c r="L67" s="14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12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2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1"/>
      <c r="E74" s="41"/>
      <c r="F74" s="41"/>
      <c r="G74" s="41"/>
      <c r="H74" s="41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17</v>
      </c>
      <c r="D76" s="41"/>
      <c r="E76" s="41"/>
      <c r="F76" s="41"/>
      <c r="G76" s="41"/>
      <c r="H76" s="41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1"/>
      <c r="D77" s="41"/>
      <c r="E77" s="119" t="str">
        <f>E7</f>
        <v>REKONSTRUKCE ŠKROUPOVA NÁMĚSTÍ – ČESKÁ LÍPA</v>
      </c>
      <c r="F77" s="35"/>
      <c r="G77" s="35"/>
      <c r="H77" s="35"/>
      <c r="I77" s="41"/>
      <c r="J77" s="41"/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115</v>
      </c>
      <c r="D78" s="41"/>
      <c r="E78" s="41"/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1"/>
      <c r="D79" s="41"/>
      <c r="E79" s="65" t="str">
        <f>E9</f>
        <v>03 - Odvodnění zpevněných ploch</v>
      </c>
      <c r="F79" s="41"/>
      <c r="G79" s="41"/>
      <c r="H79" s="41"/>
      <c r="I79" s="41"/>
      <c r="J79" s="41"/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23</v>
      </c>
      <c r="D81" s="41"/>
      <c r="E81" s="41"/>
      <c r="F81" s="30" t="str">
        <f>F12</f>
        <v>Česká Lípa</v>
      </c>
      <c r="G81" s="41"/>
      <c r="H81" s="41"/>
      <c r="I81" s="35" t="s">
        <v>25</v>
      </c>
      <c r="J81" s="67" t="str">
        <f>IF(J12="","",J12)</f>
        <v>10. 2. 2024</v>
      </c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12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27</v>
      </c>
      <c r="D83" s="41"/>
      <c r="E83" s="41"/>
      <c r="F83" s="30" t="str">
        <f>E15</f>
        <v xml:space="preserve"> </v>
      </c>
      <c r="G83" s="41"/>
      <c r="H83" s="41"/>
      <c r="I83" s="35" t="s">
        <v>32</v>
      </c>
      <c r="J83" s="39" t="str">
        <f>E21</f>
        <v>Grania s.r.o.</v>
      </c>
      <c r="K83" s="41"/>
      <c r="L83" s="12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30</v>
      </c>
      <c r="D84" s="41"/>
      <c r="E84" s="41"/>
      <c r="F84" s="30" t="str">
        <f>IF(E18="","",E18)</f>
        <v>Vyplň údaj</v>
      </c>
      <c r="G84" s="41"/>
      <c r="H84" s="41"/>
      <c r="I84" s="35" t="s">
        <v>34</v>
      </c>
      <c r="J84" s="39" t="str">
        <f>E24</f>
        <v>Ing. Vít Rous</v>
      </c>
      <c r="K84" s="41"/>
      <c r="L84" s="12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12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45"/>
      <c r="B86" s="146"/>
      <c r="C86" s="147" t="s">
        <v>130</v>
      </c>
      <c r="D86" s="148" t="s">
        <v>56</v>
      </c>
      <c r="E86" s="148" t="s">
        <v>52</v>
      </c>
      <c r="F86" s="148" t="s">
        <v>53</v>
      </c>
      <c r="G86" s="148" t="s">
        <v>131</v>
      </c>
      <c r="H86" s="148" t="s">
        <v>132</v>
      </c>
      <c r="I86" s="148" t="s">
        <v>133</v>
      </c>
      <c r="J86" s="148" t="s">
        <v>119</v>
      </c>
      <c r="K86" s="149" t="s">
        <v>134</v>
      </c>
      <c r="L86" s="150"/>
      <c r="M86" s="83" t="s">
        <v>3</v>
      </c>
      <c r="N86" s="84" t="s">
        <v>41</v>
      </c>
      <c r="O86" s="84" t="s">
        <v>135</v>
      </c>
      <c r="P86" s="84" t="s">
        <v>136</v>
      </c>
      <c r="Q86" s="84" t="s">
        <v>137</v>
      </c>
      <c r="R86" s="84" t="s">
        <v>138</v>
      </c>
      <c r="S86" s="84" t="s">
        <v>139</v>
      </c>
      <c r="T86" s="85" t="s">
        <v>140</v>
      </c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</row>
    <row r="87" s="2" customFormat="1" ht="22.8" customHeight="1">
      <c r="A87" s="41"/>
      <c r="B87" s="42"/>
      <c r="C87" s="90" t="s">
        <v>141</v>
      </c>
      <c r="D87" s="41"/>
      <c r="E87" s="41"/>
      <c r="F87" s="41"/>
      <c r="G87" s="41"/>
      <c r="H87" s="41"/>
      <c r="I87" s="41"/>
      <c r="J87" s="151">
        <f>BK87</f>
        <v>0</v>
      </c>
      <c r="K87" s="41"/>
      <c r="L87" s="42"/>
      <c r="M87" s="86"/>
      <c r="N87" s="71"/>
      <c r="O87" s="87"/>
      <c r="P87" s="152">
        <f>P88+P230</f>
        <v>0</v>
      </c>
      <c r="Q87" s="87"/>
      <c r="R87" s="152">
        <f>R88+R230</f>
        <v>1104.6349852000001</v>
      </c>
      <c r="S87" s="87"/>
      <c r="T87" s="153">
        <f>T88+T230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2" t="s">
        <v>70</v>
      </c>
      <c r="AU87" s="22" t="s">
        <v>120</v>
      </c>
      <c r="BK87" s="154">
        <f>BK88+BK230</f>
        <v>0</v>
      </c>
    </row>
    <row r="88" s="12" customFormat="1" ht="25.92" customHeight="1">
      <c r="A88" s="12"/>
      <c r="B88" s="155"/>
      <c r="C88" s="12"/>
      <c r="D88" s="156" t="s">
        <v>70</v>
      </c>
      <c r="E88" s="157" t="s">
        <v>142</v>
      </c>
      <c r="F88" s="157" t="s">
        <v>143</v>
      </c>
      <c r="G88" s="12"/>
      <c r="H88" s="12"/>
      <c r="I88" s="158"/>
      <c r="J88" s="159">
        <f>BK88</f>
        <v>0</v>
      </c>
      <c r="K88" s="12"/>
      <c r="L88" s="155"/>
      <c r="M88" s="160"/>
      <c r="N88" s="161"/>
      <c r="O88" s="161"/>
      <c r="P88" s="162">
        <f>P89+P144+P147+P201+P228</f>
        <v>0</v>
      </c>
      <c r="Q88" s="161"/>
      <c r="R88" s="162">
        <f>R89+R144+R147+R201+R228</f>
        <v>1104.5635832</v>
      </c>
      <c r="S88" s="161"/>
      <c r="T88" s="163">
        <f>T89+T144+T147+T201+T228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6" t="s">
        <v>79</v>
      </c>
      <c r="AT88" s="164" t="s">
        <v>70</v>
      </c>
      <c r="AU88" s="164" t="s">
        <v>71</v>
      </c>
      <c r="AY88" s="156" t="s">
        <v>144</v>
      </c>
      <c r="BK88" s="165">
        <f>BK89+BK144+BK147+BK201+BK228</f>
        <v>0</v>
      </c>
    </row>
    <row r="89" s="12" customFormat="1" ht="22.8" customHeight="1">
      <c r="A89" s="12"/>
      <c r="B89" s="155"/>
      <c r="C89" s="12"/>
      <c r="D89" s="156" t="s">
        <v>70</v>
      </c>
      <c r="E89" s="166" t="s">
        <v>79</v>
      </c>
      <c r="F89" s="166" t="s">
        <v>145</v>
      </c>
      <c r="G89" s="12"/>
      <c r="H89" s="12"/>
      <c r="I89" s="158"/>
      <c r="J89" s="167">
        <f>BK89</f>
        <v>0</v>
      </c>
      <c r="K89" s="12"/>
      <c r="L89" s="155"/>
      <c r="M89" s="160"/>
      <c r="N89" s="161"/>
      <c r="O89" s="161"/>
      <c r="P89" s="162">
        <f>SUM(P90:P143)</f>
        <v>0</v>
      </c>
      <c r="Q89" s="161"/>
      <c r="R89" s="162">
        <f>SUM(R90:R143)</f>
        <v>45.046000000000006</v>
      </c>
      <c r="S89" s="161"/>
      <c r="T89" s="163">
        <f>SUM(T90:T143)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6" t="s">
        <v>79</v>
      </c>
      <c r="AT89" s="164" t="s">
        <v>70</v>
      </c>
      <c r="AU89" s="164" t="s">
        <v>79</v>
      </c>
      <c r="AY89" s="156" t="s">
        <v>144</v>
      </c>
      <c r="BK89" s="165">
        <f>SUM(BK90:BK143)</f>
        <v>0</v>
      </c>
    </row>
    <row r="90" s="2" customFormat="1" ht="49.05" customHeight="1">
      <c r="A90" s="41"/>
      <c r="B90" s="168"/>
      <c r="C90" s="169" t="s">
        <v>79</v>
      </c>
      <c r="D90" s="169" t="s">
        <v>146</v>
      </c>
      <c r="E90" s="170" t="s">
        <v>646</v>
      </c>
      <c r="F90" s="171" t="s">
        <v>647</v>
      </c>
      <c r="G90" s="172" t="s">
        <v>189</v>
      </c>
      <c r="H90" s="173">
        <v>494.20499999999998</v>
      </c>
      <c r="I90" s="174"/>
      <c r="J90" s="175">
        <f>ROUND(I90*H90,2)</f>
        <v>0</v>
      </c>
      <c r="K90" s="171" t="s">
        <v>3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151</v>
      </c>
      <c r="AT90" s="180" t="s">
        <v>146</v>
      </c>
      <c r="AU90" s="180" t="s">
        <v>81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151</v>
      </c>
      <c r="BM90" s="180" t="s">
        <v>648</v>
      </c>
    </row>
    <row r="91" s="13" customFormat="1">
      <c r="A91" s="13"/>
      <c r="B91" s="187"/>
      <c r="C91" s="13"/>
      <c r="D91" s="188" t="s">
        <v>159</v>
      </c>
      <c r="E91" s="189" t="s">
        <v>3</v>
      </c>
      <c r="F91" s="190" t="s">
        <v>649</v>
      </c>
      <c r="G91" s="13"/>
      <c r="H91" s="191">
        <v>47.700000000000003</v>
      </c>
      <c r="I91" s="192"/>
      <c r="J91" s="13"/>
      <c r="K91" s="13"/>
      <c r="L91" s="187"/>
      <c r="M91" s="193"/>
      <c r="N91" s="194"/>
      <c r="O91" s="194"/>
      <c r="P91" s="194"/>
      <c r="Q91" s="194"/>
      <c r="R91" s="194"/>
      <c r="S91" s="194"/>
      <c r="T91" s="19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189" t="s">
        <v>159</v>
      </c>
      <c r="AU91" s="189" t="s">
        <v>81</v>
      </c>
      <c r="AV91" s="13" t="s">
        <v>81</v>
      </c>
      <c r="AW91" s="13" t="s">
        <v>33</v>
      </c>
      <c r="AX91" s="13" t="s">
        <v>71</v>
      </c>
      <c r="AY91" s="189" t="s">
        <v>144</v>
      </c>
    </row>
    <row r="92" s="13" customFormat="1">
      <c r="A92" s="13"/>
      <c r="B92" s="187"/>
      <c r="C92" s="13"/>
      <c r="D92" s="188" t="s">
        <v>159</v>
      </c>
      <c r="E92" s="189" t="s">
        <v>3</v>
      </c>
      <c r="F92" s="190" t="s">
        <v>650</v>
      </c>
      <c r="G92" s="13"/>
      <c r="H92" s="191">
        <v>47.700000000000003</v>
      </c>
      <c r="I92" s="192"/>
      <c r="J92" s="13"/>
      <c r="K92" s="13"/>
      <c r="L92" s="187"/>
      <c r="M92" s="193"/>
      <c r="N92" s="194"/>
      <c r="O92" s="194"/>
      <c r="P92" s="194"/>
      <c r="Q92" s="194"/>
      <c r="R92" s="194"/>
      <c r="S92" s="194"/>
      <c r="T92" s="19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189" t="s">
        <v>159</v>
      </c>
      <c r="AU92" s="189" t="s">
        <v>81</v>
      </c>
      <c r="AV92" s="13" t="s">
        <v>81</v>
      </c>
      <c r="AW92" s="13" t="s">
        <v>33</v>
      </c>
      <c r="AX92" s="13" t="s">
        <v>71</v>
      </c>
      <c r="AY92" s="189" t="s">
        <v>144</v>
      </c>
    </row>
    <row r="93" s="13" customFormat="1">
      <c r="A93" s="13"/>
      <c r="B93" s="187"/>
      <c r="C93" s="13"/>
      <c r="D93" s="188" t="s">
        <v>159</v>
      </c>
      <c r="E93" s="189" t="s">
        <v>3</v>
      </c>
      <c r="F93" s="190" t="s">
        <v>651</v>
      </c>
      <c r="G93" s="13"/>
      <c r="H93" s="191">
        <v>27.675000000000001</v>
      </c>
      <c r="I93" s="192"/>
      <c r="J93" s="13"/>
      <c r="K93" s="13"/>
      <c r="L93" s="187"/>
      <c r="M93" s="193"/>
      <c r="N93" s="194"/>
      <c r="O93" s="194"/>
      <c r="P93" s="194"/>
      <c r="Q93" s="194"/>
      <c r="R93" s="194"/>
      <c r="S93" s="194"/>
      <c r="T93" s="19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89" t="s">
        <v>159</v>
      </c>
      <c r="AU93" s="189" t="s">
        <v>81</v>
      </c>
      <c r="AV93" s="13" t="s">
        <v>81</v>
      </c>
      <c r="AW93" s="13" t="s">
        <v>33</v>
      </c>
      <c r="AX93" s="13" t="s">
        <v>71</v>
      </c>
      <c r="AY93" s="189" t="s">
        <v>144</v>
      </c>
    </row>
    <row r="94" s="13" customFormat="1">
      <c r="A94" s="13"/>
      <c r="B94" s="187"/>
      <c r="C94" s="13"/>
      <c r="D94" s="188" t="s">
        <v>159</v>
      </c>
      <c r="E94" s="189" t="s">
        <v>3</v>
      </c>
      <c r="F94" s="190" t="s">
        <v>652</v>
      </c>
      <c r="G94" s="13"/>
      <c r="H94" s="191">
        <v>8.0099999999999998</v>
      </c>
      <c r="I94" s="192"/>
      <c r="J94" s="13"/>
      <c r="K94" s="13"/>
      <c r="L94" s="187"/>
      <c r="M94" s="193"/>
      <c r="N94" s="194"/>
      <c r="O94" s="194"/>
      <c r="P94" s="194"/>
      <c r="Q94" s="194"/>
      <c r="R94" s="194"/>
      <c r="S94" s="194"/>
      <c r="T94" s="19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9" t="s">
        <v>159</v>
      </c>
      <c r="AU94" s="189" t="s">
        <v>81</v>
      </c>
      <c r="AV94" s="13" t="s">
        <v>81</v>
      </c>
      <c r="AW94" s="13" t="s">
        <v>33</v>
      </c>
      <c r="AX94" s="13" t="s">
        <v>71</v>
      </c>
      <c r="AY94" s="189" t="s">
        <v>144</v>
      </c>
    </row>
    <row r="95" s="13" customFormat="1">
      <c r="A95" s="13"/>
      <c r="B95" s="187"/>
      <c r="C95" s="13"/>
      <c r="D95" s="188" t="s">
        <v>159</v>
      </c>
      <c r="E95" s="189" t="s">
        <v>3</v>
      </c>
      <c r="F95" s="190" t="s">
        <v>653</v>
      </c>
      <c r="G95" s="13"/>
      <c r="H95" s="191">
        <v>19.664999999999999</v>
      </c>
      <c r="I95" s="192"/>
      <c r="J95" s="13"/>
      <c r="K95" s="13"/>
      <c r="L95" s="187"/>
      <c r="M95" s="193"/>
      <c r="N95" s="194"/>
      <c r="O95" s="194"/>
      <c r="P95" s="194"/>
      <c r="Q95" s="194"/>
      <c r="R95" s="194"/>
      <c r="S95" s="194"/>
      <c r="T95" s="19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89" t="s">
        <v>159</v>
      </c>
      <c r="AU95" s="189" t="s">
        <v>81</v>
      </c>
      <c r="AV95" s="13" t="s">
        <v>81</v>
      </c>
      <c r="AW95" s="13" t="s">
        <v>33</v>
      </c>
      <c r="AX95" s="13" t="s">
        <v>71</v>
      </c>
      <c r="AY95" s="189" t="s">
        <v>144</v>
      </c>
    </row>
    <row r="96" s="13" customFormat="1">
      <c r="A96" s="13"/>
      <c r="B96" s="187"/>
      <c r="C96" s="13"/>
      <c r="D96" s="188" t="s">
        <v>159</v>
      </c>
      <c r="E96" s="189" t="s">
        <v>3</v>
      </c>
      <c r="F96" s="190" t="s">
        <v>654</v>
      </c>
      <c r="G96" s="13"/>
      <c r="H96" s="191">
        <v>22.094999999999999</v>
      </c>
      <c r="I96" s="192"/>
      <c r="J96" s="13"/>
      <c r="K96" s="13"/>
      <c r="L96" s="187"/>
      <c r="M96" s="193"/>
      <c r="N96" s="194"/>
      <c r="O96" s="194"/>
      <c r="P96" s="194"/>
      <c r="Q96" s="194"/>
      <c r="R96" s="194"/>
      <c r="S96" s="194"/>
      <c r="T96" s="19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89" t="s">
        <v>159</v>
      </c>
      <c r="AU96" s="189" t="s">
        <v>81</v>
      </c>
      <c r="AV96" s="13" t="s">
        <v>81</v>
      </c>
      <c r="AW96" s="13" t="s">
        <v>33</v>
      </c>
      <c r="AX96" s="13" t="s">
        <v>71</v>
      </c>
      <c r="AY96" s="189" t="s">
        <v>144</v>
      </c>
    </row>
    <row r="97" s="13" customFormat="1">
      <c r="A97" s="13"/>
      <c r="B97" s="187"/>
      <c r="C97" s="13"/>
      <c r="D97" s="188" t="s">
        <v>159</v>
      </c>
      <c r="E97" s="189" t="s">
        <v>3</v>
      </c>
      <c r="F97" s="190" t="s">
        <v>655</v>
      </c>
      <c r="G97" s="13"/>
      <c r="H97" s="191">
        <v>110.25</v>
      </c>
      <c r="I97" s="192"/>
      <c r="J97" s="13"/>
      <c r="K97" s="13"/>
      <c r="L97" s="187"/>
      <c r="M97" s="193"/>
      <c r="N97" s="194"/>
      <c r="O97" s="194"/>
      <c r="P97" s="194"/>
      <c r="Q97" s="194"/>
      <c r="R97" s="194"/>
      <c r="S97" s="194"/>
      <c r="T97" s="19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9" t="s">
        <v>159</v>
      </c>
      <c r="AU97" s="189" t="s">
        <v>81</v>
      </c>
      <c r="AV97" s="13" t="s">
        <v>81</v>
      </c>
      <c r="AW97" s="13" t="s">
        <v>33</v>
      </c>
      <c r="AX97" s="13" t="s">
        <v>71</v>
      </c>
      <c r="AY97" s="189" t="s">
        <v>144</v>
      </c>
    </row>
    <row r="98" s="13" customFormat="1">
      <c r="A98" s="13"/>
      <c r="B98" s="187"/>
      <c r="C98" s="13"/>
      <c r="D98" s="188" t="s">
        <v>159</v>
      </c>
      <c r="E98" s="189" t="s">
        <v>3</v>
      </c>
      <c r="F98" s="190" t="s">
        <v>656</v>
      </c>
      <c r="G98" s="13"/>
      <c r="H98" s="191">
        <v>60.030000000000001</v>
      </c>
      <c r="I98" s="192"/>
      <c r="J98" s="13"/>
      <c r="K98" s="13"/>
      <c r="L98" s="187"/>
      <c r="M98" s="193"/>
      <c r="N98" s="194"/>
      <c r="O98" s="194"/>
      <c r="P98" s="194"/>
      <c r="Q98" s="194"/>
      <c r="R98" s="194"/>
      <c r="S98" s="194"/>
      <c r="T98" s="19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9" t="s">
        <v>159</v>
      </c>
      <c r="AU98" s="189" t="s">
        <v>81</v>
      </c>
      <c r="AV98" s="13" t="s">
        <v>81</v>
      </c>
      <c r="AW98" s="13" t="s">
        <v>33</v>
      </c>
      <c r="AX98" s="13" t="s">
        <v>71</v>
      </c>
      <c r="AY98" s="189" t="s">
        <v>144</v>
      </c>
    </row>
    <row r="99" s="13" customFormat="1">
      <c r="A99" s="13"/>
      <c r="B99" s="187"/>
      <c r="C99" s="13"/>
      <c r="D99" s="188" t="s">
        <v>159</v>
      </c>
      <c r="E99" s="189" t="s">
        <v>3</v>
      </c>
      <c r="F99" s="190" t="s">
        <v>657</v>
      </c>
      <c r="G99" s="13"/>
      <c r="H99" s="191">
        <v>18.315000000000001</v>
      </c>
      <c r="I99" s="192"/>
      <c r="J99" s="13"/>
      <c r="K99" s="13"/>
      <c r="L99" s="187"/>
      <c r="M99" s="193"/>
      <c r="N99" s="194"/>
      <c r="O99" s="194"/>
      <c r="P99" s="194"/>
      <c r="Q99" s="194"/>
      <c r="R99" s="194"/>
      <c r="S99" s="194"/>
      <c r="T99" s="19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9" t="s">
        <v>159</v>
      </c>
      <c r="AU99" s="189" t="s">
        <v>81</v>
      </c>
      <c r="AV99" s="13" t="s">
        <v>81</v>
      </c>
      <c r="AW99" s="13" t="s">
        <v>33</v>
      </c>
      <c r="AX99" s="13" t="s">
        <v>71</v>
      </c>
      <c r="AY99" s="189" t="s">
        <v>144</v>
      </c>
    </row>
    <row r="100" s="13" customFormat="1">
      <c r="A100" s="13"/>
      <c r="B100" s="187"/>
      <c r="C100" s="13"/>
      <c r="D100" s="188" t="s">
        <v>159</v>
      </c>
      <c r="E100" s="189" t="s">
        <v>3</v>
      </c>
      <c r="F100" s="190" t="s">
        <v>658</v>
      </c>
      <c r="G100" s="13"/>
      <c r="H100" s="191">
        <v>41.895000000000003</v>
      </c>
      <c r="I100" s="192"/>
      <c r="J100" s="13"/>
      <c r="K100" s="13"/>
      <c r="L100" s="187"/>
      <c r="M100" s="193"/>
      <c r="N100" s="194"/>
      <c r="O100" s="194"/>
      <c r="P100" s="194"/>
      <c r="Q100" s="194"/>
      <c r="R100" s="194"/>
      <c r="S100" s="194"/>
      <c r="T100" s="19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9" t="s">
        <v>159</v>
      </c>
      <c r="AU100" s="189" t="s">
        <v>81</v>
      </c>
      <c r="AV100" s="13" t="s">
        <v>81</v>
      </c>
      <c r="AW100" s="13" t="s">
        <v>33</v>
      </c>
      <c r="AX100" s="13" t="s">
        <v>71</v>
      </c>
      <c r="AY100" s="189" t="s">
        <v>144</v>
      </c>
    </row>
    <row r="101" s="13" customFormat="1">
      <c r="A101" s="13"/>
      <c r="B101" s="187"/>
      <c r="C101" s="13"/>
      <c r="D101" s="188" t="s">
        <v>159</v>
      </c>
      <c r="E101" s="189" t="s">
        <v>3</v>
      </c>
      <c r="F101" s="190" t="s">
        <v>659</v>
      </c>
      <c r="G101" s="13"/>
      <c r="H101" s="191">
        <v>11.789999999999999</v>
      </c>
      <c r="I101" s="192"/>
      <c r="J101" s="13"/>
      <c r="K101" s="13"/>
      <c r="L101" s="187"/>
      <c r="M101" s="193"/>
      <c r="N101" s="194"/>
      <c r="O101" s="194"/>
      <c r="P101" s="194"/>
      <c r="Q101" s="194"/>
      <c r="R101" s="194"/>
      <c r="S101" s="194"/>
      <c r="T101" s="19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9" t="s">
        <v>159</v>
      </c>
      <c r="AU101" s="189" t="s">
        <v>81</v>
      </c>
      <c r="AV101" s="13" t="s">
        <v>81</v>
      </c>
      <c r="AW101" s="13" t="s">
        <v>33</v>
      </c>
      <c r="AX101" s="13" t="s">
        <v>71</v>
      </c>
      <c r="AY101" s="189" t="s">
        <v>144</v>
      </c>
    </row>
    <row r="102" s="13" customFormat="1">
      <c r="A102" s="13"/>
      <c r="B102" s="187"/>
      <c r="C102" s="13"/>
      <c r="D102" s="188" t="s">
        <v>159</v>
      </c>
      <c r="E102" s="189" t="s">
        <v>3</v>
      </c>
      <c r="F102" s="190" t="s">
        <v>660</v>
      </c>
      <c r="G102" s="13"/>
      <c r="H102" s="191">
        <v>32.219999999999999</v>
      </c>
      <c r="I102" s="192"/>
      <c r="J102" s="13"/>
      <c r="K102" s="13"/>
      <c r="L102" s="187"/>
      <c r="M102" s="193"/>
      <c r="N102" s="194"/>
      <c r="O102" s="194"/>
      <c r="P102" s="194"/>
      <c r="Q102" s="194"/>
      <c r="R102" s="194"/>
      <c r="S102" s="194"/>
      <c r="T102" s="19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9" t="s">
        <v>159</v>
      </c>
      <c r="AU102" s="189" t="s">
        <v>81</v>
      </c>
      <c r="AV102" s="13" t="s">
        <v>81</v>
      </c>
      <c r="AW102" s="13" t="s">
        <v>33</v>
      </c>
      <c r="AX102" s="13" t="s">
        <v>71</v>
      </c>
      <c r="AY102" s="189" t="s">
        <v>144</v>
      </c>
    </row>
    <row r="103" s="13" customFormat="1">
      <c r="A103" s="13"/>
      <c r="B103" s="187"/>
      <c r="C103" s="13"/>
      <c r="D103" s="188" t="s">
        <v>159</v>
      </c>
      <c r="E103" s="189" t="s">
        <v>3</v>
      </c>
      <c r="F103" s="190" t="s">
        <v>661</v>
      </c>
      <c r="G103" s="13"/>
      <c r="H103" s="191">
        <v>23.43</v>
      </c>
      <c r="I103" s="192"/>
      <c r="J103" s="13"/>
      <c r="K103" s="13"/>
      <c r="L103" s="187"/>
      <c r="M103" s="193"/>
      <c r="N103" s="194"/>
      <c r="O103" s="194"/>
      <c r="P103" s="194"/>
      <c r="Q103" s="194"/>
      <c r="R103" s="194"/>
      <c r="S103" s="194"/>
      <c r="T103" s="19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89" t="s">
        <v>159</v>
      </c>
      <c r="AU103" s="189" t="s">
        <v>81</v>
      </c>
      <c r="AV103" s="13" t="s">
        <v>81</v>
      </c>
      <c r="AW103" s="13" t="s">
        <v>33</v>
      </c>
      <c r="AX103" s="13" t="s">
        <v>71</v>
      </c>
      <c r="AY103" s="189" t="s">
        <v>144</v>
      </c>
    </row>
    <row r="104" s="13" customFormat="1">
      <c r="A104" s="13"/>
      <c r="B104" s="187"/>
      <c r="C104" s="13"/>
      <c r="D104" s="188" t="s">
        <v>159</v>
      </c>
      <c r="E104" s="189" t="s">
        <v>3</v>
      </c>
      <c r="F104" s="190" t="s">
        <v>662</v>
      </c>
      <c r="G104" s="13"/>
      <c r="H104" s="191">
        <v>23.43</v>
      </c>
      <c r="I104" s="192"/>
      <c r="J104" s="13"/>
      <c r="K104" s="13"/>
      <c r="L104" s="187"/>
      <c r="M104" s="193"/>
      <c r="N104" s="194"/>
      <c r="O104" s="194"/>
      <c r="P104" s="194"/>
      <c r="Q104" s="194"/>
      <c r="R104" s="194"/>
      <c r="S104" s="194"/>
      <c r="T104" s="19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9" t="s">
        <v>159</v>
      </c>
      <c r="AU104" s="189" t="s">
        <v>81</v>
      </c>
      <c r="AV104" s="13" t="s">
        <v>81</v>
      </c>
      <c r="AW104" s="13" t="s">
        <v>33</v>
      </c>
      <c r="AX104" s="13" t="s">
        <v>71</v>
      </c>
      <c r="AY104" s="189" t="s">
        <v>144</v>
      </c>
    </row>
    <row r="105" s="14" customFormat="1">
      <c r="A105" s="14"/>
      <c r="B105" s="196"/>
      <c r="C105" s="14"/>
      <c r="D105" s="188" t="s">
        <v>159</v>
      </c>
      <c r="E105" s="197" t="s">
        <v>3</v>
      </c>
      <c r="F105" s="198" t="s">
        <v>163</v>
      </c>
      <c r="G105" s="14"/>
      <c r="H105" s="199">
        <v>494.20500000000004</v>
      </c>
      <c r="I105" s="200"/>
      <c r="J105" s="14"/>
      <c r="K105" s="14"/>
      <c r="L105" s="196"/>
      <c r="M105" s="201"/>
      <c r="N105" s="202"/>
      <c r="O105" s="202"/>
      <c r="P105" s="202"/>
      <c r="Q105" s="202"/>
      <c r="R105" s="202"/>
      <c r="S105" s="202"/>
      <c r="T105" s="20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7" t="s">
        <v>159</v>
      </c>
      <c r="AU105" s="197" t="s">
        <v>81</v>
      </c>
      <c r="AV105" s="14" t="s">
        <v>151</v>
      </c>
      <c r="AW105" s="14" t="s">
        <v>33</v>
      </c>
      <c r="AX105" s="14" t="s">
        <v>79</v>
      </c>
      <c r="AY105" s="197" t="s">
        <v>144</v>
      </c>
    </row>
    <row r="106" s="2" customFormat="1" ht="44.25" customHeight="1">
      <c r="A106" s="41"/>
      <c r="B106" s="168"/>
      <c r="C106" s="169" t="s">
        <v>81</v>
      </c>
      <c r="D106" s="169" t="s">
        <v>146</v>
      </c>
      <c r="E106" s="170" t="s">
        <v>663</v>
      </c>
      <c r="F106" s="171" t="s">
        <v>664</v>
      </c>
      <c r="G106" s="172" t="s">
        <v>189</v>
      </c>
      <c r="H106" s="173">
        <v>60</v>
      </c>
      <c r="I106" s="174"/>
      <c r="J106" s="175">
        <f>ROUND(I106*H106,2)</f>
        <v>0</v>
      </c>
      <c r="K106" s="171" t="s">
        <v>3</v>
      </c>
      <c r="L106" s="42"/>
      <c r="M106" s="176" t="s">
        <v>3</v>
      </c>
      <c r="N106" s="177" t="s">
        <v>42</v>
      </c>
      <c r="O106" s="7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80" t="s">
        <v>151</v>
      </c>
      <c r="AT106" s="180" t="s">
        <v>146</v>
      </c>
      <c r="AU106" s="180" t="s">
        <v>81</v>
      </c>
      <c r="AY106" s="22" t="s">
        <v>144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22" t="s">
        <v>79</v>
      </c>
      <c r="BK106" s="181">
        <f>ROUND(I106*H106,2)</f>
        <v>0</v>
      </c>
      <c r="BL106" s="22" t="s">
        <v>151</v>
      </c>
      <c r="BM106" s="180" t="s">
        <v>665</v>
      </c>
    </row>
    <row r="107" s="13" customFormat="1">
      <c r="A107" s="13"/>
      <c r="B107" s="187"/>
      <c r="C107" s="13"/>
      <c r="D107" s="188" t="s">
        <v>159</v>
      </c>
      <c r="E107" s="189" t="s">
        <v>3</v>
      </c>
      <c r="F107" s="190" t="s">
        <v>666</v>
      </c>
      <c r="G107" s="13"/>
      <c r="H107" s="191">
        <v>60</v>
      </c>
      <c r="I107" s="192"/>
      <c r="J107" s="13"/>
      <c r="K107" s="13"/>
      <c r="L107" s="187"/>
      <c r="M107" s="193"/>
      <c r="N107" s="194"/>
      <c r="O107" s="194"/>
      <c r="P107" s="194"/>
      <c r="Q107" s="194"/>
      <c r="R107" s="194"/>
      <c r="S107" s="194"/>
      <c r="T107" s="19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9" t="s">
        <v>159</v>
      </c>
      <c r="AU107" s="189" t="s">
        <v>81</v>
      </c>
      <c r="AV107" s="13" t="s">
        <v>81</v>
      </c>
      <c r="AW107" s="13" t="s">
        <v>33</v>
      </c>
      <c r="AX107" s="13" t="s">
        <v>79</v>
      </c>
      <c r="AY107" s="189" t="s">
        <v>144</v>
      </c>
    </row>
    <row r="108" s="2" customFormat="1" ht="62.7" customHeight="1">
      <c r="A108" s="41"/>
      <c r="B108" s="168"/>
      <c r="C108" s="169" t="s">
        <v>164</v>
      </c>
      <c r="D108" s="169" t="s">
        <v>146</v>
      </c>
      <c r="E108" s="170" t="s">
        <v>200</v>
      </c>
      <c r="F108" s="171" t="s">
        <v>667</v>
      </c>
      <c r="G108" s="172" t="s">
        <v>189</v>
      </c>
      <c r="H108" s="173">
        <v>494.20499999999998</v>
      </c>
      <c r="I108" s="174"/>
      <c r="J108" s="175">
        <f>ROUND(I108*H108,2)</f>
        <v>0</v>
      </c>
      <c r="K108" s="171" t="s">
        <v>3</v>
      </c>
      <c r="L108" s="42"/>
      <c r="M108" s="176" t="s">
        <v>3</v>
      </c>
      <c r="N108" s="177" t="s">
        <v>42</v>
      </c>
      <c r="O108" s="7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80" t="s">
        <v>151</v>
      </c>
      <c r="AT108" s="180" t="s">
        <v>146</v>
      </c>
      <c r="AU108" s="180" t="s">
        <v>81</v>
      </c>
      <c r="AY108" s="22" t="s">
        <v>144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22" t="s">
        <v>79</v>
      </c>
      <c r="BK108" s="181">
        <f>ROUND(I108*H108,2)</f>
        <v>0</v>
      </c>
      <c r="BL108" s="22" t="s">
        <v>151</v>
      </c>
      <c r="BM108" s="180" t="s">
        <v>668</v>
      </c>
    </row>
    <row r="109" s="13" customFormat="1">
      <c r="A109" s="13"/>
      <c r="B109" s="187"/>
      <c r="C109" s="13"/>
      <c r="D109" s="188" t="s">
        <v>159</v>
      </c>
      <c r="E109" s="189" t="s">
        <v>3</v>
      </c>
      <c r="F109" s="190" t="s">
        <v>669</v>
      </c>
      <c r="G109" s="13"/>
      <c r="H109" s="191">
        <v>494.20499999999998</v>
      </c>
      <c r="I109" s="192"/>
      <c r="J109" s="13"/>
      <c r="K109" s="13"/>
      <c r="L109" s="187"/>
      <c r="M109" s="193"/>
      <c r="N109" s="194"/>
      <c r="O109" s="194"/>
      <c r="P109" s="194"/>
      <c r="Q109" s="194"/>
      <c r="R109" s="194"/>
      <c r="S109" s="194"/>
      <c r="T109" s="19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9" t="s">
        <v>159</v>
      </c>
      <c r="AU109" s="189" t="s">
        <v>81</v>
      </c>
      <c r="AV109" s="13" t="s">
        <v>81</v>
      </c>
      <c r="AW109" s="13" t="s">
        <v>33</v>
      </c>
      <c r="AX109" s="13" t="s">
        <v>79</v>
      </c>
      <c r="AY109" s="189" t="s">
        <v>144</v>
      </c>
    </row>
    <row r="110" s="2" customFormat="1" ht="24.15" customHeight="1">
      <c r="A110" s="41"/>
      <c r="B110" s="168"/>
      <c r="C110" s="169" t="s">
        <v>151</v>
      </c>
      <c r="D110" s="169" t="s">
        <v>146</v>
      </c>
      <c r="E110" s="170" t="s">
        <v>670</v>
      </c>
      <c r="F110" s="171" t="s">
        <v>671</v>
      </c>
      <c r="G110" s="172" t="s">
        <v>189</v>
      </c>
      <c r="H110" s="173">
        <v>123.551</v>
      </c>
      <c r="I110" s="174"/>
      <c r="J110" s="175">
        <f>ROUND(I110*H110,2)</f>
        <v>0</v>
      </c>
      <c r="K110" s="171" t="s">
        <v>3</v>
      </c>
      <c r="L110" s="42"/>
      <c r="M110" s="176" t="s">
        <v>3</v>
      </c>
      <c r="N110" s="177" t="s">
        <v>42</v>
      </c>
      <c r="O110" s="7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180" t="s">
        <v>151</v>
      </c>
      <c r="AT110" s="180" t="s">
        <v>146</v>
      </c>
      <c r="AU110" s="180" t="s">
        <v>81</v>
      </c>
      <c r="AY110" s="22" t="s">
        <v>144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22" t="s">
        <v>79</v>
      </c>
      <c r="BK110" s="181">
        <f>ROUND(I110*H110,2)</f>
        <v>0</v>
      </c>
      <c r="BL110" s="22" t="s">
        <v>151</v>
      </c>
      <c r="BM110" s="180" t="s">
        <v>672</v>
      </c>
    </row>
    <row r="111" s="13" customFormat="1">
      <c r="A111" s="13"/>
      <c r="B111" s="187"/>
      <c r="C111" s="13"/>
      <c r="D111" s="188" t="s">
        <v>159</v>
      </c>
      <c r="E111" s="189" t="s">
        <v>3</v>
      </c>
      <c r="F111" s="190" t="s">
        <v>673</v>
      </c>
      <c r="G111" s="13"/>
      <c r="H111" s="191">
        <v>123.551</v>
      </c>
      <c r="I111" s="192"/>
      <c r="J111" s="13"/>
      <c r="K111" s="13"/>
      <c r="L111" s="187"/>
      <c r="M111" s="193"/>
      <c r="N111" s="194"/>
      <c r="O111" s="194"/>
      <c r="P111" s="194"/>
      <c r="Q111" s="194"/>
      <c r="R111" s="194"/>
      <c r="S111" s="194"/>
      <c r="T111" s="19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159</v>
      </c>
      <c r="AU111" s="189" t="s">
        <v>81</v>
      </c>
      <c r="AV111" s="13" t="s">
        <v>81</v>
      </c>
      <c r="AW111" s="13" t="s">
        <v>33</v>
      </c>
      <c r="AX111" s="13" t="s">
        <v>79</v>
      </c>
      <c r="AY111" s="189" t="s">
        <v>144</v>
      </c>
    </row>
    <row r="112" s="2" customFormat="1" ht="44.25" customHeight="1">
      <c r="A112" s="41"/>
      <c r="B112" s="168"/>
      <c r="C112" s="169" t="s">
        <v>174</v>
      </c>
      <c r="D112" s="169" t="s">
        <v>146</v>
      </c>
      <c r="E112" s="170" t="s">
        <v>674</v>
      </c>
      <c r="F112" s="171" t="s">
        <v>675</v>
      </c>
      <c r="G112" s="172" t="s">
        <v>189</v>
      </c>
      <c r="H112" s="173">
        <v>494.20499999999998</v>
      </c>
      <c r="I112" s="174"/>
      <c r="J112" s="175">
        <f>ROUND(I112*H112,2)</f>
        <v>0</v>
      </c>
      <c r="K112" s="171" t="s">
        <v>3</v>
      </c>
      <c r="L112" s="42"/>
      <c r="M112" s="176" t="s">
        <v>3</v>
      </c>
      <c r="N112" s="177" t="s">
        <v>42</v>
      </c>
      <c r="O112" s="7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180" t="s">
        <v>151</v>
      </c>
      <c r="AT112" s="180" t="s">
        <v>146</v>
      </c>
      <c r="AU112" s="180" t="s">
        <v>81</v>
      </c>
      <c r="AY112" s="22" t="s">
        <v>144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22" t="s">
        <v>79</v>
      </c>
      <c r="BK112" s="181">
        <f>ROUND(I112*H112,2)</f>
        <v>0</v>
      </c>
      <c r="BL112" s="22" t="s">
        <v>151</v>
      </c>
      <c r="BM112" s="180" t="s">
        <v>676</v>
      </c>
    </row>
    <row r="113" s="13" customFormat="1">
      <c r="A113" s="13"/>
      <c r="B113" s="187"/>
      <c r="C113" s="13"/>
      <c r="D113" s="188" t="s">
        <v>159</v>
      </c>
      <c r="E113" s="189" t="s">
        <v>3</v>
      </c>
      <c r="F113" s="190" t="s">
        <v>677</v>
      </c>
      <c r="G113" s="13"/>
      <c r="H113" s="191">
        <v>30</v>
      </c>
      <c r="I113" s="192"/>
      <c r="J113" s="13"/>
      <c r="K113" s="13"/>
      <c r="L113" s="187"/>
      <c r="M113" s="193"/>
      <c r="N113" s="194"/>
      <c r="O113" s="194"/>
      <c r="P113" s="194"/>
      <c r="Q113" s="194"/>
      <c r="R113" s="194"/>
      <c r="S113" s="194"/>
      <c r="T113" s="19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9" t="s">
        <v>159</v>
      </c>
      <c r="AU113" s="189" t="s">
        <v>81</v>
      </c>
      <c r="AV113" s="13" t="s">
        <v>81</v>
      </c>
      <c r="AW113" s="13" t="s">
        <v>33</v>
      </c>
      <c r="AX113" s="13" t="s">
        <v>71</v>
      </c>
      <c r="AY113" s="189" t="s">
        <v>144</v>
      </c>
    </row>
    <row r="114" s="13" customFormat="1">
      <c r="A114" s="13"/>
      <c r="B114" s="187"/>
      <c r="C114" s="13"/>
      <c r="D114" s="188" t="s">
        <v>159</v>
      </c>
      <c r="E114" s="189" t="s">
        <v>3</v>
      </c>
      <c r="F114" s="190" t="s">
        <v>669</v>
      </c>
      <c r="G114" s="13"/>
      <c r="H114" s="191">
        <v>494.20499999999998</v>
      </c>
      <c r="I114" s="192"/>
      <c r="J114" s="13"/>
      <c r="K114" s="13"/>
      <c r="L114" s="187"/>
      <c r="M114" s="193"/>
      <c r="N114" s="194"/>
      <c r="O114" s="194"/>
      <c r="P114" s="194"/>
      <c r="Q114" s="194"/>
      <c r="R114" s="194"/>
      <c r="S114" s="194"/>
      <c r="T114" s="19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9" t="s">
        <v>159</v>
      </c>
      <c r="AU114" s="189" t="s">
        <v>81</v>
      </c>
      <c r="AV114" s="13" t="s">
        <v>81</v>
      </c>
      <c r="AW114" s="13" t="s">
        <v>33</v>
      </c>
      <c r="AX114" s="13" t="s">
        <v>79</v>
      </c>
      <c r="AY114" s="189" t="s">
        <v>144</v>
      </c>
    </row>
    <row r="115" s="2" customFormat="1" ht="44.25" customHeight="1">
      <c r="A115" s="41"/>
      <c r="B115" s="168"/>
      <c r="C115" s="169" t="s">
        <v>179</v>
      </c>
      <c r="D115" s="169" t="s">
        <v>146</v>
      </c>
      <c r="E115" s="170" t="s">
        <v>208</v>
      </c>
      <c r="F115" s="171" t="s">
        <v>678</v>
      </c>
      <c r="G115" s="172" t="s">
        <v>210</v>
      </c>
      <c r="H115" s="173">
        <v>838.72799999999995</v>
      </c>
      <c r="I115" s="174"/>
      <c r="J115" s="175">
        <f>ROUND(I115*H115,2)</f>
        <v>0</v>
      </c>
      <c r="K115" s="171" t="s">
        <v>3</v>
      </c>
      <c r="L115" s="42"/>
      <c r="M115" s="176" t="s">
        <v>3</v>
      </c>
      <c r="N115" s="177" t="s">
        <v>42</v>
      </c>
      <c r="O115" s="7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180" t="s">
        <v>151</v>
      </c>
      <c r="AT115" s="180" t="s">
        <v>146</v>
      </c>
      <c r="AU115" s="180" t="s">
        <v>81</v>
      </c>
      <c r="AY115" s="22" t="s">
        <v>144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22" t="s">
        <v>79</v>
      </c>
      <c r="BK115" s="181">
        <f>ROUND(I115*H115,2)</f>
        <v>0</v>
      </c>
      <c r="BL115" s="22" t="s">
        <v>151</v>
      </c>
      <c r="BM115" s="180" t="s">
        <v>679</v>
      </c>
    </row>
    <row r="116" s="13" customFormat="1">
      <c r="A116" s="13"/>
      <c r="B116" s="187"/>
      <c r="C116" s="13"/>
      <c r="D116" s="188" t="s">
        <v>159</v>
      </c>
      <c r="E116" s="189" t="s">
        <v>3</v>
      </c>
      <c r="F116" s="190" t="s">
        <v>680</v>
      </c>
      <c r="G116" s="13"/>
      <c r="H116" s="191">
        <v>838.72799999999995</v>
      </c>
      <c r="I116" s="192"/>
      <c r="J116" s="13"/>
      <c r="K116" s="13"/>
      <c r="L116" s="187"/>
      <c r="M116" s="193"/>
      <c r="N116" s="194"/>
      <c r="O116" s="194"/>
      <c r="P116" s="194"/>
      <c r="Q116" s="194"/>
      <c r="R116" s="194"/>
      <c r="S116" s="194"/>
      <c r="T116" s="19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159</v>
      </c>
      <c r="AU116" s="189" t="s">
        <v>81</v>
      </c>
      <c r="AV116" s="13" t="s">
        <v>81</v>
      </c>
      <c r="AW116" s="13" t="s">
        <v>33</v>
      </c>
      <c r="AX116" s="13" t="s">
        <v>79</v>
      </c>
      <c r="AY116" s="189" t="s">
        <v>144</v>
      </c>
    </row>
    <row r="117" s="2" customFormat="1" ht="44.25" customHeight="1">
      <c r="A117" s="41"/>
      <c r="B117" s="168"/>
      <c r="C117" s="169" t="s">
        <v>186</v>
      </c>
      <c r="D117" s="169" t="s">
        <v>146</v>
      </c>
      <c r="E117" s="170" t="s">
        <v>681</v>
      </c>
      <c r="F117" s="171" t="s">
        <v>682</v>
      </c>
      <c r="G117" s="172" t="s">
        <v>189</v>
      </c>
      <c r="H117" s="173">
        <v>30.071999999999999</v>
      </c>
      <c r="I117" s="174"/>
      <c r="J117" s="175">
        <f>ROUND(I117*H117,2)</f>
        <v>0</v>
      </c>
      <c r="K117" s="171" t="s">
        <v>3</v>
      </c>
      <c r="L117" s="42"/>
      <c r="M117" s="176" t="s">
        <v>3</v>
      </c>
      <c r="N117" s="177" t="s">
        <v>42</v>
      </c>
      <c r="O117" s="7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80" t="s">
        <v>151</v>
      </c>
      <c r="AT117" s="180" t="s">
        <v>146</v>
      </c>
      <c r="AU117" s="180" t="s">
        <v>81</v>
      </c>
      <c r="AY117" s="22" t="s">
        <v>144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22" t="s">
        <v>79</v>
      </c>
      <c r="BK117" s="181">
        <f>ROUND(I117*H117,2)</f>
        <v>0</v>
      </c>
      <c r="BL117" s="22" t="s">
        <v>151</v>
      </c>
      <c r="BM117" s="180" t="s">
        <v>683</v>
      </c>
    </row>
    <row r="118" s="13" customFormat="1">
      <c r="A118" s="13"/>
      <c r="B118" s="187"/>
      <c r="C118" s="13"/>
      <c r="D118" s="188" t="s">
        <v>159</v>
      </c>
      <c r="E118" s="189" t="s">
        <v>3</v>
      </c>
      <c r="F118" s="190" t="s">
        <v>684</v>
      </c>
      <c r="G118" s="13"/>
      <c r="H118" s="191">
        <v>30.071999999999999</v>
      </c>
      <c r="I118" s="192"/>
      <c r="J118" s="13"/>
      <c r="K118" s="13"/>
      <c r="L118" s="187"/>
      <c r="M118" s="193"/>
      <c r="N118" s="194"/>
      <c r="O118" s="194"/>
      <c r="P118" s="194"/>
      <c r="Q118" s="194"/>
      <c r="R118" s="194"/>
      <c r="S118" s="194"/>
      <c r="T118" s="19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9" t="s">
        <v>159</v>
      </c>
      <c r="AU118" s="189" t="s">
        <v>81</v>
      </c>
      <c r="AV118" s="13" t="s">
        <v>81</v>
      </c>
      <c r="AW118" s="13" t="s">
        <v>33</v>
      </c>
      <c r="AX118" s="13" t="s">
        <v>79</v>
      </c>
      <c r="AY118" s="189" t="s">
        <v>144</v>
      </c>
    </row>
    <row r="119" s="2" customFormat="1" ht="66.75" customHeight="1">
      <c r="A119" s="41"/>
      <c r="B119" s="168"/>
      <c r="C119" s="169" t="s">
        <v>194</v>
      </c>
      <c r="D119" s="169" t="s">
        <v>146</v>
      </c>
      <c r="E119" s="170" t="s">
        <v>685</v>
      </c>
      <c r="F119" s="171" t="s">
        <v>686</v>
      </c>
      <c r="G119" s="172" t="s">
        <v>189</v>
      </c>
      <c r="H119" s="173">
        <v>22.446000000000002</v>
      </c>
      <c r="I119" s="174"/>
      <c r="J119" s="175">
        <f>ROUND(I119*H119,2)</f>
        <v>0</v>
      </c>
      <c r="K119" s="171" t="s">
        <v>3</v>
      </c>
      <c r="L119" s="42"/>
      <c r="M119" s="176" t="s">
        <v>3</v>
      </c>
      <c r="N119" s="177" t="s">
        <v>42</v>
      </c>
      <c r="O119" s="7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80" t="s">
        <v>151</v>
      </c>
      <c r="AT119" s="180" t="s">
        <v>146</v>
      </c>
      <c r="AU119" s="180" t="s">
        <v>81</v>
      </c>
      <c r="AY119" s="22" t="s">
        <v>144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22" t="s">
        <v>79</v>
      </c>
      <c r="BK119" s="181">
        <f>ROUND(I119*H119,2)</f>
        <v>0</v>
      </c>
      <c r="BL119" s="22" t="s">
        <v>151</v>
      </c>
      <c r="BM119" s="180" t="s">
        <v>687</v>
      </c>
    </row>
    <row r="120" s="13" customFormat="1">
      <c r="A120" s="13"/>
      <c r="B120" s="187"/>
      <c r="C120" s="13"/>
      <c r="D120" s="188" t="s">
        <v>159</v>
      </c>
      <c r="E120" s="189" t="s">
        <v>3</v>
      </c>
      <c r="F120" s="190" t="s">
        <v>688</v>
      </c>
      <c r="G120" s="13"/>
      <c r="H120" s="191">
        <v>22.446000000000002</v>
      </c>
      <c r="I120" s="192"/>
      <c r="J120" s="13"/>
      <c r="K120" s="13"/>
      <c r="L120" s="187"/>
      <c r="M120" s="193"/>
      <c r="N120" s="194"/>
      <c r="O120" s="194"/>
      <c r="P120" s="194"/>
      <c r="Q120" s="194"/>
      <c r="R120" s="194"/>
      <c r="S120" s="194"/>
      <c r="T120" s="19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9" t="s">
        <v>159</v>
      </c>
      <c r="AU120" s="189" t="s">
        <v>81</v>
      </c>
      <c r="AV120" s="13" t="s">
        <v>81</v>
      </c>
      <c r="AW120" s="13" t="s">
        <v>33</v>
      </c>
      <c r="AX120" s="13" t="s">
        <v>79</v>
      </c>
      <c r="AY120" s="189" t="s">
        <v>144</v>
      </c>
    </row>
    <row r="121" s="2" customFormat="1" ht="16.5" customHeight="1">
      <c r="A121" s="41"/>
      <c r="B121" s="168"/>
      <c r="C121" s="205" t="s">
        <v>199</v>
      </c>
      <c r="D121" s="205" t="s">
        <v>238</v>
      </c>
      <c r="E121" s="206" t="s">
        <v>689</v>
      </c>
      <c r="F121" s="207" t="s">
        <v>690</v>
      </c>
      <c r="G121" s="208" t="s">
        <v>210</v>
      </c>
      <c r="H121" s="209">
        <v>44.892000000000003</v>
      </c>
      <c r="I121" s="210"/>
      <c r="J121" s="211">
        <f>ROUND(I121*H121,2)</f>
        <v>0</v>
      </c>
      <c r="K121" s="207" t="s">
        <v>3</v>
      </c>
      <c r="L121" s="212"/>
      <c r="M121" s="213" t="s">
        <v>3</v>
      </c>
      <c r="N121" s="214" t="s">
        <v>42</v>
      </c>
      <c r="O121" s="75"/>
      <c r="P121" s="178">
        <f>O121*H121</f>
        <v>0</v>
      </c>
      <c r="Q121" s="178">
        <v>1</v>
      </c>
      <c r="R121" s="178">
        <f>Q121*H121</f>
        <v>44.892000000000003</v>
      </c>
      <c r="S121" s="178">
        <v>0</v>
      </c>
      <c r="T121" s="17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180" t="s">
        <v>194</v>
      </c>
      <c r="AT121" s="180" t="s">
        <v>238</v>
      </c>
      <c r="AU121" s="180" t="s">
        <v>81</v>
      </c>
      <c r="AY121" s="22" t="s">
        <v>144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22" t="s">
        <v>79</v>
      </c>
      <c r="BK121" s="181">
        <f>ROUND(I121*H121,2)</f>
        <v>0</v>
      </c>
      <c r="BL121" s="22" t="s">
        <v>151</v>
      </c>
      <c r="BM121" s="180" t="s">
        <v>691</v>
      </c>
    </row>
    <row r="122" s="13" customFormat="1">
      <c r="A122" s="13"/>
      <c r="B122" s="187"/>
      <c r="C122" s="13"/>
      <c r="D122" s="188" t="s">
        <v>159</v>
      </c>
      <c r="E122" s="189" t="s">
        <v>3</v>
      </c>
      <c r="F122" s="190" t="s">
        <v>692</v>
      </c>
      <c r="G122" s="13"/>
      <c r="H122" s="191">
        <v>44.892000000000003</v>
      </c>
      <c r="I122" s="192"/>
      <c r="J122" s="13"/>
      <c r="K122" s="13"/>
      <c r="L122" s="187"/>
      <c r="M122" s="193"/>
      <c r="N122" s="194"/>
      <c r="O122" s="194"/>
      <c r="P122" s="194"/>
      <c r="Q122" s="194"/>
      <c r="R122" s="194"/>
      <c r="S122" s="194"/>
      <c r="T122" s="19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9" t="s">
        <v>159</v>
      </c>
      <c r="AU122" s="189" t="s">
        <v>81</v>
      </c>
      <c r="AV122" s="13" t="s">
        <v>81</v>
      </c>
      <c r="AW122" s="13" t="s">
        <v>33</v>
      </c>
      <c r="AX122" s="13" t="s">
        <v>79</v>
      </c>
      <c r="AY122" s="189" t="s">
        <v>144</v>
      </c>
    </row>
    <row r="123" s="2" customFormat="1" ht="33" customHeight="1">
      <c r="A123" s="41"/>
      <c r="B123" s="168"/>
      <c r="C123" s="169" t="s">
        <v>207</v>
      </c>
      <c r="D123" s="169" t="s">
        <v>146</v>
      </c>
      <c r="E123" s="170" t="s">
        <v>219</v>
      </c>
      <c r="F123" s="171" t="s">
        <v>693</v>
      </c>
      <c r="G123" s="172" t="s">
        <v>149</v>
      </c>
      <c r="H123" s="173">
        <v>446.19999999999999</v>
      </c>
      <c r="I123" s="174"/>
      <c r="J123" s="175">
        <f>ROUND(I123*H123,2)</f>
        <v>0</v>
      </c>
      <c r="K123" s="171" t="s">
        <v>3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151</v>
      </c>
      <c r="AT123" s="180" t="s">
        <v>146</v>
      </c>
      <c r="AU123" s="180" t="s">
        <v>81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151</v>
      </c>
      <c r="BM123" s="180" t="s">
        <v>694</v>
      </c>
    </row>
    <row r="124" s="13" customFormat="1">
      <c r="A124" s="13"/>
      <c r="B124" s="187"/>
      <c r="C124" s="13"/>
      <c r="D124" s="188" t="s">
        <v>159</v>
      </c>
      <c r="E124" s="189" t="s">
        <v>3</v>
      </c>
      <c r="F124" s="190" t="s">
        <v>695</v>
      </c>
      <c r="G124" s="13"/>
      <c r="H124" s="191">
        <v>42</v>
      </c>
      <c r="I124" s="192"/>
      <c r="J124" s="13"/>
      <c r="K124" s="13"/>
      <c r="L124" s="187"/>
      <c r="M124" s="193"/>
      <c r="N124" s="194"/>
      <c r="O124" s="194"/>
      <c r="P124" s="194"/>
      <c r="Q124" s="194"/>
      <c r="R124" s="194"/>
      <c r="S124" s="194"/>
      <c r="T124" s="19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9" t="s">
        <v>159</v>
      </c>
      <c r="AU124" s="189" t="s">
        <v>81</v>
      </c>
      <c r="AV124" s="13" t="s">
        <v>81</v>
      </c>
      <c r="AW124" s="13" t="s">
        <v>33</v>
      </c>
      <c r="AX124" s="13" t="s">
        <v>71</v>
      </c>
      <c r="AY124" s="189" t="s">
        <v>144</v>
      </c>
    </row>
    <row r="125" s="13" customFormat="1">
      <c r="A125" s="13"/>
      <c r="B125" s="187"/>
      <c r="C125" s="13"/>
      <c r="D125" s="188" t="s">
        <v>159</v>
      </c>
      <c r="E125" s="189" t="s">
        <v>3</v>
      </c>
      <c r="F125" s="190" t="s">
        <v>696</v>
      </c>
      <c r="G125" s="13"/>
      <c r="H125" s="191">
        <v>42</v>
      </c>
      <c r="I125" s="192"/>
      <c r="J125" s="13"/>
      <c r="K125" s="13"/>
      <c r="L125" s="187"/>
      <c r="M125" s="193"/>
      <c r="N125" s="194"/>
      <c r="O125" s="194"/>
      <c r="P125" s="194"/>
      <c r="Q125" s="194"/>
      <c r="R125" s="194"/>
      <c r="S125" s="194"/>
      <c r="T125" s="19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9" t="s">
        <v>159</v>
      </c>
      <c r="AU125" s="189" t="s">
        <v>81</v>
      </c>
      <c r="AV125" s="13" t="s">
        <v>81</v>
      </c>
      <c r="AW125" s="13" t="s">
        <v>33</v>
      </c>
      <c r="AX125" s="13" t="s">
        <v>71</v>
      </c>
      <c r="AY125" s="189" t="s">
        <v>144</v>
      </c>
    </row>
    <row r="126" s="13" customFormat="1">
      <c r="A126" s="13"/>
      <c r="B126" s="187"/>
      <c r="C126" s="13"/>
      <c r="D126" s="188" t="s">
        <v>159</v>
      </c>
      <c r="E126" s="189" t="s">
        <v>3</v>
      </c>
      <c r="F126" s="190" t="s">
        <v>697</v>
      </c>
      <c r="G126" s="13"/>
      <c r="H126" s="191">
        <v>23</v>
      </c>
      <c r="I126" s="192"/>
      <c r="J126" s="13"/>
      <c r="K126" s="13"/>
      <c r="L126" s="187"/>
      <c r="M126" s="193"/>
      <c r="N126" s="194"/>
      <c r="O126" s="194"/>
      <c r="P126" s="194"/>
      <c r="Q126" s="194"/>
      <c r="R126" s="194"/>
      <c r="S126" s="194"/>
      <c r="T126" s="19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159</v>
      </c>
      <c r="AU126" s="189" t="s">
        <v>81</v>
      </c>
      <c r="AV126" s="13" t="s">
        <v>81</v>
      </c>
      <c r="AW126" s="13" t="s">
        <v>33</v>
      </c>
      <c r="AX126" s="13" t="s">
        <v>71</v>
      </c>
      <c r="AY126" s="189" t="s">
        <v>144</v>
      </c>
    </row>
    <row r="127" s="13" customFormat="1">
      <c r="A127" s="13"/>
      <c r="B127" s="187"/>
      <c r="C127" s="13"/>
      <c r="D127" s="188" t="s">
        <v>159</v>
      </c>
      <c r="E127" s="189" t="s">
        <v>3</v>
      </c>
      <c r="F127" s="190" t="s">
        <v>698</v>
      </c>
      <c r="G127" s="13"/>
      <c r="H127" s="191">
        <v>6</v>
      </c>
      <c r="I127" s="192"/>
      <c r="J127" s="13"/>
      <c r="K127" s="13"/>
      <c r="L127" s="187"/>
      <c r="M127" s="193"/>
      <c r="N127" s="194"/>
      <c r="O127" s="194"/>
      <c r="P127" s="194"/>
      <c r="Q127" s="194"/>
      <c r="R127" s="194"/>
      <c r="S127" s="194"/>
      <c r="T127" s="19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9" t="s">
        <v>159</v>
      </c>
      <c r="AU127" s="189" t="s">
        <v>81</v>
      </c>
      <c r="AV127" s="13" t="s">
        <v>81</v>
      </c>
      <c r="AW127" s="13" t="s">
        <v>33</v>
      </c>
      <c r="AX127" s="13" t="s">
        <v>71</v>
      </c>
      <c r="AY127" s="189" t="s">
        <v>144</v>
      </c>
    </row>
    <row r="128" s="13" customFormat="1">
      <c r="A128" s="13"/>
      <c r="B128" s="187"/>
      <c r="C128" s="13"/>
      <c r="D128" s="188" t="s">
        <v>159</v>
      </c>
      <c r="E128" s="189" t="s">
        <v>3</v>
      </c>
      <c r="F128" s="190" t="s">
        <v>699</v>
      </c>
      <c r="G128" s="13"/>
      <c r="H128" s="191">
        <v>16.199999999999999</v>
      </c>
      <c r="I128" s="192"/>
      <c r="J128" s="13"/>
      <c r="K128" s="13"/>
      <c r="L128" s="187"/>
      <c r="M128" s="193"/>
      <c r="N128" s="194"/>
      <c r="O128" s="194"/>
      <c r="P128" s="194"/>
      <c r="Q128" s="194"/>
      <c r="R128" s="194"/>
      <c r="S128" s="194"/>
      <c r="T128" s="19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159</v>
      </c>
      <c r="AU128" s="189" t="s">
        <v>81</v>
      </c>
      <c r="AV128" s="13" t="s">
        <v>81</v>
      </c>
      <c r="AW128" s="13" t="s">
        <v>33</v>
      </c>
      <c r="AX128" s="13" t="s">
        <v>71</v>
      </c>
      <c r="AY128" s="189" t="s">
        <v>144</v>
      </c>
    </row>
    <row r="129" s="13" customFormat="1">
      <c r="A129" s="13"/>
      <c r="B129" s="187"/>
      <c r="C129" s="13"/>
      <c r="D129" s="188" t="s">
        <v>159</v>
      </c>
      <c r="E129" s="189" t="s">
        <v>3</v>
      </c>
      <c r="F129" s="190" t="s">
        <v>700</v>
      </c>
      <c r="G129" s="13"/>
      <c r="H129" s="191">
        <v>18.300000000000001</v>
      </c>
      <c r="I129" s="192"/>
      <c r="J129" s="13"/>
      <c r="K129" s="13"/>
      <c r="L129" s="187"/>
      <c r="M129" s="193"/>
      <c r="N129" s="194"/>
      <c r="O129" s="194"/>
      <c r="P129" s="194"/>
      <c r="Q129" s="194"/>
      <c r="R129" s="194"/>
      <c r="S129" s="194"/>
      <c r="T129" s="19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9" t="s">
        <v>159</v>
      </c>
      <c r="AU129" s="189" t="s">
        <v>81</v>
      </c>
      <c r="AV129" s="13" t="s">
        <v>81</v>
      </c>
      <c r="AW129" s="13" t="s">
        <v>33</v>
      </c>
      <c r="AX129" s="13" t="s">
        <v>71</v>
      </c>
      <c r="AY129" s="189" t="s">
        <v>144</v>
      </c>
    </row>
    <row r="130" s="13" customFormat="1">
      <c r="A130" s="13"/>
      <c r="B130" s="187"/>
      <c r="C130" s="13"/>
      <c r="D130" s="188" t="s">
        <v>159</v>
      </c>
      <c r="E130" s="189" t="s">
        <v>3</v>
      </c>
      <c r="F130" s="190" t="s">
        <v>701</v>
      </c>
      <c r="G130" s="13"/>
      <c r="H130" s="191">
        <v>108</v>
      </c>
      <c r="I130" s="192"/>
      <c r="J130" s="13"/>
      <c r="K130" s="13"/>
      <c r="L130" s="187"/>
      <c r="M130" s="193"/>
      <c r="N130" s="194"/>
      <c r="O130" s="194"/>
      <c r="P130" s="194"/>
      <c r="Q130" s="194"/>
      <c r="R130" s="194"/>
      <c r="S130" s="194"/>
      <c r="T130" s="19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159</v>
      </c>
      <c r="AU130" s="189" t="s">
        <v>81</v>
      </c>
      <c r="AV130" s="13" t="s">
        <v>81</v>
      </c>
      <c r="AW130" s="13" t="s">
        <v>33</v>
      </c>
      <c r="AX130" s="13" t="s">
        <v>71</v>
      </c>
      <c r="AY130" s="189" t="s">
        <v>144</v>
      </c>
    </row>
    <row r="131" s="13" customFormat="1">
      <c r="A131" s="13"/>
      <c r="B131" s="187"/>
      <c r="C131" s="13"/>
      <c r="D131" s="188" t="s">
        <v>159</v>
      </c>
      <c r="E131" s="189" t="s">
        <v>3</v>
      </c>
      <c r="F131" s="190" t="s">
        <v>702</v>
      </c>
      <c r="G131" s="13"/>
      <c r="H131" s="191">
        <v>58.100000000000001</v>
      </c>
      <c r="I131" s="192"/>
      <c r="J131" s="13"/>
      <c r="K131" s="13"/>
      <c r="L131" s="187"/>
      <c r="M131" s="193"/>
      <c r="N131" s="194"/>
      <c r="O131" s="194"/>
      <c r="P131" s="194"/>
      <c r="Q131" s="194"/>
      <c r="R131" s="194"/>
      <c r="S131" s="194"/>
      <c r="T131" s="19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9" t="s">
        <v>159</v>
      </c>
      <c r="AU131" s="189" t="s">
        <v>81</v>
      </c>
      <c r="AV131" s="13" t="s">
        <v>81</v>
      </c>
      <c r="AW131" s="13" t="s">
        <v>33</v>
      </c>
      <c r="AX131" s="13" t="s">
        <v>71</v>
      </c>
      <c r="AY131" s="189" t="s">
        <v>144</v>
      </c>
    </row>
    <row r="132" s="13" customFormat="1">
      <c r="A132" s="13"/>
      <c r="B132" s="187"/>
      <c r="C132" s="13"/>
      <c r="D132" s="188" t="s">
        <v>159</v>
      </c>
      <c r="E132" s="189" t="s">
        <v>3</v>
      </c>
      <c r="F132" s="190" t="s">
        <v>703</v>
      </c>
      <c r="G132" s="13"/>
      <c r="H132" s="191">
        <v>16.699999999999999</v>
      </c>
      <c r="I132" s="192"/>
      <c r="J132" s="13"/>
      <c r="K132" s="13"/>
      <c r="L132" s="187"/>
      <c r="M132" s="193"/>
      <c r="N132" s="194"/>
      <c r="O132" s="194"/>
      <c r="P132" s="194"/>
      <c r="Q132" s="194"/>
      <c r="R132" s="194"/>
      <c r="S132" s="194"/>
      <c r="T132" s="19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159</v>
      </c>
      <c r="AU132" s="189" t="s">
        <v>81</v>
      </c>
      <c r="AV132" s="13" t="s">
        <v>81</v>
      </c>
      <c r="AW132" s="13" t="s">
        <v>33</v>
      </c>
      <c r="AX132" s="13" t="s">
        <v>71</v>
      </c>
      <c r="AY132" s="189" t="s">
        <v>144</v>
      </c>
    </row>
    <row r="133" s="13" customFormat="1">
      <c r="A133" s="13"/>
      <c r="B133" s="187"/>
      <c r="C133" s="13"/>
      <c r="D133" s="188" t="s">
        <v>159</v>
      </c>
      <c r="E133" s="189" t="s">
        <v>3</v>
      </c>
      <c r="F133" s="190" t="s">
        <v>704</v>
      </c>
      <c r="G133" s="13"/>
      <c r="H133" s="191">
        <v>40.100000000000001</v>
      </c>
      <c r="I133" s="192"/>
      <c r="J133" s="13"/>
      <c r="K133" s="13"/>
      <c r="L133" s="187"/>
      <c r="M133" s="193"/>
      <c r="N133" s="194"/>
      <c r="O133" s="194"/>
      <c r="P133" s="194"/>
      <c r="Q133" s="194"/>
      <c r="R133" s="194"/>
      <c r="S133" s="194"/>
      <c r="T133" s="19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9" t="s">
        <v>159</v>
      </c>
      <c r="AU133" s="189" t="s">
        <v>81</v>
      </c>
      <c r="AV133" s="13" t="s">
        <v>81</v>
      </c>
      <c r="AW133" s="13" t="s">
        <v>33</v>
      </c>
      <c r="AX133" s="13" t="s">
        <v>71</v>
      </c>
      <c r="AY133" s="189" t="s">
        <v>144</v>
      </c>
    </row>
    <row r="134" s="13" customFormat="1">
      <c r="A134" s="13"/>
      <c r="B134" s="187"/>
      <c r="C134" s="13"/>
      <c r="D134" s="188" t="s">
        <v>159</v>
      </c>
      <c r="E134" s="189" t="s">
        <v>3</v>
      </c>
      <c r="F134" s="190" t="s">
        <v>705</v>
      </c>
      <c r="G134" s="13"/>
      <c r="H134" s="191">
        <v>10.199999999999999</v>
      </c>
      <c r="I134" s="192"/>
      <c r="J134" s="13"/>
      <c r="K134" s="13"/>
      <c r="L134" s="187"/>
      <c r="M134" s="193"/>
      <c r="N134" s="194"/>
      <c r="O134" s="194"/>
      <c r="P134" s="194"/>
      <c r="Q134" s="194"/>
      <c r="R134" s="194"/>
      <c r="S134" s="194"/>
      <c r="T134" s="19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159</v>
      </c>
      <c r="AU134" s="189" t="s">
        <v>81</v>
      </c>
      <c r="AV134" s="13" t="s">
        <v>81</v>
      </c>
      <c r="AW134" s="13" t="s">
        <v>33</v>
      </c>
      <c r="AX134" s="13" t="s">
        <v>71</v>
      </c>
      <c r="AY134" s="189" t="s">
        <v>144</v>
      </c>
    </row>
    <row r="135" s="13" customFormat="1">
      <c r="A135" s="13"/>
      <c r="B135" s="187"/>
      <c r="C135" s="13"/>
      <c r="D135" s="188" t="s">
        <v>159</v>
      </c>
      <c r="E135" s="189" t="s">
        <v>3</v>
      </c>
      <c r="F135" s="190" t="s">
        <v>706</v>
      </c>
      <c r="G135" s="13"/>
      <c r="H135" s="191">
        <v>30.399999999999999</v>
      </c>
      <c r="I135" s="192"/>
      <c r="J135" s="13"/>
      <c r="K135" s="13"/>
      <c r="L135" s="187"/>
      <c r="M135" s="193"/>
      <c r="N135" s="194"/>
      <c r="O135" s="194"/>
      <c r="P135" s="194"/>
      <c r="Q135" s="194"/>
      <c r="R135" s="194"/>
      <c r="S135" s="194"/>
      <c r="T135" s="19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9" t="s">
        <v>159</v>
      </c>
      <c r="AU135" s="189" t="s">
        <v>81</v>
      </c>
      <c r="AV135" s="13" t="s">
        <v>81</v>
      </c>
      <c r="AW135" s="13" t="s">
        <v>33</v>
      </c>
      <c r="AX135" s="13" t="s">
        <v>71</v>
      </c>
      <c r="AY135" s="189" t="s">
        <v>144</v>
      </c>
    </row>
    <row r="136" s="13" customFormat="1">
      <c r="A136" s="13"/>
      <c r="B136" s="187"/>
      <c r="C136" s="13"/>
      <c r="D136" s="188" t="s">
        <v>159</v>
      </c>
      <c r="E136" s="189" t="s">
        <v>3</v>
      </c>
      <c r="F136" s="190" t="s">
        <v>707</v>
      </c>
      <c r="G136" s="13"/>
      <c r="H136" s="191">
        <v>17.600000000000001</v>
      </c>
      <c r="I136" s="192"/>
      <c r="J136" s="13"/>
      <c r="K136" s="13"/>
      <c r="L136" s="187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159</v>
      </c>
      <c r="AU136" s="189" t="s">
        <v>81</v>
      </c>
      <c r="AV136" s="13" t="s">
        <v>81</v>
      </c>
      <c r="AW136" s="13" t="s">
        <v>33</v>
      </c>
      <c r="AX136" s="13" t="s">
        <v>71</v>
      </c>
      <c r="AY136" s="189" t="s">
        <v>144</v>
      </c>
    </row>
    <row r="137" s="13" customFormat="1">
      <c r="A137" s="13"/>
      <c r="B137" s="187"/>
      <c r="C137" s="13"/>
      <c r="D137" s="188" t="s">
        <v>159</v>
      </c>
      <c r="E137" s="189" t="s">
        <v>3</v>
      </c>
      <c r="F137" s="190" t="s">
        <v>708</v>
      </c>
      <c r="G137" s="13"/>
      <c r="H137" s="191">
        <v>17.600000000000001</v>
      </c>
      <c r="I137" s="192"/>
      <c r="J137" s="13"/>
      <c r="K137" s="13"/>
      <c r="L137" s="187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9" t="s">
        <v>159</v>
      </c>
      <c r="AU137" s="189" t="s">
        <v>81</v>
      </c>
      <c r="AV137" s="13" t="s">
        <v>81</v>
      </c>
      <c r="AW137" s="13" t="s">
        <v>33</v>
      </c>
      <c r="AX137" s="13" t="s">
        <v>71</v>
      </c>
      <c r="AY137" s="189" t="s">
        <v>144</v>
      </c>
    </row>
    <row r="138" s="14" customFormat="1">
      <c r="A138" s="14"/>
      <c r="B138" s="196"/>
      <c r="C138" s="14"/>
      <c r="D138" s="188" t="s">
        <v>159</v>
      </c>
      <c r="E138" s="197" t="s">
        <v>3</v>
      </c>
      <c r="F138" s="198" t="s">
        <v>163</v>
      </c>
      <c r="G138" s="14"/>
      <c r="H138" s="199">
        <v>446.20000000000005</v>
      </c>
      <c r="I138" s="200"/>
      <c r="J138" s="14"/>
      <c r="K138" s="14"/>
      <c r="L138" s="196"/>
      <c r="M138" s="201"/>
      <c r="N138" s="202"/>
      <c r="O138" s="202"/>
      <c r="P138" s="202"/>
      <c r="Q138" s="202"/>
      <c r="R138" s="202"/>
      <c r="S138" s="202"/>
      <c r="T138" s="20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7" t="s">
        <v>159</v>
      </c>
      <c r="AU138" s="197" t="s">
        <v>81</v>
      </c>
      <c r="AV138" s="14" t="s">
        <v>151</v>
      </c>
      <c r="AW138" s="14" t="s">
        <v>33</v>
      </c>
      <c r="AX138" s="14" t="s">
        <v>79</v>
      </c>
      <c r="AY138" s="197" t="s">
        <v>144</v>
      </c>
    </row>
    <row r="139" s="2" customFormat="1" ht="24.15" customHeight="1">
      <c r="A139" s="41"/>
      <c r="B139" s="168"/>
      <c r="C139" s="169" t="s">
        <v>214</v>
      </c>
      <c r="D139" s="169" t="s">
        <v>146</v>
      </c>
      <c r="E139" s="170" t="s">
        <v>709</v>
      </c>
      <c r="F139" s="171" t="s">
        <v>710</v>
      </c>
      <c r="G139" s="172" t="s">
        <v>149</v>
      </c>
      <c r="H139" s="173">
        <v>200</v>
      </c>
      <c r="I139" s="174"/>
      <c r="J139" s="175">
        <f>ROUND(I139*H139,2)</f>
        <v>0</v>
      </c>
      <c r="K139" s="171" t="s">
        <v>3</v>
      </c>
      <c r="L139" s="42"/>
      <c r="M139" s="176" t="s">
        <v>3</v>
      </c>
      <c r="N139" s="177" t="s">
        <v>42</v>
      </c>
      <c r="O139" s="75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151</v>
      </c>
      <c r="AT139" s="180" t="s">
        <v>146</v>
      </c>
      <c r="AU139" s="180" t="s">
        <v>81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151</v>
      </c>
      <c r="BM139" s="180" t="s">
        <v>711</v>
      </c>
    </row>
    <row r="140" s="13" customFormat="1">
      <c r="A140" s="13"/>
      <c r="B140" s="187"/>
      <c r="C140" s="13"/>
      <c r="D140" s="188" t="s">
        <v>159</v>
      </c>
      <c r="E140" s="189" t="s">
        <v>3</v>
      </c>
      <c r="F140" s="190" t="s">
        <v>712</v>
      </c>
      <c r="G140" s="13"/>
      <c r="H140" s="191">
        <v>200</v>
      </c>
      <c r="I140" s="192"/>
      <c r="J140" s="13"/>
      <c r="K140" s="13"/>
      <c r="L140" s="187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159</v>
      </c>
      <c r="AU140" s="189" t="s">
        <v>81</v>
      </c>
      <c r="AV140" s="13" t="s">
        <v>81</v>
      </c>
      <c r="AW140" s="13" t="s">
        <v>33</v>
      </c>
      <c r="AX140" s="13" t="s">
        <v>79</v>
      </c>
      <c r="AY140" s="189" t="s">
        <v>144</v>
      </c>
    </row>
    <row r="141" s="2" customFormat="1" ht="16.5" customHeight="1">
      <c r="A141" s="41"/>
      <c r="B141" s="168"/>
      <c r="C141" s="205" t="s">
        <v>9</v>
      </c>
      <c r="D141" s="205" t="s">
        <v>238</v>
      </c>
      <c r="E141" s="206" t="s">
        <v>713</v>
      </c>
      <c r="F141" s="207" t="s">
        <v>714</v>
      </c>
      <c r="G141" s="208" t="s">
        <v>149</v>
      </c>
      <c r="H141" s="209">
        <v>220</v>
      </c>
      <c r="I141" s="210"/>
      <c r="J141" s="211">
        <f>ROUND(I141*H141,2)</f>
        <v>0</v>
      </c>
      <c r="K141" s="207" t="s">
        <v>3</v>
      </c>
      <c r="L141" s="212"/>
      <c r="M141" s="213" t="s">
        <v>3</v>
      </c>
      <c r="N141" s="214" t="s">
        <v>42</v>
      </c>
      <c r="O141" s="75"/>
      <c r="P141" s="178">
        <f>O141*H141</f>
        <v>0</v>
      </c>
      <c r="Q141" s="178">
        <v>0.00069999999999999999</v>
      </c>
      <c r="R141" s="178">
        <f>Q141*H141</f>
        <v>0.154</v>
      </c>
      <c r="S141" s="178">
        <v>0</v>
      </c>
      <c r="T141" s="17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80" t="s">
        <v>194</v>
      </c>
      <c r="AT141" s="180" t="s">
        <v>238</v>
      </c>
      <c r="AU141" s="180" t="s">
        <v>81</v>
      </c>
      <c r="AY141" s="22" t="s">
        <v>144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2" t="s">
        <v>79</v>
      </c>
      <c r="BK141" s="181">
        <f>ROUND(I141*H141,2)</f>
        <v>0</v>
      </c>
      <c r="BL141" s="22" t="s">
        <v>151</v>
      </c>
      <c r="BM141" s="180" t="s">
        <v>715</v>
      </c>
    </row>
    <row r="142" s="13" customFormat="1">
      <c r="A142" s="13"/>
      <c r="B142" s="187"/>
      <c r="C142" s="13"/>
      <c r="D142" s="188" t="s">
        <v>159</v>
      </c>
      <c r="E142" s="189" t="s">
        <v>3</v>
      </c>
      <c r="F142" s="190" t="s">
        <v>716</v>
      </c>
      <c r="G142" s="13"/>
      <c r="H142" s="191">
        <v>220</v>
      </c>
      <c r="I142" s="192"/>
      <c r="J142" s="13"/>
      <c r="K142" s="13"/>
      <c r="L142" s="187"/>
      <c r="M142" s="193"/>
      <c r="N142" s="194"/>
      <c r="O142" s="194"/>
      <c r="P142" s="194"/>
      <c r="Q142" s="194"/>
      <c r="R142" s="194"/>
      <c r="S142" s="194"/>
      <c r="T142" s="19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9" t="s">
        <v>159</v>
      </c>
      <c r="AU142" s="189" t="s">
        <v>81</v>
      </c>
      <c r="AV142" s="13" t="s">
        <v>81</v>
      </c>
      <c r="AW142" s="13" t="s">
        <v>33</v>
      </c>
      <c r="AX142" s="13" t="s">
        <v>79</v>
      </c>
      <c r="AY142" s="189" t="s">
        <v>144</v>
      </c>
    </row>
    <row r="143" s="2" customFormat="1" ht="33" customHeight="1">
      <c r="A143" s="41"/>
      <c r="B143" s="168"/>
      <c r="C143" s="169" t="s">
        <v>225</v>
      </c>
      <c r="D143" s="169" t="s">
        <v>146</v>
      </c>
      <c r="E143" s="170" t="s">
        <v>717</v>
      </c>
      <c r="F143" s="171" t="s">
        <v>718</v>
      </c>
      <c r="G143" s="172" t="s">
        <v>189</v>
      </c>
      <c r="H143" s="173">
        <v>1</v>
      </c>
      <c r="I143" s="174"/>
      <c r="J143" s="175">
        <f>ROUND(I143*H143,2)</f>
        <v>0</v>
      </c>
      <c r="K143" s="171" t="s">
        <v>3</v>
      </c>
      <c r="L143" s="42"/>
      <c r="M143" s="176" t="s">
        <v>3</v>
      </c>
      <c r="N143" s="177" t="s">
        <v>42</v>
      </c>
      <c r="O143" s="75"/>
      <c r="P143" s="178">
        <f>O143*H143</f>
        <v>0</v>
      </c>
      <c r="Q143" s="178">
        <v>0</v>
      </c>
      <c r="R143" s="178">
        <f>Q143*H143</f>
        <v>0</v>
      </c>
      <c r="S143" s="178">
        <v>0</v>
      </c>
      <c r="T143" s="17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180" t="s">
        <v>151</v>
      </c>
      <c r="AT143" s="180" t="s">
        <v>146</v>
      </c>
      <c r="AU143" s="180" t="s">
        <v>81</v>
      </c>
      <c r="AY143" s="22" t="s">
        <v>144</v>
      </c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22" t="s">
        <v>79</v>
      </c>
      <c r="BK143" s="181">
        <f>ROUND(I143*H143,2)</f>
        <v>0</v>
      </c>
      <c r="BL143" s="22" t="s">
        <v>151</v>
      </c>
      <c r="BM143" s="180" t="s">
        <v>719</v>
      </c>
    </row>
    <row r="144" s="12" customFormat="1" ht="22.8" customHeight="1">
      <c r="A144" s="12"/>
      <c r="B144" s="155"/>
      <c r="C144" s="12"/>
      <c r="D144" s="156" t="s">
        <v>70</v>
      </c>
      <c r="E144" s="166" t="s">
        <v>81</v>
      </c>
      <c r="F144" s="166" t="s">
        <v>224</v>
      </c>
      <c r="G144" s="12"/>
      <c r="H144" s="12"/>
      <c r="I144" s="158"/>
      <c r="J144" s="167">
        <f>BK144</f>
        <v>0</v>
      </c>
      <c r="K144" s="12"/>
      <c r="L144" s="155"/>
      <c r="M144" s="160"/>
      <c r="N144" s="161"/>
      <c r="O144" s="161"/>
      <c r="P144" s="162">
        <f>SUM(P145:P146)</f>
        <v>0</v>
      </c>
      <c r="Q144" s="161"/>
      <c r="R144" s="162">
        <f>SUM(R145:R146)</f>
        <v>34.061304</v>
      </c>
      <c r="S144" s="161"/>
      <c r="T144" s="163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6" t="s">
        <v>79</v>
      </c>
      <c r="AT144" s="164" t="s">
        <v>70</v>
      </c>
      <c r="AU144" s="164" t="s">
        <v>79</v>
      </c>
      <c r="AY144" s="156" t="s">
        <v>144</v>
      </c>
      <c r="BK144" s="165">
        <f>SUM(BK145:BK146)</f>
        <v>0</v>
      </c>
    </row>
    <row r="145" s="2" customFormat="1" ht="24.15" customHeight="1">
      <c r="A145" s="41"/>
      <c r="B145" s="168"/>
      <c r="C145" s="169" t="s">
        <v>231</v>
      </c>
      <c r="D145" s="169" t="s">
        <v>146</v>
      </c>
      <c r="E145" s="170" t="s">
        <v>720</v>
      </c>
      <c r="F145" s="171" t="s">
        <v>721</v>
      </c>
      <c r="G145" s="172" t="s">
        <v>171</v>
      </c>
      <c r="H145" s="173">
        <v>45.399999999999999</v>
      </c>
      <c r="I145" s="174"/>
      <c r="J145" s="175">
        <f>ROUND(I145*H145,2)</f>
        <v>0</v>
      </c>
      <c r="K145" s="171" t="s">
        <v>3</v>
      </c>
      <c r="L145" s="42"/>
      <c r="M145" s="176" t="s">
        <v>3</v>
      </c>
      <c r="N145" s="177" t="s">
        <v>42</v>
      </c>
      <c r="O145" s="75"/>
      <c r="P145" s="178">
        <f>O145*H145</f>
        <v>0</v>
      </c>
      <c r="Q145" s="178">
        <v>0.00116</v>
      </c>
      <c r="R145" s="178">
        <f>Q145*H145</f>
        <v>0.052663999999999996</v>
      </c>
      <c r="S145" s="178">
        <v>0</v>
      </c>
      <c r="T145" s="17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180" t="s">
        <v>151</v>
      </c>
      <c r="AT145" s="180" t="s">
        <v>146</v>
      </c>
      <c r="AU145" s="180" t="s">
        <v>81</v>
      </c>
      <c r="AY145" s="22" t="s">
        <v>144</v>
      </c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22" t="s">
        <v>79</v>
      </c>
      <c r="BK145" s="181">
        <f>ROUND(I145*H145,2)</f>
        <v>0</v>
      </c>
      <c r="BL145" s="22" t="s">
        <v>151</v>
      </c>
      <c r="BM145" s="180" t="s">
        <v>722</v>
      </c>
    </row>
    <row r="146" s="2" customFormat="1" ht="24.15" customHeight="1">
      <c r="A146" s="41"/>
      <c r="B146" s="168"/>
      <c r="C146" s="169" t="s">
        <v>237</v>
      </c>
      <c r="D146" s="169" t="s">
        <v>146</v>
      </c>
      <c r="E146" s="170" t="s">
        <v>723</v>
      </c>
      <c r="F146" s="171" t="s">
        <v>724</v>
      </c>
      <c r="G146" s="172" t="s">
        <v>725</v>
      </c>
      <c r="H146" s="173">
        <v>32</v>
      </c>
      <c r="I146" s="174"/>
      <c r="J146" s="175">
        <f>ROUND(I146*H146,2)</f>
        <v>0</v>
      </c>
      <c r="K146" s="171" t="s">
        <v>3</v>
      </c>
      <c r="L146" s="42"/>
      <c r="M146" s="176" t="s">
        <v>3</v>
      </c>
      <c r="N146" s="177" t="s">
        <v>42</v>
      </c>
      <c r="O146" s="75"/>
      <c r="P146" s="178">
        <f>O146*H146</f>
        <v>0</v>
      </c>
      <c r="Q146" s="178">
        <v>1.06277</v>
      </c>
      <c r="R146" s="178">
        <f>Q146*H146</f>
        <v>34.00864</v>
      </c>
      <c r="S146" s="178">
        <v>0</v>
      </c>
      <c r="T146" s="17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80" t="s">
        <v>151</v>
      </c>
      <c r="AT146" s="180" t="s">
        <v>146</v>
      </c>
      <c r="AU146" s="180" t="s">
        <v>81</v>
      </c>
      <c r="AY146" s="22" t="s">
        <v>144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22" t="s">
        <v>79</v>
      </c>
      <c r="BK146" s="181">
        <f>ROUND(I146*H146,2)</f>
        <v>0</v>
      </c>
      <c r="BL146" s="22" t="s">
        <v>151</v>
      </c>
      <c r="BM146" s="180" t="s">
        <v>726</v>
      </c>
    </row>
    <row r="147" s="12" customFormat="1" ht="22.8" customHeight="1">
      <c r="A147" s="12"/>
      <c r="B147" s="155"/>
      <c r="C147" s="12"/>
      <c r="D147" s="156" t="s">
        <v>70</v>
      </c>
      <c r="E147" s="166" t="s">
        <v>151</v>
      </c>
      <c r="F147" s="166" t="s">
        <v>247</v>
      </c>
      <c r="G147" s="12"/>
      <c r="H147" s="12"/>
      <c r="I147" s="158"/>
      <c r="J147" s="167">
        <f>BK147</f>
        <v>0</v>
      </c>
      <c r="K147" s="12"/>
      <c r="L147" s="155"/>
      <c r="M147" s="160"/>
      <c r="N147" s="161"/>
      <c r="O147" s="161"/>
      <c r="P147" s="162">
        <f>SUM(P148:P200)</f>
        <v>0</v>
      </c>
      <c r="Q147" s="161"/>
      <c r="R147" s="162">
        <f>SUM(R148:R200)</f>
        <v>1021.8591</v>
      </c>
      <c r="S147" s="161"/>
      <c r="T147" s="163">
        <f>SUM(T148:T200)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6" t="s">
        <v>79</v>
      </c>
      <c r="AT147" s="164" t="s">
        <v>70</v>
      </c>
      <c r="AU147" s="164" t="s">
        <v>79</v>
      </c>
      <c r="AY147" s="156" t="s">
        <v>144</v>
      </c>
      <c r="BK147" s="165">
        <f>SUM(BK148:BK200)</f>
        <v>0</v>
      </c>
    </row>
    <row r="148" s="2" customFormat="1" ht="33" customHeight="1">
      <c r="A148" s="41"/>
      <c r="B148" s="168"/>
      <c r="C148" s="169" t="s">
        <v>242</v>
      </c>
      <c r="D148" s="169" t="s">
        <v>146</v>
      </c>
      <c r="E148" s="170" t="s">
        <v>255</v>
      </c>
      <c r="F148" s="171" t="s">
        <v>727</v>
      </c>
      <c r="G148" s="172" t="s">
        <v>189</v>
      </c>
      <c r="H148" s="173">
        <v>7.4820000000000002</v>
      </c>
      <c r="I148" s="174"/>
      <c r="J148" s="175">
        <f>ROUND(I148*H148,2)</f>
        <v>0</v>
      </c>
      <c r="K148" s="171" t="s">
        <v>3</v>
      </c>
      <c r="L148" s="42"/>
      <c r="M148" s="176" t="s">
        <v>3</v>
      </c>
      <c r="N148" s="177" t="s">
        <v>42</v>
      </c>
      <c r="O148" s="75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180" t="s">
        <v>151</v>
      </c>
      <c r="AT148" s="180" t="s">
        <v>146</v>
      </c>
      <c r="AU148" s="180" t="s">
        <v>81</v>
      </c>
      <c r="AY148" s="22" t="s">
        <v>144</v>
      </c>
      <c r="BE148" s="181">
        <f>IF(N148="základní",J148,0)</f>
        <v>0</v>
      </c>
      <c r="BF148" s="181">
        <f>IF(N148="snížená",J148,0)</f>
        <v>0</v>
      </c>
      <c r="BG148" s="181">
        <f>IF(N148="zákl. přenesená",J148,0)</f>
        <v>0</v>
      </c>
      <c r="BH148" s="181">
        <f>IF(N148="sníž. přenesená",J148,0)</f>
        <v>0</v>
      </c>
      <c r="BI148" s="181">
        <f>IF(N148="nulová",J148,0)</f>
        <v>0</v>
      </c>
      <c r="BJ148" s="22" t="s">
        <v>79</v>
      </c>
      <c r="BK148" s="181">
        <f>ROUND(I148*H148,2)</f>
        <v>0</v>
      </c>
      <c r="BL148" s="22" t="s">
        <v>151</v>
      </c>
      <c r="BM148" s="180" t="s">
        <v>728</v>
      </c>
    </row>
    <row r="149" s="13" customFormat="1">
      <c r="A149" s="13"/>
      <c r="B149" s="187"/>
      <c r="C149" s="13"/>
      <c r="D149" s="188" t="s">
        <v>159</v>
      </c>
      <c r="E149" s="189" t="s">
        <v>3</v>
      </c>
      <c r="F149" s="190" t="s">
        <v>729</v>
      </c>
      <c r="G149" s="13"/>
      <c r="H149" s="191">
        <v>7.4820000000000002</v>
      </c>
      <c r="I149" s="192"/>
      <c r="J149" s="13"/>
      <c r="K149" s="13"/>
      <c r="L149" s="187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159</v>
      </c>
      <c r="AU149" s="189" t="s">
        <v>81</v>
      </c>
      <c r="AV149" s="13" t="s">
        <v>81</v>
      </c>
      <c r="AW149" s="13" t="s">
        <v>33</v>
      </c>
      <c r="AX149" s="13" t="s">
        <v>79</v>
      </c>
      <c r="AY149" s="189" t="s">
        <v>144</v>
      </c>
    </row>
    <row r="150" s="2" customFormat="1" ht="78" customHeight="1">
      <c r="A150" s="41"/>
      <c r="B150" s="168"/>
      <c r="C150" s="169" t="s">
        <v>248</v>
      </c>
      <c r="D150" s="169" t="s">
        <v>146</v>
      </c>
      <c r="E150" s="170" t="s">
        <v>730</v>
      </c>
      <c r="F150" s="171" t="s">
        <v>731</v>
      </c>
      <c r="G150" s="172" t="s">
        <v>189</v>
      </c>
      <c r="H150" s="173">
        <v>274.54899999999998</v>
      </c>
      <c r="I150" s="174"/>
      <c r="J150" s="175">
        <f>ROUND(I150*H150,2)</f>
        <v>0</v>
      </c>
      <c r="K150" s="171" t="s">
        <v>3</v>
      </c>
      <c r="L150" s="42"/>
      <c r="M150" s="176" t="s">
        <v>3</v>
      </c>
      <c r="N150" s="177" t="s">
        <v>42</v>
      </c>
      <c r="O150" s="75"/>
      <c r="P150" s="178">
        <f>O150*H150</f>
        <v>0</v>
      </c>
      <c r="Q150" s="178">
        <v>2.25</v>
      </c>
      <c r="R150" s="178">
        <f>Q150*H150</f>
        <v>617.73524999999995</v>
      </c>
      <c r="S150" s="178">
        <v>0</v>
      </c>
      <c r="T150" s="17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80" t="s">
        <v>151</v>
      </c>
      <c r="AT150" s="180" t="s">
        <v>146</v>
      </c>
      <c r="AU150" s="180" t="s">
        <v>81</v>
      </c>
      <c r="AY150" s="22" t="s">
        <v>144</v>
      </c>
      <c r="BE150" s="181">
        <f>IF(N150="základní",J150,0)</f>
        <v>0</v>
      </c>
      <c r="BF150" s="181">
        <f>IF(N150="snížená",J150,0)</f>
        <v>0</v>
      </c>
      <c r="BG150" s="181">
        <f>IF(N150="zákl. přenesená",J150,0)</f>
        <v>0</v>
      </c>
      <c r="BH150" s="181">
        <f>IF(N150="sníž. přenesená",J150,0)</f>
        <v>0</v>
      </c>
      <c r="BI150" s="181">
        <f>IF(N150="nulová",J150,0)</f>
        <v>0</v>
      </c>
      <c r="BJ150" s="22" t="s">
        <v>79</v>
      </c>
      <c r="BK150" s="181">
        <f>ROUND(I150*H150,2)</f>
        <v>0</v>
      </c>
      <c r="BL150" s="22" t="s">
        <v>151</v>
      </c>
      <c r="BM150" s="180" t="s">
        <v>732</v>
      </c>
    </row>
    <row r="151" s="16" customFormat="1">
      <c r="A151" s="16"/>
      <c r="B151" s="231"/>
      <c r="C151" s="16"/>
      <c r="D151" s="188" t="s">
        <v>159</v>
      </c>
      <c r="E151" s="232" t="s">
        <v>3</v>
      </c>
      <c r="F151" s="233" t="s">
        <v>733</v>
      </c>
      <c r="G151" s="16"/>
      <c r="H151" s="232" t="s">
        <v>3</v>
      </c>
      <c r="I151" s="234"/>
      <c r="J151" s="16"/>
      <c r="K151" s="16"/>
      <c r="L151" s="231"/>
      <c r="M151" s="235"/>
      <c r="N151" s="236"/>
      <c r="O151" s="236"/>
      <c r="P151" s="236"/>
      <c r="Q151" s="236"/>
      <c r="R151" s="236"/>
      <c r="S151" s="236"/>
      <c r="T151" s="23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32" t="s">
        <v>159</v>
      </c>
      <c r="AU151" s="232" t="s">
        <v>81</v>
      </c>
      <c r="AV151" s="16" t="s">
        <v>79</v>
      </c>
      <c r="AW151" s="16" t="s">
        <v>33</v>
      </c>
      <c r="AX151" s="16" t="s">
        <v>71</v>
      </c>
      <c r="AY151" s="232" t="s">
        <v>144</v>
      </c>
    </row>
    <row r="152" s="13" customFormat="1">
      <c r="A152" s="13"/>
      <c r="B152" s="187"/>
      <c r="C152" s="13"/>
      <c r="D152" s="188" t="s">
        <v>159</v>
      </c>
      <c r="E152" s="189" t="s">
        <v>3</v>
      </c>
      <c r="F152" s="190" t="s">
        <v>734</v>
      </c>
      <c r="G152" s="13"/>
      <c r="H152" s="191">
        <v>19.716000000000001</v>
      </c>
      <c r="I152" s="192"/>
      <c r="J152" s="13"/>
      <c r="K152" s="13"/>
      <c r="L152" s="187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159</v>
      </c>
      <c r="AU152" s="189" t="s">
        <v>81</v>
      </c>
      <c r="AV152" s="13" t="s">
        <v>81</v>
      </c>
      <c r="AW152" s="13" t="s">
        <v>33</v>
      </c>
      <c r="AX152" s="13" t="s">
        <v>71</v>
      </c>
      <c r="AY152" s="189" t="s">
        <v>144</v>
      </c>
    </row>
    <row r="153" s="13" customFormat="1">
      <c r="A153" s="13"/>
      <c r="B153" s="187"/>
      <c r="C153" s="13"/>
      <c r="D153" s="188" t="s">
        <v>159</v>
      </c>
      <c r="E153" s="189" t="s">
        <v>3</v>
      </c>
      <c r="F153" s="190" t="s">
        <v>735</v>
      </c>
      <c r="G153" s="13"/>
      <c r="H153" s="191">
        <v>20.776</v>
      </c>
      <c r="I153" s="192"/>
      <c r="J153" s="13"/>
      <c r="K153" s="13"/>
      <c r="L153" s="187"/>
      <c r="M153" s="193"/>
      <c r="N153" s="194"/>
      <c r="O153" s="194"/>
      <c r="P153" s="194"/>
      <c r="Q153" s="194"/>
      <c r="R153" s="194"/>
      <c r="S153" s="194"/>
      <c r="T153" s="19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9" t="s">
        <v>159</v>
      </c>
      <c r="AU153" s="189" t="s">
        <v>81</v>
      </c>
      <c r="AV153" s="13" t="s">
        <v>81</v>
      </c>
      <c r="AW153" s="13" t="s">
        <v>33</v>
      </c>
      <c r="AX153" s="13" t="s">
        <v>71</v>
      </c>
      <c r="AY153" s="189" t="s">
        <v>144</v>
      </c>
    </row>
    <row r="154" s="13" customFormat="1">
      <c r="A154" s="13"/>
      <c r="B154" s="187"/>
      <c r="C154" s="13"/>
      <c r="D154" s="188" t="s">
        <v>159</v>
      </c>
      <c r="E154" s="189" t="s">
        <v>3</v>
      </c>
      <c r="F154" s="190" t="s">
        <v>736</v>
      </c>
      <c r="G154" s="13"/>
      <c r="H154" s="191">
        <v>15.052</v>
      </c>
      <c r="I154" s="192"/>
      <c r="J154" s="13"/>
      <c r="K154" s="13"/>
      <c r="L154" s="187"/>
      <c r="M154" s="193"/>
      <c r="N154" s="194"/>
      <c r="O154" s="194"/>
      <c r="P154" s="194"/>
      <c r="Q154" s="194"/>
      <c r="R154" s="194"/>
      <c r="S154" s="194"/>
      <c r="T154" s="19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9" t="s">
        <v>159</v>
      </c>
      <c r="AU154" s="189" t="s">
        <v>81</v>
      </c>
      <c r="AV154" s="13" t="s">
        <v>81</v>
      </c>
      <c r="AW154" s="13" t="s">
        <v>33</v>
      </c>
      <c r="AX154" s="13" t="s">
        <v>71</v>
      </c>
      <c r="AY154" s="189" t="s">
        <v>144</v>
      </c>
    </row>
    <row r="155" s="13" customFormat="1">
      <c r="A155" s="13"/>
      <c r="B155" s="187"/>
      <c r="C155" s="13"/>
      <c r="D155" s="188" t="s">
        <v>159</v>
      </c>
      <c r="E155" s="189" t="s">
        <v>3</v>
      </c>
      <c r="F155" s="190" t="s">
        <v>737</v>
      </c>
      <c r="G155" s="13"/>
      <c r="H155" s="191">
        <v>5.0880000000000001</v>
      </c>
      <c r="I155" s="192"/>
      <c r="J155" s="13"/>
      <c r="K155" s="13"/>
      <c r="L155" s="187"/>
      <c r="M155" s="193"/>
      <c r="N155" s="194"/>
      <c r="O155" s="194"/>
      <c r="P155" s="194"/>
      <c r="Q155" s="194"/>
      <c r="R155" s="194"/>
      <c r="S155" s="194"/>
      <c r="T155" s="19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9" t="s">
        <v>159</v>
      </c>
      <c r="AU155" s="189" t="s">
        <v>81</v>
      </c>
      <c r="AV155" s="13" t="s">
        <v>81</v>
      </c>
      <c r="AW155" s="13" t="s">
        <v>33</v>
      </c>
      <c r="AX155" s="13" t="s">
        <v>71</v>
      </c>
      <c r="AY155" s="189" t="s">
        <v>144</v>
      </c>
    </row>
    <row r="156" s="13" customFormat="1">
      <c r="A156" s="13"/>
      <c r="B156" s="187"/>
      <c r="C156" s="13"/>
      <c r="D156" s="188" t="s">
        <v>159</v>
      </c>
      <c r="E156" s="189" t="s">
        <v>3</v>
      </c>
      <c r="F156" s="190" t="s">
        <v>738</v>
      </c>
      <c r="G156" s="13"/>
      <c r="H156" s="191">
        <v>10.176</v>
      </c>
      <c r="I156" s="192"/>
      <c r="J156" s="13"/>
      <c r="K156" s="13"/>
      <c r="L156" s="187"/>
      <c r="M156" s="193"/>
      <c r="N156" s="194"/>
      <c r="O156" s="194"/>
      <c r="P156" s="194"/>
      <c r="Q156" s="194"/>
      <c r="R156" s="194"/>
      <c r="S156" s="194"/>
      <c r="T156" s="19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159</v>
      </c>
      <c r="AU156" s="189" t="s">
        <v>81</v>
      </c>
      <c r="AV156" s="13" t="s">
        <v>81</v>
      </c>
      <c r="AW156" s="13" t="s">
        <v>33</v>
      </c>
      <c r="AX156" s="13" t="s">
        <v>71</v>
      </c>
      <c r="AY156" s="189" t="s">
        <v>144</v>
      </c>
    </row>
    <row r="157" s="13" customFormat="1">
      <c r="A157" s="13"/>
      <c r="B157" s="187"/>
      <c r="C157" s="13"/>
      <c r="D157" s="188" t="s">
        <v>159</v>
      </c>
      <c r="E157" s="189" t="s">
        <v>3</v>
      </c>
      <c r="F157" s="190" t="s">
        <v>739</v>
      </c>
      <c r="G157" s="13"/>
      <c r="H157" s="191">
        <v>11.236000000000001</v>
      </c>
      <c r="I157" s="192"/>
      <c r="J157" s="13"/>
      <c r="K157" s="13"/>
      <c r="L157" s="187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159</v>
      </c>
      <c r="AU157" s="189" t="s">
        <v>81</v>
      </c>
      <c r="AV157" s="13" t="s">
        <v>81</v>
      </c>
      <c r="AW157" s="13" t="s">
        <v>33</v>
      </c>
      <c r="AX157" s="13" t="s">
        <v>71</v>
      </c>
      <c r="AY157" s="189" t="s">
        <v>144</v>
      </c>
    </row>
    <row r="158" s="13" customFormat="1">
      <c r="A158" s="13"/>
      <c r="B158" s="187"/>
      <c r="C158" s="13"/>
      <c r="D158" s="188" t="s">
        <v>159</v>
      </c>
      <c r="E158" s="189" t="s">
        <v>3</v>
      </c>
      <c r="F158" s="190" t="s">
        <v>740</v>
      </c>
      <c r="G158" s="13"/>
      <c r="H158" s="191">
        <v>63.899999999999999</v>
      </c>
      <c r="I158" s="192"/>
      <c r="J158" s="13"/>
      <c r="K158" s="13"/>
      <c r="L158" s="187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159</v>
      </c>
      <c r="AU158" s="189" t="s">
        <v>81</v>
      </c>
      <c r="AV158" s="13" t="s">
        <v>81</v>
      </c>
      <c r="AW158" s="13" t="s">
        <v>33</v>
      </c>
      <c r="AX158" s="13" t="s">
        <v>71</v>
      </c>
      <c r="AY158" s="189" t="s">
        <v>144</v>
      </c>
    </row>
    <row r="159" s="13" customFormat="1">
      <c r="A159" s="13"/>
      <c r="B159" s="187"/>
      <c r="C159" s="13"/>
      <c r="D159" s="188" t="s">
        <v>159</v>
      </c>
      <c r="E159" s="189" t="s">
        <v>3</v>
      </c>
      <c r="F159" s="190" t="s">
        <v>741</v>
      </c>
      <c r="G159" s="13"/>
      <c r="H159" s="191">
        <v>32.305</v>
      </c>
      <c r="I159" s="192"/>
      <c r="J159" s="13"/>
      <c r="K159" s="13"/>
      <c r="L159" s="187"/>
      <c r="M159" s="193"/>
      <c r="N159" s="194"/>
      <c r="O159" s="194"/>
      <c r="P159" s="194"/>
      <c r="Q159" s="194"/>
      <c r="R159" s="194"/>
      <c r="S159" s="194"/>
      <c r="T159" s="19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9" t="s">
        <v>159</v>
      </c>
      <c r="AU159" s="189" t="s">
        <v>81</v>
      </c>
      <c r="AV159" s="13" t="s">
        <v>81</v>
      </c>
      <c r="AW159" s="13" t="s">
        <v>33</v>
      </c>
      <c r="AX159" s="13" t="s">
        <v>71</v>
      </c>
      <c r="AY159" s="189" t="s">
        <v>144</v>
      </c>
    </row>
    <row r="160" s="13" customFormat="1">
      <c r="A160" s="13"/>
      <c r="B160" s="187"/>
      <c r="C160" s="13"/>
      <c r="D160" s="188" t="s">
        <v>159</v>
      </c>
      <c r="E160" s="189" t="s">
        <v>3</v>
      </c>
      <c r="F160" s="190" t="s">
        <v>742</v>
      </c>
      <c r="G160" s="13"/>
      <c r="H160" s="191">
        <v>8.1649999999999991</v>
      </c>
      <c r="I160" s="192"/>
      <c r="J160" s="13"/>
      <c r="K160" s="13"/>
      <c r="L160" s="187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159</v>
      </c>
      <c r="AU160" s="189" t="s">
        <v>81</v>
      </c>
      <c r="AV160" s="13" t="s">
        <v>81</v>
      </c>
      <c r="AW160" s="13" t="s">
        <v>33</v>
      </c>
      <c r="AX160" s="13" t="s">
        <v>71</v>
      </c>
      <c r="AY160" s="189" t="s">
        <v>144</v>
      </c>
    </row>
    <row r="161" s="13" customFormat="1">
      <c r="A161" s="13"/>
      <c r="B161" s="187"/>
      <c r="C161" s="13"/>
      <c r="D161" s="188" t="s">
        <v>159</v>
      </c>
      <c r="E161" s="189" t="s">
        <v>3</v>
      </c>
      <c r="F161" s="190" t="s">
        <v>743</v>
      </c>
      <c r="G161" s="13"/>
      <c r="H161" s="191">
        <v>23.43</v>
      </c>
      <c r="I161" s="192"/>
      <c r="J161" s="13"/>
      <c r="K161" s="13"/>
      <c r="L161" s="187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159</v>
      </c>
      <c r="AU161" s="189" t="s">
        <v>81</v>
      </c>
      <c r="AV161" s="13" t="s">
        <v>81</v>
      </c>
      <c r="AW161" s="13" t="s">
        <v>33</v>
      </c>
      <c r="AX161" s="13" t="s">
        <v>71</v>
      </c>
      <c r="AY161" s="189" t="s">
        <v>144</v>
      </c>
    </row>
    <row r="162" s="13" customFormat="1">
      <c r="A162" s="13"/>
      <c r="B162" s="187"/>
      <c r="C162" s="13"/>
      <c r="D162" s="188" t="s">
        <v>159</v>
      </c>
      <c r="E162" s="189" t="s">
        <v>3</v>
      </c>
      <c r="F162" s="190" t="s">
        <v>744</v>
      </c>
      <c r="G162" s="13"/>
      <c r="H162" s="191">
        <v>7.8099999999999996</v>
      </c>
      <c r="I162" s="192"/>
      <c r="J162" s="13"/>
      <c r="K162" s="13"/>
      <c r="L162" s="187"/>
      <c r="M162" s="193"/>
      <c r="N162" s="194"/>
      <c r="O162" s="194"/>
      <c r="P162" s="194"/>
      <c r="Q162" s="194"/>
      <c r="R162" s="194"/>
      <c r="S162" s="194"/>
      <c r="T162" s="19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9" t="s">
        <v>159</v>
      </c>
      <c r="AU162" s="189" t="s">
        <v>81</v>
      </c>
      <c r="AV162" s="13" t="s">
        <v>81</v>
      </c>
      <c r="AW162" s="13" t="s">
        <v>33</v>
      </c>
      <c r="AX162" s="13" t="s">
        <v>71</v>
      </c>
      <c r="AY162" s="189" t="s">
        <v>144</v>
      </c>
    </row>
    <row r="163" s="13" customFormat="1">
      <c r="A163" s="13"/>
      <c r="B163" s="187"/>
      <c r="C163" s="13"/>
      <c r="D163" s="188" t="s">
        <v>159</v>
      </c>
      <c r="E163" s="189" t="s">
        <v>3</v>
      </c>
      <c r="F163" s="190" t="s">
        <v>745</v>
      </c>
      <c r="G163" s="13"/>
      <c r="H163" s="191">
        <v>23.074999999999999</v>
      </c>
      <c r="I163" s="192"/>
      <c r="J163" s="13"/>
      <c r="K163" s="13"/>
      <c r="L163" s="187"/>
      <c r="M163" s="193"/>
      <c r="N163" s="194"/>
      <c r="O163" s="194"/>
      <c r="P163" s="194"/>
      <c r="Q163" s="194"/>
      <c r="R163" s="194"/>
      <c r="S163" s="194"/>
      <c r="T163" s="19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9" t="s">
        <v>159</v>
      </c>
      <c r="AU163" s="189" t="s">
        <v>81</v>
      </c>
      <c r="AV163" s="13" t="s">
        <v>81</v>
      </c>
      <c r="AW163" s="13" t="s">
        <v>33</v>
      </c>
      <c r="AX163" s="13" t="s">
        <v>71</v>
      </c>
      <c r="AY163" s="189" t="s">
        <v>144</v>
      </c>
    </row>
    <row r="164" s="13" customFormat="1">
      <c r="A164" s="13"/>
      <c r="B164" s="187"/>
      <c r="C164" s="13"/>
      <c r="D164" s="188" t="s">
        <v>159</v>
      </c>
      <c r="E164" s="189" t="s">
        <v>3</v>
      </c>
      <c r="F164" s="190" t="s">
        <v>746</v>
      </c>
      <c r="G164" s="13"/>
      <c r="H164" s="191">
        <v>16.91</v>
      </c>
      <c r="I164" s="192"/>
      <c r="J164" s="13"/>
      <c r="K164" s="13"/>
      <c r="L164" s="187"/>
      <c r="M164" s="193"/>
      <c r="N164" s="194"/>
      <c r="O164" s="194"/>
      <c r="P164" s="194"/>
      <c r="Q164" s="194"/>
      <c r="R164" s="194"/>
      <c r="S164" s="194"/>
      <c r="T164" s="19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159</v>
      </c>
      <c r="AU164" s="189" t="s">
        <v>81</v>
      </c>
      <c r="AV164" s="13" t="s">
        <v>81</v>
      </c>
      <c r="AW164" s="13" t="s">
        <v>33</v>
      </c>
      <c r="AX164" s="13" t="s">
        <v>71</v>
      </c>
      <c r="AY164" s="189" t="s">
        <v>144</v>
      </c>
    </row>
    <row r="165" s="13" customFormat="1">
      <c r="A165" s="13"/>
      <c r="B165" s="187"/>
      <c r="C165" s="13"/>
      <c r="D165" s="188" t="s">
        <v>159</v>
      </c>
      <c r="E165" s="189" t="s">
        <v>3</v>
      </c>
      <c r="F165" s="190" t="s">
        <v>747</v>
      </c>
      <c r="G165" s="13"/>
      <c r="H165" s="191">
        <v>16.91</v>
      </c>
      <c r="I165" s="192"/>
      <c r="J165" s="13"/>
      <c r="K165" s="13"/>
      <c r="L165" s="187"/>
      <c r="M165" s="193"/>
      <c r="N165" s="194"/>
      <c r="O165" s="194"/>
      <c r="P165" s="194"/>
      <c r="Q165" s="194"/>
      <c r="R165" s="194"/>
      <c r="S165" s="194"/>
      <c r="T165" s="19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159</v>
      </c>
      <c r="AU165" s="189" t="s">
        <v>81</v>
      </c>
      <c r="AV165" s="13" t="s">
        <v>81</v>
      </c>
      <c r="AW165" s="13" t="s">
        <v>33</v>
      </c>
      <c r="AX165" s="13" t="s">
        <v>71</v>
      </c>
      <c r="AY165" s="189" t="s">
        <v>144</v>
      </c>
    </row>
    <row r="166" s="14" customFormat="1">
      <c r="A166" s="14"/>
      <c r="B166" s="196"/>
      <c r="C166" s="14"/>
      <c r="D166" s="188" t="s">
        <v>159</v>
      </c>
      <c r="E166" s="197" t="s">
        <v>3</v>
      </c>
      <c r="F166" s="198" t="s">
        <v>163</v>
      </c>
      <c r="G166" s="14"/>
      <c r="H166" s="199">
        <v>274.54900000000004</v>
      </c>
      <c r="I166" s="200"/>
      <c r="J166" s="14"/>
      <c r="K166" s="14"/>
      <c r="L166" s="196"/>
      <c r="M166" s="201"/>
      <c r="N166" s="202"/>
      <c r="O166" s="202"/>
      <c r="P166" s="202"/>
      <c r="Q166" s="202"/>
      <c r="R166" s="202"/>
      <c r="S166" s="202"/>
      <c r="T166" s="20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7" t="s">
        <v>159</v>
      </c>
      <c r="AU166" s="197" t="s">
        <v>81</v>
      </c>
      <c r="AV166" s="14" t="s">
        <v>151</v>
      </c>
      <c r="AW166" s="14" t="s">
        <v>33</v>
      </c>
      <c r="AX166" s="14" t="s">
        <v>79</v>
      </c>
      <c r="AY166" s="197" t="s">
        <v>144</v>
      </c>
    </row>
    <row r="167" s="2" customFormat="1" ht="37.8" customHeight="1">
      <c r="A167" s="41"/>
      <c r="B167" s="168"/>
      <c r="C167" s="169" t="s">
        <v>254</v>
      </c>
      <c r="D167" s="169" t="s">
        <v>146</v>
      </c>
      <c r="E167" s="170" t="s">
        <v>748</v>
      </c>
      <c r="F167" s="171" t="s">
        <v>749</v>
      </c>
      <c r="G167" s="172" t="s">
        <v>189</v>
      </c>
      <c r="H167" s="173">
        <v>135.88300000000001</v>
      </c>
      <c r="I167" s="174"/>
      <c r="J167" s="175">
        <f>ROUND(I167*H167,2)</f>
        <v>0</v>
      </c>
      <c r="K167" s="171" t="s">
        <v>3</v>
      </c>
      <c r="L167" s="42"/>
      <c r="M167" s="176" t="s">
        <v>3</v>
      </c>
      <c r="N167" s="177" t="s">
        <v>42</v>
      </c>
      <c r="O167" s="75"/>
      <c r="P167" s="178">
        <f>O167*H167</f>
        <v>0</v>
      </c>
      <c r="Q167" s="178">
        <v>2.25</v>
      </c>
      <c r="R167" s="178">
        <f>Q167*H167</f>
        <v>305.73675000000003</v>
      </c>
      <c r="S167" s="178">
        <v>0</v>
      </c>
      <c r="T167" s="17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80" t="s">
        <v>151</v>
      </c>
      <c r="AT167" s="180" t="s">
        <v>146</v>
      </c>
      <c r="AU167" s="180" t="s">
        <v>81</v>
      </c>
      <c r="AY167" s="22" t="s">
        <v>144</v>
      </c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22" t="s">
        <v>79</v>
      </c>
      <c r="BK167" s="181">
        <f>ROUND(I167*H167,2)</f>
        <v>0</v>
      </c>
      <c r="BL167" s="22" t="s">
        <v>151</v>
      </c>
      <c r="BM167" s="180" t="s">
        <v>750</v>
      </c>
    </row>
    <row r="168" s="16" customFormat="1">
      <c r="A168" s="16"/>
      <c r="B168" s="231"/>
      <c r="C168" s="16"/>
      <c r="D168" s="188" t="s">
        <v>159</v>
      </c>
      <c r="E168" s="232" t="s">
        <v>3</v>
      </c>
      <c r="F168" s="233" t="s">
        <v>751</v>
      </c>
      <c r="G168" s="16"/>
      <c r="H168" s="232" t="s">
        <v>3</v>
      </c>
      <c r="I168" s="234"/>
      <c r="J168" s="16"/>
      <c r="K168" s="16"/>
      <c r="L168" s="231"/>
      <c r="M168" s="235"/>
      <c r="N168" s="236"/>
      <c r="O168" s="236"/>
      <c r="P168" s="236"/>
      <c r="Q168" s="236"/>
      <c r="R168" s="236"/>
      <c r="S168" s="236"/>
      <c r="T168" s="237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32" t="s">
        <v>159</v>
      </c>
      <c r="AU168" s="232" t="s">
        <v>81</v>
      </c>
      <c r="AV168" s="16" t="s">
        <v>79</v>
      </c>
      <c r="AW168" s="16" t="s">
        <v>33</v>
      </c>
      <c r="AX168" s="16" t="s">
        <v>71</v>
      </c>
      <c r="AY168" s="232" t="s">
        <v>144</v>
      </c>
    </row>
    <row r="169" s="13" customFormat="1">
      <c r="A169" s="13"/>
      <c r="B169" s="187"/>
      <c r="C169" s="13"/>
      <c r="D169" s="188" t="s">
        <v>159</v>
      </c>
      <c r="E169" s="189" t="s">
        <v>3</v>
      </c>
      <c r="F169" s="190" t="s">
        <v>752</v>
      </c>
      <c r="G169" s="13"/>
      <c r="H169" s="191">
        <v>16.960000000000001</v>
      </c>
      <c r="I169" s="192"/>
      <c r="J169" s="13"/>
      <c r="K169" s="13"/>
      <c r="L169" s="187"/>
      <c r="M169" s="193"/>
      <c r="N169" s="194"/>
      <c r="O169" s="194"/>
      <c r="P169" s="194"/>
      <c r="Q169" s="194"/>
      <c r="R169" s="194"/>
      <c r="S169" s="194"/>
      <c r="T169" s="19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9" t="s">
        <v>159</v>
      </c>
      <c r="AU169" s="189" t="s">
        <v>81</v>
      </c>
      <c r="AV169" s="13" t="s">
        <v>81</v>
      </c>
      <c r="AW169" s="13" t="s">
        <v>33</v>
      </c>
      <c r="AX169" s="13" t="s">
        <v>71</v>
      </c>
      <c r="AY169" s="189" t="s">
        <v>144</v>
      </c>
    </row>
    <row r="170" s="13" customFormat="1">
      <c r="A170" s="13"/>
      <c r="B170" s="187"/>
      <c r="C170" s="13"/>
      <c r="D170" s="188" t="s">
        <v>159</v>
      </c>
      <c r="E170" s="189" t="s">
        <v>3</v>
      </c>
      <c r="F170" s="190" t="s">
        <v>753</v>
      </c>
      <c r="G170" s="13"/>
      <c r="H170" s="191">
        <v>15.9</v>
      </c>
      <c r="I170" s="192"/>
      <c r="J170" s="13"/>
      <c r="K170" s="13"/>
      <c r="L170" s="187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159</v>
      </c>
      <c r="AU170" s="189" t="s">
        <v>81</v>
      </c>
      <c r="AV170" s="13" t="s">
        <v>81</v>
      </c>
      <c r="AW170" s="13" t="s">
        <v>33</v>
      </c>
      <c r="AX170" s="13" t="s">
        <v>71</v>
      </c>
      <c r="AY170" s="189" t="s">
        <v>144</v>
      </c>
    </row>
    <row r="171" s="13" customFormat="1">
      <c r="A171" s="13"/>
      <c r="B171" s="187"/>
      <c r="C171" s="13"/>
      <c r="D171" s="188" t="s">
        <v>159</v>
      </c>
      <c r="E171" s="189" t="s">
        <v>3</v>
      </c>
      <c r="F171" s="190" t="s">
        <v>754</v>
      </c>
      <c r="G171" s="13"/>
      <c r="H171" s="191">
        <v>5.7240000000000002</v>
      </c>
      <c r="I171" s="192"/>
      <c r="J171" s="13"/>
      <c r="K171" s="13"/>
      <c r="L171" s="187"/>
      <c r="M171" s="193"/>
      <c r="N171" s="194"/>
      <c r="O171" s="194"/>
      <c r="P171" s="194"/>
      <c r="Q171" s="194"/>
      <c r="R171" s="194"/>
      <c r="S171" s="194"/>
      <c r="T171" s="19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9" t="s">
        <v>159</v>
      </c>
      <c r="AU171" s="189" t="s">
        <v>81</v>
      </c>
      <c r="AV171" s="13" t="s">
        <v>81</v>
      </c>
      <c r="AW171" s="13" t="s">
        <v>33</v>
      </c>
      <c r="AX171" s="13" t="s">
        <v>71</v>
      </c>
      <c r="AY171" s="189" t="s">
        <v>144</v>
      </c>
    </row>
    <row r="172" s="13" customFormat="1">
      <c r="A172" s="13"/>
      <c r="B172" s="187"/>
      <c r="C172" s="13"/>
      <c r="D172" s="188" t="s">
        <v>159</v>
      </c>
      <c r="E172" s="189" t="s">
        <v>3</v>
      </c>
      <c r="F172" s="190" t="s">
        <v>755</v>
      </c>
      <c r="G172" s="13"/>
      <c r="H172" s="191">
        <v>0</v>
      </c>
      <c r="I172" s="192"/>
      <c r="J172" s="13"/>
      <c r="K172" s="13"/>
      <c r="L172" s="187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159</v>
      </c>
      <c r="AU172" s="189" t="s">
        <v>81</v>
      </c>
      <c r="AV172" s="13" t="s">
        <v>81</v>
      </c>
      <c r="AW172" s="13" t="s">
        <v>33</v>
      </c>
      <c r="AX172" s="13" t="s">
        <v>71</v>
      </c>
      <c r="AY172" s="189" t="s">
        <v>144</v>
      </c>
    </row>
    <row r="173" s="13" customFormat="1">
      <c r="A173" s="13"/>
      <c r="B173" s="187"/>
      <c r="C173" s="13"/>
      <c r="D173" s="188" t="s">
        <v>159</v>
      </c>
      <c r="E173" s="189" t="s">
        <v>3</v>
      </c>
      <c r="F173" s="190" t="s">
        <v>756</v>
      </c>
      <c r="G173" s="13"/>
      <c r="H173" s="191">
        <v>3.6040000000000001</v>
      </c>
      <c r="I173" s="192"/>
      <c r="J173" s="13"/>
      <c r="K173" s="13"/>
      <c r="L173" s="187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9" t="s">
        <v>159</v>
      </c>
      <c r="AU173" s="189" t="s">
        <v>81</v>
      </c>
      <c r="AV173" s="13" t="s">
        <v>81</v>
      </c>
      <c r="AW173" s="13" t="s">
        <v>33</v>
      </c>
      <c r="AX173" s="13" t="s">
        <v>71</v>
      </c>
      <c r="AY173" s="189" t="s">
        <v>144</v>
      </c>
    </row>
    <row r="174" s="13" customFormat="1">
      <c r="A174" s="13"/>
      <c r="B174" s="187"/>
      <c r="C174" s="13"/>
      <c r="D174" s="188" t="s">
        <v>159</v>
      </c>
      <c r="E174" s="189" t="s">
        <v>3</v>
      </c>
      <c r="F174" s="190" t="s">
        <v>757</v>
      </c>
      <c r="G174" s="13"/>
      <c r="H174" s="191">
        <v>5.2999999999999998</v>
      </c>
      <c r="I174" s="192"/>
      <c r="J174" s="13"/>
      <c r="K174" s="13"/>
      <c r="L174" s="187"/>
      <c r="M174" s="193"/>
      <c r="N174" s="194"/>
      <c r="O174" s="194"/>
      <c r="P174" s="194"/>
      <c r="Q174" s="194"/>
      <c r="R174" s="194"/>
      <c r="S174" s="194"/>
      <c r="T174" s="19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9" t="s">
        <v>159</v>
      </c>
      <c r="AU174" s="189" t="s">
        <v>81</v>
      </c>
      <c r="AV174" s="13" t="s">
        <v>81</v>
      </c>
      <c r="AW174" s="13" t="s">
        <v>33</v>
      </c>
      <c r="AX174" s="13" t="s">
        <v>71</v>
      </c>
      <c r="AY174" s="189" t="s">
        <v>144</v>
      </c>
    </row>
    <row r="175" s="13" customFormat="1">
      <c r="A175" s="13"/>
      <c r="B175" s="187"/>
      <c r="C175" s="13"/>
      <c r="D175" s="188" t="s">
        <v>159</v>
      </c>
      <c r="E175" s="189" t="s">
        <v>3</v>
      </c>
      <c r="F175" s="190" t="s">
        <v>758</v>
      </c>
      <c r="G175" s="13"/>
      <c r="H175" s="191">
        <v>39.405000000000001</v>
      </c>
      <c r="I175" s="192"/>
      <c r="J175" s="13"/>
      <c r="K175" s="13"/>
      <c r="L175" s="187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9" t="s">
        <v>159</v>
      </c>
      <c r="AU175" s="189" t="s">
        <v>81</v>
      </c>
      <c r="AV175" s="13" t="s">
        <v>81</v>
      </c>
      <c r="AW175" s="13" t="s">
        <v>33</v>
      </c>
      <c r="AX175" s="13" t="s">
        <v>71</v>
      </c>
      <c r="AY175" s="189" t="s">
        <v>144</v>
      </c>
    </row>
    <row r="176" s="13" customFormat="1">
      <c r="A176" s="13"/>
      <c r="B176" s="187"/>
      <c r="C176" s="13"/>
      <c r="D176" s="188" t="s">
        <v>159</v>
      </c>
      <c r="E176" s="189" t="s">
        <v>3</v>
      </c>
      <c r="F176" s="190" t="s">
        <v>759</v>
      </c>
      <c r="G176" s="13"/>
      <c r="H176" s="191">
        <v>18.815000000000001</v>
      </c>
      <c r="I176" s="192"/>
      <c r="J176" s="13"/>
      <c r="K176" s="13"/>
      <c r="L176" s="187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159</v>
      </c>
      <c r="AU176" s="189" t="s">
        <v>81</v>
      </c>
      <c r="AV176" s="13" t="s">
        <v>81</v>
      </c>
      <c r="AW176" s="13" t="s">
        <v>33</v>
      </c>
      <c r="AX176" s="13" t="s">
        <v>71</v>
      </c>
      <c r="AY176" s="189" t="s">
        <v>144</v>
      </c>
    </row>
    <row r="177" s="13" customFormat="1">
      <c r="A177" s="13"/>
      <c r="B177" s="187"/>
      <c r="C177" s="13"/>
      <c r="D177" s="188" t="s">
        <v>159</v>
      </c>
      <c r="E177" s="189" t="s">
        <v>3</v>
      </c>
      <c r="F177" s="190" t="s">
        <v>760</v>
      </c>
      <c r="G177" s="13"/>
      <c r="H177" s="191">
        <v>3.9049999999999998</v>
      </c>
      <c r="I177" s="192"/>
      <c r="J177" s="13"/>
      <c r="K177" s="13"/>
      <c r="L177" s="187"/>
      <c r="M177" s="193"/>
      <c r="N177" s="194"/>
      <c r="O177" s="194"/>
      <c r="P177" s="194"/>
      <c r="Q177" s="194"/>
      <c r="R177" s="194"/>
      <c r="S177" s="194"/>
      <c r="T177" s="19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9" t="s">
        <v>159</v>
      </c>
      <c r="AU177" s="189" t="s">
        <v>81</v>
      </c>
      <c r="AV177" s="13" t="s">
        <v>81</v>
      </c>
      <c r="AW177" s="13" t="s">
        <v>33</v>
      </c>
      <c r="AX177" s="13" t="s">
        <v>71</v>
      </c>
      <c r="AY177" s="189" t="s">
        <v>144</v>
      </c>
    </row>
    <row r="178" s="13" customFormat="1">
      <c r="A178" s="13"/>
      <c r="B178" s="187"/>
      <c r="C178" s="13"/>
      <c r="D178" s="188" t="s">
        <v>159</v>
      </c>
      <c r="E178" s="189" t="s">
        <v>3</v>
      </c>
      <c r="F178" s="190" t="s">
        <v>761</v>
      </c>
      <c r="G178" s="13"/>
      <c r="H178" s="191">
        <v>14.91</v>
      </c>
      <c r="I178" s="192"/>
      <c r="J178" s="13"/>
      <c r="K178" s="13"/>
      <c r="L178" s="187"/>
      <c r="M178" s="193"/>
      <c r="N178" s="194"/>
      <c r="O178" s="194"/>
      <c r="P178" s="194"/>
      <c r="Q178" s="194"/>
      <c r="R178" s="194"/>
      <c r="S178" s="194"/>
      <c r="T178" s="19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9" t="s">
        <v>159</v>
      </c>
      <c r="AU178" s="189" t="s">
        <v>81</v>
      </c>
      <c r="AV178" s="13" t="s">
        <v>81</v>
      </c>
      <c r="AW178" s="13" t="s">
        <v>33</v>
      </c>
      <c r="AX178" s="13" t="s">
        <v>71</v>
      </c>
      <c r="AY178" s="189" t="s">
        <v>144</v>
      </c>
    </row>
    <row r="179" s="13" customFormat="1">
      <c r="A179" s="13"/>
      <c r="B179" s="187"/>
      <c r="C179" s="13"/>
      <c r="D179" s="188" t="s">
        <v>159</v>
      </c>
      <c r="E179" s="189" t="s">
        <v>3</v>
      </c>
      <c r="F179" s="190" t="s">
        <v>762</v>
      </c>
      <c r="G179" s="13"/>
      <c r="H179" s="191">
        <v>5.3250000000000002</v>
      </c>
      <c r="I179" s="192"/>
      <c r="J179" s="13"/>
      <c r="K179" s="13"/>
      <c r="L179" s="187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159</v>
      </c>
      <c r="AU179" s="189" t="s">
        <v>81</v>
      </c>
      <c r="AV179" s="13" t="s">
        <v>81</v>
      </c>
      <c r="AW179" s="13" t="s">
        <v>33</v>
      </c>
      <c r="AX179" s="13" t="s">
        <v>71</v>
      </c>
      <c r="AY179" s="189" t="s">
        <v>144</v>
      </c>
    </row>
    <row r="180" s="13" customFormat="1">
      <c r="A180" s="13"/>
      <c r="B180" s="187"/>
      <c r="C180" s="13"/>
      <c r="D180" s="188" t="s">
        <v>159</v>
      </c>
      <c r="E180" s="189" t="s">
        <v>3</v>
      </c>
      <c r="F180" s="190" t="s">
        <v>763</v>
      </c>
      <c r="G180" s="13"/>
      <c r="H180" s="191">
        <v>6.0350000000000001</v>
      </c>
      <c r="I180" s="192"/>
      <c r="J180" s="13"/>
      <c r="K180" s="13"/>
      <c r="L180" s="187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159</v>
      </c>
      <c r="AU180" s="189" t="s">
        <v>81</v>
      </c>
      <c r="AV180" s="13" t="s">
        <v>81</v>
      </c>
      <c r="AW180" s="13" t="s">
        <v>33</v>
      </c>
      <c r="AX180" s="13" t="s">
        <v>71</v>
      </c>
      <c r="AY180" s="189" t="s">
        <v>144</v>
      </c>
    </row>
    <row r="181" s="13" customFormat="1">
      <c r="A181" s="13"/>
      <c r="B181" s="187"/>
      <c r="C181" s="13"/>
      <c r="D181" s="188" t="s">
        <v>159</v>
      </c>
      <c r="E181" s="189" t="s">
        <v>3</v>
      </c>
      <c r="F181" s="190" t="s">
        <v>764</v>
      </c>
      <c r="G181" s="13"/>
      <c r="H181" s="191">
        <v>0</v>
      </c>
      <c r="I181" s="192"/>
      <c r="J181" s="13"/>
      <c r="K181" s="13"/>
      <c r="L181" s="187"/>
      <c r="M181" s="193"/>
      <c r="N181" s="194"/>
      <c r="O181" s="194"/>
      <c r="P181" s="194"/>
      <c r="Q181" s="194"/>
      <c r="R181" s="194"/>
      <c r="S181" s="194"/>
      <c r="T181" s="19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9" t="s">
        <v>159</v>
      </c>
      <c r="AU181" s="189" t="s">
        <v>81</v>
      </c>
      <c r="AV181" s="13" t="s">
        <v>81</v>
      </c>
      <c r="AW181" s="13" t="s">
        <v>33</v>
      </c>
      <c r="AX181" s="13" t="s">
        <v>71</v>
      </c>
      <c r="AY181" s="189" t="s">
        <v>144</v>
      </c>
    </row>
    <row r="182" s="13" customFormat="1">
      <c r="A182" s="13"/>
      <c r="B182" s="187"/>
      <c r="C182" s="13"/>
      <c r="D182" s="188" t="s">
        <v>159</v>
      </c>
      <c r="E182" s="189" t="s">
        <v>3</v>
      </c>
      <c r="F182" s="190" t="s">
        <v>765</v>
      </c>
      <c r="G182" s="13"/>
      <c r="H182" s="191">
        <v>0</v>
      </c>
      <c r="I182" s="192"/>
      <c r="J182" s="13"/>
      <c r="K182" s="13"/>
      <c r="L182" s="187"/>
      <c r="M182" s="193"/>
      <c r="N182" s="194"/>
      <c r="O182" s="194"/>
      <c r="P182" s="194"/>
      <c r="Q182" s="194"/>
      <c r="R182" s="194"/>
      <c r="S182" s="194"/>
      <c r="T182" s="19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9" t="s">
        <v>159</v>
      </c>
      <c r="AU182" s="189" t="s">
        <v>81</v>
      </c>
      <c r="AV182" s="13" t="s">
        <v>81</v>
      </c>
      <c r="AW182" s="13" t="s">
        <v>33</v>
      </c>
      <c r="AX182" s="13" t="s">
        <v>71</v>
      </c>
      <c r="AY182" s="189" t="s">
        <v>144</v>
      </c>
    </row>
    <row r="183" s="14" customFormat="1">
      <c r="A183" s="14"/>
      <c r="B183" s="196"/>
      <c r="C183" s="14"/>
      <c r="D183" s="188" t="s">
        <v>159</v>
      </c>
      <c r="E183" s="197" t="s">
        <v>3</v>
      </c>
      <c r="F183" s="198" t="s">
        <v>163</v>
      </c>
      <c r="G183" s="14"/>
      <c r="H183" s="199">
        <v>135.88299999999998</v>
      </c>
      <c r="I183" s="200"/>
      <c r="J183" s="14"/>
      <c r="K183" s="14"/>
      <c r="L183" s="196"/>
      <c r="M183" s="201"/>
      <c r="N183" s="202"/>
      <c r="O183" s="202"/>
      <c r="P183" s="202"/>
      <c r="Q183" s="202"/>
      <c r="R183" s="202"/>
      <c r="S183" s="202"/>
      <c r="T183" s="20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7" t="s">
        <v>159</v>
      </c>
      <c r="AU183" s="197" t="s">
        <v>81</v>
      </c>
      <c r="AV183" s="14" t="s">
        <v>151</v>
      </c>
      <c r="AW183" s="14" t="s">
        <v>33</v>
      </c>
      <c r="AX183" s="14" t="s">
        <v>79</v>
      </c>
      <c r="AY183" s="197" t="s">
        <v>144</v>
      </c>
    </row>
    <row r="184" s="2" customFormat="1" ht="37.8" customHeight="1">
      <c r="A184" s="41"/>
      <c r="B184" s="168"/>
      <c r="C184" s="169" t="s">
        <v>261</v>
      </c>
      <c r="D184" s="169" t="s">
        <v>146</v>
      </c>
      <c r="E184" s="170" t="s">
        <v>766</v>
      </c>
      <c r="F184" s="171" t="s">
        <v>767</v>
      </c>
      <c r="G184" s="172" t="s">
        <v>189</v>
      </c>
      <c r="H184" s="173">
        <v>44.619999999999997</v>
      </c>
      <c r="I184" s="174"/>
      <c r="J184" s="175">
        <f>ROUND(I184*H184,2)</f>
        <v>0</v>
      </c>
      <c r="K184" s="171" t="s">
        <v>3</v>
      </c>
      <c r="L184" s="42"/>
      <c r="M184" s="176" t="s">
        <v>3</v>
      </c>
      <c r="N184" s="177" t="s">
        <v>42</v>
      </c>
      <c r="O184" s="75"/>
      <c r="P184" s="178">
        <f>O184*H184</f>
        <v>0</v>
      </c>
      <c r="Q184" s="178">
        <v>2.2050000000000001</v>
      </c>
      <c r="R184" s="178">
        <f>Q184*H184</f>
        <v>98.387100000000004</v>
      </c>
      <c r="S184" s="178">
        <v>0</v>
      </c>
      <c r="T184" s="179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180" t="s">
        <v>151</v>
      </c>
      <c r="AT184" s="180" t="s">
        <v>146</v>
      </c>
      <c r="AU184" s="180" t="s">
        <v>81</v>
      </c>
      <c r="AY184" s="22" t="s">
        <v>144</v>
      </c>
      <c r="BE184" s="181">
        <f>IF(N184="základní",J184,0)</f>
        <v>0</v>
      </c>
      <c r="BF184" s="181">
        <f>IF(N184="snížená",J184,0)</f>
        <v>0</v>
      </c>
      <c r="BG184" s="181">
        <f>IF(N184="zákl. přenesená",J184,0)</f>
        <v>0</v>
      </c>
      <c r="BH184" s="181">
        <f>IF(N184="sníž. přenesená",J184,0)</f>
        <v>0</v>
      </c>
      <c r="BI184" s="181">
        <f>IF(N184="nulová",J184,0)</f>
        <v>0</v>
      </c>
      <c r="BJ184" s="22" t="s">
        <v>79</v>
      </c>
      <c r="BK184" s="181">
        <f>ROUND(I184*H184,2)</f>
        <v>0</v>
      </c>
      <c r="BL184" s="22" t="s">
        <v>151</v>
      </c>
      <c r="BM184" s="180" t="s">
        <v>768</v>
      </c>
    </row>
    <row r="185" s="16" customFormat="1">
      <c r="A185" s="16"/>
      <c r="B185" s="231"/>
      <c r="C185" s="16"/>
      <c r="D185" s="188" t="s">
        <v>159</v>
      </c>
      <c r="E185" s="232" t="s">
        <v>3</v>
      </c>
      <c r="F185" s="233" t="s">
        <v>769</v>
      </c>
      <c r="G185" s="16"/>
      <c r="H185" s="232" t="s">
        <v>3</v>
      </c>
      <c r="I185" s="234"/>
      <c r="J185" s="16"/>
      <c r="K185" s="16"/>
      <c r="L185" s="231"/>
      <c r="M185" s="235"/>
      <c r="N185" s="236"/>
      <c r="O185" s="236"/>
      <c r="P185" s="236"/>
      <c r="Q185" s="236"/>
      <c r="R185" s="236"/>
      <c r="S185" s="236"/>
      <c r="T185" s="237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32" t="s">
        <v>159</v>
      </c>
      <c r="AU185" s="232" t="s">
        <v>81</v>
      </c>
      <c r="AV185" s="16" t="s">
        <v>79</v>
      </c>
      <c r="AW185" s="16" t="s">
        <v>33</v>
      </c>
      <c r="AX185" s="16" t="s">
        <v>71</v>
      </c>
      <c r="AY185" s="232" t="s">
        <v>144</v>
      </c>
    </row>
    <row r="186" s="13" customFormat="1">
      <c r="A186" s="13"/>
      <c r="B186" s="187"/>
      <c r="C186" s="13"/>
      <c r="D186" s="188" t="s">
        <v>159</v>
      </c>
      <c r="E186" s="189" t="s">
        <v>3</v>
      </c>
      <c r="F186" s="190" t="s">
        <v>770</v>
      </c>
      <c r="G186" s="13"/>
      <c r="H186" s="191">
        <v>4.2000000000000002</v>
      </c>
      <c r="I186" s="192"/>
      <c r="J186" s="13"/>
      <c r="K186" s="13"/>
      <c r="L186" s="187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159</v>
      </c>
      <c r="AU186" s="189" t="s">
        <v>81</v>
      </c>
      <c r="AV186" s="13" t="s">
        <v>81</v>
      </c>
      <c r="AW186" s="13" t="s">
        <v>33</v>
      </c>
      <c r="AX186" s="13" t="s">
        <v>71</v>
      </c>
      <c r="AY186" s="189" t="s">
        <v>144</v>
      </c>
    </row>
    <row r="187" s="13" customFormat="1">
      <c r="A187" s="13"/>
      <c r="B187" s="187"/>
      <c r="C187" s="13"/>
      <c r="D187" s="188" t="s">
        <v>159</v>
      </c>
      <c r="E187" s="189" t="s">
        <v>3</v>
      </c>
      <c r="F187" s="190" t="s">
        <v>771</v>
      </c>
      <c r="G187" s="13"/>
      <c r="H187" s="191">
        <v>4.2000000000000002</v>
      </c>
      <c r="I187" s="192"/>
      <c r="J187" s="13"/>
      <c r="K187" s="13"/>
      <c r="L187" s="187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159</v>
      </c>
      <c r="AU187" s="189" t="s">
        <v>81</v>
      </c>
      <c r="AV187" s="13" t="s">
        <v>81</v>
      </c>
      <c r="AW187" s="13" t="s">
        <v>33</v>
      </c>
      <c r="AX187" s="13" t="s">
        <v>71</v>
      </c>
      <c r="AY187" s="189" t="s">
        <v>144</v>
      </c>
    </row>
    <row r="188" s="13" customFormat="1">
      <c r="A188" s="13"/>
      <c r="B188" s="187"/>
      <c r="C188" s="13"/>
      <c r="D188" s="188" t="s">
        <v>159</v>
      </c>
      <c r="E188" s="189" t="s">
        <v>3</v>
      </c>
      <c r="F188" s="190" t="s">
        <v>772</v>
      </c>
      <c r="G188" s="13"/>
      <c r="H188" s="191">
        <v>2.2999999999999998</v>
      </c>
      <c r="I188" s="192"/>
      <c r="J188" s="13"/>
      <c r="K188" s="13"/>
      <c r="L188" s="187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159</v>
      </c>
      <c r="AU188" s="189" t="s">
        <v>81</v>
      </c>
      <c r="AV188" s="13" t="s">
        <v>81</v>
      </c>
      <c r="AW188" s="13" t="s">
        <v>33</v>
      </c>
      <c r="AX188" s="13" t="s">
        <v>71</v>
      </c>
      <c r="AY188" s="189" t="s">
        <v>144</v>
      </c>
    </row>
    <row r="189" s="13" customFormat="1">
      <c r="A189" s="13"/>
      <c r="B189" s="187"/>
      <c r="C189" s="13"/>
      <c r="D189" s="188" t="s">
        <v>159</v>
      </c>
      <c r="E189" s="189" t="s">
        <v>3</v>
      </c>
      <c r="F189" s="190" t="s">
        <v>773</v>
      </c>
      <c r="G189" s="13"/>
      <c r="H189" s="191">
        <v>0.59999999999999998</v>
      </c>
      <c r="I189" s="192"/>
      <c r="J189" s="13"/>
      <c r="K189" s="13"/>
      <c r="L189" s="187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159</v>
      </c>
      <c r="AU189" s="189" t="s">
        <v>81</v>
      </c>
      <c r="AV189" s="13" t="s">
        <v>81</v>
      </c>
      <c r="AW189" s="13" t="s">
        <v>33</v>
      </c>
      <c r="AX189" s="13" t="s">
        <v>71</v>
      </c>
      <c r="AY189" s="189" t="s">
        <v>144</v>
      </c>
    </row>
    <row r="190" s="13" customFormat="1">
      <c r="A190" s="13"/>
      <c r="B190" s="187"/>
      <c r="C190" s="13"/>
      <c r="D190" s="188" t="s">
        <v>159</v>
      </c>
      <c r="E190" s="189" t="s">
        <v>3</v>
      </c>
      <c r="F190" s="190" t="s">
        <v>774</v>
      </c>
      <c r="G190" s="13"/>
      <c r="H190" s="191">
        <v>1.6200000000000001</v>
      </c>
      <c r="I190" s="192"/>
      <c r="J190" s="13"/>
      <c r="K190" s="13"/>
      <c r="L190" s="187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159</v>
      </c>
      <c r="AU190" s="189" t="s">
        <v>81</v>
      </c>
      <c r="AV190" s="13" t="s">
        <v>81</v>
      </c>
      <c r="AW190" s="13" t="s">
        <v>33</v>
      </c>
      <c r="AX190" s="13" t="s">
        <v>71</v>
      </c>
      <c r="AY190" s="189" t="s">
        <v>144</v>
      </c>
    </row>
    <row r="191" s="13" customFormat="1">
      <c r="A191" s="13"/>
      <c r="B191" s="187"/>
      <c r="C191" s="13"/>
      <c r="D191" s="188" t="s">
        <v>159</v>
      </c>
      <c r="E191" s="189" t="s">
        <v>3</v>
      </c>
      <c r="F191" s="190" t="s">
        <v>775</v>
      </c>
      <c r="G191" s="13"/>
      <c r="H191" s="191">
        <v>1.8300000000000001</v>
      </c>
      <c r="I191" s="192"/>
      <c r="J191" s="13"/>
      <c r="K191" s="13"/>
      <c r="L191" s="187"/>
      <c r="M191" s="193"/>
      <c r="N191" s="194"/>
      <c r="O191" s="194"/>
      <c r="P191" s="194"/>
      <c r="Q191" s="194"/>
      <c r="R191" s="194"/>
      <c r="S191" s="194"/>
      <c r="T191" s="19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9" t="s">
        <v>159</v>
      </c>
      <c r="AU191" s="189" t="s">
        <v>81</v>
      </c>
      <c r="AV191" s="13" t="s">
        <v>81</v>
      </c>
      <c r="AW191" s="13" t="s">
        <v>33</v>
      </c>
      <c r="AX191" s="13" t="s">
        <v>71</v>
      </c>
      <c r="AY191" s="189" t="s">
        <v>144</v>
      </c>
    </row>
    <row r="192" s="13" customFormat="1">
      <c r="A192" s="13"/>
      <c r="B192" s="187"/>
      <c r="C192" s="13"/>
      <c r="D192" s="188" t="s">
        <v>159</v>
      </c>
      <c r="E192" s="189" t="s">
        <v>3</v>
      </c>
      <c r="F192" s="190" t="s">
        <v>776</v>
      </c>
      <c r="G192" s="13"/>
      <c r="H192" s="191">
        <v>10.800000000000001</v>
      </c>
      <c r="I192" s="192"/>
      <c r="J192" s="13"/>
      <c r="K192" s="13"/>
      <c r="L192" s="187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159</v>
      </c>
      <c r="AU192" s="189" t="s">
        <v>81</v>
      </c>
      <c r="AV192" s="13" t="s">
        <v>81</v>
      </c>
      <c r="AW192" s="13" t="s">
        <v>33</v>
      </c>
      <c r="AX192" s="13" t="s">
        <v>71</v>
      </c>
      <c r="AY192" s="189" t="s">
        <v>144</v>
      </c>
    </row>
    <row r="193" s="13" customFormat="1">
      <c r="A193" s="13"/>
      <c r="B193" s="187"/>
      <c r="C193" s="13"/>
      <c r="D193" s="188" t="s">
        <v>159</v>
      </c>
      <c r="E193" s="189" t="s">
        <v>3</v>
      </c>
      <c r="F193" s="190" t="s">
        <v>777</v>
      </c>
      <c r="G193" s="13"/>
      <c r="H193" s="191">
        <v>5.8099999999999996</v>
      </c>
      <c r="I193" s="192"/>
      <c r="J193" s="13"/>
      <c r="K193" s="13"/>
      <c r="L193" s="187"/>
      <c r="M193" s="193"/>
      <c r="N193" s="194"/>
      <c r="O193" s="194"/>
      <c r="P193" s="194"/>
      <c r="Q193" s="194"/>
      <c r="R193" s="194"/>
      <c r="S193" s="194"/>
      <c r="T193" s="19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9" t="s">
        <v>159</v>
      </c>
      <c r="AU193" s="189" t="s">
        <v>81</v>
      </c>
      <c r="AV193" s="13" t="s">
        <v>81</v>
      </c>
      <c r="AW193" s="13" t="s">
        <v>33</v>
      </c>
      <c r="AX193" s="13" t="s">
        <v>71</v>
      </c>
      <c r="AY193" s="189" t="s">
        <v>144</v>
      </c>
    </row>
    <row r="194" s="13" customFormat="1">
      <c r="A194" s="13"/>
      <c r="B194" s="187"/>
      <c r="C194" s="13"/>
      <c r="D194" s="188" t="s">
        <v>159</v>
      </c>
      <c r="E194" s="189" t="s">
        <v>3</v>
      </c>
      <c r="F194" s="190" t="s">
        <v>778</v>
      </c>
      <c r="G194" s="13"/>
      <c r="H194" s="191">
        <v>1.6699999999999999</v>
      </c>
      <c r="I194" s="192"/>
      <c r="J194" s="13"/>
      <c r="K194" s="13"/>
      <c r="L194" s="187"/>
      <c r="M194" s="193"/>
      <c r="N194" s="194"/>
      <c r="O194" s="194"/>
      <c r="P194" s="194"/>
      <c r="Q194" s="194"/>
      <c r="R194" s="194"/>
      <c r="S194" s="194"/>
      <c r="T194" s="19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9" t="s">
        <v>159</v>
      </c>
      <c r="AU194" s="189" t="s">
        <v>81</v>
      </c>
      <c r="AV194" s="13" t="s">
        <v>81</v>
      </c>
      <c r="AW194" s="13" t="s">
        <v>33</v>
      </c>
      <c r="AX194" s="13" t="s">
        <v>71</v>
      </c>
      <c r="AY194" s="189" t="s">
        <v>144</v>
      </c>
    </row>
    <row r="195" s="13" customFormat="1">
      <c r="A195" s="13"/>
      <c r="B195" s="187"/>
      <c r="C195" s="13"/>
      <c r="D195" s="188" t="s">
        <v>159</v>
      </c>
      <c r="E195" s="189" t="s">
        <v>3</v>
      </c>
      <c r="F195" s="190" t="s">
        <v>779</v>
      </c>
      <c r="G195" s="13"/>
      <c r="H195" s="191">
        <v>4.0099999999999998</v>
      </c>
      <c r="I195" s="192"/>
      <c r="J195" s="13"/>
      <c r="K195" s="13"/>
      <c r="L195" s="187"/>
      <c r="M195" s="193"/>
      <c r="N195" s="194"/>
      <c r="O195" s="194"/>
      <c r="P195" s="194"/>
      <c r="Q195" s="194"/>
      <c r="R195" s="194"/>
      <c r="S195" s="194"/>
      <c r="T195" s="19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159</v>
      </c>
      <c r="AU195" s="189" t="s">
        <v>81</v>
      </c>
      <c r="AV195" s="13" t="s">
        <v>81</v>
      </c>
      <c r="AW195" s="13" t="s">
        <v>33</v>
      </c>
      <c r="AX195" s="13" t="s">
        <v>71</v>
      </c>
      <c r="AY195" s="189" t="s">
        <v>144</v>
      </c>
    </row>
    <row r="196" s="13" customFormat="1">
      <c r="A196" s="13"/>
      <c r="B196" s="187"/>
      <c r="C196" s="13"/>
      <c r="D196" s="188" t="s">
        <v>159</v>
      </c>
      <c r="E196" s="189" t="s">
        <v>3</v>
      </c>
      <c r="F196" s="190" t="s">
        <v>780</v>
      </c>
      <c r="G196" s="13"/>
      <c r="H196" s="191">
        <v>1.02</v>
      </c>
      <c r="I196" s="192"/>
      <c r="J196" s="13"/>
      <c r="K196" s="13"/>
      <c r="L196" s="187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159</v>
      </c>
      <c r="AU196" s="189" t="s">
        <v>81</v>
      </c>
      <c r="AV196" s="13" t="s">
        <v>81</v>
      </c>
      <c r="AW196" s="13" t="s">
        <v>33</v>
      </c>
      <c r="AX196" s="13" t="s">
        <v>71</v>
      </c>
      <c r="AY196" s="189" t="s">
        <v>144</v>
      </c>
    </row>
    <row r="197" s="13" customFormat="1">
      <c r="A197" s="13"/>
      <c r="B197" s="187"/>
      <c r="C197" s="13"/>
      <c r="D197" s="188" t="s">
        <v>159</v>
      </c>
      <c r="E197" s="189" t="s">
        <v>3</v>
      </c>
      <c r="F197" s="190" t="s">
        <v>781</v>
      </c>
      <c r="G197" s="13"/>
      <c r="H197" s="191">
        <v>3.04</v>
      </c>
      <c r="I197" s="192"/>
      <c r="J197" s="13"/>
      <c r="K197" s="13"/>
      <c r="L197" s="187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159</v>
      </c>
      <c r="AU197" s="189" t="s">
        <v>81</v>
      </c>
      <c r="AV197" s="13" t="s">
        <v>81</v>
      </c>
      <c r="AW197" s="13" t="s">
        <v>33</v>
      </c>
      <c r="AX197" s="13" t="s">
        <v>71</v>
      </c>
      <c r="AY197" s="189" t="s">
        <v>144</v>
      </c>
    </row>
    <row r="198" s="13" customFormat="1">
      <c r="A198" s="13"/>
      <c r="B198" s="187"/>
      <c r="C198" s="13"/>
      <c r="D198" s="188" t="s">
        <v>159</v>
      </c>
      <c r="E198" s="189" t="s">
        <v>3</v>
      </c>
      <c r="F198" s="190" t="s">
        <v>782</v>
      </c>
      <c r="G198" s="13"/>
      <c r="H198" s="191">
        <v>1.76</v>
      </c>
      <c r="I198" s="192"/>
      <c r="J198" s="13"/>
      <c r="K198" s="13"/>
      <c r="L198" s="187"/>
      <c r="M198" s="193"/>
      <c r="N198" s="194"/>
      <c r="O198" s="194"/>
      <c r="P198" s="194"/>
      <c r="Q198" s="194"/>
      <c r="R198" s="194"/>
      <c r="S198" s="194"/>
      <c r="T198" s="19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9" t="s">
        <v>159</v>
      </c>
      <c r="AU198" s="189" t="s">
        <v>81</v>
      </c>
      <c r="AV198" s="13" t="s">
        <v>81</v>
      </c>
      <c r="AW198" s="13" t="s">
        <v>33</v>
      </c>
      <c r="AX198" s="13" t="s">
        <v>71</v>
      </c>
      <c r="AY198" s="189" t="s">
        <v>144</v>
      </c>
    </row>
    <row r="199" s="13" customFormat="1">
      <c r="A199" s="13"/>
      <c r="B199" s="187"/>
      <c r="C199" s="13"/>
      <c r="D199" s="188" t="s">
        <v>159</v>
      </c>
      <c r="E199" s="189" t="s">
        <v>3</v>
      </c>
      <c r="F199" s="190" t="s">
        <v>783</v>
      </c>
      <c r="G199" s="13"/>
      <c r="H199" s="191">
        <v>1.76</v>
      </c>
      <c r="I199" s="192"/>
      <c r="J199" s="13"/>
      <c r="K199" s="13"/>
      <c r="L199" s="187"/>
      <c r="M199" s="193"/>
      <c r="N199" s="194"/>
      <c r="O199" s="194"/>
      <c r="P199" s="194"/>
      <c r="Q199" s="194"/>
      <c r="R199" s="194"/>
      <c r="S199" s="194"/>
      <c r="T199" s="19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9" t="s">
        <v>159</v>
      </c>
      <c r="AU199" s="189" t="s">
        <v>81</v>
      </c>
      <c r="AV199" s="13" t="s">
        <v>81</v>
      </c>
      <c r="AW199" s="13" t="s">
        <v>33</v>
      </c>
      <c r="AX199" s="13" t="s">
        <v>71</v>
      </c>
      <c r="AY199" s="189" t="s">
        <v>144</v>
      </c>
    </row>
    <row r="200" s="14" customFormat="1">
      <c r="A200" s="14"/>
      <c r="B200" s="196"/>
      <c r="C200" s="14"/>
      <c r="D200" s="188" t="s">
        <v>159</v>
      </c>
      <c r="E200" s="197" t="s">
        <v>3</v>
      </c>
      <c r="F200" s="198" t="s">
        <v>163</v>
      </c>
      <c r="G200" s="14"/>
      <c r="H200" s="199">
        <v>44.61999999999999</v>
      </c>
      <c r="I200" s="200"/>
      <c r="J200" s="14"/>
      <c r="K200" s="14"/>
      <c r="L200" s="196"/>
      <c r="M200" s="201"/>
      <c r="N200" s="202"/>
      <c r="O200" s="202"/>
      <c r="P200" s="202"/>
      <c r="Q200" s="202"/>
      <c r="R200" s="202"/>
      <c r="S200" s="202"/>
      <c r="T200" s="20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7" t="s">
        <v>159</v>
      </c>
      <c r="AU200" s="197" t="s">
        <v>81</v>
      </c>
      <c r="AV200" s="14" t="s">
        <v>151</v>
      </c>
      <c r="AW200" s="14" t="s">
        <v>33</v>
      </c>
      <c r="AX200" s="14" t="s">
        <v>79</v>
      </c>
      <c r="AY200" s="197" t="s">
        <v>144</v>
      </c>
    </row>
    <row r="201" s="12" customFormat="1" ht="22.8" customHeight="1">
      <c r="A201" s="12"/>
      <c r="B201" s="155"/>
      <c r="C201" s="12"/>
      <c r="D201" s="156" t="s">
        <v>70</v>
      </c>
      <c r="E201" s="166" t="s">
        <v>194</v>
      </c>
      <c r="F201" s="166" t="s">
        <v>784</v>
      </c>
      <c r="G201" s="12"/>
      <c r="H201" s="12"/>
      <c r="I201" s="158"/>
      <c r="J201" s="167">
        <f>BK201</f>
        <v>0</v>
      </c>
      <c r="K201" s="12"/>
      <c r="L201" s="155"/>
      <c r="M201" s="160"/>
      <c r="N201" s="161"/>
      <c r="O201" s="161"/>
      <c r="P201" s="162">
        <f>SUM(P202:P227)</f>
        <v>0</v>
      </c>
      <c r="Q201" s="161"/>
      <c r="R201" s="162">
        <f>SUM(R202:R227)</f>
        <v>3.5971792000000002</v>
      </c>
      <c r="S201" s="161"/>
      <c r="T201" s="163">
        <f>SUM(T202:T227)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6" t="s">
        <v>79</v>
      </c>
      <c r="AT201" s="164" t="s">
        <v>70</v>
      </c>
      <c r="AU201" s="164" t="s">
        <v>79</v>
      </c>
      <c r="AY201" s="156" t="s">
        <v>144</v>
      </c>
      <c r="BK201" s="165">
        <f>SUM(BK202:BK227)</f>
        <v>0</v>
      </c>
    </row>
    <row r="202" s="2" customFormat="1" ht="33" customHeight="1">
      <c r="A202" s="41"/>
      <c r="B202" s="168"/>
      <c r="C202" s="169" t="s">
        <v>268</v>
      </c>
      <c r="D202" s="169" t="s">
        <v>146</v>
      </c>
      <c r="E202" s="170" t="s">
        <v>785</v>
      </c>
      <c r="F202" s="171" t="s">
        <v>786</v>
      </c>
      <c r="G202" s="172" t="s">
        <v>725</v>
      </c>
      <c r="H202" s="173">
        <v>16</v>
      </c>
      <c r="I202" s="174"/>
      <c r="J202" s="175">
        <f>ROUND(I202*H202,2)</f>
        <v>0</v>
      </c>
      <c r="K202" s="171" t="s">
        <v>3</v>
      </c>
      <c r="L202" s="42"/>
      <c r="M202" s="176" t="s">
        <v>3</v>
      </c>
      <c r="N202" s="177" t="s">
        <v>42</v>
      </c>
      <c r="O202" s="75"/>
      <c r="P202" s="178">
        <f>O202*H202</f>
        <v>0</v>
      </c>
      <c r="Q202" s="178">
        <v>0</v>
      </c>
      <c r="R202" s="178">
        <f>Q202*H202</f>
        <v>0</v>
      </c>
      <c r="S202" s="178">
        <v>0</v>
      </c>
      <c r="T202" s="179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180" t="s">
        <v>151</v>
      </c>
      <c r="AT202" s="180" t="s">
        <v>146</v>
      </c>
      <c r="AU202" s="180" t="s">
        <v>81</v>
      </c>
      <c r="AY202" s="22" t="s">
        <v>144</v>
      </c>
      <c r="BE202" s="181">
        <f>IF(N202="základní",J202,0)</f>
        <v>0</v>
      </c>
      <c r="BF202" s="181">
        <f>IF(N202="snížená",J202,0)</f>
        <v>0</v>
      </c>
      <c r="BG202" s="181">
        <f>IF(N202="zákl. přenesená",J202,0)</f>
        <v>0</v>
      </c>
      <c r="BH202" s="181">
        <f>IF(N202="sníž. přenesená",J202,0)</f>
        <v>0</v>
      </c>
      <c r="BI202" s="181">
        <f>IF(N202="nulová",J202,0)</f>
        <v>0</v>
      </c>
      <c r="BJ202" s="22" t="s">
        <v>79</v>
      </c>
      <c r="BK202" s="181">
        <f>ROUND(I202*H202,2)</f>
        <v>0</v>
      </c>
      <c r="BL202" s="22" t="s">
        <v>151</v>
      </c>
      <c r="BM202" s="180" t="s">
        <v>787</v>
      </c>
    </row>
    <row r="203" s="2" customFormat="1" ht="24.15" customHeight="1">
      <c r="A203" s="41"/>
      <c r="B203" s="168"/>
      <c r="C203" s="169" t="s">
        <v>8</v>
      </c>
      <c r="D203" s="169" t="s">
        <v>146</v>
      </c>
      <c r="E203" s="170" t="s">
        <v>788</v>
      </c>
      <c r="F203" s="171" t="s">
        <v>789</v>
      </c>
      <c r="G203" s="172" t="s">
        <v>725</v>
      </c>
      <c r="H203" s="173">
        <v>16</v>
      </c>
      <c r="I203" s="174"/>
      <c r="J203" s="175">
        <f>ROUND(I203*H203,2)</f>
        <v>0</v>
      </c>
      <c r="K203" s="171" t="s">
        <v>3</v>
      </c>
      <c r="L203" s="42"/>
      <c r="M203" s="176" t="s">
        <v>3</v>
      </c>
      <c r="N203" s="177" t="s">
        <v>42</v>
      </c>
      <c r="O203" s="75"/>
      <c r="P203" s="178">
        <f>O203*H203</f>
        <v>0</v>
      </c>
      <c r="Q203" s="178">
        <v>0</v>
      </c>
      <c r="R203" s="178">
        <f>Q203*H203</f>
        <v>0</v>
      </c>
      <c r="S203" s="178">
        <v>0</v>
      </c>
      <c r="T203" s="179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180" t="s">
        <v>151</v>
      </c>
      <c r="AT203" s="180" t="s">
        <v>146</v>
      </c>
      <c r="AU203" s="180" t="s">
        <v>81</v>
      </c>
      <c r="AY203" s="22" t="s">
        <v>144</v>
      </c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22" t="s">
        <v>79</v>
      </c>
      <c r="BK203" s="181">
        <f>ROUND(I203*H203,2)</f>
        <v>0</v>
      </c>
      <c r="BL203" s="22" t="s">
        <v>151</v>
      </c>
      <c r="BM203" s="180" t="s">
        <v>790</v>
      </c>
    </row>
    <row r="204" s="2" customFormat="1" ht="24.15" customHeight="1">
      <c r="A204" s="41"/>
      <c r="B204" s="168"/>
      <c r="C204" s="169" t="s">
        <v>277</v>
      </c>
      <c r="D204" s="169" t="s">
        <v>146</v>
      </c>
      <c r="E204" s="170" t="s">
        <v>791</v>
      </c>
      <c r="F204" s="171" t="s">
        <v>792</v>
      </c>
      <c r="G204" s="172" t="s">
        <v>171</v>
      </c>
      <c r="H204" s="173">
        <v>124.7</v>
      </c>
      <c r="I204" s="174"/>
      <c r="J204" s="175">
        <f>ROUND(I204*H204,2)</f>
        <v>0</v>
      </c>
      <c r="K204" s="171" t="s">
        <v>3</v>
      </c>
      <c r="L204" s="42"/>
      <c r="M204" s="176" t="s">
        <v>3</v>
      </c>
      <c r="N204" s="177" t="s">
        <v>42</v>
      </c>
      <c r="O204" s="75"/>
      <c r="P204" s="178">
        <f>O204*H204</f>
        <v>0</v>
      </c>
      <c r="Q204" s="178">
        <v>1.0000000000000001E-05</v>
      </c>
      <c r="R204" s="178">
        <f>Q204*H204</f>
        <v>0.0012470000000000001</v>
      </c>
      <c r="S204" s="178">
        <v>0</v>
      </c>
      <c r="T204" s="179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180" t="s">
        <v>151</v>
      </c>
      <c r="AT204" s="180" t="s">
        <v>146</v>
      </c>
      <c r="AU204" s="180" t="s">
        <v>81</v>
      </c>
      <c r="AY204" s="22" t="s">
        <v>144</v>
      </c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22" t="s">
        <v>79</v>
      </c>
      <c r="BK204" s="181">
        <f>ROUND(I204*H204,2)</f>
        <v>0</v>
      </c>
      <c r="BL204" s="22" t="s">
        <v>151</v>
      </c>
      <c r="BM204" s="180" t="s">
        <v>793</v>
      </c>
    </row>
    <row r="205" s="2" customFormat="1" ht="24.15" customHeight="1">
      <c r="A205" s="41"/>
      <c r="B205" s="168"/>
      <c r="C205" s="205" t="s">
        <v>282</v>
      </c>
      <c r="D205" s="205" t="s">
        <v>238</v>
      </c>
      <c r="E205" s="206" t="s">
        <v>794</v>
      </c>
      <c r="F205" s="207" t="s">
        <v>795</v>
      </c>
      <c r="G205" s="208" t="s">
        <v>171</v>
      </c>
      <c r="H205" s="209">
        <v>128.441</v>
      </c>
      <c r="I205" s="210"/>
      <c r="J205" s="211">
        <f>ROUND(I205*H205,2)</f>
        <v>0</v>
      </c>
      <c r="K205" s="207" t="s">
        <v>3</v>
      </c>
      <c r="L205" s="212"/>
      <c r="M205" s="213" t="s">
        <v>3</v>
      </c>
      <c r="N205" s="214" t="s">
        <v>42</v>
      </c>
      <c r="O205" s="75"/>
      <c r="P205" s="178">
        <f>O205*H205</f>
        <v>0</v>
      </c>
      <c r="Q205" s="178">
        <v>0.0041999999999999997</v>
      </c>
      <c r="R205" s="178">
        <f>Q205*H205</f>
        <v>0.53945219999999994</v>
      </c>
      <c r="S205" s="178">
        <v>0</v>
      </c>
      <c r="T205" s="179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180" t="s">
        <v>194</v>
      </c>
      <c r="AT205" s="180" t="s">
        <v>238</v>
      </c>
      <c r="AU205" s="180" t="s">
        <v>81</v>
      </c>
      <c r="AY205" s="22" t="s">
        <v>144</v>
      </c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22" t="s">
        <v>79</v>
      </c>
      <c r="BK205" s="181">
        <f>ROUND(I205*H205,2)</f>
        <v>0</v>
      </c>
      <c r="BL205" s="22" t="s">
        <v>151</v>
      </c>
      <c r="BM205" s="180" t="s">
        <v>796</v>
      </c>
    </row>
    <row r="206" s="13" customFormat="1">
      <c r="A206" s="13"/>
      <c r="B206" s="187"/>
      <c r="C206" s="13"/>
      <c r="D206" s="188" t="s">
        <v>159</v>
      </c>
      <c r="E206" s="189" t="s">
        <v>3</v>
      </c>
      <c r="F206" s="190" t="s">
        <v>797</v>
      </c>
      <c r="G206" s="13"/>
      <c r="H206" s="191">
        <v>128.441</v>
      </c>
      <c r="I206" s="192"/>
      <c r="J206" s="13"/>
      <c r="K206" s="13"/>
      <c r="L206" s="187"/>
      <c r="M206" s="193"/>
      <c r="N206" s="194"/>
      <c r="O206" s="194"/>
      <c r="P206" s="194"/>
      <c r="Q206" s="194"/>
      <c r="R206" s="194"/>
      <c r="S206" s="194"/>
      <c r="T206" s="19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9" t="s">
        <v>159</v>
      </c>
      <c r="AU206" s="189" t="s">
        <v>81</v>
      </c>
      <c r="AV206" s="13" t="s">
        <v>81</v>
      </c>
      <c r="AW206" s="13" t="s">
        <v>33</v>
      </c>
      <c r="AX206" s="13" t="s">
        <v>79</v>
      </c>
      <c r="AY206" s="189" t="s">
        <v>144</v>
      </c>
    </row>
    <row r="207" s="2" customFormat="1" ht="44.25" customHeight="1">
      <c r="A207" s="41"/>
      <c r="B207" s="168"/>
      <c r="C207" s="169" t="s">
        <v>287</v>
      </c>
      <c r="D207" s="169" t="s">
        <v>146</v>
      </c>
      <c r="E207" s="170" t="s">
        <v>798</v>
      </c>
      <c r="F207" s="171" t="s">
        <v>799</v>
      </c>
      <c r="G207" s="172" t="s">
        <v>340</v>
      </c>
      <c r="H207" s="173">
        <v>8</v>
      </c>
      <c r="I207" s="174"/>
      <c r="J207" s="175">
        <f>ROUND(I207*H207,2)</f>
        <v>0</v>
      </c>
      <c r="K207" s="171" t="s">
        <v>3</v>
      </c>
      <c r="L207" s="42"/>
      <c r="M207" s="176" t="s">
        <v>3</v>
      </c>
      <c r="N207" s="177" t="s">
        <v>42</v>
      </c>
      <c r="O207" s="75"/>
      <c r="P207" s="178">
        <f>O207*H207</f>
        <v>0</v>
      </c>
      <c r="Q207" s="178">
        <v>0</v>
      </c>
      <c r="R207" s="178">
        <f>Q207*H207</f>
        <v>0</v>
      </c>
      <c r="S207" s="178">
        <v>0</v>
      </c>
      <c r="T207" s="179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180" t="s">
        <v>151</v>
      </c>
      <c r="AT207" s="180" t="s">
        <v>146</v>
      </c>
      <c r="AU207" s="180" t="s">
        <v>81</v>
      </c>
      <c r="AY207" s="22" t="s">
        <v>144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22" t="s">
        <v>79</v>
      </c>
      <c r="BK207" s="181">
        <f>ROUND(I207*H207,2)</f>
        <v>0</v>
      </c>
      <c r="BL207" s="22" t="s">
        <v>151</v>
      </c>
      <c r="BM207" s="180" t="s">
        <v>800</v>
      </c>
    </row>
    <row r="208" s="2" customFormat="1" ht="21.75" customHeight="1">
      <c r="A208" s="41"/>
      <c r="B208" s="168"/>
      <c r="C208" s="205" t="s">
        <v>292</v>
      </c>
      <c r="D208" s="205" t="s">
        <v>238</v>
      </c>
      <c r="E208" s="206" t="s">
        <v>801</v>
      </c>
      <c r="F208" s="207" t="s">
        <v>802</v>
      </c>
      <c r="G208" s="208" t="s">
        <v>340</v>
      </c>
      <c r="H208" s="209">
        <v>8</v>
      </c>
      <c r="I208" s="210"/>
      <c r="J208" s="211">
        <f>ROUND(I208*H208,2)</f>
        <v>0</v>
      </c>
      <c r="K208" s="207" t="s">
        <v>3</v>
      </c>
      <c r="L208" s="212"/>
      <c r="M208" s="213" t="s">
        <v>3</v>
      </c>
      <c r="N208" s="214" t="s">
        <v>42</v>
      </c>
      <c r="O208" s="75"/>
      <c r="P208" s="178">
        <f>O208*H208</f>
        <v>0</v>
      </c>
      <c r="Q208" s="178">
        <v>0.00080000000000000004</v>
      </c>
      <c r="R208" s="178">
        <f>Q208*H208</f>
        <v>0.0064000000000000003</v>
      </c>
      <c r="S208" s="178">
        <v>0</v>
      </c>
      <c r="T208" s="179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180" t="s">
        <v>194</v>
      </c>
      <c r="AT208" s="180" t="s">
        <v>238</v>
      </c>
      <c r="AU208" s="180" t="s">
        <v>81</v>
      </c>
      <c r="AY208" s="22" t="s">
        <v>144</v>
      </c>
      <c r="BE208" s="181">
        <f>IF(N208="základní",J208,0)</f>
        <v>0</v>
      </c>
      <c r="BF208" s="181">
        <f>IF(N208="snížená",J208,0)</f>
        <v>0</v>
      </c>
      <c r="BG208" s="181">
        <f>IF(N208="zákl. přenesená",J208,0)</f>
        <v>0</v>
      </c>
      <c r="BH208" s="181">
        <f>IF(N208="sníž. přenesená",J208,0)</f>
        <v>0</v>
      </c>
      <c r="BI208" s="181">
        <f>IF(N208="nulová",J208,0)</f>
        <v>0</v>
      </c>
      <c r="BJ208" s="22" t="s">
        <v>79</v>
      </c>
      <c r="BK208" s="181">
        <f>ROUND(I208*H208,2)</f>
        <v>0</v>
      </c>
      <c r="BL208" s="22" t="s">
        <v>151</v>
      </c>
      <c r="BM208" s="180" t="s">
        <v>803</v>
      </c>
    </row>
    <row r="209" s="2" customFormat="1" ht="37.8" customHeight="1">
      <c r="A209" s="41"/>
      <c r="B209" s="168"/>
      <c r="C209" s="169" t="s">
        <v>297</v>
      </c>
      <c r="D209" s="169" t="s">
        <v>146</v>
      </c>
      <c r="E209" s="170" t="s">
        <v>804</v>
      </c>
      <c r="F209" s="171" t="s">
        <v>805</v>
      </c>
      <c r="G209" s="172" t="s">
        <v>340</v>
      </c>
      <c r="H209" s="173">
        <v>17</v>
      </c>
      <c r="I209" s="174"/>
      <c r="J209" s="175">
        <f>ROUND(I209*H209,2)</f>
        <v>0</v>
      </c>
      <c r="K209" s="171" t="s">
        <v>3</v>
      </c>
      <c r="L209" s="42"/>
      <c r="M209" s="176" t="s">
        <v>3</v>
      </c>
      <c r="N209" s="177" t="s">
        <v>42</v>
      </c>
      <c r="O209" s="75"/>
      <c r="P209" s="178">
        <f>O209*H209</f>
        <v>0</v>
      </c>
      <c r="Q209" s="178">
        <v>0</v>
      </c>
      <c r="R209" s="178">
        <f>Q209*H209</f>
        <v>0</v>
      </c>
      <c r="S209" s="178">
        <v>0</v>
      </c>
      <c r="T209" s="179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180" t="s">
        <v>151</v>
      </c>
      <c r="AT209" s="180" t="s">
        <v>146</v>
      </c>
      <c r="AU209" s="180" t="s">
        <v>81</v>
      </c>
      <c r="AY209" s="22" t="s">
        <v>144</v>
      </c>
      <c r="BE209" s="181">
        <f>IF(N209="základní",J209,0)</f>
        <v>0</v>
      </c>
      <c r="BF209" s="181">
        <f>IF(N209="snížená",J209,0)</f>
        <v>0</v>
      </c>
      <c r="BG209" s="181">
        <f>IF(N209="zákl. přenesená",J209,0)</f>
        <v>0</v>
      </c>
      <c r="BH209" s="181">
        <f>IF(N209="sníž. přenesená",J209,0)</f>
        <v>0</v>
      </c>
      <c r="BI209" s="181">
        <f>IF(N209="nulová",J209,0)</f>
        <v>0</v>
      </c>
      <c r="BJ209" s="22" t="s">
        <v>79</v>
      </c>
      <c r="BK209" s="181">
        <f>ROUND(I209*H209,2)</f>
        <v>0</v>
      </c>
      <c r="BL209" s="22" t="s">
        <v>151</v>
      </c>
      <c r="BM209" s="180" t="s">
        <v>806</v>
      </c>
    </row>
    <row r="210" s="2" customFormat="1" ht="21.75" customHeight="1">
      <c r="A210" s="41"/>
      <c r="B210" s="168"/>
      <c r="C210" s="205" t="s">
        <v>305</v>
      </c>
      <c r="D210" s="205" t="s">
        <v>238</v>
      </c>
      <c r="E210" s="206" t="s">
        <v>807</v>
      </c>
      <c r="F210" s="207" t="s">
        <v>808</v>
      </c>
      <c r="G210" s="208" t="s">
        <v>340</v>
      </c>
      <c r="H210" s="209">
        <v>17</v>
      </c>
      <c r="I210" s="210"/>
      <c r="J210" s="211">
        <f>ROUND(I210*H210,2)</f>
        <v>0</v>
      </c>
      <c r="K210" s="207" t="s">
        <v>3</v>
      </c>
      <c r="L210" s="212"/>
      <c r="M210" s="213" t="s">
        <v>3</v>
      </c>
      <c r="N210" s="214" t="s">
        <v>42</v>
      </c>
      <c r="O210" s="75"/>
      <c r="P210" s="178">
        <f>O210*H210</f>
        <v>0</v>
      </c>
      <c r="Q210" s="178">
        <v>0.0011999999999999999</v>
      </c>
      <c r="R210" s="178">
        <f>Q210*H210</f>
        <v>0.020399999999999998</v>
      </c>
      <c r="S210" s="178">
        <v>0</v>
      </c>
      <c r="T210" s="179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180" t="s">
        <v>194</v>
      </c>
      <c r="AT210" s="180" t="s">
        <v>238</v>
      </c>
      <c r="AU210" s="180" t="s">
        <v>81</v>
      </c>
      <c r="AY210" s="22" t="s">
        <v>144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22" t="s">
        <v>79</v>
      </c>
      <c r="BK210" s="181">
        <f>ROUND(I210*H210,2)</f>
        <v>0</v>
      </c>
      <c r="BL210" s="22" t="s">
        <v>151</v>
      </c>
      <c r="BM210" s="180" t="s">
        <v>809</v>
      </c>
    </row>
    <row r="211" s="2" customFormat="1" ht="44.25" customHeight="1">
      <c r="A211" s="41"/>
      <c r="B211" s="168"/>
      <c r="C211" s="169" t="s">
        <v>309</v>
      </c>
      <c r="D211" s="169" t="s">
        <v>146</v>
      </c>
      <c r="E211" s="170" t="s">
        <v>810</v>
      </c>
      <c r="F211" s="171" t="s">
        <v>811</v>
      </c>
      <c r="G211" s="172" t="s">
        <v>340</v>
      </c>
      <c r="H211" s="173">
        <v>11</v>
      </c>
      <c r="I211" s="174"/>
      <c r="J211" s="175">
        <f>ROUND(I211*H211,2)</f>
        <v>0</v>
      </c>
      <c r="K211" s="171" t="s">
        <v>3</v>
      </c>
      <c r="L211" s="42"/>
      <c r="M211" s="176" t="s">
        <v>3</v>
      </c>
      <c r="N211" s="177" t="s">
        <v>42</v>
      </c>
      <c r="O211" s="75"/>
      <c r="P211" s="178">
        <f>O211*H211</f>
        <v>0</v>
      </c>
      <c r="Q211" s="178">
        <v>0.01136</v>
      </c>
      <c r="R211" s="178">
        <f>Q211*H211</f>
        <v>0.12496</v>
      </c>
      <c r="S211" s="178">
        <v>0</v>
      </c>
      <c r="T211" s="179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180" t="s">
        <v>151</v>
      </c>
      <c r="AT211" s="180" t="s">
        <v>146</v>
      </c>
      <c r="AU211" s="180" t="s">
        <v>81</v>
      </c>
      <c r="AY211" s="22" t="s">
        <v>144</v>
      </c>
      <c r="BE211" s="181">
        <f>IF(N211="základní",J211,0)</f>
        <v>0</v>
      </c>
      <c r="BF211" s="181">
        <f>IF(N211="snížená",J211,0)</f>
        <v>0</v>
      </c>
      <c r="BG211" s="181">
        <f>IF(N211="zákl. přenesená",J211,0)</f>
        <v>0</v>
      </c>
      <c r="BH211" s="181">
        <f>IF(N211="sníž. přenesená",J211,0)</f>
        <v>0</v>
      </c>
      <c r="BI211" s="181">
        <f>IF(N211="nulová",J211,0)</f>
        <v>0</v>
      </c>
      <c r="BJ211" s="22" t="s">
        <v>79</v>
      </c>
      <c r="BK211" s="181">
        <f>ROUND(I211*H211,2)</f>
        <v>0</v>
      </c>
      <c r="BL211" s="22" t="s">
        <v>151</v>
      </c>
      <c r="BM211" s="180" t="s">
        <v>812</v>
      </c>
    </row>
    <row r="212" s="2" customFormat="1" ht="44.25" customHeight="1">
      <c r="A212" s="41"/>
      <c r="B212" s="168"/>
      <c r="C212" s="169" t="s">
        <v>313</v>
      </c>
      <c r="D212" s="169" t="s">
        <v>146</v>
      </c>
      <c r="E212" s="170" t="s">
        <v>813</v>
      </c>
      <c r="F212" s="171" t="s">
        <v>814</v>
      </c>
      <c r="G212" s="172" t="s">
        <v>340</v>
      </c>
      <c r="H212" s="173">
        <v>11</v>
      </c>
      <c r="I212" s="174"/>
      <c r="J212" s="175">
        <f>ROUND(I212*H212,2)</f>
        <v>0</v>
      </c>
      <c r="K212" s="171" t="s">
        <v>3</v>
      </c>
      <c r="L212" s="42"/>
      <c r="M212" s="176" t="s">
        <v>3</v>
      </c>
      <c r="N212" s="177" t="s">
        <v>42</v>
      </c>
      <c r="O212" s="75"/>
      <c r="P212" s="178">
        <f>O212*H212</f>
        <v>0</v>
      </c>
      <c r="Q212" s="178">
        <v>0.0062199999999999998</v>
      </c>
      <c r="R212" s="178">
        <f>Q212*H212</f>
        <v>0.068419999999999995</v>
      </c>
      <c r="S212" s="178">
        <v>0</v>
      </c>
      <c r="T212" s="179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180" t="s">
        <v>151</v>
      </c>
      <c r="AT212" s="180" t="s">
        <v>146</v>
      </c>
      <c r="AU212" s="180" t="s">
        <v>81</v>
      </c>
      <c r="AY212" s="22" t="s">
        <v>144</v>
      </c>
      <c r="BE212" s="181">
        <f>IF(N212="základní",J212,0)</f>
        <v>0</v>
      </c>
      <c r="BF212" s="181">
        <f>IF(N212="snížená",J212,0)</f>
        <v>0</v>
      </c>
      <c r="BG212" s="181">
        <f>IF(N212="zákl. přenesená",J212,0)</f>
        <v>0</v>
      </c>
      <c r="BH212" s="181">
        <f>IF(N212="sníž. přenesená",J212,0)</f>
        <v>0</v>
      </c>
      <c r="BI212" s="181">
        <f>IF(N212="nulová",J212,0)</f>
        <v>0</v>
      </c>
      <c r="BJ212" s="22" t="s">
        <v>79</v>
      </c>
      <c r="BK212" s="181">
        <f>ROUND(I212*H212,2)</f>
        <v>0</v>
      </c>
      <c r="BL212" s="22" t="s">
        <v>151</v>
      </c>
      <c r="BM212" s="180" t="s">
        <v>815</v>
      </c>
    </row>
    <row r="213" s="2" customFormat="1" ht="44.25" customHeight="1">
      <c r="A213" s="41"/>
      <c r="B213" s="168"/>
      <c r="C213" s="169" t="s">
        <v>317</v>
      </c>
      <c r="D213" s="169" t="s">
        <v>146</v>
      </c>
      <c r="E213" s="170" t="s">
        <v>816</v>
      </c>
      <c r="F213" s="171" t="s">
        <v>817</v>
      </c>
      <c r="G213" s="172" t="s">
        <v>340</v>
      </c>
      <c r="H213" s="173">
        <v>11</v>
      </c>
      <c r="I213" s="174"/>
      <c r="J213" s="175">
        <f>ROUND(I213*H213,2)</f>
        <v>0</v>
      </c>
      <c r="K213" s="171" t="s">
        <v>3</v>
      </c>
      <c r="L213" s="42"/>
      <c r="M213" s="176" t="s">
        <v>3</v>
      </c>
      <c r="N213" s="177" t="s">
        <v>42</v>
      </c>
      <c r="O213" s="75"/>
      <c r="P213" s="178">
        <f>O213*H213</f>
        <v>0</v>
      </c>
      <c r="Q213" s="178">
        <v>0</v>
      </c>
      <c r="R213" s="178">
        <f>Q213*H213</f>
        <v>0</v>
      </c>
      <c r="S213" s="178">
        <v>0</v>
      </c>
      <c r="T213" s="179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180" t="s">
        <v>151</v>
      </c>
      <c r="AT213" s="180" t="s">
        <v>146</v>
      </c>
      <c r="AU213" s="180" t="s">
        <v>81</v>
      </c>
      <c r="AY213" s="22" t="s">
        <v>144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22" t="s">
        <v>79</v>
      </c>
      <c r="BK213" s="181">
        <f>ROUND(I213*H213,2)</f>
        <v>0</v>
      </c>
      <c r="BL213" s="22" t="s">
        <v>151</v>
      </c>
      <c r="BM213" s="180" t="s">
        <v>818</v>
      </c>
    </row>
    <row r="214" s="2" customFormat="1" ht="37.8" customHeight="1">
      <c r="A214" s="41"/>
      <c r="B214" s="168"/>
      <c r="C214" s="169" t="s">
        <v>322</v>
      </c>
      <c r="D214" s="169" t="s">
        <v>146</v>
      </c>
      <c r="E214" s="170" t="s">
        <v>819</v>
      </c>
      <c r="F214" s="171" t="s">
        <v>820</v>
      </c>
      <c r="G214" s="172" t="s">
        <v>340</v>
      </c>
      <c r="H214" s="173">
        <v>11</v>
      </c>
      <c r="I214" s="174"/>
      <c r="J214" s="175">
        <f>ROUND(I214*H214,2)</f>
        <v>0</v>
      </c>
      <c r="K214" s="171" t="s">
        <v>3</v>
      </c>
      <c r="L214" s="42"/>
      <c r="M214" s="176" t="s">
        <v>3</v>
      </c>
      <c r="N214" s="177" t="s">
        <v>42</v>
      </c>
      <c r="O214" s="75"/>
      <c r="P214" s="178">
        <f>O214*H214</f>
        <v>0</v>
      </c>
      <c r="Q214" s="178">
        <v>0.054140000000000001</v>
      </c>
      <c r="R214" s="178">
        <f>Q214*H214</f>
        <v>0.59553999999999996</v>
      </c>
      <c r="S214" s="178">
        <v>0</v>
      </c>
      <c r="T214" s="179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180" t="s">
        <v>151</v>
      </c>
      <c r="AT214" s="180" t="s">
        <v>146</v>
      </c>
      <c r="AU214" s="180" t="s">
        <v>81</v>
      </c>
      <c r="AY214" s="22" t="s">
        <v>144</v>
      </c>
      <c r="BE214" s="181">
        <f>IF(N214="základní",J214,0)</f>
        <v>0</v>
      </c>
      <c r="BF214" s="181">
        <f>IF(N214="snížená",J214,0)</f>
        <v>0</v>
      </c>
      <c r="BG214" s="181">
        <f>IF(N214="zákl. přenesená",J214,0)</f>
        <v>0</v>
      </c>
      <c r="BH214" s="181">
        <f>IF(N214="sníž. přenesená",J214,0)</f>
        <v>0</v>
      </c>
      <c r="BI214" s="181">
        <f>IF(N214="nulová",J214,0)</f>
        <v>0</v>
      </c>
      <c r="BJ214" s="22" t="s">
        <v>79</v>
      </c>
      <c r="BK214" s="181">
        <f>ROUND(I214*H214,2)</f>
        <v>0</v>
      </c>
      <c r="BL214" s="22" t="s">
        <v>151</v>
      </c>
      <c r="BM214" s="180" t="s">
        <v>821</v>
      </c>
    </row>
    <row r="215" s="2" customFormat="1" ht="44.25" customHeight="1">
      <c r="A215" s="41"/>
      <c r="B215" s="168"/>
      <c r="C215" s="169" t="s">
        <v>326</v>
      </c>
      <c r="D215" s="169" t="s">
        <v>146</v>
      </c>
      <c r="E215" s="170" t="s">
        <v>822</v>
      </c>
      <c r="F215" s="171" t="s">
        <v>823</v>
      </c>
      <c r="G215" s="172" t="s">
        <v>340</v>
      </c>
      <c r="H215" s="173">
        <v>5</v>
      </c>
      <c r="I215" s="174"/>
      <c r="J215" s="175">
        <f>ROUND(I215*H215,2)</f>
        <v>0</v>
      </c>
      <c r="K215" s="171" t="s">
        <v>3</v>
      </c>
      <c r="L215" s="42"/>
      <c r="M215" s="176" t="s">
        <v>3</v>
      </c>
      <c r="N215" s="177" t="s">
        <v>42</v>
      </c>
      <c r="O215" s="75"/>
      <c r="P215" s="178">
        <f>O215*H215</f>
        <v>0</v>
      </c>
      <c r="Q215" s="178">
        <v>0.024240000000000001</v>
      </c>
      <c r="R215" s="178">
        <f>Q215*H215</f>
        <v>0.1212</v>
      </c>
      <c r="S215" s="178">
        <v>0</v>
      </c>
      <c r="T215" s="179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180" t="s">
        <v>151</v>
      </c>
      <c r="AT215" s="180" t="s">
        <v>146</v>
      </c>
      <c r="AU215" s="180" t="s">
        <v>81</v>
      </c>
      <c r="AY215" s="22" t="s">
        <v>144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22" t="s">
        <v>79</v>
      </c>
      <c r="BK215" s="181">
        <f>ROUND(I215*H215,2)</f>
        <v>0</v>
      </c>
      <c r="BL215" s="22" t="s">
        <v>151</v>
      </c>
      <c r="BM215" s="180" t="s">
        <v>824</v>
      </c>
    </row>
    <row r="216" s="2" customFormat="1" ht="37.8" customHeight="1">
      <c r="A216" s="41"/>
      <c r="B216" s="168"/>
      <c r="C216" s="169" t="s">
        <v>332</v>
      </c>
      <c r="D216" s="169" t="s">
        <v>146</v>
      </c>
      <c r="E216" s="170" t="s">
        <v>825</v>
      </c>
      <c r="F216" s="171" t="s">
        <v>826</v>
      </c>
      <c r="G216" s="172" t="s">
        <v>340</v>
      </c>
      <c r="H216" s="173">
        <v>5</v>
      </c>
      <c r="I216" s="174"/>
      <c r="J216" s="175">
        <f>ROUND(I216*H216,2)</f>
        <v>0</v>
      </c>
      <c r="K216" s="171" t="s">
        <v>3</v>
      </c>
      <c r="L216" s="42"/>
      <c r="M216" s="176" t="s">
        <v>3</v>
      </c>
      <c r="N216" s="177" t="s">
        <v>42</v>
      </c>
      <c r="O216" s="75"/>
      <c r="P216" s="178">
        <f>O216*H216</f>
        <v>0</v>
      </c>
      <c r="Q216" s="178">
        <v>0</v>
      </c>
      <c r="R216" s="178">
        <f>Q216*H216</f>
        <v>0</v>
      </c>
      <c r="S216" s="178">
        <v>0</v>
      </c>
      <c r="T216" s="179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180" t="s">
        <v>151</v>
      </c>
      <c r="AT216" s="180" t="s">
        <v>146</v>
      </c>
      <c r="AU216" s="180" t="s">
        <v>81</v>
      </c>
      <c r="AY216" s="22" t="s">
        <v>144</v>
      </c>
      <c r="BE216" s="181">
        <f>IF(N216="základní",J216,0)</f>
        <v>0</v>
      </c>
      <c r="BF216" s="181">
        <f>IF(N216="snížená",J216,0)</f>
        <v>0</v>
      </c>
      <c r="BG216" s="181">
        <f>IF(N216="zákl. přenesená",J216,0)</f>
        <v>0</v>
      </c>
      <c r="BH216" s="181">
        <f>IF(N216="sníž. přenesená",J216,0)</f>
        <v>0</v>
      </c>
      <c r="BI216" s="181">
        <f>IF(N216="nulová",J216,0)</f>
        <v>0</v>
      </c>
      <c r="BJ216" s="22" t="s">
        <v>79</v>
      </c>
      <c r="BK216" s="181">
        <f>ROUND(I216*H216,2)</f>
        <v>0</v>
      </c>
      <c r="BL216" s="22" t="s">
        <v>151</v>
      </c>
      <c r="BM216" s="180" t="s">
        <v>827</v>
      </c>
    </row>
    <row r="217" s="2" customFormat="1" ht="37.8" customHeight="1">
      <c r="A217" s="41"/>
      <c r="B217" s="168"/>
      <c r="C217" s="169" t="s">
        <v>337</v>
      </c>
      <c r="D217" s="169" t="s">
        <v>146</v>
      </c>
      <c r="E217" s="170" t="s">
        <v>828</v>
      </c>
      <c r="F217" s="171" t="s">
        <v>829</v>
      </c>
      <c r="G217" s="172" t="s">
        <v>340</v>
      </c>
      <c r="H217" s="173">
        <v>5</v>
      </c>
      <c r="I217" s="174"/>
      <c r="J217" s="175">
        <f>ROUND(I217*H217,2)</f>
        <v>0</v>
      </c>
      <c r="K217" s="171" t="s">
        <v>3</v>
      </c>
      <c r="L217" s="42"/>
      <c r="M217" s="176" t="s">
        <v>3</v>
      </c>
      <c r="N217" s="177" t="s">
        <v>42</v>
      </c>
      <c r="O217" s="75"/>
      <c r="P217" s="178">
        <f>O217*H217</f>
        <v>0</v>
      </c>
      <c r="Q217" s="178">
        <v>0.42115999999999998</v>
      </c>
      <c r="R217" s="178">
        <f>Q217*H217</f>
        <v>2.1057999999999999</v>
      </c>
      <c r="S217" s="178">
        <v>0</v>
      </c>
      <c r="T217" s="179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180" t="s">
        <v>151</v>
      </c>
      <c r="AT217" s="180" t="s">
        <v>146</v>
      </c>
      <c r="AU217" s="180" t="s">
        <v>81</v>
      </c>
      <c r="AY217" s="22" t="s">
        <v>144</v>
      </c>
      <c r="BE217" s="181">
        <f>IF(N217="základní",J217,0)</f>
        <v>0</v>
      </c>
      <c r="BF217" s="181">
        <f>IF(N217="snížená",J217,0)</f>
        <v>0</v>
      </c>
      <c r="BG217" s="181">
        <f>IF(N217="zákl. přenesená",J217,0)</f>
        <v>0</v>
      </c>
      <c r="BH217" s="181">
        <f>IF(N217="sníž. přenesená",J217,0)</f>
        <v>0</v>
      </c>
      <c r="BI217" s="181">
        <f>IF(N217="nulová",J217,0)</f>
        <v>0</v>
      </c>
      <c r="BJ217" s="22" t="s">
        <v>79</v>
      </c>
      <c r="BK217" s="181">
        <f>ROUND(I217*H217,2)</f>
        <v>0</v>
      </c>
      <c r="BL217" s="22" t="s">
        <v>151</v>
      </c>
      <c r="BM217" s="180" t="s">
        <v>830</v>
      </c>
    </row>
    <row r="218" s="2" customFormat="1" ht="33" customHeight="1">
      <c r="A218" s="41"/>
      <c r="B218" s="168"/>
      <c r="C218" s="169" t="s">
        <v>343</v>
      </c>
      <c r="D218" s="169" t="s">
        <v>146</v>
      </c>
      <c r="E218" s="170" t="s">
        <v>831</v>
      </c>
      <c r="F218" s="171" t="s">
        <v>832</v>
      </c>
      <c r="G218" s="172" t="s">
        <v>340</v>
      </c>
      <c r="H218" s="173">
        <v>16</v>
      </c>
      <c r="I218" s="174"/>
      <c r="J218" s="175">
        <f>ROUND(I218*H218,2)</f>
        <v>0</v>
      </c>
      <c r="K218" s="171" t="s">
        <v>3</v>
      </c>
      <c r="L218" s="42"/>
      <c r="M218" s="176" t="s">
        <v>3</v>
      </c>
      <c r="N218" s="177" t="s">
        <v>42</v>
      </c>
      <c r="O218" s="75"/>
      <c r="P218" s="178">
        <f>O218*H218</f>
        <v>0</v>
      </c>
      <c r="Q218" s="178">
        <v>0.00024000000000000001</v>
      </c>
      <c r="R218" s="178">
        <f>Q218*H218</f>
        <v>0.0038400000000000001</v>
      </c>
      <c r="S218" s="178">
        <v>0</v>
      </c>
      <c r="T218" s="179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180" t="s">
        <v>151</v>
      </c>
      <c r="AT218" s="180" t="s">
        <v>146</v>
      </c>
      <c r="AU218" s="180" t="s">
        <v>81</v>
      </c>
      <c r="AY218" s="22" t="s">
        <v>144</v>
      </c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22" t="s">
        <v>79</v>
      </c>
      <c r="BK218" s="181">
        <f>ROUND(I218*H218,2)</f>
        <v>0</v>
      </c>
      <c r="BL218" s="22" t="s">
        <v>151</v>
      </c>
      <c r="BM218" s="180" t="s">
        <v>833</v>
      </c>
    </row>
    <row r="219" s="16" customFormat="1">
      <c r="A219" s="16"/>
      <c r="B219" s="231"/>
      <c r="C219" s="16"/>
      <c r="D219" s="188" t="s">
        <v>159</v>
      </c>
      <c r="E219" s="232" t="s">
        <v>3</v>
      </c>
      <c r="F219" s="233" t="s">
        <v>834</v>
      </c>
      <c r="G219" s="16"/>
      <c r="H219" s="232" t="s">
        <v>3</v>
      </c>
      <c r="I219" s="234"/>
      <c r="J219" s="16"/>
      <c r="K219" s="16"/>
      <c r="L219" s="231"/>
      <c r="M219" s="235"/>
      <c r="N219" s="236"/>
      <c r="O219" s="236"/>
      <c r="P219" s="236"/>
      <c r="Q219" s="236"/>
      <c r="R219" s="236"/>
      <c r="S219" s="236"/>
      <c r="T219" s="237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32" t="s">
        <v>159</v>
      </c>
      <c r="AU219" s="232" t="s">
        <v>81</v>
      </c>
      <c r="AV219" s="16" t="s">
        <v>79</v>
      </c>
      <c r="AW219" s="16" t="s">
        <v>33</v>
      </c>
      <c r="AX219" s="16" t="s">
        <v>71</v>
      </c>
      <c r="AY219" s="232" t="s">
        <v>144</v>
      </c>
    </row>
    <row r="220" s="13" customFormat="1">
      <c r="A220" s="13"/>
      <c r="B220" s="187"/>
      <c r="C220" s="13"/>
      <c r="D220" s="188" t="s">
        <v>159</v>
      </c>
      <c r="E220" s="189" t="s">
        <v>3</v>
      </c>
      <c r="F220" s="190" t="s">
        <v>835</v>
      </c>
      <c r="G220" s="13"/>
      <c r="H220" s="191">
        <v>11</v>
      </c>
      <c r="I220" s="192"/>
      <c r="J220" s="13"/>
      <c r="K220" s="13"/>
      <c r="L220" s="187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159</v>
      </c>
      <c r="AU220" s="189" t="s">
        <v>81</v>
      </c>
      <c r="AV220" s="13" t="s">
        <v>81</v>
      </c>
      <c r="AW220" s="13" t="s">
        <v>33</v>
      </c>
      <c r="AX220" s="13" t="s">
        <v>71</v>
      </c>
      <c r="AY220" s="189" t="s">
        <v>144</v>
      </c>
    </row>
    <row r="221" s="13" customFormat="1">
      <c r="A221" s="13"/>
      <c r="B221" s="187"/>
      <c r="C221" s="13"/>
      <c r="D221" s="188" t="s">
        <v>159</v>
      </c>
      <c r="E221" s="189" t="s">
        <v>3</v>
      </c>
      <c r="F221" s="190" t="s">
        <v>836</v>
      </c>
      <c r="G221" s="13"/>
      <c r="H221" s="191">
        <v>5</v>
      </c>
      <c r="I221" s="192"/>
      <c r="J221" s="13"/>
      <c r="K221" s="13"/>
      <c r="L221" s="187"/>
      <c r="M221" s="193"/>
      <c r="N221" s="194"/>
      <c r="O221" s="194"/>
      <c r="P221" s="194"/>
      <c r="Q221" s="194"/>
      <c r="R221" s="194"/>
      <c r="S221" s="194"/>
      <c r="T221" s="19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9" t="s">
        <v>159</v>
      </c>
      <c r="AU221" s="189" t="s">
        <v>81</v>
      </c>
      <c r="AV221" s="13" t="s">
        <v>81</v>
      </c>
      <c r="AW221" s="13" t="s">
        <v>33</v>
      </c>
      <c r="AX221" s="13" t="s">
        <v>71</v>
      </c>
      <c r="AY221" s="189" t="s">
        <v>144</v>
      </c>
    </row>
    <row r="222" s="14" customFormat="1">
      <c r="A222" s="14"/>
      <c r="B222" s="196"/>
      <c r="C222" s="14"/>
      <c r="D222" s="188" t="s">
        <v>159</v>
      </c>
      <c r="E222" s="197" t="s">
        <v>3</v>
      </c>
      <c r="F222" s="198" t="s">
        <v>163</v>
      </c>
      <c r="G222" s="14"/>
      <c r="H222" s="199">
        <v>16</v>
      </c>
      <c r="I222" s="200"/>
      <c r="J222" s="14"/>
      <c r="K222" s="14"/>
      <c r="L222" s="196"/>
      <c r="M222" s="201"/>
      <c r="N222" s="202"/>
      <c r="O222" s="202"/>
      <c r="P222" s="202"/>
      <c r="Q222" s="202"/>
      <c r="R222" s="202"/>
      <c r="S222" s="202"/>
      <c r="T222" s="20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7" t="s">
        <v>159</v>
      </c>
      <c r="AU222" s="197" t="s">
        <v>81</v>
      </c>
      <c r="AV222" s="14" t="s">
        <v>151</v>
      </c>
      <c r="AW222" s="14" t="s">
        <v>33</v>
      </c>
      <c r="AX222" s="14" t="s">
        <v>79</v>
      </c>
      <c r="AY222" s="197" t="s">
        <v>144</v>
      </c>
    </row>
    <row r="223" s="2" customFormat="1" ht="33" customHeight="1">
      <c r="A223" s="41"/>
      <c r="B223" s="168"/>
      <c r="C223" s="169" t="s">
        <v>347</v>
      </c>
      <c r="D223" s="169" t="s">
        <v>146</v>
      </c>
      <c r="E223" s="170" t="s">
        <v>837</v>
      </c>
      <c r="F223" s="171" t="s">
        <v>838</v>
      </c>
      <c r="G223" s="172" t="s">
        <v>340</v>
      </c>
      <c r="H223" s="173">
        <v>16</v>
      </c>
      <c r="I223" s="174"/>
      <c r="J223" s="175">
        <f>ROUND(I223*H223,2)</f>
        <v>0</v>
      </c>
      <c r="K223" s="171" t="s">
        <v>3</v>
      </c>
      <c r="L223" s="42"/>
      <c r="M223" s="176" t="s">
        <v>3</v>
      </c>
      <c r="N223" s="177" t="s">
        <v>42</v>
      </c>
      <c r="O223" s="75"/>
      <c r="P223" s="178">
        <f>O223*H223</f>
        <v>0</v>
      </c>
      <c r="Q223" s="178">
        <v>0.00062</v>
      </c>
      <c r="R223" s="178">
        <f>Q223*H223</f>
        <v>0.00992</v>
      </c>
      <c r="S223" s="178">
        <v>0</v>
      </c>
      <c r="T223" s="179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180" t="s">
        <v>151</v>
      </c>
      <c r="AT223" s="180" t="s">
        <v>146</v>
      </c>
      <c r="AU223" s="180" t="s">
        <v>81</v>
      </c>
      <c r="AY223" s="22" t="s">
        <v>144</v>
      </c>
      <c r="BE223" s="181">
        <f>IF(N223="základní",J223,0)</f>
        <v>0</v>
      </c>
      <c r="BF223" s="181">
        <f>IF(N223="snížená",J223,0)</f>
        <v>0</v>
      </c>
      <c r="BG223" s="181">
        <f>IF(N223="zákl. přenesená",J223,0)</f>
        <v>0</v>
      </c>
      <c r="BH223" s="181">
        <f>IF(N223="sníž. přenesená",J223,0)</f>
        <v>0</v>
      </c>
      <c r="BI223" s="181">
        <f>IF(N223="nulová",J223,0)</f>
        <v>0</v>
      </c>
      <c r="BJ223" s="22" t="s">
        <v>79</v>
      </c>
      <c r="BK223" s="181">
        <f>ROUND(I223*H223,2)</f>
        <v>0</v>
      </c>
      <c r="BL223" s="22" t="s">
        <v>151</v>
      </c>
      <c r="BM223" s="180" t="s">
        <v>839</v>
      </c>
    </row>
    <row r="224" s="16" customFormat="1">
      <c r="A224" s="16"/>
      <c r="B224" s="231"/>
      <c r="C224" s="16"/>
      <c r="D224" s="188" t="s">
        <v>159</v>
      </c>
      <c r="E224" s="232" t="s">
        <v>3</v>
      </c>
      <c r="F224" s="233" t="s">
        <v>834</v>
      </c>
      <c r="G224" s="16"/>
      <c r="H224" s="232" t="s">
        <v>3</v>
      </c>
      <c r="I224" s="234"/>
      <c r="J224" s="16"/>
      <c r="K224" s="16"/>
      <c r="L224" s="231"/>
      <c r="M224" s="235"/>
      <c r="N224" s="236"/>
      <c r="O224" s="236"/>
      <c r="P224" s="236"/>
      <c r="Q224" s="236"/>
      <c r="R224" s="236"/>
      <c r="S224" s="236"/>
      <c r="T224" s="237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32" t="s">
        <v>159</v>
      </c>
      <c r="AU224" s="232" t="s">
        <v>81</v>
      </c>
      <c r="AV224" s="16" t="s">
        <v>79</v>
      </c>
      <c r="AW224" s="16" t="s">
        <v>33</v>
      </c>
      <c r="AX224" s="16" t="s">
        <v>71</v>
      </c>
      <c r="AY224" s="232" t="s">
        <v>144</v>
      </c>
    </row>
    <row r="225" s="13" customFormat="1">
      <c r="A225" s="13"/>
      <c r="B225" s="187"/>
      <c r="C225" s="13"/>
      <c r="D225" s="188" t="s">
        <v>159</v>
      </c>
      <c r="E225" s="189" t="s">
        <v>3</v>
      </c>
      <c r="F225" s="190" t="s">
        <v>835</v>
      </c>
      <c r="G225" s="13"/>
      <c r="H225" s="191">
        <v>11</v>
      </c>
      <c r="I225" s="192"/>
      <c r="J225" s="13"/>
      <c r="K225" s="13"/>
      <c r="L225" s="187"/>
      <c r="M225" s="193"/>
      <c r="N225" s="194"/>
      <c r="O225" s="194"/>
      <c r="P225" s="194"/>
      <c r="Q225" s="194"/>
      <c r="R225" s="194"/>
      <c r="S225" s="194"/>
      <c r="T225" s="19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9" t="s">
        <v>159</v>
      </c>
      <c r="AU225" s="189" t="s">
        <v>81</v>
      </c>
      <c r="AV225" s="13" t="s">
        <v>81</v>
      </c>
      <c r="AW225" s="13" t="s">
        <v>33</v>
      </c>
      <c r="AX225" s="13" t="s">
        <v>71</v>
      </c>
      <c r="AY225" s="189" t="s">
        <v>144</v>
      </c>
    </row>
    <row r="226" s="13" customFormat="1">
      <c r="A226" s="13"/>
      <c r="B226" s="187"/>
      <c r="C226" s="13"/>
      <c r="D226" s="188" t="s">
        <v>159</v>
      </c>
      <c r="E226" s="189" t="s">
        <v>3</v>
      </c>
      <c r="F226" s="190" t="s">
        <v>836</v>
      </c>
      <c r="G226" s="13"/>
      <c r="H226" s="191">
        <v>5</v>
      </c>
      <c r="I226" s="192"/>
      <c r="J226" s="13"/>
      <c r="K226" s="13"/>
      <c r="L226" s="187"/>
      <c r="M226" s="193"/>
      <c r="N226" s="194"/>
      <c r="O226" s="194"/>
      <c r="P226" s="194"/>
      <c r="Q226" s="194"/>
      <c r="R226" s="194"/>
      <c r="S226" s="194"/>
      <c r="T226" s="19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9" t="s">
        <v>159</v>
      </c>
      <c r="AU226" s="189" t="s">
        <v>81</v>
      </c>
      <c r="AV226" s="13" t="s">
        <v>81</v>
      </c>
      <c r="AW226" s="13" t="s">
        <v>33</v>
      </c>
      <c r="AX226" s="13" t="s">
        <v>71</v>
      </c>
      <c r="AY226" s="189" t="s">
        <v>144</v>
      </c>
    </row>
    <row r="227" s="14" customFormat="1">
      <c r="A227" s="14"/>
      <c r="B227" s="196"/>
      <c r="C227" s="14"/>
      <c r="D227" s="188" t="s">
        <v>159</v>
      </c>
      <c r="E227" s="197" t="s">
        <v>3</v>
      </c>
      <c r="F227" s="198" t="s">
        <v>163</v>
      </c>
      <c r="G227" s="14"/>
      <c r="H227" s="199">
        <v>16</v>
      </c>
      <c r="I227" s="200"/>
      <c r="J227" s="14"/>
      <c r="K227" s="14"/>
      <c r="L227" s="196"/>
      <c r="M227" s="201"/>
      <c r="N227" s="202"/>
      <c r="O227" s="202"/>
      <c r="P227" s="202"/>
      <c r="Q227" s="202"/>
      <c r="R227" s="202"/>
      <c r="S227" s="202"/>
      <c r="T227" s="20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7" t="s">
        <v>159</v>
      </c>
      <c r="AU227" s="197" t="s">
        <v>81</v>
      </c>
      <c r="AV227" s="14" t="s">
        <v>151</v>
      </c>
      <c r="AW227" s="14" t="s">
        <v>33</v>
      </c>
      <c r="AX227" s="14" t="s">
        <v>79</v>
      </c>
      <c r="AY227" s="197" t="s">
        <v>144</v>
      </c>
    </row>
    <row r="228" s="12" customFormat="1" ht="22.8" customHeight="1">
      <c r="A228" s="12"/>
      <c r="B228" s="155"/>
      <c r="C228" s="12"/>
      <c r="D228" s="156" t="s">
        <v>70</v>
      </c>
      <c r="E228" s="166" t="s">
        <v>487</v>
      </c>
      <c r="F228" s="166" t="s">
        <v>488</v>
      </c>
      <c r="G228" s="12"/>
      <c r="H228" s="12"/>
      <c r="I228" s="158"/>
      <c r="J228" s="167">
        <f>BK228</f>
        <v>0</v>
      </c>
      <c r="K228" s="12"/>
      <c r="L228" s="155"/>
      <c r="M228" s="160"/>
      <c r="N228" s="161"/>
      <c r="O228" s="161"/>
      <c r="P228" s="162">
        <f>P229</f>
        <v>0</v>
      </c>
      <c r="Q228" s="161"/>
      <c r="R228" s="162">
        <f>R229</f>
        <v>0</v>
      </c>
      <c r="S228" s="161"/>
      <c r="T228" s="163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6" t="s">
        <v>79</v>
      </c>
      <c r="AT228" s="164" t="s">
        <v>70</v>
      </c>
      <c r="AU228" s="164" t="s">
        <v>79</v>
      </c>
      <c r="AY228" s="156" t="s">
        <v>144</v>
      </c>
      <c r="BK228" s="165">
        <f>BK229</f>
        <v>0</v>
      </c>
    </row>
    <row r="229" s="2" customFormat="1" ht="21.75" customHeight="1">
      <c r="A229" s="41"/>
      <c r="B229" s="168"/>
      <c r="C229" s="169" t="s">
        <v>351</v>
      </c>
      <c r="D229" s="169" t="s">
        <v>146</v>
      </c>
      <c r="E229" s="170" t="s">
        <v>840</v>
      </c>
      <c r="F229" s="171" t="s">
        <v>841</v>
      </c>
      <c r="G229" s="172" t="s">
        <v>210</v>
      </c>
      <c r="H229" s="173">
        <v>1104.5640000000001</v>
      </c>
      <c r="I229" s="174"/>
      <c r="J229" s="175">
        <f>ROUND(I229*H229,2)</f>
        <v>0</v>
      </c>
      <c r="K229" s="171" t="s">
        <v>3</v>
      </c>
      <c r="L229" s="42"/>
      <c r="M229" s="176" t="s">
        <v>3</v>
      </c>
      <c r="N229" s="177" t="s">
        <v>42</v>
      </c>
      <c r="O229" s="75"/>
      <c r="P229" s="178">
        <f>O229*H229</f>
        <v>0</v>
      </c>
      <c r="Q229" s="178">
        <v>0</v>
      </c>
      <c r="R229" s="178">
        <f>Q229*H229</f>
        <v>0</v>
      </c>
      <c r="S229" s="178">
        <v>0</v>
      </c>
      <c r="T229" s="179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180" t="s">
        <v>151</v>
      </c>
      <c r="AT229" s="180" t="s">
        <v>146</v>
      </c>
      <c r="AU229" s="180" t="s">
        <v>81</v>
      </c>
      <c r="AY229" s="22" t="s">
        <v>144</v>
      </c>
      <c r="BE229" s="181">
        <f>IF(N229="základní",J229,0)</f>
        <v>0</v>
      </c>
      <c r="BF229" s="181">
        <f>IF(N229="snížená",J229,0)</f>
        <v>0</v>
      </c>
      <c r="BG229" s="181">
        <f>IF(N229="zákl. přenesená",J229,0)</f>
        <v>0</v>
      </c>
      <c r="BH229" s="181">
        <f>IF(N229="sníž. přenesená",J229,0)</f>
        <v>0</v>
      </c>
      <c r="BI229" s="181">
        <f>IF(N229="nulová",J229,0)</f>
        <v>0</v>
      </c>
      <c r="BJ229" s="22" t="s">
        <v>79</v>
      </c>
      <c r="BK229" s="181">
        <f>ROUND(I229*H229,2)</f>
        <v>0</v>
      </c>
      <c r="BL229" s="22" t="s">
        <v>151</v>
      </c>
      <c r="BM229" s="180" t="s">
        <v>842</v>
      </c>
    </row>
    <row r="230" s="12" customFormat="1" ht="25.92" customHeight="1">
      <c r="A230" s="12"/>
      <c r="B230" s="155"/>
      <c r="C230" s="12"/>
      <c r="D230" s="156" t="s">
        <v>70</v>
      </c>
      <c r="E230" s="157" t="s">
        <v>843</v>
      </c>
      <c r="F230" s="157" t="s">
        <v>844</v>
      </c>
      <c r="G230" s="12"/>
      <c r="H230" s="12"/>
      <c r="I230" s="158"/>
      <c r="J230" s="159">
        <f>BK230</f>
        <v>0</v>
      </c>
      <c r="K230" s="12"/>
      <c r="L230" s="155"/>
      <c r="M230" s="160"/>
      <c r="N230" s="161"/>
      <c r="O230" s="161"/>
      <c r="P230" s="162">
        <f>P231</f>
        <v>0</v>
      </c>
      <c r="Q230" s="161"/>
      <c r="R230" s="162">
        <f>R231</f>
        <v>0.071402000000000007</v>
      </c>
      <c r="S230" s="161"/>
      <c r="T230" s="163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6" t="s">
        <v>81</v>
      </c>
      <c r="AT230" s="164" t="s">
        <v>70</v>
      </c>
      <c r="AU230" s="164" t="s">
        <v>71</v>
      </c>
      <c r="AY230" s="156" t="s">
        <v>144</v>
      </c>
      <c r="BK230" s="165">
        <f>BK231</f>
        <v>0</v>
      </c>
    </row>
    <row r="231" s="12" customFormat="1" ht="22.8" customHeight="1">
      <c r="A231" s="12"/>
      <c r="B231" s="155"/>
      <c r="C231" s="12"/>
      <c r="D231" s="156" t="s">
        <v>70</v>
      </c>
      <c r="E231" s="166" t="s">
        <v>845</v>
      </c>
      <c r="F231" s="166" t="s">
        <v>846</v>
      </c>
      <c r="G231" s="12"/>
      <c r="H231" s="12"/>
      <c r="I231" s="158"/>
      <c r="J231" s="167">
        <f>BK231</f>
        <v>0</v>
      </c>
      <c r="K231" s="12"/>
      <c r="L231" s="155"/>
      <c r="M231" s="160"/>
      <c r="N231" s="161"/>
      <c r="O231" s="161"/>
      <c r="P231" s="162">
        <f>SUM(P232:P236)</f>
        <v>0</v>
      </c>
      <c r="Q231" s="161"/>
      <c r="R231" s="162">
        <f>SUM(R232:R236)</f>
        <v>0.071402000000000007</v>
      </c>
      <c r="S231" s="161"/>
      <c r="T231" s="163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6" t="s">
        <v>81</v>
      </c>
      <c r="AT231" s="164" t="s">
        <v>70</v>
      </c>
      <c r="AU231" s="164" t="s">
        <v>79</v>
      </c>
      <c r="AY231" s="156" t="s">
        <v>144</v>
      </c>
      <c r="BK231" s="165">
        <f>SUM(BK232:BK236)</f>
        <v>0</v>
      </c>
    </row>
    <row r="232" s="2" customFormat="1" ht="24.15" customHeight="1">
      <c r="A232" s="41"/>
      <c r="B232" s="168"/>
      <c r="C232" s="169" t="s">
        <v>355</v>
      </c>
      <c r="D232" s="169" t="s">
        <v>146</v>
      </c>
      <c r="E232" s="170" t="s">
        <v>847</v>
      </c>
      <c r="F232" s="171" t="s">
        <v>848</v>
      </c>
      <c r="G232" s="172" t="s">
        <v>149</v>
      </c>
      <c r="H232" s="173">
        <v>52.079999999999998</v>
      </c>
      <c r="I232" s="174"/>
      <c r="J232" s="175">
        <f>ROUND(I232*H232,2)</f>
        <v>0</v>
      </c>
      <c r="K232" s="171" t="s">
        <v>3</v>
      </c>
      <c r="L232" s="42"/>
      <c r="M232" s="176" t="s">
        <v>3</v>
      </c>
      <c r="N232" s="177" t="s">
        <v>42</v>
      </c>
      <c r="O232" s="75"/>
      <c r="P232" s="178">
        <f>O232*H232</f>
        <v>0</v>
      </c>
      <c r="Q232" s="178">
        <v>0.00014999999999999999</v>
      </c>
      <c r="R232" s="178">
        <f>Q232*H232</f>
        <v>0.0078119999999999986</v>
      </c>
      <c r="S232" s="178">
        <v>0</v>
      </c>
      <c r="T232" s="179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180" t="s">
        <v>242</v>
      </c>
      <c r="AT232" s="180" t="s">
        <v>146</v>
      </c>
      <c r="AU232" s="180" t="s">
        <v>81</v>
      </c>
      <c r="AY232" s="22" t="s">
        <v>144</v>
      </c>
      <c r="BE232" s="181">
        <f>IF(N232="základní",J232,0)</f>
        <v>0</v>
      </c>
      <c r="BF232" s="181">
        <f>IF(N232="snížená",J232,0)</f>
        <v>0</v>
      </c>
      <c r="BG232" s="181">
        <f>IF(N232="zákl. přenesená",J232,0)</f>
        <v>0</v>
      </c>
      <c r="BH232" s="181">
        <f>IF(N232="sníž. přenesená",J232,0)</f>
        <v>0</v>
      </c>
      <c r="BI232" s="181">
        <f>IF(N232="nulová",J232,0)</f>
        <v>0</v>
      </c>
      <c r="BJ232" s="22" t="s">
        <v>79</v>
      </c>
      <c r="BK232" s="181">
        <f>ROUND(I232*H232,2)</f>
        <v>0</v>
      </c>
      <c r="BL232" s="22" t="s">
        <v>242</v>
      </c>
      <c r="BM232" s="180" t="s">
        <v>849</v>
      </c>
    </row>
    <row r="233" s="13" customFormat="1">
      <c r="A233" s="13"/>
      <c r="B233" s="187"/>
      <c r="C233" s="13"/>
      <c r="D233" s="188" t="s">
        <v>159</v>
      </c>
      <c r="E233" s="189" t="s">
        <v>3</v>
      </c>
      <c r="F233" s="190" t="s">
        <v>850</v>
      </c>
      <c r="G233" s="13"/>
      <c r="H233" s="191">
        <v>52.079999999999998</v>
      </c>
      <c r="I233" s="192"/>
      <c r="J233" s="13"/>
      <c r="K233" s="13"/>
      <c r="L233" s="187"/>
      <c r="M233" s="193"/>
      <c r="N233" s="194"/>
      <c r="O233" s="194"/>
      <c r="P233" s="194"/>
      <c r="Q233" s="194"/>
      <c r="R233" s="194"/>
      <c r="S233" s="194"/>
      <c r="T233" s="19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9" t="s">
        <v>159</v>
      </c>
      <c r="AU233" s="189" t="s">
        <v>81</v>
      </c>
      <c r="AV233" s="13" t="s">
        <v>81</v>
      </c>
      <c r="AW233" s="13" t="s">
        <v>33</v>
      </c>
      <c r="AX233" s="13" t="s">
        <v>79</v>
      </c>
      <c r="AY233" s="189" t="s">
        <v>144</v>
      </c>
    </row>
    <row r="234" s="2" customFormat="1" ht="16.5" customHeight="1">
      <c r="A234" s="41"/>
      <c r="B234" s="168"/>
      <c r="C234" s="205" t="s">
        <v>359</v>
      </c>
      <c r="D234" s="205" t="s">
        <v>238</v>
      </c>
      <c r="E234" s="206" t="s">
        <v>851</v>
      </c>
      <c r="F234" s="207" t="s">
        <v>852</v>
      </c>
      <c r="G234" s="208" t="s">
        <v>149</v>
      </c>
      <c r="H234" s="209">
        <v>63.590000000000003</v>
      </c>
      <c r="I234" s="210"/>
      <c r="J234" s="211">
        <f>ROUND(I234*H234,2)</f>
        <v>0</v>
      </c>
      <c r="K234" s="207" t="s">
        <v>3</v>
      </c>
      <c r="L234" s="212"/>
      <c r="M234" s="213" t="s">
        <v>3</v>
      </c>
      <c r="N234" s="214" t="s">
        <v>42</v>
      </c>
      <c r="O234" s="75"/>
      <c r="P234" s="178">
        <f>O234*H234</f>
        <v>0</v>
      </c>
      <c r="Q234" s="178">
        <v>0.001</v>
      </c>
      <c r="R234" s="178">
        <f>Q234*H234</f>
        <v>0.063590000000000008</v>
      </c>
      <c r="S234" s="178">
        <v>0</v>
      </c>
      <c r="T234" s="179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180" t="s">
        <v>326</v>
      </c>
      <c r="AT234" s="180" t="s">
        <v>238</v>
      </c>
      <c r="AU234" s="180" t="s">
        <v>81</v>
      </c>
      <c r="AY234" s="22" t="s">
        <v>144</v>
      </c>
      <c r="BE234" s="181">
        <f>IF(N234="základní",J234,0)</f>
        <v>0</v>
      </c>
      <c r="BF234" s="181">
        <f>IF(N234="snížená",J234,0)</f>
        <v>0</v>
      </c>
      <c r="BG234" s="181">
        <f>IF(N234="zákl. přenesená",J234,0)</f>
        <v>0</v>
      </c>
      <c r="BH234" s="181">
        <f>IF(N234="sníž. přenesená",J234,0)</f>
        <v>0</v>
      </c>
      <c r="BI234" s="181">
        <f>IF(N234="nulová",J234,0)</f>
        <v>0</v>
      </c>
      <c r="BJ234" s="22" t="s">
        <v>79</v>
      </c>
      <c r="BK234" s="181">
        <f>ROUND(I234*H234,2)</f>
        <v>0</v>
      </c>
      <c r="BL234" s="22" t="s">
        <v>242</v>
      </c>
      <c r="BM234" s="180" t="s">
        <v>853</v>
      </c>
    </row>
    <row r="235" s="13" customFormat="1">
      <c r="A235" s="13"/>
      <c r="B235" s="187"/>
      <c r="C235" s="13"/>
      <c r="D235" s="188" t="s">
        <v>159</v>
      </c>
      <c r="E235" s="189" t="s">
        <v>3</v>
      </c>
      <c r="F235" s="190" t="s">
        <v>854</v>
      </c>
      <c r="G235" s="13"/>
      <c r="H235" s="191">
        <v>63.590000000000003</v>
      </c>
      <c r="I235" s="192"/>
      <c r="J235" s="13"/>
      <c r="K235" s="13"/>
      <c r="L235" s="187"/>
      <c r="M235" s="193"/>
      <c r="N235" s="194"/>
      <c r="O235" s="194"/>
      <c r="P235" s="194"/>
      <c r="Q235" s="194"/>
      <c r="R235" s="194"/>
      <c r="S235" s="194"/>
      <c r="T235" s="19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9" t="s">
        <v>159</v>
      </c>
      <c r="AU235" s="189" t="s">
        <v>81</v>
      </c>
      <c r="AV235" s="13" t="s">
        <v>81</v>
      </c>
      <c r="AW235" s="13" t="s">
        <v>33</v>
      </c>
      <c r="AX235" s="13" t="s">
        <v>79</v>
      </c>
      <c r="AY235" s="189" t="s">
        <v>144</v>
      </c>
    </row>
    <row r="236" s="2" customFormat="1" ht="49.05" customHeight="1">
      <c r="A236" s="41"/>
      <c r="B236" s="168"/>
      <c r="C236" s="169" t="s">
        <v>114</v>
      </c>
      <c r="D236" s="169" t="s">
        <v>146</v>
      </c>
      <c r="E236" s="170" t="s">
        <v>855</v>
      </c>
      <c r="F236" s="171" t="s">
        <v>856</v>
      </c>
      <c r="G236" s="172" t="s">
        <v>210</v>
      </c>
      <c r="H236" s="173">
        <v>0.070999999999999994</v>
      </c>
      <c r="I236" s="174"/>
      <c r="J236" s="175">
        <f>ROUND(I236*H236,2)</f>
        <v>0</v>
      </c>
      <c r="K236" s="171" t="s">
        <v>3</v>
      </c>
      <c r="L236" s="42"/>
      <c r="M236" s="238" t="s">
        <v>3</v>
      </c>
      <c r="N236" s="239" t="s">
        <v>42</v>
      </c>
      <c r="O236" s="217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180" t="s">
        <v>242</v>
      </c>
      <c r="AT236" s="180" t="s">
        <v>146</v>
      </c>
      <c r="AU236" s="180" t="s">
        <v>81</v>
      </c>
      <c r="AY236" s="22" t="s">
        <v>144</v>
      </c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22" t="s">
        <v>79</v>
      </c>
      <c r="BK236" s="181">
        <f>ROUND(I236*H236,2)</f>
        <v>0</v>
      </c>
      <c r="BL236" s="22" t="s">
        <v>242</v>
      </c>
      <c r="BM236" s="180" t="s">
        <v>857</v>
      </c>
    </row>
    <row r="237" s="2" customFormat="1" ht="6.96" customHeight="1">
      <c r="A237" s="41"/>
      <c r="B237" s="58"/>
      <c r="C237" s="59"/>
      <c r="D237" s="59"/>
      <c r="E237" s="59"/>
      <c r="F237" s="59"/>
      <c r="G237" s="59"/>
      <c r="H237" s="59"/>
      <c r="I237" s="59"/>
      <c r="J237" s="59"/>
      <c r="K237" s="59"/>
      <c r="L237" s="42"/>
      <c r="M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</sheetData>
  <autoFilter ref="C86:K23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90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858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638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">
        <v>3</v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">
        <v>24</v>
      </c>
      <c r="F15" s="41"/>
      <c r="G15" s="41"/>
      <c r="H15" s="41"/>
      <c r="I15" s="35" t="s">
        <v>29</v>
      </c>
      <c r="J15" s="30" t="s">
        <v>3</v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tr">
        <f>IF('Rekapitulace stavby'!AN16="","",'Rekapitulace stavby'!AN16)</f>
        <v/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tr">
        <f>IF('Rekapitulace stavby'!E17="","",'Rekapitulace stavby'!E17)</f>
        <v xml:space="preserve"> </v>
      </c>
      <c r="F21" s="41"/>
      <c r="G21" s="41"/>
      <c r="H21" s="41"/>
      <c r="I21" s="35" t="s">
        <v>29</v>
      </c>
      <c r="J21" s="30" t="str">
        <f>IF('Rekapitulace stavby'!AN17="","",'Rekapitulace stavby'!AN17)</f>
        <v/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tr">
        <f>IF('Rekapitulace stavby'!AN19="","",'Rekapitulace stavby'!AN19)</f>
        <v/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tr">
        <f>IF('Rekapitulace stavby'!E20="","",'Rekapitulace stavby'!E20)</f>
        <v xml:space="preserve"> </v>
      </c>
      <c r="F24" s="41"/>
      <c r="G24" s="41"/>
      <c r="H24" s="41"/>
      <c r="I24" s="35" t="s">
        <v>29</v>
      </c>
      <c r="J24" s="30" t="str">
        <f>IF('Rekapitulace stavby'!AN20="","",'Rekapitulace stavby'!AN20)</f>
        <v/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ROUND(J84,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ROUND((SUM(BE84:BE150)),  2)</f>
        <v>0</v>
      </c>
      <c r="G33" s="41"/>
      <c r="H33" s="41"/>
      <c r="I33" s="127">
        <v>0.20999999999999999</v>
      </c>
      <c r="J33" s="126">
        <f>ROUND(((SUM(BE84:BE150))*I33),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ROUND((SUM(BF84:BF150)),  2)</f>
        <v>0</v>
      </c>
      <c r="G34" s="41"/>
      <c r="H34" s="41"/>
      <c r="I34" s="127">
        <v>0.12</v>
      </c>
      <c r="J34" s="126">
        <f>ROUND(((SUM(BF84:BF150))*I34),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ROUND((SUM(BG84:BG150)),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ROUND((SUM(BH84:BH150)),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ROUND((SUM(BI84:BI150)),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04 - VO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>Česká Lípa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 xml:space="preserve"> 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J84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859</v>
      </c>
      <c r="E60" s="139"/>
      <c r="F60" s="139"/>
      <c r="G60" s="139"/>
      <c r="H60" s="139"/>
      <c r="I60" s="139"/>
      <c r="J60" s="140">
        <f>J85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860</v>
      </c>
      <c r="E61" s="143"/>
      <c r="F61" s="143"/>
      <c r="G61" s="143"/>
      <c r="H61" s="143"/>
      <c r="I61" s="143"/>
      <c r="J61" s="144">
        <f>J86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1"/>
      <c r="C62" s="10"/>
      <c r="D62" s="142" t="s">
        <v>861</v>
      </c>
      <c r="E62" s="143"/>
      <c r="F62" s="143"/>
      <c r="G62" s="143"/>
      <c r="H62" s="143"/>
      <c r="I62" s="143"/>
      <c r="J62" s="144">
        <f>J125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1"/>
      <c r="C63" s="10"/>
      <c r="D63" s="142" t="s">
        <v>862</v>
      </c>
      <c r="E63" s="143"/>
      <c r="F63" s="143"/>
      <c r="G63" s="143"/>
      <c r="H63" s="143"/>
      <c r="I63" s="143"/>
      <c r="J63" s="144">
        <f>J137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1"/>
      <c r="C64" s="10"/>
      <c r="D64" s="142" t="s">
        <v>863</v>
      </c>
      <c r="E64" s="143"/>
      <c r="F64" s="143"/>
      <c r="G64" s="143"/>
      <c r="H64" s="143"/>
      <c r="I64" s="143"/>
      <c r="J64" s="144">
        <f>J143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12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2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2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1"/>
      <c r="E71" s="41"/>
      <c r="F71" s="41"/>
      <c r="G71" s="41"/>
      <c r="H71" s="41"/>
      <c r="I71" s="41"/>
      <c r="J71" s="41"/>
      <c r="K71" s="41"/>
      <c r="L71" s="12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12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17</v>
      </c>
      <c r="D73" s="41"/>
      <c r="E73" s="41"/>
      <c r="F73" s="41"/>
      <c r="G73" s="41"/>
      <c r="H73" s="41"/>
      <c r="I73" s="41"/>
      <c r="J73" s="41"/>
      <c r="K73" s="4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1"/>
      <c r="D74" s="41"/>
      <c r="E74" s="119" t="str">
        <f>E7</f>
        <v>REKONSTRUKCE ŠKROUPOVA NÁMĚSTÍ – ČESKÁ LÍPA</v>
      </c>
      <c r="F74" s="35"/>
      <c r="G74" s="35"/>
      <c r="H74" s="35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115</v>
      </c>
      <c r="D75" s="41"/>
      <c r="E75" s="41"/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1"/>
      <c r="D76" s="41"/>
      <c r="E76" s="65" t="str">
        <f>E9</f>
        <v>04 - VO</v>
      </c>
      <c r="F76" s="41"/>
      <c r="G76" s="41"/>
      <c r="H76" s="41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23</v>
      </c>
      <c r="D78" s="41"/>
      <c r="E78" s="41"/>
      <c r="F78" s="30" t="str">
        <f>F12</f>
        <v>Česká Lípa</v>
      </c>
      <c r="G78" s="41"/>
      <c r="H78" s="41"/>
      <c r="I78" s="35" t="s">
        <v>25</v>
      </c>
      <c r="J78" s="67" t="str">
        <f>IF(J12="","",J12)</f>
        <v>10. 2. 2024</v>
      </c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27</v>
      </c>
      <c r="D80" s="41"/>
      <c r="E80" s="41"/>
      <c r="F80" s="30" t="str">
        <f>E15</f>
        <v xml:space="preserve"> </v>
      </c>
      <c r="G80" s="41"/>
      <c r="H80" s="41"/>
      <c r="I80" s="35" t="s">
        <v>32</v>
      </c>
      <c r="J80" s="39" t="str">
        <f>E21</f>
        <v xml:space="preserve"> </v>
      </c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30</v>
      </c>
      <c r="D81" s="41"/>
      <c r="E81" s="41"/>
      <c r="F81" s="30" t="str">
        <f>IF(E18="","",E18)</f>
        <v>Vyplň údaj</v>
      </c>
      <c r="G81" s="41"/>
      <c r="H81" s="41"/>
      <c r="I81" s="35" t="s">
        <v>34</v>
      </c>
      <c r="J81" s="39" t="str">
        <f>E24</f>
        <v xml:space="preserve"> </v>
      </c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12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45"/>
      <c r="B83" s="146"/>
      <c r="C83" s="147" t="s">
        <v>130</v>
      </c>
      <c r="D83" s="148" t="s">
        <v>56</v>
      </c>
      <c r="E83" s="148" t="s">
        <v>52</v>
      </c>
      <c r="F83" s="148" t="s">
        <v>53</v>
      </c>
      <c r="G83" s="148" t="s">
        <v>131</v>
      </c>
      <c r="H83" s="148" t="s">
        <v>132</v>
      </c>
      <c r="I83" s="148" t="s">
        <v>133</v>
      </c>
      <c r="J83" s="148" t="s">
        <v>119</v>
      </c>
      <c r="K83" s="149" t="s">
        <v>134</v>
      </c>
      <c r="L83" s="150"/>
      <c r="M83" s="83" t="s">
        <v>3</v>
      </c>
      <c r="N83" s="84" t="s">
        <v>41</v>
      </c>
      <c r="O83" s="84" t="s">
        <v>135</v>
      </c>
      <c r="P83" s="84" t="s">
        <v>136</v>
      </c>
      <c r="Q83" s="84" t="s">
        <v>137</v>
      </c>
      <c r="R83" s="84" t="s">
        <v>138</v>
      </c>
      <c r="S83" s="84" t="s">
        <v>139</v>
      </c>
      <c r="T83" s="85" t="s">
        <v>140</v>
      </c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</row>
    <row r="84" s="2" customFormat="1" ht="22.8" customHeight="1">
      <c r="A84" s="41"/>
      <c r="B84" s="42"/>
      <c r="C84" s="90" t="s">
        <v>141</v>
      </c>
      <c r="D84" s="41"/>
      <c r="E84" s="41"/>
      <c r="F84" s="41"/>
      <c r="G84" s="41"/>
      <c r="H84" s="41"/>
      <c r="I84" s="41"/>
      <c r="J84" s="151">
        <f>BK84</f>
        <v>0</v>
      </c>
      <c r="K84" s="41"/>
      <c r="L84" s="42"/>
      <c r="M84" s="86"/>
      <c r="N84" s="71"/>
      <c r="O84" s="87"/>
      <c r="P84" s="152">
        <f>P85</f>
        <v>0</v>
      </c>
      <c r="Q84" s="87"/>
      <c r="R84" s="152">
        <f>R85</f>
        <v>0</v>
      </c>
      <c r="S84" s="87"/>
      <c r="T84" s="153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2" t="s">
        <v>70</v>
      </c>
      <c r="AU84" s="22" t="s">
        <v>120</v>
      </c>
      <c r="BK84" s="154">
        <f>BK85</f>
        <v>0</v>
      </c>
    </row>
    <row r="85" s="12" customFormat="1" ht="25.92" customHeight="1">
      <c r="A85" s="12"/>
      <c r="B85" s="155"/>
      <c r="C85" s="12"/>
      <c r="D85" s="156" t="s">
        <v>70</v>
      </c>
      <c r="E85" s="157" t="s">
        <v>864</v>
      </c>
      <c r="F85" s="157" t="s">
        <v>865</v>
      </c>
      <c r="G85" s="12"/>
      <c r="H85" s="12"/>
      <c r="I85" s="158"/>
      <c r="J85" s="159">
        <f>BK85</f>
        <v>0</v>
      </c>
      <c r="K85" s="12"/>
      <c r="L85" s="155"/>
      <c r="M85" s="160"/>
      <c r="N85" s="161"/>
      <c r="O85" s="161"/>
      <c r="P85" s="162">
        <f>P86+P125+P137+P143</f>
        <v>0</v>
      </c>
      <c r="Q85" s="161"/>
      <c r="R85" s="162">
        <f>R86+R125+R137+R143</f>
        <v>0</v>
      </c>
      <c r="S85" s="161"/>
      <c r="T85" s="163">
        <f>T86+T125+T137+T143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6" t="s">
        <v>151</v>
      </c>
      <c r="AT85" s="164" t="s">
        <v>70</v>
      </c>
      <c r="AU85" s="164" t="s">
        <v>71</v>
      </c>
      <c r="AY85" s="156" t="s">
        <v>144</v>
      </c>
      <c r="BK85" s="165">
        <f>BK86+BK125+BK137+BK143</f>
        <v>0</v>
      </c>
    </row>
    <row r="86" s="12" customFormat="1" ht="22.8" customHeight="1">
      <c r="A86" s="12"/>
      <c r="B86" s="155"/>
      <c r="C86" s="12"/>
      <c r="D86" s="156" t="s">
        <v>70</v>
      </c>
      <c r="E86" s="166" t="s">
        <v>79</v>
      </c>
      <c r="F86" s="166" t="s">
        <v>866</v>
      </c>
      <c r="G86" s="12"/>
      <c r="H86" s="12"/>
      <c r="I86" s="158"/>
      <c r="J86" s="167">
        <f>BK86</f>
        <v>0</v>
      </c>
      <c r="K86" s="12"/>
      <c r="L86" s="155"/>
      <c r="M86" s="160"/>
      <c r="N86" s="161"/>
      <c r="O86" s="161"/>
      <c r="P86" s="162">
        <f>SUM(P87:P124)</f>
        <v>0</v>
      </c>
      <c r="Q86" s="161"/>
      <c r="R86" s="162">
        <f>SUM(R87:R124)</f>
        <v>0</v>
      </c>
      <c r="S86" s="161"/>
      <c r="T86" s="163">
        <f>SUM(T87:T124)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6" t="s">
        <v>151</v>
      </c>
      <c r="AT86" s="164" t="s">
        <v>70</v>
      </c>
      <c r="AU86" s="164" t="s">
        <v>79</v>
      </c>
      <c r="AY86" s="156" t="s">
        <v>144</v>
      </c>
      <c r="BK86" s="165">
        <f>SUM(BK87:BK124)</f>
        <v>0</v>
      </c>
    </row>
    <row r="87" s="2" customFormat="1" ht="16.5" customHeight="1">
      <c r="A87" s="41"/>
      <c r="B87" s="168"/>
      <c r="C87" s="169" t="s">
        <v>79</v>
      </c>
      <c r="D87" s="169" t="s">
        <v>146</v>
      </c>
      <c r="E87" s="170" t="s">
        <v>79</v>
      </c>
      <c r="F87" s="171" t="s">
        <v>867</v>
      </c>
      <c r="G87" s="172" t="s">
        <v>171</v>
      </c>
      <c r="H87" s="173">
        <v>580</v>
      </c>
      <c r="I87" s="174"/>
      <c r="J87" s="175">
        <f>ROUND(I87*H87,2)</f>
        <v>0</v>
      </c>
      <c r="K87" s="171" t="s">
        <v>868</v>
      </c>
      <c r="L87" s="42"/>
      <c r="M87" s="176" t="s">
        <v>3</v>
      </c>
      <c r="N87" s="177" t="s">
        <v>42</v>
      </c>
      <c r="O87" s="75"/>
      <c r="P87" s="178">
        <f>O87*H87</f>
        <v>0</v>
      </c>
      <c r="Q87" s="178">
        <v>0</v>
      </c>
      <c r="R87" s="178">
        <f>Q87*H87</f>
        <v>0</v>
      </c>
      <c r="S87" s="178">
        <v>0</v>
      </c>
      <c r="T87" s="17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180" t="s">
        <v>869</v>
      </c>
      <c r="AT87" s="180" t="s">
        <v>146</v>
      </c>
      <c r="AU87" s="180" t="s">
        <v>81</v>
      </c>
      <c r="AY87" s="22" t="s">
        <v>144</v>
      </c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22" t="s">
        <v>79</v>
      </c>
      <c r="BK87" s="181">
        <f>ROUND(I87*H87,2)</f>
        <v>0</v>
      </c>
      <c r="BL87" s="22" t="s">
        <v>869</v>
      </c>
      <c r="BM87" s="180" t="s">
        <v>870</v>
      </c>
    </row>
    <row r="88" s="2" customFormat="1" ht="16.5" customHeight="1">
      <c r="A88" s="41"/>
      <c r="B88" s="168"/>
      <c r="C88" s="169" t="s">
        <v>81</v>
      </c>
      <c r="D88" s="169" t="s">
        <v>146</v>
      </c>
      <c r="E88" s="170" t="s">
        <v>81</v>
      </c>
      <c r="F88" s="171" t="s">
        <v>871</v>
      </c>
      <c r="G88" s="172" t="s">
        <v>171</v>
      </c>
      <c r="H88" s="173">
        <v>190</v>
      </c>
      <c r="I88" s="174"/>
      <c r="J88" s="175">
        <f>ROUND(I88*H88,2)</f>
        <v>0</v>
      </c>
      <c r="K88" s="171" t="s">
        <v>868</v>
      </c>
      <c r="L88" s="42"/>
      <c r="M88" s="176" t="s">
        <v>3</v>
      </c>
      <c r="N88" s="177" t="s">
        <v>42</v>
      </c>
      <c r="O88" s="75"/>
      <c r="P88" s="178">
        <f>O88*H88</f>
        <v>0</v>
      </c>
      <c r="Q88" s="178">
        <v>0</v>
      </c>
      <c r="R88" s="178">
        <f>Q88*H88</f>
        <v>0</v>
      </c>
      <c r="S88" s="178">
        <v>0</v>
      </c>
      <c r="T88" s="17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80" t="s">
        <v>869</v>
      </c>
      <c r="AT88" s="180" t="s">
        <v>146</v>
      </c>
      <c r="AU88" s="180" t="s">
        <v>81</v>
      </c>
      <c r="AY88" s="22" t="s">
        <v>144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22" t="s">
        <v>79</v>
      </c>
      <c r="BK88" s="181">
        <f>ROUND(I88*H88,2)</f>
        <v>0</v>
      </c>
      <c r="BL88" s="22" t="s">
        <v>869</v>
      </c>
      <c r="BM88" s="180" t="s">
        <v>872</v>
      </c>
    </row>
    <row r="89" s="2" customFormat="1" ht="16.5" customHeight="1">
      <c r="A89" s="41"/>
      <c r="B89" s="168"/>
      <c r="C89" s="169" t="s">
        <v>164</v>
      </c>
      <c r="D89" s="169" t="s">
        <v>146</v>
      </c>
      <c r="E89" s="170" t="s">
        <v>164</v>
      </c>
      <c r="F89" s="171" t="s">
        <v>873</v>
      </c>
      <c r="G89" s="172" t="s">
        <v>171</v>
      </c>
      <c r="H89" s="173">
        <v>1040</v>
      </c>
      <c r="I89" s="174"/>
      <c r="J89" s="175">
        <f>ROUND(I89*H89,2)</f>
        <v>0</v>
      </c>
      <c r="K89" s="171" t="s">
        <v>868</v>
      </c>
      <c r="L89" s="42"/>
      <c r="M89" s="176" t="s">
        <v>3</v>
      </c>
      <c r="N89" s="177" t="s">
        <v>42</v>
      </c>
      <c r="O89" s="7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80" t="s">
        <v>869</v>
      </c>
      <c r="AT89" s="180" t="s">
        <v>146</v>
      </c>
      <c r="AU89" s="180" t="s">
        <v>81</v>
      </c>
      <c r="AY89" s="22" t="s">
        <v>144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22" t="s">
        <v>79</v>
      </c>
      <c r="BK89" s="181">
        <f>ROUND(I89*H89,2)</f>
        <v>0</v>
      </c>
      <c r="BL89" s="22" t="s">
        <v>869</v>
      </c>
      <c r="BM89" s="180" t="s">
        <v>874</v>
      </c>
    </row>
    <row r="90" s="2" customFormat="1" ht="16.5" customHeight="1">
      <c r="A90" s="41"/>
      <c r="B90" s="168"/>
      <c r="C90" s="169" t="s">
        <v>151</v>
      </c>
      <c r="D90" s="169" t="s">
        <v>146</v>
      </c>
      <c r="E90" s="170" t="s">
        <v>151</v>
      </c>
      <c r="F90" s="171" t="s">
        <v>875</v>
      </c>
      <c r="G90" s="172" t="s">
        <v>725</v>
      </c>
      <c r="H90" s="173">
        <v>306</v>
      </c>
      <c r="I90" s="174"/>
      <c r="J90" s="175">
        <f>ROUND(I90*H90,2)</f>
        <v>0</v>
      </c>
      <c r="K90" s="171" t="s">
        <v>868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869</v>
      </c>
      <c r="AT90" s="180" t="s">
        <v>146</v>
      </c>
      <c r="AU90" s="180" t="s">
        <v>81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869</v>
      </c>
      <c r="BM90" s="180" t="s">
        <v>876</v>
      </c>
    </row>
    <row r="91" s="2" customFormat="1" ht="16.5" customHeight="1">
      <c r="A91" s="41"/>
      <c r="B91" s="168"/>
      <c r="C91" s="169" t="s">
        <v>174</v>
      </c>
      <c r="D91" s="169" t="s">
        <v>146</v>
      </c>
      <c r="E91" s="170" t="s">
        <v>174</v>
      </c>
      <c r="F91" s="171" t="s">
        <v>877</v>
      </c>
      <c r="G91" s="172" t="s">
        <v>725</v>
      </c>
      <c r="H91" s="173">
        <v>218</v>
      </c>
      <c r="I91" s="174"/>
      <c r="J91" s="175">
        <f>ROUND(I91*H91,2)</f>
        <v>0</v>
      </c>
      <c r="K91" s="171" t="s">
        <v>868</v>
      </c>
      <c r="L91" s="42"/>
      <c r="M91" s="176" t="s">
        <v>3</v>
      </c>
      <c r="N91" s="177" t="s">
        <v>42</v>
      </c>
      <c r="O91" s="75"/>
      <c r="P91" s="178">
        <f>O91*H91</f>
        <v>0</v>
      </c>
      <c r="Q91" s="178">
        <v>0</v>
      </c>
      <c r="R91" s="178">
        <f>Q91*H91</f>
        <v>0</v>
      </c>
      <c r="S91" s="178">
        <v>0</v>
      </c>
      <c r="T91" s="17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180" t="s">
        <v>869</v>
      </c>
      <c r="AT91" s="180" t="s">
        <v>146</v>
      </c>
      <c r="AU91" s="180" t="s">
        <v>81</v>
      </c>
      <c r="AY91" s="22" t="s">
        <v>144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22" t="s">
        <v>79</v>
      </c>
      <c r="BK91" s="181">
        <f>ROUND(I91*H91,2)</f>
        <v>0</v>
      </c>
      <c r="BL91" s="22" t="s">
        <v>869</v>
      </c>
      <c r="BM91" s="180" t="s">
        <v>878</v>
      </c>
    </row>
    <row r="92" s="2" customFormat="1" ht="16.5" customHeight="1">
      <c r="A92" s="41"/>
      <c r="B92" s="168"/>
      <c r="C92" s="169" t="s">
        <v>179</v>
      </c>
      <c r="D92" s="169" t="s">
        <v>146</v>
      </c>
      <c r="E92" s="170" t="s">
        <v>179</v>
      </c>
      <c r="F92" s="171" t="s">
        <v>879</v>
      </c>
      <c r="G92" s="172" t="s">
        <v>725</v>
      </c>
      <c r="H92" s="173">
        <v>32</v>
      </c>
      <c r="I92" s="174"/>
      <c r="J92" s="175">
        <f>ROUND(I92*H92,2)</f>
        <v>0</v>
      </c>
      <c r="K92" s="171" t="s">
        <v>868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869</v>
      </c>
      <c r="AT92" s="180" t="s">
        <v>146</v>
      </c>
      <c r="AU92" s="180" t="s">
        <v>81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869</v>
      </c>
      <c r="BM92" s="180" t="s">
        <v>880</v>
      </c>
    </row>
    <row r="93" s="2" customFormat="1" ht="24.15" customHeight="1">
      <c r="A93" s="41"/>
      <c r="B93" s="168"/>
      <c r="C93" s="169" t="s">
        <v>186</v>
      </c>
      <c r="D93" s="169" t="s">
        <v>146</v>
      </c>
      <c r="E93" s="170" t="s">
        <v>186</v>
      </c>
      <c r="F93" s="171" t="s">
        <v>881</v>
      </c>
      <c r="G93" s="172" t="s">
        <v>725</v>
      </c>
      <c r="H93" s="173">
        <v>36</v>
      </c>
      <c r="I93" s="174"/>
      <c r="J93" s="175">
        <f>ROUND(I93*H93,2)</f>
        <v>0</v>
      </c>
      <c r="K93" s="171" t="s">
        <v>868</v>
      </c>
      <c r="L93" s="42"/>
      <c r="M93" s="176" t="s">
        <v>3</v>
      </c>
      <c r="N93" s="177" t="s">
        <v>42</v>
      </c>
      <c r="O93" s="7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80" t="s">
        <v>869</v>
      </c>
      <c r="AT93" s="180" t="s">
        <v>146</v>
      </c>
      <c r="AU93" s="180" t="s">
        <v>81</v>
      </c>
      <c r="AY93" s="22" t="s">
        <v>144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22" t="s">
        <v>79</v>
      </c>
      <c r="BK93" s="181">
        <f>ROUND(I93*H93,2)</f>
        <v>0</v>
      </c>
      <c r="BL93" s="22" t="s">
        <v>869</v>
      </c>
      <c r="BM93" s="180" t="s">
        <v>882</v>
      </c>
    </row>
    <row r="94" s="2" customFormat="1" ht="24.15" customHeight="1">
      <c r="A94" s="41"/>
      <c r="B94" s="168"/>
      <c r="C94" s="169" t="s">
        <v>194</v>
      </c>
      <c r="D94" s="169" t="s">
        <v>146</v>
      </c>
      <c r="E94" s="170" t="s">
        <v>194</v>
      </c>
      <c r="F94" s="171" t="s">
        <v>883</v>
      </c>
      <c r="G94" s="172" t="s">
        <v>725</v>
      </c>
      <c r="H94" s="173">
        <v>3</v>
      </c>
      <c r="I94" s="174"/>
      <c r="J94" s="175">
        <f>ROUND(I94*H94,2)</f>
        <v>0</v>
      </c>
      <c r="K94" s="171" t="s">
        <v>868</v>
      </c>
      <c r="L94" s="42"/>
      <c r="M94" s="176" t="s">
        <v>3</v>
      </c>
      <c r="N94" s="177" t="s">
        <v>42</v>
      </c>
      <c r="O94" s="7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80" t="s">
        <v>869</v>
      </c>
      <c r="AT94" s="180" t="s">
        <v>146</v>
      </c>
      <c r="AU94" s="180" t="s">
        <v>81</v>
      </c>
      <c r="AY94" s="22" t="s">
        <v>144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22" t="s">
        <v>79</v>
      </c>
      <c r="BK94" s="181">
        <f>ROUND(I94*H94,2)</f>
        <v>0</v>
      </c>
      <c r="BL94" s="22" t="s">
        <v>869</v>
      </c>
      <c r="BM94" s="180" t="s">
        <v>884</v>
      </c>
    </row>
    <row r="95" s="2" customFormat="1" ht="24.15" customHeight="1">
      <c r="A95" s="41"/>
      <c r="B95" s="168"/>
      <c r="C95" s="169" t="s">
        <v>199</v>
      </c>
      <c r="D95" s="169" t="s">
        <v>146</v>
      </c>
      <c r="E95" s="170" t="s">
        <v>199</v>
      </c>
      <c r="F95" s="171" t="s">
        <v>885</v>
      </c>
      <c r="G95" s="172" t="s">
        <v>725</v>
      </c>
      <c r="H95" s="173">
        <v>12</v>
      </c>
      <c r="I95" s="174"/>
      <c r="J95" s="175">
        <f>ROUND(I95*H95,2)</f>
        <v>0</v>
      </c>
      <c r="K95" s="171" t="s">
        <v>868</v>
      </c>
      <c r="L95" s="42"/>
      <c r="M95" s="176" t="s">
        <v>3</v>
      </c>
      <c r="N95" s="177" t="s">
        <v>42</v>
      </c>
      <c r="O95" s="7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180" t="s">
        <v>869</v>
      </c>
      <c r="AT95" s="180" t="s">
        <v>146</v>
      </c>
      <c r="AU95" s="180" t="s">
        <v>81</v>
      </c>
      <c r="AY95" s="22" t="s">
        <v>144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22" t="s">
        <v>79</v>
      </c>
      <c r="BK95" s="181">
        <f>ROUND(I95*H95,2)</f>
        <v>0</v>
      </c>
      <c r="BL95" s="22" t="s">
        <v>869</v>
      </c>
      <c r="BM95" s="180" t="s">
        <v>886</v>
      </c>
    </row>
    <row r="96" s="2" customFormat="1" ht="24.15" customHeight="1">
      <c r="A96" s="41"/>
      <c r="B96" s="168"/>
      <c r="C96" s="169" t="s">
        <v>207</v>
      </c>
      <c r="D96" s="169" t="s">
        <v>146</v>
      </c>
      <c r="E96" s="170" t="s">
        <v>207</v>
      </c>
      <c r="F96" s="171" t="s">
        <v>887</v>
      </c>
      <c r="G96" s="172" t="s">
        <v>725</v>
      </c>
      <c r="H96" s="173">
        <v>6</v>
      </c>
      <c r="I96" s="174"/>
      <c r="J96" s="175">
        <f>ROUND(I96*H96,2)</f>
        <v>0</v>
      </c>
      <c r="K96" s="171" t="s">
        <v>868</v>
      </c>
      <c r="L96" s="42"/>
      <c r="M96" s="176" t="s">
        <v>3</v>
      </c>
      <c r="N96" s="177" t="s">
        <v>42</v>
      </c>
      <c r="O96" s="7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80" t="s">
        <v>869</v>
      </c>
      <c r="AT96" s="180" t="s">
        <v>146</v>
      </c>
      <c r="AU96" s="180" t="s">
        <v>81</v>
      </c>
      <c r="AY96" s="22" t="s">
        <v>144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22" t="s">
        <v>79</v>
      </c>
      <c r="BK96" s="181">
        <f>ROUND(I96*H96,2)</f>
        <v>0</v>
      </c>
      <c r="BL96" s="22" t="s">
        <v>869</v>
      </c>
      <c r="BM96" s="180" t="s">
        <v>888</v>
      </c>
    </row>
    <row r="97" s="2" customFormat="1" ht="24.15" customHeight="1">
      <c r="A97" s="41"/>
      <c r="B97" s="168"/>
      <c r="C97" s="169" t="s">
        <v>214</v>
      </c>
      <c r="D97" s="169" t="s">
        <v>146</v>
      </c>
      <c r="E97" s="170" t="s">
        <v>214</v>
      </c>
      <c r="F97" s="171" t="s">
        <v>889</v>
      </c>
      <c r="G97" s="172" t="s">
        <v>725</v>
      </c>
      <c r="H97" s="173">
        <v>14</v>
      </c>
      <c r="I97" s="174"/>
      <c r="J97" s="175">
        <f>ROUND(I97*H97,2)</f>
        <v>0</v>
      </c>
      <c r="K97" s="171" t="s">
        <v>868</v>
      </c>
      <c r="L97" s="42"/>
      <c r="M97" s="176" t="s">
        <v>3</v>
      </c>
      <c r="N97" s="177" t="s">
        <v>42</v>
      </c>
      <c r="O97" s="7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80" t="s">
        <v>869</v>
      </c>
      <c r="AT97" s="180" t="s">
        <v>146</v>
      </c>
      <c r="AU97" s="180" t="s">
        <v>81</v>
      </c>
      <c r="AY97" s="22" t="s">
        <v>144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22" t="s">
        <v>79</v>
      </c>
      <c r="BK97" s="181">
        <f>ROUND(I97*H97,2)</f>
        <v>0</v>
      </c>
      <c r="BL97" s="22" t="s">
        <v>869</v>
      </c>
      <c r="BM97" s="180" t="s">
        <v>890</v>
      </c>
    </row>
    <row r="98" s="2" customFormat="1" ht="24.15" customHeight="1">
      <c r="A98" s="41"/>
      <c r="B98" s="168"/>
      <c r="C98" s="169" t="s">
        <v>9</v>
      </c>
      <c r="D98" s="169" t="s">
        <v>146</v>
      </c>
      <c r="E98" s="170" t="s">
        <v>9</v>
      </c>
      <c r="F98" s="171" t="s">
        <v>891</v>
      </c>
      <c r="G98" s="172" t="s">
        <v>725</v>
      </c>
      <c r="H98" s="173">
        <v>14</v>
      </c>
      <c r="I98" s="174"/>
      <c r="J98" s="175">
        <f>ROUND(I98*H98,2)</f>
        <v>0</v>
      </c>
      <c r="K98" s="171" t="s">
        <v>868</v>
      </c>
      <c r="L98" s="42"/>
      <c r="M98" s="176" t="s">
        <v>3</v>
      </c>
      <c r="N98" s="177" t="s">
        <v>42</v>
      </c>
      <c r="O98" s="7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80" t="s">
        <v>869</v>
      </c>
      <c r="AT98" s="180" t="s">
        <v>146</v>
      </c>
      <c r="AU98" s="180" t="s">
        <v>81</v>
      </c>
      <c r="AY98" s="22" t="s">
        <v>144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22" t="s">
        <v>79</v>
      </c>
      <c r="BK98" s="181">
        <f>ROUND(I98*H98,2)</f>
        <v>0</v>
      </c>
      <c r="BL98" s="22" t="s">
        <v>869</v>
      </c>
      <c r="BM98" s="180" t="s">
        <v>892</v>
      </c>
    </row>
    <row r="99" s="2" customFormat="1" ht="21.75" customHeight="1">
      <c r="A99" s="41"/>
      <c r="B99" s="168"/>
      <c r="C99" s="169" t="s">
        <v>225</v>
      </c>
      <c r="D99" s="169" t="s">
        <v>146</v>
      </c>
      <c r="E99" s="170" t="s">
        <v>225</v>
      </c>
      <c r="F99" s="171" t="s">
        <v>893</v>
      </c>
      <c r="G99" s="172" t="s">
        <v>725</v>
      </c>
      <c r="H99" s="173">
        <v>11</v>
      </c>
      <c r="I99" s="174"/>
      <c r="J99" s="175">
        <f>ROUND(I99*H99,2)</f>
        <v>0</v>
      </c>
      <c r="K99" s="171" t="s">
        <v>868</v>
      </c>
      <c r="L99" s="42"/>
      <c r="M99" s="176" t="s">
        <v>3</v>
      </c>
      <c r="N99" s="177" t="s">
        <v>42</v>
      </c>
      <c r="O99" s="7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80" t="s">
        <v>869</v>
      </c>
      <c r="AT99" s="180" t="s">
        <v>146</v>
      </c>
      <c r="AU99" s="180" t="s">
        <v>81</v>
      </c>
      <c r="AY99" s="22" t="s">
        <v>144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2" t="s">
        <v>79</v>
      </c>
      <c r="BK99" s="181">
        <f>ROUND(I99*H99,2)</f>
        <v>0</v>
      </c>
      <c r="BL99" s="22" t="s">
        <v>869</v>
      </c>
      <c r="BM99" s="180" t="s">
        <v>894</v>
      </c>
    </row>
    <row r="100" s="2" customFormat="1" ht="16.5" customHeight="1">
      <c r="A100" s="41"/>
      <c r="B100" s="168"/>
      <c r="C100" s="169" t="s">
        <v>231</v>
      </c>
      <c r="D100" s="169" t="s">
        <v>146</v>
      </c>
      <c r="E100" s="170" t="s">
        <v>231</v>
      </c>
      <c r="F100" s="171" t="s">
        <v>895</v>
      </c>
      <c r="G100" s="172" t="s">
        <v>725</v>
      </c>
      <c r="H100" s="173">
        <v>12</v>
      </c>
      <c r="I100" s="174"/>
      <c r="J100" s="175">
        <f>ROUND(I100*H100,2)</f>
        <v>0</v>
      </c>
      <c r="K100" s="171" t="s">
        <v>868</v>
      </c>
      <c r="L100" s="42"/>
      <c r="M100" s="176" t="s">
        <v>3</v>
      </c>
      <c r="N100" s="177" t="s">
        <v>42</v>
      </c>
      <c r="O100" s="75"/>
      <c r="P100" s="178">
        <f>O100*H100</f>
        <v>0</v>
      </c>
      <c r="Q100" s="178">
        <v>0</v>
      </c>
      <c r="R100" s="178">
        <f>Q100*H100</f>
        <v>0</v>
      </c>
      <c r="S100" s="178">
        <v>0</v>
      </c>
      <c r="T100" s="17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80" t="s">
        <v>869</v>
      </c>
      <c r="AT100" s="180" t="s">
        <v>146</v>
      </c>
      <c r="AU100" s="180" t="s">
        <v>81</v>
      </c>
      <c r="AY100" s="22" t="s">
        <v>144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22" t="s">
        <v>79</v>
      </c>
      <c r="BK100" s="181">
        <f>ROUND(I100*H100,2)</f>
        <v>0</v>
      </c>
      <c r="BL100" s="22" t="s">
        <v>869</v>
      </c>
      <c r="BM100" s="180" t="s">
        <v>896</v>
      </c>
    </row>
    <row r="101" s="2" customFormat="1" ht="16.5" customHeight="1">
      <c r="A101" s="41"/>
      <c r="B101" s="168"/>
      <c r="C101" s="169" t="s">
        <v>237</v>
      </c>
      <c r="D101" s="169" t="s">
        <v>146</v>
      </c>
      <c r="E101" s="170" t="s">
        <v>237</v>
      </c>
      <c r="F101" s="171" t="s">
        <v>897</v>
      </c>
      <c r="G101" s="172" t="s">
        <v>725</v>
      </c>
      <c r="H101" s="173">
        <v>2</v>
      </c>
      <c r="I101" s="174"/>
      <c r="J101" s="175">
        <f>ROUND(I101*H101,2)</f>
        <v>0</v>
      </c>
      <c r="K101" s="171" t="s">
        <v>868</v>
      </c>
      <c r="L101" s="42"/>
      <c r="M101" s="176" t="s">
        <v>3</v>
      </c>
      <c r="N101" s="177" t="s">
        <v>42</v>
      </c>
      <c r="O101" s="7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180" t="s">
        <v>869</v>
      </c>
      <c r="AT101" s="180" t="s">
        <v>146</v>
      </c>
      <c r="AU101" s="180" t="s">
        <v>81</v>
      </c>
      <c r="AY101" s="22" t="s">
        <v>144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22" t="s">
        <v>79</v>
      </c>
      <c r="BK101" s="181">
        <f>ROUND(I101*H101,2)</f>
        <v>0</v>
      </c>
      <c r="BL101" s="22" t="s">
        <v>869</v>
      </c>
      <c r="BM101" s="180" t="s">
        <v>898</v>
      </c>
    </row>
    <row r="102" s="2" customFormat="1" ht="16.5" customHeight="1">
      <c r="A102" s="41"/>
      <c r="B102" s="168"/>
      <c r="C102" s="169" t="s">
        <v>242</v>
      </c>
      <c r="D102" s="169" t="s">
        <v>146</v>
      </c>
      <c r="E102" s="170" t="s">
        <v>242</v>
      </c>
      <c r="F102" s="171" t="s">
        <v>899</v>
      </c>
      <c r="G102" s="172" t="s">
        <v>725</v>
      </c>
      <c r="H102" s="173">
        <v>54</v>
      </c>
      <c r="I102" s="174"/>
      <c r="J102" s="175">
        <f>ROUND(I102*H102,2)</f>
        <v>0</v>
      </c>
      <c r="K102" s="171" t="s">
        <v>868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869</v>
      </c>
      <c r="AT102" s="180" t="s">
        <v>146</v>
      </c>
      <c r="AU102" s="180" t="s">
        <v>81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869</v>
      </c>
      <c r="BM102" s="180" t="s">
        <v>900</v>
      </c>
    </row>
    <row r="103" s="2" customFormat="1" ht="16.5" customHeight="1">
      <c r="A103" s="41"/>
      <c r="B103" s="168"/>
      <c r="C103" s="169" t="s">
        <v>248</v>
      </c>
      <c r="D103" s="169" t="s">
        <v>146</v>
      </c>
      <c r="E103" s="170" t="s">
        <v>248</v>
      </c>
      <c r="F103" s="171" t="s">
        <v>901</v>
      </c>
      <c r="G103" s="172" t="s">
        <v>171</v>
      </c>
      <c r="H103" s="173">
        <v>763</v>
      </c>
      <c r="I103" s="174"/>
      <c r="J103" s="175">
        <f>ROUND(I103*H103,2)</f>
        <v>0</v>
      </c>
      <c r="K103" s="171" t="s">
        <v>868</v>
      </c>
      <c r="L103" s="42"/>
      <c r="M103" s="176" t="s">
        <v>3</v>
      </c>
      <c r="N103" s="177" t="s">
        <v>42</v>
      </c>
      <c r="O103" s="75"/>
      <c r="P103" s="178">
        <f>O103*H103</f>
        <v>0</v>
      </c>
      <c r="Q103" s="178">
        <v>0</v>
      </c>
      <c r="R103" s="178">
        <f>Q103*H103</f>
        <v>0</v>
      </c>
      <c r="S103" s="178">
        <v>0</v>
      </c>
      <c r="T103" s="179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180" t="s">
        <v>869</v>
      </c>
      <c r="AT103" s="180" t="s">
        <v>146</v>
      </c>
      <c r="AU103" s="180" t="s">
        <v>81</v>
      </c>
      <c r="AY103" s="22" t="s">
        <v>144</v>
      </c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22" t="s">
        <v>79</v>
      </c>
      <c r="BK103" s="181">
        <f>ROUND(I103*H103,2)</f>
        <v>0</v>
      </c>
      <c r="BL103" s="22" t="s">
        <v>869</v>
      </c>
      <c r="BM103" s="180" t="s">
        <v>902</v>
      </c>
    </row>
    <row r="104" s="2" customFormat="1" ht="16.5" customHeight="1">
      <c r="A104" s="41"/>
      <c r="B104" s="168"/>
      <c r="C104" s="169" t="s">
        <v>254</v>
      </c>
      <c r="D104" s="169" t="s">
        <v>146</v>
      </c>
      <c r="E104" s="170" t="s">
        <v>254</v>
      </c>
      <c r="F104" s="171" t="s">
        <v>903</v>
      </c>
      <c r="G104" s="172" t="s">
        <v>171</v>
      </c>
      <c r="H104" s="173">
        <v>80</v>
      </c>
      <c r="I104" s="174"/>
      <c r="J104" s="175">
        <f>ROUND(I104*H104,2)</f>
        <v>0</v>
      </c>
      <c r="K104" s="171" t="s">
        <v>868</v>
      </c>
      <c r="L104" s="42"/>
      <c r="M104" s="176" t="s">
        <v>3</v>
      </c>
      <c r="N104" s="177" t="s">
        <v>42</v>
      </c>
      <c r="O104" s="7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80" t="s">
        <v>869</v>
      </c>
      <c r="AT104" s="180" t="s">
        <v>146</v>
      </c>
      <c r="AU104" s="180" t="s">
        <v>81</v>
      </c>
      <c r="AY104" s="22" t="s">
        <v>144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2" t="s">
        <v>79</v>
      </c>
      <c r="BK104" s="181">
        <f>ROUND(I104*H104,2)</f>
        <v>0</v>
      </c>
      <c r="BL104" s="22" t="s">
        <v>869</v>
      </c>
      <c r="BM104" s="180" t="s">
        <v>904</v>
      </c>
    </row>
    <row r="105" s="2" customFormat="1" ht="16.5" customHeight="1">
      <c r="A105" s="41"/>
      <c r="B105" s="168"/>
      <c r="C105" s="169" t="s">
        <v>261</v>
      </c>
      <c r="D105" s="169" t="s">
        <v>146</v>
      </c>
      <c r="E105" s="170" t="s">
        <v>261</v>
      </c>
      <c r="F105" s="171" t="s">
        <v>905</v>
      </c>
      <c r="G105" s="172" t="s">
        <v>171</v>
      </c>
      <c r="H105" s="173">
        <v>620</v>
      </c>
      <c r="I105" s="174"/>
      <c r="J105" s="175">
        <f>ROUND(I105*H105,2)</f>
        <v>0</v>
      </c>
      <c r="K105" s="171" t="s">
        <v>868</v>
      </c>
      <c r="L105" s="42"/>
      <c r="M105" s="176" t="s">
        <v>3</v>
      </c>
      <c r="N105" s="177" t="s">
        <v>42</v>
      </c>
      <c r="O105" s="75"/>
      <c r="P105" s="178">
        <f>O105*H105</f>
        <v>0</v>
      </c>
      <c r="Q105" s="178">
        <v>0</v>
      </c>
      <c r="R105" s="178">
        <f>Q105*H105</f>
        <v>0</v>
      </c>
      <c r="S105" s="178">
        <v>0</v>
      </c>
      <c r="T105" s="17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180" t="s">
        <v>869</v>
      </c>
      <c r="AT105" s="180" t="s">
        <v>146</v>
      </c>
      <c r="AU105" s="180" t="s">
        <v>81</v>
      </c>
      <c r="AY105" s="22" t="s">
        <v>144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22" t="s">
        <v>79</v>
      </c>
      <c r="BK105" s="181">
        <f>ROUND(I105*H105,2)</f>
        <v>0</v>
      </c>
      <c r="BL105" s="22" t="s">
        <v>869</v>
      </c>
      <c r="BM105" s="180" t="s">
        <v>906</v>
      </c>
    </row>
    <row r="106" s="2" customFormat="1" ht="16.5" customHeight="1">
      <c r="A106" s="41"/>
      <c r="B106" s="168"/>
      <c r="C106" s="169" t="s">
        <v>268</v>
      </c>
      <c r="D106" s="169" t="s">
        <v>146</v>
      </c>
      <c r="E106" s="170" t="s">
        <v>268</v>
      </c>
      <c r="F106" s="171" t="s">
        <v>907</v>
      </c>
      <c r="G106" s="172" t="s">
        <v>171</v>
      </c>
      <c r="H106" s="173">
        <v>56</v>
      </c>
      <c r="I106" s="174"/>
      <c r="J106" s="175">
        <f>ROUND(I106*H106,2)</f>
        <v>0</v>
      </c>
      <c r="K106" s="171" t="s">
        <v>868</v>
      </c>
      <c r="L106" s="42"/>
      <c r="M106" s="176" t="s">
        <v>3</v>
      </c>
      <c r="N106" s="177" t="s">
        <v>42</v>
      </c>
      <c r="O106" s="7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80" t="s">
        <v>869</v>
      </c>
      <c r="AT106" s="180" t="s">
        <v>146</v>
      </c>
      <c r="AU106" s="180" t="s">
        <v>81</v>
      </c>
      <c r="AY106" s="22" t="s">
        <v>144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22" t="s">
        <v>79</v>
      </c>
      <c r="BK106" s="181">
        <f>ROUND(I106*H106,2)</f>
        <v>0</v>
      </c>
      <c r="BL106" s="22" t="s">
        <v>869</v>
      </c>
      <c r="BM106" s="180" t="s">
        <v>908</v>
      </c>
    </row>
    <row r="107" s="2" customFormat="1" ht="16.5" customHeight="1">
      <c r="A107" s="41"/>
      <c r="B107" s="168"/>
      <c r="C107" s="169" t="s">
        <v>8</v>
      </c>
      <c r="D107" s="169" t="s">
        <v>146</v>
      </c>
      <c r="E107" s="170" t="s">
        <v>8</v>
      </c>
      <c r="F107" s="171" t="s">
        <v>909</v>
      </c>
      <c r="G107" s="172" t="s">
        <v>171</v>
      </c>
      <c r="H107" s="173">
        <v>590</v>
      </c>
      <c r="I107" s="174"/>
      <c r="J107" s="175">
        <f>ROUND(I107*H107,2)</f>
        <v>0</v>
      </c>
      <c r="K107" s="171" t="s">
        <v>868</v>
      </c>
      <c r="L107" s="42"/>
      <c r="M107" s="176" t="s">
        <v>3</v>
      </c>
      <c r="N107" s="177" t="s">
        <v>42</v>
      </c>
      <c r="O107" s="75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180" t="s">
        <v>869</v>
      </c>
      <c r="AT107" s="180" t="s">
        <v>146</v>
      </c>
      <c r="AU107" s="180" t="s">
        <v>81</v>
      </c>
      <c r="AY107" s="22" t="s">
        <v>144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22" t="s">
        <v>79</v>
      </c>
      <c r="BK107" s="181">
        <f>ROUND(I107*H107,2)</f>
        <v>0</v>
      </c>
      <c r="BL107" s="22" t="s">
        <v>869</v>
      </c>
      <c r="BM107" s="180" t="s">
        <v>910</v>
      </c>
    </row>
    <row r="108" s="2" customFormat="1" ht="16.5" customHeight="1">
      <c r="A108" s="41"/>
      <c r="B108" s="168"/>
      <c r="C108" s="169" t="s">
        <v>277</v>
      </c>
      <c r="D108" s="169" t="s">
        <v>146</v>
      </c>
      <c r="E108" s="170" t="s">
        <v>277</v>
      </c>
      <c r="F108" s="171" t="s">
        <v>911</v>
      </c>
      <c r="G108" s="172" t="s">
        <v>171</v>
      </c>
      <c r="H108" s="173">
        <v>250</v>
      </c>
      <c r="I108" s="174"/>
      <c r="J108" s="175">
        <f>ROUND(I108*H108,2)</f>
        <v>0</v>
      </c>
      <c r="K108" s="171" t="s">
        <v>868</v>
      </c>
      <c r="L108" s="42"/>
      <c r="M108" s="176" t="s">
        <v>3</v>
      </c>
      <c r="N108" s="177" t="s">
        <v>42</v>
      </c>
      <c r="O108" s="7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80" t="s">
        <v>869</v>
      </c>
      <c r="AT108" s="180" t="s">
        <v>146</v>
      </c>
      <c r="AU108" s="180" t="s">
        <v>81</v>
      </c>
      <c r="AY108" s="22" t="s">
        <v>144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22" t="s">
        <v>79</v>
      </c>
      <c r="BK108" s="181">
        <f>ROUND(I108*H108,2)</f>
        <v>0</v>
      </c>
      <c r="BL108" s="22" t="s">
        <v>869</v>
      </c>
      <c r="BM108" s="180" t="s">
        <v>912</v>
      </c>
    </row>
    <row r="109" s="2" customFormat="1" ht="16.5" customHeight="1">
      <c r="A109" s="41"/>
      <c r="B109" s="168"/>
      <c r="C109" s="169" t="s">
        <v>282</v>
      </c>
      <c r="D109" s="169" t="s">
        <v>146</v>
      </c>
      <c r="E109" s="170" t="s">
        <v>282</v>
      </c>
      <c r="F109" s="171" t="s">
        <v>913</v>
      </c>
      <c r="G109" s="172" t="s">
        <v>171</v>
      </c>
      <c r="H109" s="173">
        <v>90</v>
      </c>
      <c r="I109" s="174"/>
      <c r="J109" s="175">
        <f>ROUND(I109*H109,2)</f>
        <v>0</v>
      </c>
      <c r="K109" s="171" t="s">
        <v>868</v>
      </c>
      <c r="L109" s="42"/>
      <c r="M109" s="176" t="s">
        <v>3</v>
      </c>
      <c r="N109" s="177" t="s">
        <v>42</v>
      </c>
      <c r="O109" s="75"/>
      <c r="P109" s="178">
        <f>O109*H109</f>
        <v>0</v>
      </c>
      <c r="Q109" s="178">
        <v>0</v>
      </c>
      <c r="R109" s="178">
        <f>Q109*H109</f>
        <v>0</v>
      </c>
      <c r="S109" s="178">
        <v>0</v>
      </c>
      <c r="T109" s="17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180" t="s">
        <v>869</v>
      </c>
      <c r="AT109" s="180" t="s">
        <v>146</v>
      </c>
      <c r="AU109" s="180" t="s">
        <v>81</v>
      </c>
      <c r="AY109" s="22" t="s">
        <v>144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22" t="s">
        <v>79</v>
      </c>
      <c r="BK109" s="181">
        <f>ROUND(I109*H109,2)</f>
        <v>0</v>
      </c>
      <c r="BL109" s="22" t="s">
        <v>869</v>
      </c>
      <c r="BM109" s="180" t="s">
        <v>914</v>
      </c>
    </row>
    <row r="110" s="2" customFormat="1" ht="16.5" customHeight="1">
      <c r="A110" s="41"/>
      <c r="B110" s="168"/>
      <c r="C110" s="169" t="s">
        <v>287</v>
      </c>
      <c r="D110" s="169" t="s">
        <v>146</v>
      </c>
      <c r="E110" s="170" t="s">
        <v>287</v>
      </c>
      <c r="F110" s="171" t="s">
        <v>915</v>
      </c>
      <c r="G110" s="172" t="s">
        <v>171</v>
      </c>
      <c r="H110" s="173">
        <v>850</v>
      </c>
      <c r="I110" s="174"/>
      <c r="J110" s="175">
        <f>ROUND(I110*H110,2)</f>
        <v>0</v>
      </c>
      <c r="K110" s="171" t="s">
        <v>868</v>
      </c>
      <c r="L110" s="42"/>
      <c r="M110" s="176" t="s">
        <v>3</v>
      </c>
      <c r="N110" s="177" t="s">
        <v>42</v>
      </c>
      <c r="O110" s="7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180" t="s">
        <v>869</v>
      </c>
      <c r="AT110" s="180" t="s">
        <v>146</v>
      </c>
      <c r="AU110" s="180" t="s">
        <v>81</v>
      </c>
      <c r="AY110" s="22" t="s">
        <v>144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22" t="s">
        <v>79</v>
      </c>
      <c r="BK110" s="181">
        <f>ROUND(I110*H110,2)</f>
        <v>0</v>
      </c>
      <c r="BL110" s="22" t="s">
        <v>869</v>
      </c>
      <c r="BM110" s="180" t="s">
        <v>916</v>
      </c>
    </row>
    <row r="111" s="2" customFormat="1" ht="16.5" customHeight="1">
      <c r="A111" s="41"/>
      <c r="B111" s="168"/>
      <c r="C111" s="169" t="s">
        <v>292</v>
      </c>
      <c r="D111" s="169" t="s">
        <v>146</v>
      </c>
      <c r="E111" s="170" t="s">
        <v>292</v>
      </c>
      <c r="F111" s="171" t="s">
        <v>917</v>
      </c>
      <c r="G111" s="172" t="s">
        <v>171</v>
      </c>
      <c r="H111" s="173">
        <v>170</v>
      </c>
      <c r="I111" s="174"/>
      <c r="J111" s="175">
        <f>ROUND(I111*H111,2)</f>
        <v>0</v>
      </c>
      <c r="K111" s="171" t="s">
        <v>868</v>
      </c>
      <c r="L111" s="42"/>
      <c r="M111" s="176" t="s">
        <v>3</v>
      </c>
      <c r="N111" s="177" t="s">
        <v>42</v>
      </c>
      <c r="O111" s="7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180" t="s">
        <v>869</v>
      </c>
      <c r="AT111" s="180" t="s">
        <v>146</v>
      </c>
      <c r="AU111" s="180" t="s">
        <v>81</v>
      </c>
      <c r="AY111" s="22" t="s">
        <v>144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22" t="s">
        <v>79</v>
      </c>
      <c r="BK111" s="181">
        <f>ROUND(I111*H111,2)</f>
        <v>0</v>
      </c>
      <c r="BL111" s="22" t="s">
        <v>869</v>
      </c>
      <c r="BM111" s="180" t="s">
        <v>918</v>
      </c>
    </row>
    <row r="112" s="2" customFormat="1" ht="16.5" customHeight="1">
      <c r="A112" s="41"/>
      <c r="B112" s="168"/>
      <c r="C112" s="169" t="s">
        <v>297</v>
      </c>
      <c r="D112" s="169" t="s">
        <v>146</v>
      </c>
      <c r="E112" s="170" t="s">
        <v>297</v>
      </c>
      <c r="F112" s="171" t="s">
        <v>919</v>
      </c>
      <c r="G112" s="172" t="s">
        <v>171</v>
      </c>
      <c r="H112" s="173">
        <v>100</v>
      </c>
      <c r="I112" s="174"/>
      <c r="J112" s="175">
        <f>ROUND(I112*H112,2)</f>
        <v>0</v>
      </c>
      <c r="K112" s="171" t="s">
        <v>868</v>
      </c>
      <c r="L112" s="42"/>
      <c r="M112" s="176" t="s">
        <v>3</v>
      </c>
      <c r="N112" s="177" t="s">
        <v>42</v>
      </c>
      <c r="O112" s="7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180" t="s">
        <v>869</v>
      </c>
      <c r="AT112" s="180" t="s">
        <v>146</v>
      </c>
      <c r="AU112" s="180" t="s">
        <v>81</v>
      </c>
      <c r="AY112" s="22" t="s">
        <v>144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22" t="s">
        <v>79</v>
      </c>
      <c r="BK112" s="181">
        <f>ROUND(I112*H112,2)</f>
        <v>0</v>
      </c>
      <c r="BL112" s="22" t="s">
        <v>869</v>
      </c>
      <c r="BM112" s="180" t="s">
        <v>920</v>
      </c>
    </row>
    <row r="113" s="2" customFormat="1" ht="16.5" customHeight="1">
      <c r="A113" s="41"/>
      <c r="B113" s="168"/>
      <c r="C113" s="169" t="s">
        <v>305</v>
      </c>
      <c r="D113" s="169" t="s">
        <v>146</v>
      </c>
      <c r="E113" s="170" t="s">
        <v>305</v>
      </c>
      <c r="F113" s="171" t="s">
        <v>921</v>
      </c>
      <c r="G113" s="172" t="s">
        <v>171</v>
      </c>
      <c r="H113" s="173">
        <v>12</v>
      </c>
      <c r="I113" s="174"/>
      <c r="J113" s="175">
        <f>ROUND(I113*H113,2)</f>
        <v>0</v>
      </c>
      <c r="K113" s="171" t="s">
        <v>868</v>
      </c>
      <c r="L113" s="42"/>
      <c r="M113" s="176" t="s">
        <v>3</v>
      </c>
      <c r="N113" s="177" t="s">
        <v>42</v>
      </c>
      <c r="O113" s="7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180" t="s">
        <v>869</v>
      </c>
      <c r="AT113" s="180" t="s">
        <v>146</v>
      </c>
      <c r="AU113" s="180" t="s">
        <v>81</v>
      </c>
      <c r="AY113" s="22" t="s">
        <v>144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22" t="s">
        <v>79</v>
      </c>
      <c r="BK113" s="181">
        <f>ROUND(I113*H113,2)</f>
        <v>0</v>
      </c>
      <c r="BL113" s="22" t="s">
        <v>869</v>
      </c>
      <c r="BM113" s="180" t="s">
        <v>922</v>
      </c>
    </row>
    <row r="114" s="2" customFormat="1" ht="16.5" customHeight="1">
      <c r="A114" s="41"/>
      <c r="B114" s="168"/>
      <c r="C114" s="169" t="s">
        <v>309</v>
      </c>
      <c r="D114" s="169" t="s">
        <v>146</v>
      </c>
      <c r="E114" s="170" t="s">
        <v>309</v>
      </c>
      <c r="F114" s="171" t="s">
        <v>923</v>
      </c>
      <c r="G114" s="172" t="s">
        <v>171</v>
      </c>
      <c r="H114" s="173">
        <v>180</v>
      </c>
      <c r="I114" s="174"/>
      <c r="J114" s="175">
        <f>ROUND(I114*H114,2)</f>
        <v>0</v>
      </c>
      <c r="K114" s="171" t="s">
        <v>868</v>
      </c>
      <c r="L114" s="42"/>
      <c r="M114" s="176" t="s">
        <v>3</v>
      </c>
      <c r="N114" s="177" t="s">
        <v>42</v>
      </c>
      <c r="O114" s="7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80" t="s">
        <v>869</v>
      </c>
      <c r="AT114" s="180" t="s">
        <v>146</v>
      </c>
      <c r="AU114" s="180" t="s">
        <v>81</v>
      </c>
      <c r="AY114" s="22" t="s">
        <v>144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22" t="s">
        <v>79</v>
      </c>
      <c r="BK114" s="181">
        <f>ROUND(I114*H114,2)</f>
        <v>0</v>
      </c>
      <c r="BL114" s="22" t="s">
        <v>869</v>
      </c>
      <c r="BM114" s="180" t="s">
        <v>924</v>
      </c>
    </row>
    <row r="115" s="2" customFormat="1" ht="16.5" customHeight="1">
      <c r="A115" s="41"/>
      <c r="B115" s="168"/>
      <c r="C115" s="169" t="s">
        <v>313</v>
      </c>
      <c r="D115" s="169" t="s">
        <v>146</v>
      </c>
      <c r="E115" s="170" t="s">
        <v>313</v>
      </c>
      <c r="F115" s="171" t="s">
        <v>925</v>
      </c>
      <c r="G115" s="172" t="s">
        <v>725</v>
      </c>
      <c r="H115" s="173">
        <v>16</v>
      </c>
      <c r="I115" s="174"/>
      <c r="J115" s="175">
        <f>ROUND(I115*H115,2)</f>
        <v>0</v>
      </c>
      <c r="K115" s="171" t="s">
        <v>868</v>
      </c>
      <c r="L115" s="42"/>
      <c r="M115" s="176" t="s">
        <v>3</v>
      </c>
      <c r="N115" s="177" t="s">
        <v>42</v>
      </c>
      <c r="O115" s="7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180" t="s">
        <v>869</v>
      </c>
      <c r="AT115" s="180" t="s">
        <v>146</v>
      </c>
      <c r="AU115" s="180" t="s">
        <v>81</v>
      </c>
      <c r="AY115" s="22" t="s">
        <v>144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22" t="s">
        <v>79</v>
      </c>
      <c r="BK115" s="181">
        <f>ROUND(I115*H115,2)</f>
        <v>0</v>
      </c>
      <c r="BL115" s="22" t="s">
        <v>869</v>
      </c>
      <c r="BM115" s="180" t="s">
        <v>926</v>
      </c>
    </row>
    <row r="116" s="2" customFormat="1" ht="16.5" customHeight="1">
      <c r="A116" s="41"/>
      <c r="B116" s="168"/>
      <c r="C116" s="169" t="s">
        <v>317</v>
      </c>
      <c r="D116" s="169" t="s">
        <v>146</v>
      </c>
      <c r="E116" s="170" t="s">
        <v>317</v>
      </c>
      <c r="F116" s="171" t="s">
        <v>927</v>
      </c>
      <c r="G116" s="172" t="s">
        <v>725</v>
      </c>
      <c r="H116" s="173">
        <v>6</v>
      </c>
      <c r="I116" s="174"/>
      <c r="J116" s="175">
        <f>ROUND(I116*H116,2)</f>
        <v>0</v>
      </c>
      <c r="K116" s="171" t="s">
        <v>868</v>
      </c>
      <c r="L116" s="42"/>
      <c r="M116" s="176" t="s">
        <v>3</v>
      </c>
      <c r="N116" s="177" t="s">
        <v>42</v>
      </c>
      <c r="O116" s="7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180" t="s">
        <v>869</v>
      </c>
      <c r="AT116" s="180" t="s">
        <v>146</v>
      </c>
      <c r="AU116" s="180" t="s">
        <v>81</v>
      </c>
      <c r="AY116" s="22" t="s">
        <v>144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22" t="s">
        <v>79</v>
      </c>
      <c r="BK116" s="181">
        <f>ROUND(I116*H116,2)</f>
        <v>0</v>
      </c>
      <c r="BL116" s="22" t="s">
        <v>869</v>
      </c>
      <c r="BM116" s="180" t="s">
        <v>928</v>
      </c>
    </row>
    <row r="117" s="2" customFormat="1" ht="16.5" customHeight="1">
      <c r="A117" s="41"/>
      <c r="B117" s="168"/>
      <c r="C117" s="169" t="s">
        <v>322</v>
      </c>
      <c r="D117" s="169" t="s">
        <v>146</v>
      </c>
      <c r="E117" s="170" t="s">
        <v>322</v>
      </c>
      <c r="F117" s="171" t="s">
        <v>929</v>
      </c>
      <c r="G117" s="172" t="s">
        <v>725</v>
      </c>
      <c r="H117" s="173">
        <v>2</v>
      </c>
      <c r="I117" s="174"/>
      <c r="J117" s="175">
        <f>ROUND(I117*H117,2)</f>
        <v>0</v>
      </c>
      <c r="K117" s="171" t="s">
        <v>868</v>
      </c>
      <c r="L117" s="42"/>
      <c r="M117" s="176" t="s">
        <v>3</v>
      </c>
      <c r="N117" s="177" t="s">
        <v>42</v>
      </c>
      <c r="O117" s="7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80" t="s">
        <v>869</v>
      </c>
      <c r="AT117" s="180" t="s">
        <v>146</v>
      </c>
      <c r="AU117" s="180" t="s">
        <v>81</v>
      </c>
      <c r="AY117" s="22" t="s">
        <v>144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22" t="s">
        <v>79</v>
      </c>
      <c r="BK117" s="181">
        <f>ROUND(I117*H117,2)</f>
        <v>0</v>
      </c>
      <c r="BL117" s="22" t="s">
        <v>869</v>
      </c>
      <c r="BM117" s="180" t="s">
        <v>930</v>
      </c>
    </row>
    <row r="118" s="2" customFormat="1" ht="16.5" customHeight="1">
      <c r="A118" s="41"/>
      <c r="B118" s="168"/>
      <c r="C118" s="169" t="s">
        <v>326</v>
      </c>
      <c r="D118" s="169" t="s">
        <v>146</v>
      </c>
      <c r="E118" s="170" t="s">
        <v>326</v>
      </c>
      <c r="F118" s="171" t="s">
        <v>931</v>
      </c>
      <c r="G118" s="172" t="s">
        <v>725</v>
      </c>
      <c r="H118" s="173">
        <v>2</v>
      </c>
      <c r="I118" s="174"/>
      <c r="J118" s="175">
        <f>ROUND(I118*H118,2)</f>
        <v>0</v>
      </c>
      <c r="K118" s="171" t="s">
        <v>868</v>
      </c>
      <c r="L118" s="42"/>
      <c r="M118" s="176" t="s">
        <v>3</v>
      </c>
      <c r="N118" s="177" t="s">
        <v>42</v>
      </c>
      <c r="O118" s="75"/>
      <c r="P118" s="178">
        <f>O118*H118</f>
        <v>0</v>
      </c>
      <c r="Q118" s="178">
        <v>0</v>
      </c>
      <c r="R118" s="178">
        <f>Q118*H118</f>
        <v>0</v>
      </c>
      <c r="S118" s="178">
        <v>0</v>
      </c>
      <c r="T118" s="17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180" t="s">
        <v>869</v>
      </c>
      <c r="AT118" s="180" t="s">
        <v>146</v>
      </c>
      <c r="AU118" s="180" t="s">
        <v>81</v>
      </c>
      <c r="AY118" s="22" t="s">
        <v>144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22" t="s">
        <v>79</v>
      </c>
      <c r="BK118" s="181">
        <f>ROUND(I118*H118,2)</f>
        <v>0</v>
      </c>
      <c r="BL118" s="22" t="s">
        <v>869</v>
      </c>
      <c r="BM118" s="180" t="s">
        <v>932</v>
      </c>
    </row>
    <row r="119" s="2" customFormat="1" ht="16.5" customHeight="1">
      <c r="A119" s="41"/>
      <c r="B119" s="168"/>
      <c r="C119" s="169" t="s">
        <v>332</v>
      </c>
      <c r="D119" s="169" t="s">
        <v>146</v>
      </c>
      <c r="E119" s="170" t="s">
        <v>332</v>
      </c>
      <c r="F119" s="171" t="s">
        <v>933</v>
      </c>
      <c r="G119" s="172" t="s">
        <v>725</v>
      </c>
      <c r="H119" s="173">
        <v>14</v>
      </c>
      <c r="I119" s="174"/>
      <c r="J119" s="175">
        <f>ROUND(I119*H119,2)</f>
        <v>0</v>
      </c>
      <c r="K119" s="171" t="s">
        <v>868</v>
      </c>
      <c r="L119" s="42"/>
      <c r="M119" s="176" t="s">
        <v>3</v>
      </c>
      <c r="N119" s="177" t="s">
        <v>42</v>
      </c>
      <c r="O119" s="7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80" t="s">
        <v>869</v>
      </c>
      <c r="AT119" s="180" t="s">
        <v>146</v>
      </c>
      <c r="AU119" s="180" t="s">
        <v>81</v>
      </c>
      <c r="AY119" s="22" t="s">
        <v>144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22" t="s">
        <v>79</v>
      </c>
      <c r="BK119" s="181">
        <f>ROUND(I119*H119,2)</f>
        <v>0</v>
      </c>
      <c r="BL119" s="22" t="s">
        <v>869</v>
      </c>
      <c r="BM119" s="180" t="s">
        <v>934</v>
      </c>
    </row>
    <row r="120" s="2" customFormat="1" ht="16.5" customHeight="1">
      <c r="A120" s="41"/>
      <c r="B120" s="168"/>
      <c r="C120" s="169" t="s">
        <v>337</v>
      </c>
      <c r="D120" s="169" t="s">
        <v>146</v>
      </c>
      <c r="E120" s="170" t="s">
        <v>337</v>
      </c>
      <c r="F120" s="171" t="s">
        <v>935</v>
      </c>
      <c r="G120" s="172" t="s">
        <v>725</v>
      </c>
      <c r="H120" s="173">
        <v>14</v>
      </c>
      <c r="I120" s="174"/>
      <c r="J120" s="175">
        <f>ROUND(I120*H120,2)</f>
        <v>0</v>
      </c>
      <c r="K120" s="171" t="s">
        <v>868</v>
      </c>
      <c r="L120" s="42"/>
      <c r="M120" s="176" t="s">
        <v>3</v>
      </c>
      <c r="N120" s="177" t="s">
        <v>42</v>
      </c>
      <c r="O120" s="75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180" t="s">
        <v>869</v>
      </c>
      <c r="AT120" s="180" t="s">
        <v>146</v>
      </c>
      <c r="AU120" s="180" t="s">
        <v>81</v>
      </c>
      <c r="AY120" s="22" t="s">
        <v>144</v>
      </c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22" t="s">
        <v>79</v>
      </c>
      <c r="BK120" s="181">
        <f>ROUND(I120*H120,2)</f>
        <v>0</v>
      </c>
      <c r="BL120" s="22" t="s">
        <v>869</v>
      </c>
      <c r="BM120" s="180" t="s">
        <v>936</v>
      </c>
    </row>
    <row r="121" s="2" customFormat="1" ht="16.5" customHeight="1">
      <c r="A121" s="41"/>
      <c r="B121" s="168"/>
      <c r="C121" s="169" t="s">
        <v>343</v>
      </c>
      <c r="D121" s="169" t="s">
        <v>146</v>
      </c>
      <c r="E121" s="170" t="s">
        <v>343</v>
      </c>
      <c r="F121" s="171" t="s">
        <v>937</v>
      </c>
      <c r="G121" s="172" t="s">
        <v>189</v>
      </c>
      <c r="H121" s="173">
        <v>9.0999999999999996</v>
      </c>
      <c r="I121" s="174"/>
      <c r="J121" s="175">
        <f>ROUND(I121*H121,2)</f>
        <v>0</v>
      </c>
      <c r="K121" s="171" t="s">
        <v>868</v>
      </c>
      <c r="L121" s="42"/>
      <c r="M121" s="176" t="s">
        <v>3</v>
      </c>
      <c r="N121" s="177" t="s">
        <v>42</v>
      </c>
      <c r="O121" s="7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180" t="s">
        <v>869</v>
      </c>
      <c r="AT121" s="180" t="s">
        <v>146</v>
      </c>
      <c r="AU121" s="180" t="s">
        <v>81</v>
      </c>
      <c r="AY121" s="22" t="s">
        <v>144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22" t="s">
        <v>79</v>
      </c>
      <c r="BK121" s="181">
        <f>ROUND(I121*H121,2)</f>
        <v>0</v>
      </c>
      <c r="BL121" s="22" t="s">
        <v>869</v>
      </c>
      <c r="BM121" s="180" t="s">
        <v>938</v>
      </c>
    </row>
    <row r="122" s="2" customFormat="1" ht="16.5" customHeight="1">
      <c r="A122" s="41"/>
      <c r="B122" s="168"/>
      <c r="C122" s="169" t="s">
        <v>347</v>
      </c>
      <c r="D122" s="169" t="s">
        <v>146</v>
      </c>
      <c r="E122" s="170" t="s">
        <v>347</v>
      </c>
      <c r="F122" s="171" t="s">
        <v>939</v>
      </c>
      <c r="G122" s="172" t="s">
        <v>189</v>
      </c>
      <c r="H122" s="173">
        <v>35.100000000000001</v>
      </c>
      <c r="I122" s="174"/>
      <c r="J122" s="175">
        <f>ROUND(I122*H122,2)</f>
        <v>0</v>
      </c>
      <c r="K122" s="171" t="s">
        <v>868</v>
      </c>
      <c r="L122" s="42"/>
      <c r="M122" s="176" t="s">
        <v>3</v>
      </c>
      <c r="N122" s="177" t="s">
        <v>42</v>
      </c>
      <c r="O122" s="7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180" t="s">
        <v>869</v>
      </c>
      <c r="AT122" s="180" t="s">
        <v>146</v>
      </c>
      <c r="AU122" s="180" t="s">
        <v>81</v>
      </c>
      <c r="AY122" s="22" t="s">
        <v>144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22" t="s">
        <v>79</v>
      </c>
      <c r="BK122" s="181">
        <f>ROUND(I122*H122,2)</f>
        <v>0</v>
      </c>
      <c r="BL122" s="22" t="s">
        <v>869</v>
      </c>
      <c r="BM122" s="180" t="s">
        <v>940</v>
      </c>
    </row>
    <row r="123" s="2" customFormat="1" ht="21.75" customHeight="1">
      <c r="A123" s="41"/>
      <c r="B123" s="168"/>
      <c r="C123" s="169" t="s">
        <v>351</v>
      </c>
      <c r="D123" s="169" t="s">
        <v>146</v>
      </c>
      <c r="E123" s="170" t="s">
        <v>351</v>
      </c>
      <c r="F123" s="171" t="s">
        <v>941</v>
      </c>
      <c r="G123" s="172" t="s">
        <v>725</v>
      </c>
      <c r="H123" s="173">
        <v>3</v>
      </c>
      <c r="I123" s="174"/>
      <c r="J123" s="175">
        <f>ROUND(I123*H123,2)</f>
        <v>0</v>
      </c>
      <c r="K123" s="171" t="s">
        <v>868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869</v>
      </c>
      <c r="AT123" s="180" t="s">
        <v>146</v>
      </c>
      <c r="AU123" s="180" t="s">
        <v>81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869</v>
      </c>
      <c r="BM123" s="180" t="s">
        <v>942</v>
      </c>
    </row>
    <row r="124" s="2" customFormat="1" ht="21.75" customHeight="1">
      <c r="A124" s="41"/>
      <c r="B124" s="168"/>
      <c r="C124" s="169" t="s">
        <v>355</v>
      </c>
      <c r="D124" s="169" t="s">
        <v>146</v>
      </c>
      <c r="E124" s="170" t="s">
        <v>355</v>
      </c>
      <c r="F124" s="171" t="s">
        <v>943</v>
      </c>
      <c r="G124" s="172" t="s">
        <v>725</v>
      </c>
      <c r="H124" s="173">
        <v>7</v>
      </c>
      <c r="I124" s="174"/>
      <c r="J124" s="175">
        <f>ROUND(I124*H124,2)</f>
        <v>0</v>
      </c>
      <c r="K124" s="171" t="s">
        <v>868</v>
      </c>
      <c r="L124" s="42"/>
      <c r="M124" s="176" t="s">
        <v>3</v>
      </c>
      <c r="N124" s="177" t="s">
        <v>42</v>
      </c>
      <c r="O124" s="7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180" t="s">
        <v>869</v>
      </c>
      <c r="AT124" s="180" t="s">
        <v>146</v>
      </c>
      <c r="AU124" s="180" t="s">
        <v>81</v>
      </c>
      <c r="AY124" s="22" t="s">
        <v>144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22" t="s">
        <v>79</v>
      </c>
      <c r="BK124" s="181">
        <f>ROUND(I124*H124,2)</f>
        <v>0</v>
      </c>
      <c r="BL124" s="22" t="s">
        <v>869</v>
      </c>
      <c r="BM124" s="180" t="s">
        <v>944</v>
      </c>
    </row>
    <row r="125" s="12" customFormat="1" ht="22.8" customHeight="1">
      <c r="A125" s="12"/>
      <c r="B125" s="155"/>
      <c r="C125" s="12"/>
      <c r="D125" s="156" t="s">
        <v>70</v>
      </c>
      <c r="E125" s="166" t="s">
        <v>81</v>
      </c>
      <c r="F125" s="166" t="s">
        <v>945</v>
      </c>
      <c r="G125" s="12"/>
      <c r="H125" s="12"/>
      <c r="I125" s="158"/>
      <c r="J125" s="167">
        <f>BK125</f>
        <v>0</v>
      </c>
      <c r="K125" s="12"/>
      <c r="L125" s="155"/>
      <c r="M125" s="160"/>
      <c r="N125" s="161"/>
      <c r="O125" s="161"/>
      <c r="P125" s="162">
        <f>SUM(P126:P136)</f>
        <v>0</v>
      </c>
      <c r="Q125" s="161"/>
      <c r="R125" s="162">
        <f>SUM(R126:R136)</f>
        <v>0</v>
      </c>
      <c r="S125" s="161"/>
      <c r="T125" s="163">
        <f>SUM(T126:T136)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6" t="s">
        <v>151</v>
      </c>
      <c r="AT125" s="164" t="s">
        <v>70</v>
      </c>
      <c r="AU125" s="164" t="s">
        <v>79</v>
      </c>
      <c r="AY125" s="156" t="s">
        <v>144</v>
      </c>
      <c r="BK125" s="165">
        <f>SUM(BK126:BK136)</f>
        <v>0</v>
      </c>
    </row>
    <row r="126" s="2" customFormat="1" ht="16.5" customHeight="1">
      <c r="A126" s="41"/>
      <c r="B126" s="168"/>
      <c r="C126" s="169" t="s">
        <v>359</v>
      </c>
      <c r="D126" s="169" t="s">
        <v>146</v>
      </c>
      <c r="E126" s="170" t="s">
        <v>359</v>
      </c>
      <c r="F126" s="171" t="s">
        <v>946</v>
      </c>
      <c r="G126" s="172" t="s">
        <v>947</v>
      </c>
      <c r="H126" s="173">
        <v>0.59999999999999998</v>
      </c>
      <c r="I126" s="174"/>
      <c r="J126" s="175">
        <f>ROUND(I126*H126,2)</f>
        <v>0</v>
      </c>
      <c r="K126" s="171" t="s">
        <v>868</v>
      </c>
      <c r="L126" s="42"/>
      <c r="M126" s="176" t="s">
        <v>3</v>
      </c>
      <c r="N126" s="177" t="s">
        <v>42</v>
      </c>
      <c r="O126" s="75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180" t="s">
        <v>869</v>
      </c>
      <c r="AT126" s="180" t="s">
        <v>146</v>
      </c>
      <c r="AU126" s="180" t="s">
        <v>81</v>
      </c>
      <c r="AY126" s="22" t="s">
        <v>144</v>
      </c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22" t="s">
        <v>79</v>
      </c>
      <c r="BK126" s="181">
        <f>ROUND(I126*H126,2)</f>
        <v>0</v>
      </c>
      <c r="BL126" s="22" t="s">
        <v>869</v>
      </c>
      <c r="BM126" s="180" t="s">
        <v>948</v>
      </c>
    </row>
    <row r="127" s="2" customFormat="1" ht="16.5" customHeight="1">
      <c r="A127" s="41"/>
      <c r="B127" s="168"/>
      <c r="C127" s="169" t="s">
        <v>114</v>
      </c>
      <c r="D127" s="169" t="s">
        <v>146</v>
      </c>
      <c r="E127" s="170" t="s">
        <v>114</v>
      </c>
      <c r="F127" s="171" t="s">
        <v>949</v>
      </c>
      <c r="G127" s="172" t="s">
        <v>171</v>
      </c>
      <c r="H127" s="173">
        <v>585</v>
      </c>
      <c r="I127" s="174"/>
      <c r="J127" s="175">
        <f>ROUND(I127*H127,2)</f>
        <v>0</v>
      </c>
      <c r="K127" s="171" t="s">
        <v>868</v>
      </c>
      <c r="L127" s="42"/>
      <c r="M127" s="176" t="s">
        <v>3</v>
      </c>
      <c r="N127" s="177" t="s">
        <v>42</v>
      </c>
      <c r="O127" s="75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180" t="s">
        <v>869</v>
      </c>
      <c r="AT127" s="180" t="s">
        <v>146</v>
      </c>
      <c r="AU127" s="180" t="s">
        <v>81</v>
      </c>
      <c r="AY127" s="22" t="s">
        <v>144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22" t="s">
        <v>79</v>
      </c>
      <c r="BK127" s="181">
        <f>ROUND(I127*H127,2)</f>
        <v>0</v>
      </c>
      <c r="BL127" s="22" t="s">
        <v>869</v>
      </c>
      <c r="BM127" s="180" t="s">
        <v>950</v>
      </c>
    </row>
    <row r="128" s="2" customFormat="1" ht="16.5" customHeight="1">
      <c r="A128" s="41"/>
      <c r="B128" s="168"/>
      <c r="C128" s="169" t="s">
        <v>367</v>
      </c>
      <c r="D128" s="169" t="s">
        <v>146</v>
      </c>
      <c r="E128" s="170" t="s">
        <v>367</v>
      </c>
      <c r="F128" s="171" t="s">
        <v>951</v>
      </c>
      <c r="G128" s="172" t="s">
        <v>171</v>
      </c>
      <c r="H128" s="173">
        <v>585</v>
      </c>
      <c r="I128" s="174"/>
      <c r="J128" s="175">
        <f>ROUND(I128*H128,2)</f>
        <v>0</v>
      </c>
      <c r="K128" s="171" t="s">
        <v>868</v>
      </c>
      <c r="L128" s="42"/>
      <c r="M128" s="176" t="s">
        <v>3</v>
      </c>
      <c r="N128" s="177" t="s">
        <v>42</v>
      </c>
      <c r="O128" s="7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180" t="s">
        <v>869</v>
      </c>
      <c r="AT128" s="180" t="s">
        <v>146</v>
      </c>
      <c r="AU128" s="180" t="s">
        <v>81</v>
      </c>
      <c r="AY128" s="22" t="s">
        <v>144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22" t="s">
        <v>79</v>
      </c>
      <c r="BK128" s="181">
        <f>ROUND(I128*H128,2)</f>
        <v>0</v>
      </c>
      <c r="BL128" s="22" t="s">
        <v>869</v>
      </c>
      <c r="BM128" s="180" t="s">
        <v>952</v>
      </c>
    </row>
    <row r="129" s="2" customFormat="1" ht="16.5" customHeight="1">
      <c r="A129" s="41"/>
      <c r="B129" s="168"/>
      <c r="C129" s="169" t="s">
        <v>373</v>
      </c>
      <c r="D129" s="169" t="s">
        <v>146</v>
      </c>
      <c r="E129" s="170" t="s">
        <v>373</v>
      </c>
      <c r="F129" s="171" t="s">
        <v>953</v>
      </c>
      <c r="G129" s="172" t="s">
        <v>171</v>
      </c>
      <c r="H129" s="173">
        <v>30</v>
      </c>
      <c r="I129" s="174"/>
      <c r="J129" s="175">
        <f>ROUND(I129*H129,2)</f>
        <v>0</v>
      </c>
      <c r="K129" s="171" t="s">
        <v>868</v>
      </c>
      <c r="L129" s="42"/>
      <c r="M129" s="176" t="s">
        <v>3</v>
      </c>
      <c r="N129" s="177" t="s">
        <v>42</v>
      </c>
      <c r="O129" s="75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180" t="s">
        <v>869</v>
      </c>
      <c r="AT129" s="180" t="s">
        <v>146</v>
      </c>
      <c r="AU129" s="180" t="s">
        <v>81</v>
      </c>
      <c r="AY129" s="22" t="s">
        <v>144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22" t="s">
        <v>79</v>
      </c>
      <c r="BK129" s="181">
        <f>ROUND(I129*H129,2)</f>
        <v>0</v>
      </c>
      <c r="BL129" s="22" t="s">
        <v>869</v>
      </c>
      <c r="BM129" s="180" t="s">
        <v>954</v>
      </c>
    </row>
    <row r="130" s="2" customFormat="1" ht="16.5" customHeight="1">
      <c r="A130" s="41"/>
      <c r="B130" s="168"/>
      <c r="C130" s="169" t="s">
        <v>377</v>
      </c>
      <c r="D130" s="169" t="s">
        <v>146</v>
      </c>
      <c r="E130" s="170" t="s">
        <v>377</v>
      </c>
      <c r="F130" s="171" t="s">
        <v>955</v>
      </c>
      <c r="G130" s="172" t="s">
        <v>171</v>
      </c>
      <c r="H130" s="173">
        <v>30</v>
      </c>
      <c r="I130" s="174"/>
      <c r="J130" s="175">
        <f>ROUND(I130*H130,2)</f>
        <v>0</v>
      </c>
      <c r="K130" s="171" t="s">
        <v>868</v>
      </c>
      <c r="L130" s="42"/>
      <c r="M130" s="176" t="s">
        <v>3</v>
      </c>
      <c r="N130" s="177" t="s">
        <v>42</v>
      </c>
      <c r="O130" s="75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180" t="s">
        <v>869</v>
      </c>
      <c r="AT130" s="180" t="s">
        <v>146</v>
      </c>
      <c r="AU130" s="180" t="s">
        <v>81</v>
      </c>
      <c r="AY130" s="22" t="s">
        <v>144</v>
      </c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22" t="s">
        <v>79</v>
      </c>
      <c r="BK130" s="181">
        <f>ROUND(I130*H130,2)</f>
        <v>0</v>
      </c>
      <c r="BL130" s="22" t="s">
        <v>869</v>
      </c>
      <c r="BM130" s="180" t="s">
        <v>956</v>
      </c>
    </row>
    <row r="131" s="2" customFormat="1" ht="16.5" customHeight="1">
      <c r="A131" s="41"/>
      <c r="B131" s="168"/>
      <c r="C131" s="169" t="s">
        <v>381</v>
      </c>
      <c r="D131" s="169" t="s">
        <v>146</v>
      </c>
      <c r="E131" s="170" t="s">
        <v>381</v>
      </c>
      <c r="F131" s="171" t="s">
        <v>957</v>
      </c>
      <c r="G131" s="172" t="s">
        <v>189</v>
      </c>
      <c r="H131" s="173">
        <v>12.4</v>
      </c>
      <c r="I131" s="174"/>
      <c r="J131" s="175">
        <f>ROUND(I131*H131,2)</f>
        <v>0</v>
      </c>
      <c r="K131" s="171" t="s">
        <v>868</v>
      </c>
      <c r="L131" s="42"/>
      <c r="M131" s="176" t="s">
        <v>3</v>
      </c>
      <c r="N131" s="177" t="s">
        <v>42</v>
      </c>
      <c r="O131" s="75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180" t="s">
        <v>869</v>
      </c>
      <c r="AT131" s="180" t="s">
        <v>146</v>
      </c>
      <c r="AU131" s="180" t="s">
        <v>81</v>
      </c>
      <c r="AY131" s="22" t="s">
        <v>144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22" t="s">
        <v>79</v>
      </c>
      <c r="BK131" s="181">
        <f>ROUND(I131*H131,2)</f>
        <v>0</v>
      </c>
      <c r="BL131" s="22" t="s">
        <v>869</v>
      </c>
      <c r="BM131" s="180" t="s">
        <v>958</v>
      </c>
    </row>
    <row r="132" s="2" customFormat="1" ht="16.5" customHeight="1">
      <c r="A132" s="41"/>
      <c r="B132" s="168"/>
      <c r="C132" s="169" t="s">
        <v>385</v>
      </c>
      <c r="D132" s="169" t="s">
        <v>146</v>
      </c>
      <c r="E132" s="170" t="s">
        <v>385</v>
      </c>
      <c r="F132" s="171" t="s">
        <v>959</v>
      </c>
      <c r="G132" s="172" t="s">
        <v>189</v>
      </c>
      <c r="H132" s="173">
        <v>12.4</v>
      </c>
      <c r="I132" s="174"/>
      <c r="J132" s="175">
        <f>ROUND(I132*H132,2)</f>
        <v>0</v>
      </c>
      <c r="K132" s="171" t="s">
        <v>868</v>
      </c>
      <c r="L132" s="42"/>
      <c r="M132" s="176" t="s">
        <v>3</v>
      </c>
      <c r="N132" s="177" t="s">
        <v>42</v>
      </c>
      <c r="O132" s="75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180" t="s">
        <v>869</v>
      </c>
      <c r="AT132" s="180" t="s">
        <v>146</v>
      </c>
      <c r="AU132" s="180" t="s">
        <v>81</v>
      </c>
      <c r="AY132" s="22" t="s">
        <v>144</v>
      </c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22" t="s">
        <v>79</v>
      </c>
      <c r="BK132" s="181">
        <f>ROUND(I132*H132,2)</f>
        <v>0</v>
      </c>
      <c r="BL132" s="22" t="s">
        <v>869</v>
      </c>
      <c r="BM132" s="180" t="s">
        <v>960</v>
      </c>
    </row>
    <row r="133" s="2" customFormat="1" ht="16.5" customHeight="1">
      <c r="A133" s="41"/>
      <c r="B133" s="168"/>
      <c r="C133" s="169" t="s">
        <v>389</v>
      </c>
      <c r="D133" s="169" t="s">
        <v>146</v>
      </c>
      <c r="E133" s="170" t="s">
        <v>389</v>
      </c>
      <c r="F133" s="171" t="s">
        <v>961</v>
      </c>
      <c r="G133" s="172" t="s">
        <v>149</v>
      </c>
      <c r="H133" s="173">
        <v>4.5</v>
      </c>
      <c r="I133" s="174"/>
      <c r="J133" s="175">
        <f>ROUND(I133*H133,2)</f>
        <v>0</v>
      </c>
      <c r="K133" s="171" t="s">
        <v>868</v>
      </c>
      <c r="L133" s="42"/>
      <c r="M133" s="176" t="s">
        <v>3</v>
      </c>
      <c r="N133" s="177" t="s">
        <v>42</v>
      </c>
      <c r="O133" s="75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180" t="s">
        <v>869</v>
      </c>
      <c r="AT133" s="180" t="s">
        <v>146</v>
      </c>
      <c r="AU133" s="180" t="s">
        <v>81</v>
      </c>
      <c r="AY133" s="22" t="s">
        <v>144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22" t="s">
        <v>79</v>
      </c>
      <c r="BK133" s="181">
        <f>ROUND(I133*H133,2)</f>
        <v>0</v>
      </c>
      <c r="BL133" s="22" t="s">
        <v>869</v>
      </c>
      <c r="BM133" s="180" t="s">
        <v>962</v>
      </c>
    </row>
    <row r="134" s="2" customFormat="1" ht="16.5" customHeight="1">
      <c r="A134" s="41"/>
      <c r="B134" s="168"/>
      <c r="C134" s="169" t="s">
        <v>393</v>
      </c>
      <c r="D134" s="169" t="s">
        <v>146</v>
      </c>
      <c r="E134" s="170" t="s">
        <v>393</v>
      </c>
      <c r="F134" s="171" t="s">
        <v>963</v>
      </c>
      <c r="G134" s="172" t="s">
        <v>189</v>
      </c>
      <c r="H134" s="173">
        <v>140</v>
      </c>
      <c r="I134" s="174"/>
      <c r="J134" s="175">
        <f>ROUND(I134*H134,2)</f>
        <v>0</v>
      </c>
      <c r="K134" s="171" t="s">
        <v>868</v>
      </c>
      <c r="L134" s="42"/>
      <c r="M134" s="176" t="s">
        <v>3</v>
      </c>
      <c r="N134" s="177" t="s">
        <v>42</v>
      </c>
      <c r="O134" s="75"/>
      <c r="P134" s="178">
        <f>O134*H134</f>
        <v>0</v>
      </c>
      <c r="Q134" s="178">
        <v>0</v>
      </c>
      <c r="R134" s="178">
        <f>Q134*H134</f>
        <v>0</v>
      </c>
      <c r="S134" s="178">
        <v>0</v>
      </c>
      <c r="T134" s="17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180" t="s">
        <v>869</v>
      </c>
      <c r="AT134" s="180" t="s">
        <v>146</v>
      </c>
      <c r="AU134" s="180" t="s">
        <v>81</v>
      </c>
      <c r="AY134" s="22" t="s">
        <v>144</v>
      </c>
      <c r="BE134" s="181">
        <f>IF(N134="základní",J134,0)</f>
        <v>0</v>
      </c>
      <c r="BF134" s="181">
        <f>IF(N134="snížená",J134,0)</f>
        <v>0</v>
      </c>
      <c r="BG134" s="181">
        <f>IF(N134="zákl. přenesená",J134,0)</f>
        <v>0</v>
      </c>
      <c r="BH134" s="181">
        <f>IF(N134="sníž. přenesená",J134,0)</f>
        <v>0</v>
      </c>
      <c r="BI134" s="181">
        <f>IF(N134="nulová",J134,0)</f>
        <v>0</v>
      </c>
      <c r="BJ134" s="22" t="s">
        <v>79</v>
      </c>
      <c r="BK134" s="181">
        <f>ROUND(I134*H134,2)</f>
        <v>0</v>
      </c>
      <c r="BL134" s="22" t="s">
        <v>869</v>
      </c>
      <c r="BM134" s="180" t="s">
        <v>964</v>
      </c>
    </row>
    <row r="135" s="2" customFormat="1" ht="16.5" customHeight="1">
      <c r="A135" s="41"/>
      <c r="B135" s="168"/>
      <c r="C135" s="169" t="s">
        <v>397</v>
      </c>
      <c r="D135" s="169" t="s">
        <v>146</v>
      </c>
      <c r="E135" s="170" t="s">
        <v>397</v>
      </c>
      <c r="F135" s="171" t="s">
        <v>965</v>
      </c>
      <c r="G135" s="172" t="s">
        <v>171</v>
      </c>
      <c r="H135" s="173">
        <v>585</v>
      </c>
      <c r="I135" s="174"/>
      <c r="J135" s="175">
        <f>ROUND(I135*H135,2)</f>
        <v>0</v>
      </c>
      <c r="K135" s="171" t="s">
        <v>868</v>
      </c>
      <c r="L135" s="42"/>
      <c r="M135" s="176" t="s">
        <v>3</v>
      </c>
      <c r="N135" s="177" t="s">
        <v>42</v>
      </c>
      <c r="O135" s="75"/>
      <c r="P135" s="178">
        <f>O135*H135</f>
        <v>0</v>
      </c>
      <c r="Q135" s="178">
        <v>0</v>
      </c>
      <c r="R135" s="178">
        <f>Q135*H135</f>
        <v>0</v>
      </c>
      <c r="S135" s="178">
        <v>0</v>
      </c>
      <c r="T135" s="17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80" t="s">
        <v>869</v>
      </c>
      <c r="AT135" s="180" t="s">
        <v>146</v>
      </c>
      <c r="AU135" s="180" t="s">
        <v>81</v>
      </c>
      <c r="AY135" s="22" t="s">
        <v>144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22" t="s">
        <v>79</v>
      </c>
      <c r="BK135" s="181">
        <f>ROUND(I135*H135,2)</f>
        <v>0</v>
      </c>
      <c r="BL135" s="22" t="s">
        <v>869</v>
      </c>
      <c r="BM135" s="180" t="s">
        <v>966</v>
      </c>
    </row>
    <row r="136" s="2" customFormat="1" ht="24.15" customHeight="1">
      <c r="A136" s="41"/>
      <c r="B136" s="168"/>
      <c r="C136" s="169" t="s">
        <v>402</v>
      </c>
      <c r="D136" s="169" t="s">
        <v>146</v>
      </c>
      <c r="E136" s="170" t="s">
        <v>402</v>
      </c>
      <c r="F136" s="171" t="s">
        <v>967</v>
      </c>
      <c r="G136" s="172" t="s">
        <v>210</v>
      </c>
      <c r="H136" s="173">
        <v>38</v>
      </c>
      <c r="I136" s="174"/>
      <c r="J136" s="175">
        <f>ROUND(I136*H136,2)</f>
        <v>0</v>
      </c>
      <c r="K136" s="171" t="s">
        <v>868</v>
      </c>
      <c r="L136" s="42"/>
      <c r="M136" s="176" t="s">
        <v>3</v>
      </c>
      <c r="N136" s="177" t="s">
        <v>42</v>
      </c>
      <c r="O136" s="75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180" t="s">
        <v>869</v>
      </c>
      <c r="AT136" s="180" t="s">
        <v>146</v>
      </c>
      <c r="AU136" s="180" t="s">
        <v>81</v>
      </c>
      <c r="AY136" s="22" t="s">
        <v>144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22" t="s">
        <v>79</v>
      </c>
      <c r="BK136" s="181">
        <f>ROUND(I136*H136,2)</f>
        <v>0</v>
      </c>
      <c r="BL136" s="22" t="s">
        <v>869</v>
      </c>
      <c r="BM136" s="180" t="s">
        <v>968</v>
      </c>
    </row>
    <row r="137" s="12" customFormat="1" ht="22.8" customHeight="1">
      <c r="A137" s="12"/>
      <c r="B137" s="155"/>
      <c r="C137" s="12"/>
      <c r="D137" s="156" t="s">
        <v>70</v>
      </c>
      <c r="E137" s="166" t="s">
        <v>164</v>
      </c>
      <c r="F137" s="166" t="s">
        <v>969</v>
      </c>
      <c r="G137" s="12"/>
      <c r="H137" s="12"/>
      <c r="I137" s="158"/>
      <c r="J137" s="167">
        <f>BK137</f>
        <v>0</v>
      </c>
      <c r="K137" s="12"/>
      <c r="L137" s="155"/>
      <c r="M137" s="160"/>
      <c r="N137" s="161"/>
      <c r="O137" s="161"/>
      <c r="P137" s="162">
        <f>SUM(P138:P142)</f>
        <v>0</v>
      </c>
      <c r="Q137" s="161"/>
      <c r="R137" s="162">
        <f>SUM(R138:R142)</f>
        <v>0</v>
      </c>
      <c r="S137" s="161"/>
      <c r="T137" s="163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6" t="s">
        <v>151</v>
      </c>
      <c r="AT137" s="164" t="s">
        <v>70</v>
      </c>
      <c r="AU137" s="164" t="s">
        <v>79</v>
      </c>
      <c r="AY137" s="156" t="s">
        <v>144</v>
      </c>
      <c r="BK137" s="165">
        <f>SUM(BK138:BK142)</f>
        <v>0</v>
      </c>
    </row>
    <row r="138" s="2" customFormat="1" ht="21.75" customHeight="1">
      <c r="A138" s="41"/>
      <c r="B138" s="168"/>
      <c r="C138" s="205" t="s">
        <v>408</v>
      </c>
      <c r="D138" s="205" t="s">
        <v>238</v>
      </c>
      <c r="E138" s="206" t="s">
        <v>408</v>
      </c>
      <c r="F138" s="207" t="s">
        <v>970</v>
      </c>
      <c r="G138" s="208" t="s">
        <v>725</v>
      </c>
      <c r="H138" s="209">
        <v>8</v>
      </c>
      <c r="I138" s="210"/>
      <c r="J138" s="211">
        <f>ROUND(I138*H138,2)</f>
        <v>0</v>
      </c>
      <c r="K138" s="207" t="s">
        <v>868</v>
      </c>
      <c r="L138" s="212"/>
      <c r="M138" s="213" t="s">
        <v>3</v>
      </c>
      <c r="N138" s="214" t="s">
        <v>42</v>
      </c>
      <c r="O138" s="75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180" t="s">
        <v>869</v>
      </c>
      <c r="AT138" s="180" t="s">
        <v>238</v>
      </c>
      <c r="AU138" s="180" t="s">
        <v>81</v>
      </c>
      <c r="AY138" s="22" t="s">
        <v>144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22" t="s">
        <v>79</v>
      </c>
      <c r="BK138" s="181">
        <f>ROUND(I138*H138,2)</f>
        <v>0</v>
      </c>
      <c r="BL138" s="22" t="s">
        <v>869</v>
      </c>
      <c r="BM138" s="180" t="s">
        <v>971</v>
      </c>
    </row>
    <row r="139" s="2" customFormat="1" ht="16.5" customHeight="1">
      <c r="A139" s="41"/>
      <c r="B139" s="168"/>
      <c r="C139" s="205" t="s">
        <v>414</v>
      </c>
      <c r="D139" s="205" t="s">
        <v>238</v>
      </c>
      <c r="E139" s="206" t="s">
        <v>414</v>
      </c>
      <c r="F139" s="207" t="s">
        <v>972</v>
      </c>
      <c r="G139" s="208" t="s">
        <v>725</v>
      </c>
      <c r="H139" s="209">
        <v>2</v>
      </c>
      <c r="I139" s="210"/>
      <c r="J139" s="211">
        <f>ROUND(I139*H139,2)</f>
        <v>0</v>
      </c>
      <c r="K139" s="207" t="s">
        <v>868</v>
      </c>
      <c r="L139" s="212"/>
      <c r="M139" s="213" t="s">
        <v>3</v>
      </c>
      <c r="N139" s="214" t="s">
        <v>42</v>
      </c>
      <c r="O139" s="75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869</v>
      </c>
      <c r="AT139" s="180" t="s">
        <v>238</v>
      </c>
      <c r="AU139" s="180" t="s">
        <v>81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869</v>
      </c>
      <c r="BM139" s="180" t="s">
        <v>973</v>
      </c>
    </row>
    <row r="140" s="2" customFormat="1" ht="16.5" customHeight="1">
      <c r="A140" s="41"/>
      <c r="B140" s="168"/>
      <c r="C140" s="205" t="s">
        <v>419</v>
      </c>
      <c r="D140" s="205" t="s">
        <v>238</v>
      </c>
      <c r="E140" s="206" t="s">
        <v>419</v>
      </c>
      <c r="F140" s="207" t="s">
        <v>974</v>
      </c>
      <c r="G140" s="208" t="s">
        <v>725</v>
      </c>
      <c r="H140" s="209">
        <v>5</v>
      </c>
      <c r="I140" s="210"/>
      <c r="J140" s="211">
        <f>ROUND(I140*H140,2)</f>
        <v>0</v>
      </c>
      <c r="K140" s="207" t="s">
        <v>868</v>
      </c>
      <c r="L140" s="212"/>
      <c r="M140" s="213" t="s">
        <v>3</v>
      </c>
      <c r="N140" s="214" t="s">
        <v>42</v>
      </c>
      <c r="O140" s="75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80" t="s">
        <v>869</v>
      </c>
      <c r="AT140" s="180" t="s">
        <v>238</v>
      </c>
      <c r="AU140" s="180" t="s">
        <v>81</v>
      </c>
      <c r="AY140" s="22" t="s">
        <v>144</v>
      </c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22" t="s">
        <v>79</v>
      </c>
      <c r="BK140" s="181">
        <f>ROUND(I140*H140,2)</f>
        <v>0</v>
      </c>
      <c r="BL140" s="22" t="s">
        <v>869</v>
      </c>
      <c r="BM140" s="180" t="s">
        <v>975</v>
      </c>
    </row>
    <row r="141" s="2" customFormat="1" ht="16.5" customHeight="1">
      <c r="A141" s="41"/>
      <c r="B141" s="168"/>
      <c r="C141" s="205" t="s">
        <v>424</v>
      </c>
      <c r="D141" s="205" t="s">
        <v>238</v>
      </c>
      <c r="E141" s="206" t="s">
        <v>424</v>
      </c>
      <c r="F141" s="207" t="s">
        <v>976</v>
      </c>
      <c r="G141" s="208" t="s">
        <v>725</v>
      </c>
      <c r="H141" s="209">
        <v>1</v>
      </c>
      <c r="I141" s="210"/>
      <c r="J141" s="211">
        <f>ROUND(I141*H141,2)</f>
        <v>0</v>
      </c>
      <c r="K141" s="207" t="s">
        <v>868</v>
      </c>
      <c r="L141" s="212"/>
      <c r="M141" s="213" t="s">
        <v>3</v>
      </c>
      <c r="N141" s="214" t="s">
        <v>42</v>
      </c>
      <c r="O141" s="7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80" t="s">
        <v>869</v>
      </c>
      <c r="AT141" s="180" t="s">
        <v>238</v>
      </c>
      <c r="AU141" s="180" t="s">
        <v>81</v>
      </c>
      <c r="AY141" s="22" t="s">
        <v>144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2" t="s">
        <v>79</v>
      </c>
      <c r="BK141" s="181">
        <f>ROUND(I141*H141,2)</f>
        <v>0</v>
      </c>
      <c r="BL141" s="22" t="s">
        <v>869</v>
      </c>
      <c r="BM141" s="180" t="s">
        <v>977</v>
      </c>
    </row>
    <row r="142" s="2" customFormat="1" ht="16.5" customHeight="1">
      <c r="A142" s="41"/>
      <c r="B142" s="168"/>
      <c r="C142" s="205" t="s">
        <v>429</v>
      </c>
      <c r="D142" s="205" t="s">
        <v>238</v>
      </c>
      <c r="E142" s="206" t="s">
        <v>429</v>
      </c>
      <c r="F142" s="207" t="s">
        <v>978</v>
      </c>
      <c r="G142" s="208" t="s">
        <v>725</v>
      </c>
      <c r="H142" s="209">
        <v>1</v>
      </c>
      <c r="I142" s="210"/>
      <c r="J142" s="211">
        <f>ROUND(I142*H142,2)</f>
        <v>0</v>
      </c>
      <c r="K142" s="207" t="s">
        <v>868</v>
      </c>
      <c r="L142" s="212"/>
      <c r="M142" s="213" t="s">
        <v>3</v>
      </c>
      <c r="N142" s="214" t="s">
        <v>42</v>
      </c>
      <c r="O142" s="75"/>
      <c r="P142" s="178">
        <f>O142*H142</f>
        <v>0</v>
      </c>
      <c r="Q142" s="178">
        <v>0</v>
      </c>
      <c r="R142" s="178">
        <f>Q142*H142</f>
        <v>0</v>
      </c>
      <c r="S142" s="178">
        <v>0</v>
      </c>
      <c r="T142" s="17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180" t="s">
        <v>869</v>
      </c>
      <c r="AT142" s="180" t="s">
        <v>238</v>
      </c>
      <c r="AU142" s="180" t="s">
        <v>81</v>
      </c>
      <c r="AY142" s="22" t="s">
        <v>144</v>
      </c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22" t="s">
        <v>79</v>
      </c>
      <c r="BK142" s="181">
        <f>ROUND(I142*H142,2)</f>
        <v>0</v>
      </c>
      <c r="BL142" s="22" t="s">
        <v>869</v>
      </c>
      <c r="BM142" s="180" t="s">
        <v>979</v>
      </c>
    </row>
    <row r="143" s="12" customFormat="1" ht="22.8" customHeight="1">
      <c r="A143" s="12"/>
      <c r="B143" s="155"/>
      <c r="C143" s="12"/>
      <c r="D143" s="156" t="s">
        <v>70</v>
      </c>
      <c r="E143" s="166" t="s">
        <v>151</v>
      </c>
      <c r="F143" s="166" t="s">
        <v>980</v>
      </c>
      <c r="G143" s="12"/>
      <c r="H143" s="12"/>
      <c r="I143" s="158"/>
      <c r="J143" s="167">
        <f>BK143</f>
        <v>0</v>
      </c>
      <c r="K143" s="12"/>
      <c r="L143" s="155"/>
      <c r="M143" s="160"/>
      <c r="N143" s="161"/>
      <c r="O143" s="161"/>
      <c r="P143" s="162">
        <f>SUM(P144:P150)</f>
        <v>0</v>
      </c>
      <c r="Q143" s="161"/>
      <c r="R143" s="162">
        <f>SUM(R144:R150)</f>
        <v>0</v>
      </c>
      <c r="S143" s="161"/>
      <c r="T143" s="163">
        <f>SUM(T144:T150)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6" t="s">
        <v>151</v>
      </c>
      <c r="AT143" s="164" t="s">
        <v>70</v>
      </c>
      <c r="AU143" s="164" t="s">
        <v>79</v>
      </c>
      <c r="AY143" s="156" t="s">
        <v>144</v>
      </c>
      <c r="BK143" s="165">
        <f>SUM(BK144:BK150)</f>
        <v>0</v>
      </c>
    </row>
    <row r="144" s="2" customFormat="1" ht="16.5" customHeight="1">
      <c r="A144" s="41"/>
      <c r="B144" s="168"/>
      <c r="C144" s="169" t="s">
        <v>433</v>
      </c>
      <c r="D144" s="169" t="s">
        <v>146</v>
      </c>
      <c r="E144" s="170" t="s">
        <v>433</v>
      </c>
      <c r="F144" s="171" t="s">
        <v>981</v>
      </c>
      <c r="G144" s="172" t="s">
        <v>725</v>
      </c>
      <c r="H144" s="173">
        <v>1</v>
      </c>
      <c r="I144" s="174"/>
      <c r="J144" s="175">
        <f>ROUND(I144*H144,2)</f>
        <v>0</v>
      </c>
      <c r="K144" s="171" t="s">
        <v>3</v>
      </c>
      <c r="L144" s="42"/>
      <c r="M144" s="176" t="s">
        <v>3</v>
      </c>
      <c r="N144" s="177" t="s">
        <v>42</v>
      </c>
      <c r="O144" s="75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180" t="s">
        <v>869</v>
      </c>
      <c r="AT144" s="180" t="s">
        <v>146</v>
      </c>
      <c r="AU144" s="180" t="s">
        <v>81</v>
      </c>
      <c r="AY144" s="22" t="s">
        <v>144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22" t="s">
        <v>79</v>
      </c>
      <c r="BK144" s="181">
        <f>ROUND(I144*H144,2)</f>
        <v>0</v>
      </c>
      <c r="BL144" s="22" t="s">
        <v>869</v>
      </c>
      <c r="BM144" s="180" t="s">
        <v>982</v>
      </c>
    </row>
    <row r="145" s="2" customFormat="1" ht="16.5" customHeight="1">
      <c r="A145" s="41"/>
      <c r="B145" s="168"/>
      <c r="C145" s="169" t="s">
        <v>438</v>
      </c>
      <c r="D145" s="169" t="s">
        <v>146</v>
      </c>
      <c r="E145" s="170" t="s">
        <v>438</v>
      </c>
      <c r="F145" s="171" t="s">
        <v>983</v>
      </c>
      <c r="G145" s="172" t="s">
        <v>725</v>
      </c>
      <c r="H145" s="173">
        <v>1</v>
      </c>
      <c r="I145" s="174"/>
      <c r="J145" s="175">
        <f>ROUND(I145*H145,2)</f>
        <v>0</v>
      </c>
      <c r="K145" s="171" t="s">
        <v>3</v>
      </c>
      <c r="L145" s="42"/>
      <c r="M145" s="176" t="s">
        <v>3</v>
      </c>
      <c r="N145" s="177" t="s">
        <v>42</v>
      </c>
      <c r="O145" s="75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180" t="s">
        <v>869</v>
      </c>
      <c r="AT145" s="180" t="s">
        <v>146</v>
      </c>
      <c r="AU145" s="180" t="s">
        <v>81</v>
      </c>
      <c r="AY145" s="22" t="s">
        <v>144</v>
      </c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22" t="s">
        <v>79</v>
      </c>
      <c r="BK145" s="181">
        <f>ROUND(I145*H145,2)</f>
        <v>0</v>
      </c>
      <c r="BL145" s="22" t="s">
        <v>869</v>
      </c>
      <c r="BM145" s="180" t="s">
        <v>984</v>
      </c>
    </row>
    <row r="146" s="2" customFormat="1" ht="24.15" customHeight="1">
      <c r="A146" s="41"/>
      <c r="B146" s="168"/>
      <c r="C146" s="169" t="s">
        <v>445</v>
      </c>
      <c r="D146" s="169" t="s">
        <v>146</v>
      </c>
      <c r="E146" s="170" t="s">
        <v>445</v>
      </c>
      <c r="F146" s="171" t="s">
        <v>985</v>
      </c>
      <c r="G146" s="172" t="s">
        <v>725</v>
      </c>
      <c r="H146" s="173">
        <v>1</v>
      </c>
      <c r="I146" s="174"/>
      <c r="J146" s="175">
        <f>ROUND(I146*H146,2)</f>
        <v>0</v>
      </c>
      <c r="K146" s="171" t="s">
        <v>3</v>
      </c>
      <c r="L146" s="42"/>
      <c r="M146" s="176" t="s">
        <v>3</v>
      </c>
      <c r="N146" s="177" t="s">
        <v>42</v>
      </c>
      <c r="O146" s="75"/>
      <c r="P146" s="178">
        <f>O146*H146</f>
        <v>0</v>
      </c>
      <c r="Q146" s="178">
        <v>0</v>
      </c>
      <c r="R146" s="178">
        <f>Q146*H146</f>
        <v>0</v>
      </c>
      <c r="S146" s="178">
        <v>0</v>
      </c>
      <c r="T146" s="17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80" t="s">
        <v>869</v>
      </c>
      <c r="AT146" s="180" t="s">
        <v>146</v>
      </c>
      <c r="AU146" s="180" t="s">
        <v>81</v>
      </c>
      <c r="AY146" s="22" t="s">
        <v>144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22" t="s">
        <v>79</v>
      </c>
      <c r="BK146" s="181">
        <f>ROUND(I146*H146,2)</f>
        <v>0</v>
      </c>
      <c r="BL146" s="22" t="s">
        <v>869</v>
      </c>
      <c r="BM146" s="180" t="s">
        <v>986</v>
      </c>
    </row>
    <row r="147" s="2" customFormat="1" ht="16.5" customHeight="1">
      <c r="A147" s="41"/>
      <c r="B147" s="168"/>
      <c r="C147" s="169" t="s">
        <v>450</v>
      </c>
      <c r="D147" s="169" t="s">
        <v>146</v>
      </c>
      <c r="E147" s="170" t="s">
        <v>450</v>
      </c>
      <c r="F147" s="171" t="s">
        <v>987</v>
      </c>
      <c r="G147" s="172" t="s">
        <v>725</v>
      </c>
      <c r="H147" s="173">
        <v>1</v>
      </c>
      <c r="I147" s="174"/>
      <c r="J147" s="175">
        <f>ROUND(I147*H147,2)</f>
        <v>0</v>
      </c>
      <c r="K147" s="171" t="s">
        <v>3</v>
      </c>
      <c r="L147" s="42"/>
      <c r="M147" s="176" t="s">
        <v>3</v>
      </c>
      <c r="N147" s="177" t="s">
        <v>42</v>
      </c>
      <c r="O147" s="75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180" t="s">
        <v>869</v>
      </c>
      <c r="AT147" s="180" t="s">
        <v>146</v>
      </c>
      <c r="AU147" s="180" t="s">
        <v>81</v>
      </c>
      <c r="AY147" s="22" t="s">
        <v>144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22" t="s">
        <v>79</v>
      </c>
      <c r="BK147" s="181">
        <f>ROUND(I147*H147,2)</f>
        <v>0</v>
      </c>
      <c r="BL147" s="22" t="s">
        <v>869</v>
      </c>
      <c r="BM147" s="180" t="s">
        <v>988</v>
      </c>
    </row>
    <row r="148" s="2" customFormat="1" ht="16.5" customHeight="1">
      <c r="A148" s="41"/>
      <c r="B148" s="168"/>
      <c r="C148" s="169" t="s">
        <v>456</v>
      </c>
      <c r="D148" s="169" t="s">
        <v>146</v>
      </c>
      <c r="E148" s="170" t="s">
        <v>456</v>
      </c>
      <c r="F148" s="171" t="s">
        <v>989</v>
      </c>
      <c r="G148" s="172" t="s">
        <v>725</v>
      </c>
      <c r="H148" s="173">
        <v>5</v>
      </c>
      <c r="I148" s="174"/>
      <c r="J148" s="175">
        <f>ROUND(I148*H148,2)</f>
        <v>0</v>
      </c>
      <c r="K148" s="171" t="s">
        <v>3</v>
      </c>
      <c r="L148" s="42"/>
      <c r="M148" s="176" t="s">
        <v>3</v>
      </c>
      <c r="N148" s="177" t="s">
        <v>42</v>
      </c>
      <c r="O148" s="75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180" t="s">
        <v>869</v>
      </c>
      <c r="AT148" s="180" t="s">
        <v>146</v>
      </c>
      <c r="AU148" s="180" t="s">
        <v>81</v>
      </c>
      <c r="AY148" s="22" t="s">
        <v>144</v>
      </c>
      <c r="BE148" s="181">
        <f>IF(N148="základní",J148,0)</f>
        <v>0</v>
      </c>
      <c r="BF148" s="181">
        <f>IF(N148="snížená",J148,0)</f>
        <v>0</v>
      </c>
      <c r="BG148" s="181">
        <f>IF(N148="zákl. přenesená",J148,0)</f>
        <v>0</v>
      </c>
      <c r="BH148" s="181">
        <f>IF(N148="sníž. přenesená",J148,0)</f>
        <v>0</v>
      </c>
      <c r="BI148" s="181">
        <f>IF(N148="nulová",J148,0)</f>
        <v>0</v>
      </c>
      <c r="BJ148" s="22" t="s">
        <v>79</v>
      </c>
      <c r="BK148" s="181">
        <f>ROUND(I148*H148,2)</f>
        <v>0</v>
      </c>
      <c r="BL148" s="22" t="s">
        <v>869</v>
      </c>
      <c r="BM148" s="180" t="s">
        <v>990</v>
      </c>
    </row>
    <row r="149" s="2" customFormat="1" ht="16.5" customHeight="1">
      <c r="A149" s="41"/>
      <c r="B149" s="168"/>
      <c r="C149" s="169" t="s">
        <v>462</v>
      </c>
      <c r="D149" s="169" t="s">
        <v>146</v>
      </c>
      <c r="E149" s="170" t="s">
        <v>462</v>
      </c>
      <c r="F149" s="171" t="s">
        <v>991</v>
      </c>
      <c r="G149" s="172" t="s">
        <v>725</v>
      </c>
      <c r="H149" s="173">
        <v>1</v>
      </c>
      <c r="I149" s="174"/>
      <c r="J149" s="175">
        <f>ROUND(I149*H149,2)</f>
        <v>0</v>
      </c>
      <c r="K149" s="171" t="s">
        <v>3</v>
      </c>
      <c r="L149" s="42"/>
      <c r="M149" s="176" t="s">
        <v>3</v>
      </c>
      <c r="N149" s="177" t="s">
        <v>42</v>
      </c>
      <c r="O149" s="75"/>
      <c r="P149" s="178">
        <f>O149*H149</f>
        <v>0</v>
      </c>
      <c r="Q149" s="178">
        <v>0</v>
      </c>
      <c r="R149" s="178">
        <f>Q149*H149</f>
        <v>0</v>
      </c>
      <c r="S149" s="178">
        <v>0</v>
      </c>
      <c r="T149" s="17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180" t="s">
        <v>869</v>
      </c>
      <c r="AT149" s="180" t="s">
        <v>146</v>
      </c>
      <c r="AU149" s="180" t="s">
        <v>81</v>
      </c>
      <c r="AY149" s="22" t="s">
        <v>144</v>
      </c>
      <c r="BE149" s="181">
        <f>IF(N149="základní",J149,0)</f>
        <v>0</v>
      </c>
      <c r="BF149" s="181">
        <f>IF(N149="snížená",J149,0)</f>
        <v>0</v>
      </c>
      <c r="BG149" s="181">
        <f>IF(N149="zákl. přenesená",J149,0)</f>
        <v>0</v>
      </c>
      <c r="BH149" s="181">
        <f>IF(N149="sníž. přenesená",J149,0)</f>
        <v>0</v>
      </c>
      <c r="BI149" s="181">
        <f>IF(N149="nulová",J149,0)</f>
        <v>0</v>
      </c>
      <c r="BJ149" s="22" t="s">
        <v>79</v>
      </c>
      <c r="BK149" s="181">
        <f>ROUND(I149*H149,2)</f>
        <v>0</v>
      </c>
      <c r="BL149" s="22" t="s">
        <v>869</v>
      </c>
      <c r="BM149" s="180" t="s">
        <v>992</v>
      </c>
    </row>
    <row r="150" s="2" customFormat="1" ht="16.5" customHeight="1">
      <c r="A150" s="41"/>
      <c r="B150" s="168"/>
      <c r="C150" s="169" t="s">
        <v>469</v>
      </c>
      <c r="D150" s="169" t="s">
        <v>146</v>
      </c>
      <c r="E150" s="170" t="s">
        <v>469</v>
      </c>
      <c r="F150" s="171" t="s">
        <v>993</v>
      </c>
      <c r="G150" s="172" t="s">
        <v>725</v>
      </c>
      <c r="H150" s="173">
        <v>1</v>
      </c>
      <c r="I150" s="174"/>
      <c r="J150" s="175">
        <f>ROUND(I150*H150,2)</f>
        <v>0</v>
      </c>
      <c r="K150" s="171" t="s">
        <v>3</v>
      </c>
      <c r="L150" s="42"/>
      <c r="M150" s="238" t="s">
        <v>3</v>
      </c>
      <c r="N150" s="239" t="s">
        <v>42</v>
      </c>
      <c r="O150" s="217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80" t="s">
        <v>869</v>
      </c>
      <c r="AT150" s="180" t="s">
        <v>146</v>
      </c>
      <c r="AU150" s="180" t="s">
        <v>81</v>
      </c>
      <c r="AY150" s="22" t="s">
        <v>144</v>
      </c>
      <c r="BE150" s="181">
        <f>IF(N150="základní",J150,0)</f>
        <v>0</v>
      </c>
      <c r="BF150" s="181">
        <f>IF(N150="snížená",J150,0)</f>
        <v>0</v>
      </c>
      <c r="BG150" s="181">
        <f>IF(N150="zákl. přenesená",J150,0)</f>
        <v>0</v>
      </c>
      <c r="BH150" s="181">
        <f>IF(N150="sníž. přenesená",J150,0)</f>
        <v>0</v>
      </c>
      <c r="BI150" s="181">
        <f>IF(N150="nulová",J150,0)</f>
        <v>0</v>
      </c>
      <c r="BJ150" s="22" t="s">
        <v>79</v>
      </c>
      <c r="BK150" s="181">
        <f>ROUND(I150*H150,2)</f>
        <v>0</v>
      </c>
      <c r="BL150" s="22" t="s">
        <v>869</v>
      </c>
      <c r="BM150" s="180" t="s">
        <v>994</v>
      </c>
    </row>
    <row r="151" s="2" customFormat="1" ht="6.96" customHeight="1">
      <c r="A151" s="41"/>
      <c r="B151" s="58"/>
      <c r="C151" s="59"/>
      <c r="D151" s="59"/>
      <c r="E151" s="59"/>
      <c r="F151" s="59"/>
      <c r="G151" s="59"/>
      <c r="H151" s="59"/>
      <c r="I151" s="59"/>
      <c r="J151" s="59"/>
      <c r="K151" s="59"/>
      <c r="L151" s="42"/>
      <c r="M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</sheetData>
  <autoFilter ref="C83:K15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93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995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tr">
        <f>IF('Rekapitulace stavby'!AN16="","",'Rekapitulace stavby'!AN16)</f>
        <v/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tr">
        <f>IF('Rekapitulace stavby'!E17="","",'Rekapitulace stavby'!E17)</f>
        <v xml:space="preserve"> </v>
      </c>
      <c r="F21" s="41"/>
      <c r="G21" s="41"/>
      <c r="H21" s="41"/>
      <c r="I21" s="35" t="s">
        <v>29</v>
      </c>
      <c r="J21" s="30" t="str">
        <f>IF('Rekapitulace stavby'!AN17="","",'Rekapitulace stavby'!AN17)</f>
        <v/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996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ROUND(J98,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ROUND((SUM(BE98:BE436)),  2)</f>
        <v>0</v>
      </c>
      <c r="G33" s="41"/>
      <c r="H33" s="41"/>
      <c r="I33" s="127">
        <v>0.20999999999999999</v>
      </c>
      <c r="J33" s="126">
        <f>ROUND(((SUM(BE98:BE436))*I33),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ROUND((SUM(BF98:BF436)),  2)</f>
        <v>0</v>
      </c>
      <c r="G34" s="41"/>
      <c r="H34" s="41"/>
      <c r="I34" s="127">
        <v>0.12</v>
      </c>
      <c r="J34" s="126">
        <f>ROUND(((SUM(BF98:BF436))*I34),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ROUND((SUM(BG98:BG436)),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ROUND((SUM(BH98:BH436)),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ROUND((SUM(BI98:BI436)),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05a - Mobiliář - prvky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>Ing. Tomáš Hrdlička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J98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121</v>
      </c>
      <c r="E60" s="139"/>
      <c r="F60" s="139"/>
      <c r="G60" s="139"/>
      <c r="H60" s="139"/>
      <c r="I60" s="139"/>
      <c r="J60" s="140">
        <f>J99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J100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1"/>
      <c r="C62" s="10"/>
      <c r="D62" s="142" t="s">
        <v>997</v>
      </c>
      <c r="E62" s="143"/>
      <c r="F62" s="143"/>
      <c r="G62" s="143"/>
      <c r="H62" s="143"/>
      <c r="I62" s="143"/>
      <c r="J62" s="144">
        <f>J101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1"/>
      <c r="C63" s="10"/>
      <c r="D63" s="142" t="s">
        <v>998</v>
      </c>
      <c r="E63" s="143"/>
      <c r="F63" s="143"/>
      <c r="G63" s="143"/>
      <c r="H63" s="143"/>
      <c r="I63" s="143"/>
      <c r="J63" s="144">
        <f>J139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1"/>
      <c r="C64" s="10"/>
      <c r="D64" s="142" t="s">
        <v>999</v>
      </c>
      <c r="E64" s="143"/>
      <c r="F64" s="143"/>
      <c r="G64" s="143"/>
      <c r="H64" s="143"/>
      <c r="I64" s="143"/>
      <c r="J64" s="144">
        <f>J155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1"/>
      <c r="C65" s="10"/>
      <c r="D65" s="142" t="s">
        <v>123</v>
      </c>
      <c r="E65" s="143"/>
      <c r="F65" s="143"/>
      <c r="G65" s="143"/>
      <c r="H65" s="143"/>
      <c r="I65" s="143"/>
      <c r="J65" s="144">
        <f>J168</f>
        <v>0</v>
      </c>
      <c r="K65" s="10"/>
      <c r="L65" s="14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1"/>
      <c r="C66" s="10"/>
      <c r="D66" s="142" t="s">
        <v>128</v>
      </c>
      <c r="E66" s="143"/>
      <c r="F66" s="143"/>
      <c r="G66" s="143"/>
      <c r="H66" s="143"/>
      <c r="I66" s="143"/>
      <c r="J66" s="144">
        <f>J240</f>
        <v>0</v>
      </c>
      <c r="K66" s="10"/>
      <c r="L66" s="14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37"/>
      <c r="C67" s="9"/>
      <c r="D67" s="138" t="s">
        <v>1000</v>
      </c>
      <c r="E67" s="139"/>
      <c r="F67" s="139"/>
      <c r="G67" s="139"/>
      <c r="H67" s="139"/>
      <c r="I67" s="139"/>
      <c r="J67" s="140">
        <f>J243</f>
        <v>0</v>
      </c>
      <c r="K67" s="9"/>
      <c r="L67" s="137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41"/>
      <c r="C68" s="10"/>
      <c r="D68" s="142" t="s">
        <v>1001</v>
      </c>
      <c r="E68" s="143"/>
      <c r="F68" s="143"/>
      <c r="G68" s="143"/>
      <c r="H68" s="143"/>
      <c r="I68" s="143"/>
      <c r="J68" s="144">
        <f>J244</f>
        <v>0</v>
      </c>
      <c r="K68" s="10"/>
      <c r="L68" s="14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1"/>
      <c r="C69" s="10"/>
      <c r="D69" s="142" t="s">
        <v>1002</v>
      </c>
      <c r="E69" s="143"/>
      <c r="F69" s="143"/>
      <c r="G69" s="143"/>
      <c r="H69" s="143"/>
      <c r="I69" s="143"/>
      <c r="J69" s="144">
        <f>J257</f>
        <v>0</v>
      </c>
      <c r="K69" s="10"/>
      <c r="L69" s="14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1"/>
      <c r="C70" s="10"/>
      <c r="D70" s="142" t="s">
        <v>1003</v>
      </c>
      <c r="E70" s="143"/>
      <c r="F70" s="143"/>
      <c r="G70" s="143"/>
      <c r="H70" s="143"/>
      <c r="I70" s="143"/>
      <c r="J70" s="144">
        <f>J274</f>
        <v>0</v>
      </c>
      <c r="K70" s="10"/>
      <c r="L70" s="14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1"/>
      <c r="C71" s="10"/>
      <c r="D71" s="142" t="s">
        <v>1004</v>
      </c>
      <c r="E71" s="143"/>
      <c r="F71" s="143"/>
      <c r="G71" s="143"/>
      <c r="H71" s="143"/>
      <c r="I71" s="143"/>
      <c r="J71" s="144">
        <f>J278</f>
        <v>0</v>
      </c>
      <c r="K71" s="10"/>
      <c r="L71" s="14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1"/>
      <c r="C72" s="10"/>
      <c r="D72" s="142" t="s">
        <v>1005</v>
      </c>
      <c r="E72" s="143"/>
      <c r="F72" s="143"/>
      <c r="G72" s="143"/>
      <c r="H72" s="143"/>
      <c r="I72" s="143"/>
      <c r="J72" s="144">
        <f>J348</f>
        <v>0</v>
      </c>
      <c r="K72" s="10"/>
      <c r="L72" s="14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1"/>
      <c r="C73" s="10"/>
      <c r="D73" s="142" t="s">
        <v>1006</v>
      </c>
      <c r="E73" s="143"/>
      <c r="F73" s="143"/>
      <c r="G73" s="143"/>
      <c r="H73" s="143"/>
      <c r="I73" s="143"/>
      <c r="J73" s="144">
        <f>J353</f>
        <v>0</v>
      </c>
      <c r="K73" s="10"/>
      <c r="L73" s="14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1"/>
      <c r="C74" s="10"/>
      <c r="D74" s="142" t="s">
        <v>1007</v>
      </c>
      <c r="E74" s="143"/>
      <c r="F74" s="143"/>
      <c r="G74" s="143"/>
      <c r="H74" s="143"/>
      <c r="I74" s="143"/>
      <c r="J74" s="144">
        <f>J358</f>
        <v>0</v>
      </c>
      <c r="K74" s="10"/>
      <c r="L74" s="14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1"/>
      <c r="C75" s="10"/>
      <c r="D75" s="142" t="s">
        <v>1008</v>
      </c>
      <c r="E75" s="143"/>
      <c r="F75" s="143"/>
      <c r="G75" s="143"/>
      <c r="H75" s="143"/>
      <c r="I75" s="143"/>
      <c r="J75" s="144">
        <f>J360</f>
        <v>0</v>
      </c>
      <c r="K75" s="10"/>
      <c r="L75" s="14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1"/>
      <c r="C76" s="10"/>
      <c r="D76" s="142" t="s">
        <v>1009</v>
      </c>
      <c r="E76" s="143"/>
      <c r="F76" s="143"/>
      <c r="G76" s="143"/>
      <c r="H76" s="143"/>
      <c r="I76" s="143"/>
      <c r="J76" s="144">
        <f>J368</f>
        <v>0</v>
      </c>
      <c r="K76" s="10"/>
      <c r="L76" s="14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1"/>
      <c r="C77" s="10"/>
      <c r="D77" s="142" t="s">
        <v>1010</v>
      </c>
      <c r="E77" s="143"/>
      <c r="F77" s="143"/>
      <c r="G77" s="143"/>
      <c r="H77" s="143"/>
      <c r="I77" s="143"/>
      <c r="J77" s="144">
        <f>J370</f>
        <v>0</v>
      </c>
      <c r="K77" s="10"/>
      <c r="L77" s="14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1"/>
      <c r="C78" s="10"/>
      <c r="D78" s="142" t="s">
        <v>1011</v>
      </c>
      <c r="E78" s="143"/>
      <c r="F78" s="143"/>
      <c r="G78" s="143"/>
      <c r="H78" s="143"/>
      <c r="I78" s="143"/>
      <c r="J78" s="144">
        <f>J435</f>
        <v>0</v>
      </c>
      <c r="K78" s="10"/>
      <c r="L78" s="14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12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129</v>
      </c>
      <c r="D85" s="41"/>
      <c r="E85" s="41"/>
      <c r="F85" s="41"/>
      <c r="G85" s="41"/>
      <c r="H85" s="41"/>
      <c r="I85" s="41"/>
      <c r="J85" s="41"/>
      <c r="K85" s="41"/>
      <c r="L85" s="12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12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17</v>
      </c>
      <c r="D87" s="41"/>
      <c r="E87" s="41"/>
      <c r="F87" s="41"/>
      <c r="G87" s="41"/>
      <c r="H87" s="41"/>
      <c r="I87" s="41"/>
      <c r="J87" s="41"/>
      <c r="K87" s="41"/>
      <c r="L87" s="120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1"/>
      <c r="D88" s="41"/>
      <c r="E88" s="119" t="str">
        <f>E7</f>
        <v>REKONSTRUKCE ŠKROUPOVA NÁMĚSTÍ – ČESKÁ LÍPA</v>
      </c>
      <c r="F88" s="35"/>
      <c r="G88" s="35"/>
      <c r="H88" s="35"/>
      <c r="I88" s="41"/>
      <c r="J88" s="41"/>
      <c r="K88" s="41"/>
      <c r="L88" s="12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115</v>
      </c>
      <c r="D89" s="41"/>
      <c r="E89" s="41"/>
      <c r="F89" s="41"/>
      <c r="G89" s="41"/>
      <c r="H89" s="41"/>
      <c r="I89" s="41"/>
      <c r="J89" s="41"/>
      <c r="K89" s="41"/>
      <c r="L89" s="120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1"/>
      <c r="D90" s="41"/>
      <c r="E90" s="65" t="str">
        <f>E9</f>
        <v>05a - Mobiliář - prvky</v>
      </c>
      <c r="F90" s="41"/>
      <c r="G90" s="41"/>
      <c r="H90" s="41"/>
      <c r="I90" s="41"/>
      <c r="J90" s="41"/>
      <c r="K90" s="41"/>
      <c r="L90" s="12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120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23</v>
      </c>
      <c r="D92" s="41"/>
      <c r="E92" s="41"/>
      <c r="F92" s="30" t="str">
        <f>F12</f>
        <v xml:space="preserve"> </v>
      </c>
      <c r="G92" s="41"/>
      <c r="H92" s="41"/>
      <c r="I92" s="35" t="s">
        <v>25</v>
      </c>
      <c r="J92" s="67" t="str">
        <f>IF(J12="","",J12)</f>
        <v>10. 2. 2024</v>
      </c>
      <c r="K92" s="41"/>
      <c r="L92" s="120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120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27</v>
      </c>
      <c r="D94" s="41"/>
      <c r="E94" s="41"/>
      <c r="F94" s="30" t="str">
        <f>E15</f>
        <v xml:space="preserve"> </v>
      </c>
      <c r="G94" s="41"/>
      <c r="H94" s="41"/>
      <c r="I94" s="35" t="s">
        <v>32</v>
      </c>
      <c r="J94" s="39" t="str">
        <f>E21</f>
        <v xml:space="preserve"> </v>
      </c>
      <c r="K94" s="41"/>
      <c r="L94" s="120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30</v>
      </c>
      <c r="D95" s="41"/>
      <c r="E95" s="41"/>
      <c r="F95" s="30" t="str">
        <f>IF(E18="","",E18)</f>
        <v>Vyplň údaj</v>
      </c>
      <c r="G95" s="41"/>
      <c r="H95" s="41"/>
      <c r="I95" s="35" t="s">
        <v>34</v>
      </c>
      <c r="J95" s="39" t="str">
        <f>E24</f>
        <v>Ing. Tomáš Hrdlička</v>
      </c>
      <c r="K95" s="41"/>
      <c r="L95" s="120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120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45"/>
      <c r="B97" s="146"/>
      <c r="C97" s="147" t="s">
        <v>130</v>
      </c>
      <c r="D97" s="148" t="s">
        <v>56</v>
      </c>
      <c r="E97" s="148" t="s">
        <v>52</v>
      </c>
      <c r="F97" s="148" t="s">
        <v>53</v>
      </c>
      <c r="G97" s="148" t="s">
        <v>131</v>
      </c>
      <c r="H97" s="148" t="s">
        <v>132</v>
      </c>
      <c r="I97" s="148" t="s">
        <v>133</v>
      </c>
      <c r="J97" s="148" t="s">
        <v>119</v>
      </c>
      <c r="K97" s="149" t="s">
        <v>134</v>
      </c>
      <c r="L97" s="150"/>
      <c r="M97" s="83" t="s">
        <v>3</v>
      </c>
      <c r="N97" s="84" t="s">
        <v>41</v>
      </c>
      <c r="O97" s="84" t="s">
        <v>135</v>
      </c>
      <c r="P97" s="84" t="s">
        <v>136</v>
      </c>
      <c r="Q97" s="84" t="s">
        <v>137</v>
      </c>
      <c r="R97" s="84" t="s">
        <v>138</v>
      </c>
      <c r="S97" s="84" t="s">
        <v>139</v>
      </c>
      <c r="T97" s="85" t="s">
        <v>140</v>
      </c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</row>
    <row r="98" s="2" customFormat="1" ht="22.8" customHeight="1">
      <c r="A98" s="41"/>
      <c r="B98" s="42"/>
      <c r="C98" s="90" t="s">
        <v>141</v>
      </c>
      <c r="D98" s="41"/>
      <c r="E98" s="41"/>
      <c r="F98" s="41"/>
      <c r="G98" s="41"/>
      <c r="H98" s="41"/>
      <c r="I98" s="41"/>
      <c r="J98" s="151">
        <f>BK98</f>
        <v>0</v>
      </c>
      <c r="K98" s="41"/>
      <c r="L98" s="42"/>
      <c r="M98" s="86"/>
      <c r="N98" s="71"/>
      <c r="O98" s="87"/>
      <c r="P98" s="152">
        <f>P99+P243</f>
        <v>0</v>
      </c>
      <c r="Q98" s="87"/>
      <c r="R98" s="152">
        <f>R99+R243</f>
        <v>106.62950127051599</v>
      </c>
      <c r="S98" s="87"/>
      <c r="T98" s="153">
        <f>T99+T243</f>
        <v>0.82300000000000006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2" t="s">
        <v>70</v>
      </c>
      <c r="AU98" s="22" t="s">
        <v>120</v>
      </c>
      <c r="BK98" s="154">
        <f>BK99+BK243</f>
        <v>0</v>
      </c>
    </row>
    <row r="99" s="12" customFormat="1" ht="25.92" customHeight="1">
      <c r="A99" s="12"/>
      <c r="B99" s="155"/>
      <c r="C99" s="12"/>
      <c r="D99" s="156" t="s">
        <v>70</v>
      </c>
      <c r="E99" s="157" t="s">
        <v>142</v>
      </c>
      <c r="F99" s="157" t="s">
        <v>143</v>
      </c>
      <c r="G99" s="12"/>
      <c r="H99" s="12"/>
      <c r="I99" s="158"/>
      <c r="J99" s="159">
        <f>BK99</f>
        <v>0</v>
      </c>
      <c r="K99" s="12"/>
      <c r="L99" s="155"/>
      <c r="M99" s="160"/>
      <c r="N99" s="161"/>
      <c r="O99" s="161"/>
      <c r="P99" s="162">
        <f>P100+P168+P240</f>
        <v>0</v>
      </c>
      <c r="Q99" s="161"/>
      <c r="R99" s="162">
        <f>R100+R168+R240</f>
        <v>41.027713952899994</v>
      </c>
      <c r="S99" s="161"/>
      <c r="T99" s="163">
        <f>T100+T168+T240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6" t="s">
        <v>79</v>
      </c>
      <c r="AT99" s="164" t="s">
        <v>70</v>
      </c>
      <c r="AU99" s="164" t="s">
        <v>71</v>
      </c>
      <c r="AY99" s="156" t="s">
        <v>144</v>
      </c>
      <c r="BK99" s="165">
        <f>BK100+BK168+BK240</f>
        <v>0</v>
      </c>
    </row>
    <row r="100" s="12" customFormat="1" ht="22.8" customHeight="1">
      <c r="A100" s="12"/>
      <c r="B100" s="155"/>
      <c r="C100" s="12"/>
      <c r="D100" s="156" t="s">
        <v>70</v>
      </c>
      <c r="E100" s="166" t="s">
        <v>79</v>
      </c>
      <c r="F100" s="166" t="s">
        <v>145</v>
      </c>
      <c r="G100" s="12"/>
      <c r="H100" s="12"/>
      <c r="I100" s="158"/>
      <c r="J100" s="167">
        <f>BK100</f>
        <v>0</v>
      </c>
      <c r="K100" s="12"/>
      <c r="L100" s="155"/>
      <c r="M100" s="160"/>
      <c r="N100" s="161"/>
      <c r="O100" s="161"/>
      <c r="P100" s="162">
        <f>P101+P139+P155</f>
        <v>0</v>
      </c>
      <c r="Q100" s="161"/>
      <c r="R100" s="162">
        <f>R101+R139+R155</f>
        <v>0</v>
      </c>
      <c r="S100" s="161"/>
      <c r="T100" s="163">
        <f>T101+T139+T155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56" t="s">
        <v>79</v>
      </c>
      <c r="AT100" s="164" t="s">
        <v>70</v>
      </c>
      <c r="AU100" s="164" t="s">
        <v>79</v>
      </c>
      <c r="AY100" s="156" t="s">
        <v>144</v>
      </c>
      <c r="BK100" s="165">
        <f>BK101+BK139+BK155</f>
        <v>0</v>
      </c>
    </row>
    <row r="101" s="12" customFormat="1" ht="20.88" customHeight="1">
      <c r="A101" s="12"/>
      <c r="B101" s="155"/>
      <c r="C101" s="12"/>
      <c r="D101" s="156" t="s">
        <v>70</v>
      </c>
      <c r="E101" s="166" t="s">
        <v>9</v>
      </c>
      <c r="F101" s="166" t="s">
        <v>1012</v>
      </c>
      <c r="G101" s="12"/>
      <c r="H101" s="12"/>
      <c r="I101" s="158"/>
      <c r="J101" s="167">
        <f>BK101</f>
        <v>0</v>
      </c>
      <c r="K101" s="12"/>
      <c r="L101" s="155"/>
      <c r="M101" s="160"/>
      <c r="N101" s="161"/>
      <c r="O101" s="161"/>
      <c r="P101" s="162">
        <f>SUM(P102:P138)</f>
        <v>0</v>
      </c>
      <c r="Q101" s="161"/>
      <c r="R101" s="162">
        <f>SUM(R102:R138)</f>
        <v>0</v>
      </c>
      <c r="S101" s="161"/>
      <c r="T101" s="163">
        <f>SUM(T102:T138)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6" t="s">
        <v>79</v>
      </c>
      <c r="AT101" s="164" t="s">
        <v>70</v>
      </c>
      <c r="AU101" s="164" t="s">
        <v>81</v>
      </c>
      <c r="AY101" s="156" t="s">
        <v>144</v>
      </c>
      <c r="BK101" s="165">
        <f>SUM(BK102:BK138)</f>
        <v>0</v>
      </c>
    </row>
    <row r="102" s="2" customFormat="1" ht="33" customHeight="1">
      <c r="A102" s="41"/>
      <c r="B102" s="168"/>
      <c r="C102" s="169" t="s">
        <v>79</v>
      </c>
      <c r="D102" s="169" t="s">
        <v>146</v>
      </c>
      <c r="E102" s="170" t="s">
        <v>1013</v>
      </c>
      <c r="F102" s="171" t="s">
        <v>1014</v>
      </c>
      <c r="G102" s="172" t="s">
        <v>189</v>
      </c>
      <c r="H102" s="173">
        <v>82.561999999999998</v>
      </c>
      <c r="I102" s="174"/>
      <c r="J102" s="175">
        <f>ROUND(I102*H102,2)</f>
        <v>0</v>
      </c>
      <c r="K102" s="171" t="s">
        <v>150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151</v>
      </c>
      <c r="AT102" s="180" t="s">
        <v>146</v>
      </c>
      <c r="AU102" s="180" t="s">
        <v>164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151</v>
      </c>
      <c r="BM102" s="180" t="s">
        <v>1015</v>
      </c>
    </row>
    <row r="103" s="2" customFormat="1">
      <c r="A103" s="41"/>
      <c r="B103" s="42"/>
      <c r="C103" s="41"/>
      <c r="D103" s="182" t="s">
        <v>153</v>
      </c>
      <c r="E103" s="41"/>
      <c r="F103" s="183" t="s">
        <v>1016</v>
      </c>
      <c r="G103" s="41"/>
      <c r="H103" s="41"/>
      <c r="I103" s="184"/>
      <c r="J103" s="41"/>
      <c r="K103" s="41"/>
      <c r="L103" s="42"/>
      <c r="M103" s="185"/>
      <c r="N103" s="186"/>
      <c r="O103" s="75"/>
      <c r="P103" s="75"/>
      <c r="Q103" s="75"/>
      <c r="R103" s="75"/>
      <c r="S103" s="75"/>
      <c r="T103" s="76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2" t="s">
        <v>153</v>
      </c>
      <c r="AU103" s="22" t="s">
        <v>164</v>
      </c>
    </row>
    <row r="104" s="16" customFormat="1">
      <c r="A104" s="16"/>
      <c r="B104" s="231"/>
      <c r="C104" s="16"/>
      <c r="D104" s="188" t="s">
        <v>159</v>
      </c>
      <c r="E104" s="232" t="s">
        <v>3</v>
      </c>
      <c r="F104" s="233" t="s">
        <v>1017</v>
      </c>
      <c r="G104" s="16"/>
      <c r="H104" s="232" t="s">
        <v>3</v>
      </c>
      <c r="I104" s="234"/>
      <c r="J104" s="16"/>
      <c r="K104" s="16"/>
      <c r="L104" s="231"/>
      <c r="M104" s="235"/>
      <c r="N104" s="236"/>
      <c r="O104" s="236"/>
      <c r="P104" s="236"/>
      <c r="Q104" s="236"/>
      <c r="R104" s="236"/>
      <c r="S104" s="236"/>
      <c r="T104" s="23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32" t="s">
        <v>159</v>
      </c>
      <c r="AU104" s="232" t="s">
        <v>164</v>
      </c>
      <c r="AV104" s="16" t="s">
        <v>79</v>
      </c>
      <c r="AW104" s="16" t="s">
        <v>33</v>
      </c>
      <c r="AX104" s="16" t="s">
        <v>71</v>
      </c>
      <c r="AY104" s="232" t="s">
        <v>144</v>
      </c>
    </row>
    <row r="105" s="13" customFormat="1">
      <c r="A105" s="13"/>
      <c r="B105" s="187"/>
      <c r="C105" s="13"/>
      <c r="D105" s="188" t="s">
        <v>159</v>
      </c>
      <c r="E105" s="189" t="s">
        <v>3</v>
      </c>
      <c r="F105" s="190" t="s">
        <v>1018</v>
      </c>
      <c r="G105" s="13"/>
      <c r="H105" s="191">
        <v>8.8000000000000007</v>
      </c>
      <c r="I105" s="192"/>
      <c r="J105" s="13"/>
      <c r="K105" s="13"/>
      <c r="L105" s="187"/>
      <c r="M105" s="193"/>
      <c r="N105" s="194"/>
      <c r="O105" s="194"/>
      <c r="P105" s="194"/>
      <c r="Q105" s="194"/>
      <c r="R105" s="194"/>
      <c r="S105" s="194"/>
      <c r="T105" s="19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9" t="s">
        <v>159</v>
      </c>
      <c r="AU105" s="189" t="s">
        <v>164</v>
      </c>
      <c r="AV105" s="13" t="s">
        <v>81</v>
      </c>
      <c r="AW105" s="13" t="s">
        <v>33</v>
      </c>
      <c r="AX105" s="13" t="s">
        <v>71</v>
      </c>
      <c r="AY105" s="189" t="s">
        <v>144</v>
      </c>
    </row>
    <row r="106" s="16" customFormat="1">
      <c r="A106" s="16"/>
      <c r="B106" s="231"/>
      <c r="C106" s="16"/>
      <c r="D106" s="188" t="s">
        <v>159</v>
      </c>
      <c r="E106" s="232" t="s">
        <v>3</v>
      </c>
      <c r="F106" s="233" t="s">
        <v>1019</v>
      </c>
      <c r="G106" s="16"/>
      <c r="H106" s="232" t="s">
        <v>3</v>
      </c>
      <c r="I106" s="234"/>
      <c r="J106" s="16"/>
      <c r="K106" s="16"/>
      <c r="L106" s="231"/>
      <c r="M106" s="235"/>
      <c r="N106" s="236"/>
      <c r="O106" s="236"/>
      <c r="P106" s="236"/>
      <c r="Q106" s="236"/>
      <c r="R106" s="236"/>
      <c r="S106" s="236"/>
      <c r="T106" s="237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T106" s="232" t="s">
        <v>159</v>
      </c>
      <c r="AU106" s="232" t="s">
        <v>164</v>
      </c>
      <c r="AV106" s="16" t="s">
        <v>79</v>
      </c>
      <c r="AW106" s="16" t="s">
        <v>33</v>
      </c>
      <c r="AX106" s="16" t="s">
        <v>71</v>
      </c>
      <c r="AY106" s="232" t="s">
        <v>144</v>
      </c>
    </row>
    <row r="107" s="13" customFormat="1">
      <c r="A107" s="13"/>
      <c r="B107" s="187"/>
      <c r="C107" s="13"/>
      <c r="D107" s="188" t="s">
        <v>159</v>
      </c>
      <c r="E107" s="189" t="s">
        <v>3</v>
      </c>
      <c r="F107" s="190" t="s">
        <v>1020</v>
      </c>
      <c r="G107" s="13"/>
      <c r="H107" s="191">
        <v>26.495999999999999</v>
      </c>
      <c r="I107" s="192"/>
      <c r="J107" s="13"/>
      <c r="K107" s="13"/>
      <c r="L107" s="187"/>
      <c r="M107" s="193"/>
      <c r="N107" s="194"/>
      <c r="O107" s="194"/>
      <c r="P107" s="194"/>
      <c r="Q107" s="194"/>
      <c r="R107" s="194"/>
      <c r="S107" s="194"/>
      <c r="T107" s="19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9" t="s">
        <v>159</v>
      </c>
      <c r="AU107" s="189" t="s">
        <v>164</v>
      </c>
      <c r="AV107" s="13" t="s">
        <v>81</v>
      </c>
      <c r="AW107" s="13" t="s">
        <v>33</v>
      </c>
      <c r="AX107" s="13" t="s">
        <v>71</v>
      </c>
      <c r="AY107" s="189" t="s">
        <v>144</v>
      </c>
    </row>
    <row r="108" s="16" customFormat="1">
      <c r="A108" s="16"/>
      <c r="B108" s="231"/>
      <c r="C108" s="16"/>
      <c r="D108" s="188" t="s">
        <v>159</v>
      </c>
      <c r="E108" s="232" t="s">
        <v>3</v>
      </c>
      <c r="F108" s="233" t="s">
        <v>1021</v>
      </c>
      <c r="G108" s="16"/>
      <c r="H108" s="232" t="s">
        <v>3</v>
      </c>
      <c r="I108" s="234"/>
      <c r="J108" s="16"/>
      <c r="K108" s="16"/>
      <c r="L108" s="231"/>
      <c r="M108" s="235"/>
      <c r="N108" s="236"/>
      <c r="O108" s="236"/>
      <c r="P108" s="236"/>
      <c r="Q108" s="236"/>
      <c r="R108" s="236"/>
      <c r="S108" s="236"/>
      <c r="T108" s="237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T108" s="232" t="s">
        <v>159</v>
      </c>
      <c r="AU108" s="232" t="s">
        <v>164</v>
      </c>
      <c r="AV108" s="16" t="s">
        <v>79</v>
      </c>
      <c r="AW108" s="16" t="s">
        <v>33</v>
      </c>
      <c r="AX108" s="16" t="s">
        <v>71</v>
      </c>
      <c r="AY108" s="232" t="s">
        <v>144</v>
      </c>
    </row>
    <row r="109" s="13" customFormat="1">
      <c r="A109" s="13"/>
      <c r="B109" s="187"/>
      <c r="C109" s="13"/>
      <c r="D109" s="188" t="s">
        <v>159</v>
      </c>
      <c r="E109" s="189" t="s">
        <v>3</v>
      </c>
      <c r="F109" s="190" t="s">
        <v>1022</v>
      </c>
      <c r="G109" s="13"/>
      <c r="H109" s="191">
        <v>20.866</v>
      </c>
      <c r="I109" s="192"/>
      <c r="J109" s="13"/>
      <c r="K109" s="13"/>
      <c r="L109" s="187"/>
      <c r="M109" s="193"/>
      <c r="N109" s="194"/>
      <c r="O109" s="194"/>
      <c r="P109" s="194"/>
      <c r="Q109" s="194"/>
      <c r="R109" s="194"/>
      <c r="S109" s="194"/>
      <c r="T109" s="19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9" t="s">
        <v>159</v>
      </c>
      <c r="AU109" s="189" t="s">
        <v>164</v>
      </c>
      <c r="AV109" s="13" t="s">
        <v>81</v>
      </c>
      <c r="AW109" s="13" t="s">
        <v>33</v>
      </c>
      <c r="AX109" s="13" t="s">
        <v>71</v>
      </c>
      <c r="AY109" s="189" t="s">
        <v>144</v>
      </c>
    </row>
    <row r="110" s="16" customFormat="1">
      <c r="A110" s="16"/>
      <c r="B110" s="231"/>
      <c r="C110" s="16"/>
      <c r="D110" s="188" t="s">
        <v>159</v>
      </c>
      <c r="E110" s="232" t="s">
        <v>3</v>
      </c>
      <c r="F110" s="233" t="s">
        <v>1023</v>
      </c>
      <c r="G110" s="16"/>
      <c r="H110" s="232" t="s">
        <v>3</v>
      </c>
      <c r="I110" s="234"/>
      <c r="J110" s="16"/>
      <c r="K110" s="16"/>
      <c r="L110" s="231"/>
      <c r="M110" s="235"/>
      <c r="N110" s="236"/>
      <c r="O110" s="236"/>
      <c r="P110" s="236"/>
      <c r="Q110" s="236"/>
      <c r="R110" s="236"/>
      <c r="S110" s="236"/>
      <c r="T110" s="23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32" t="s">
        <v>159</v>
      </c>
      <c r="AU110" s="232" t="s">
        <v>164</v>
      </c>
      <c r="AV110" s="16" t="s">
        <v>79</v>
      </c>
      <c r="AW110" s="16" t="s">
        <v>33</v>
      </c>
      <c r="AX110" s="16" t="s">
        <v>71</v>
      </c>
      <c r="AY110" s="232" t="s">
        <v>144</v>
      </c>
    </row>
    <row r="111" s="13" customFormat="1">
      <c r="A111" s="13"/>
      <c r="B111" s="187"/>
      <c r="C111" s="13"/>
      <c r="D111" s="188" t="s">
        <v>159</v>
      </c>
      <c r="E111" s="189" t="s">
        <v>3</v>
      </c>
      <c r="F111" s="190" t="s">
        <v>1024</v>
      </c>
      <c r="G111" s="13"/>
      <c r="H111" s="191">
        <v>8.8000000000000007</v>
      </c>
      <c r="I111" s="192"/>
      <c r="J111" s="13"/>
      <c r="K111" s="13"/>
      <c r="L111" s="187"/>
      <c r="M111" s="193"/>
      <c r="N111" s="194"/>
      <c r="O111" s="194"/>
      <c r="P111" s="194"/>
      <c r="Q111" s="194"/>
      <c r="R111" s="194"/>
      <c r="S111" s="194"/>
      <c r="T111" s="19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9" t="s">
        <v>159</v>
      </c>
      <c r="AU111" s="189" t="s">
        <v>164</v>
      </c>
      <c r="AV111" s="13" t="s">
        <v>81</v>
      </c>
      <c r="AW111" s="13" t="s">
        <v>33</v>
      </c>
      <c r="AX111" s="13" t="s">
        <v>71</v>
      </c>
      <c r="AY111" s="189" t="s">
        <v>144</v>
      </c>
    </row>
    <row r="112" s="16" customFormat="1">
      <c r="A112" s="16"/>
      <c r="B112" s="231"/>
      <c r="C112" s="16"/>
      <c r="D112" s="188" t="s">
        <v>159</v>
      </c>
      <c r="E112" s="232" t="s">
        <v>3</v>
      </c>
      <c r="F112" s="233" t="s">
        <v>1021</v>
      </c>
      <c r="G112" s="16"/>
      <c r="H112" s="232" t="s">
        <v>3</v>
      </c>
      <c r="I112" s="234"/>
      <c r="J112" s="16"/>
      <c r="K112" s="16"/>
      <c r="L112" s="231"/>
      <c r="M112" s="235"/>
      <c r="N112" s="236"/>
      <c r="O112" s="236"/>
      <c r="P112" s="236"/>
      <c r="Q112" s="236"/>
      <c r="R112" s="236"/>
      <c r="S112" s="236"/>
      <c r="T112" s="237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32" t="s">
        <v>159</v>
      </c>
      <c r="AU112" s="232" t="s">
        <v>164</v>
      </c>
      <c r="AV112" s="16" t="s">
        <v>79</v>
      </c>
      <c r="AW112" s="16" t="s">
        <v>33</v>
      </c>
      <c r="AX112" s="16" t="s">
        <v>71</v>
      </c>
      <c r="AY112" s="232" t="s">
        <v>144</v>
      </c>
    </row>
    <row r="113" s="13" customFormat="1">
      <c r="A113" s="13"/>
      <c r="B113" s="187"/>
      <c r="C113" s="13"/>
      <c r="D113" s="188" t="s">
        <v>159</v>
      </c>
      <c r="E113" s="189" t="s">
        <v>3</v>
      </c>
      <c r="F113" s="190" t="s">
        <v>1025</v>
      </c>
      <c r="G113" s="13"/>
      <c r="H113" s="191">
        <v>17.600000000000001</v>
      </c>
      <c r="I113" s="192"/>
      <c r="J113" s="13"/>
      <c r="K113" s="13"/>
      <c r="L113" s="187"/>
      <c r="M113" s="193"/>
      <c r="N113" s="194"/>
      <c r="O113" s="194"/>
      <c r="P113" s="194"/>
      <c r="Q113" s="194"/>
      <c r="R113" s="194"/>
      <c r="S113" s="194"/>
      <c r="T113" s="19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9" t="s">
        <v>159</v>
      </c>
      <c r="AU113" s="189" t="s">
        <v>164</v>
      </c>
      <c r="AV113" s="13" t="s">
        <v>81</v>
      </c>
      <c r="AW113" s="13" t="s">
        <v>33</v>
      </c>
      <c r="AX113" s="13" t="s">
        <v>71</v>
      </c>
      <c r="AY113" s="189" t="s">
        <v>144</v>
      </c>
    </row>
    <row r="114" s="14" customFormat="1">
      <c r="A114" s="14"/>
      <c r="B114" s="196"/>
      <c r="C114" s="14"/>
      <c r="D114" s="188" t="s">
        <v>159</v>
      </c>
      <c r="E114" s="197" t="s">
        <v>3</v>
      </c>
      <c r="F114" s="198" t="s">
        <v>163</v>
      </c>
      <c r="G114" s="14"/>
      <c r="H114" s="199">
        <v>82.562000000000012</v>
      </c>
      <c r="I114" s="200"/>
      <c r="J114" s="14"/>
      <c r="K114" s="14"/>
      <c r="L114" s="196"/>
      <c r="M114" s="201"/>
      <c r="N114" s="202"/>
      <c r="O114" s="202"/>
      <c r="P114" s="202"/>
      <c r="Q114" s="202"/>
      <c r="R114" s="202"/>
      <c r="S114" s="202"/>
      <c r="T114" s="20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7" t="s">
        <v>159</v>
      </c>
      <c r="AU114" s="197" t="s">
        <v>164</v>
      </c>
      <c r="AV114" s="14" t="s">
        <v>151</v>
      </c>
      <c r="AW114" s="14" t="s">
        <v>33</v>
      </c>
      <c r="AX114" s="14" t="s">
        <v>79</v>
      </c>
      <c r="AY114" s="197" t="s">
        <v>144</v>
      </c>
    </row>
    <row r="115" s="2" customFormat="1" ht="44.25" customHeight="1">
      <c r="A115" s="41"/>
      <c r="B115" s="168"/>
      <c r="C115" s="169" t="s">
        <v>81</v>
      </c>
      <c r="D115" s="169" t="s">
        <v>146</v>
      </c>
      <c r="E115" s="170" t="s">
        <v>1026</v>
      </c>
      <c r="F115" s="171" t="s">
        <v>1027</v>
      </c>
      <c r="G115" s="172" t="s">
        <v>189</v>
      </c>
      <c r="H115" s="173">
        <v>6.8399999999999999</v>
      </c>
      <c r="I115" s="174"/>
      <c r="J115" s="175">
        <f>ROUND(I115*H115,2)</f>
        <v>0</v>
      </c>
      <c r="K115" s="171" t="s">
        <v>150</v>
      </c>
      <c r="L115" s="42"/>
      <c r="M115" s="176" t="s">
        <v>3</v>
      </c>
      <c r="N115" s="177" t="s">
        <v>42</v>
      </c>
      <c r="O115" s="7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180" t="s">
        <v>151</v>
      </c>
      <c r="AT115" s="180" t="s">
        <v>146</v>
      </c>
      <c r="AU115" s="180" t="s">
        <v>164</v>
      </c>
      <c r="AY115" s="22" t="s">
        <v>144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22" t="s">
        <v>79</v>
      </c>
      <c r="BK115" s="181">
        <f>ROUND(I115*H115,2)</f>
        <v>0</v>
      </c>
      <c r="BL115" s="22" t="s">
        <v>151</v>
      </c>
      <c r="BM115" s="180" t="s">
        <v>1028</v>
      </c>
    </row>
    <row r="116" s="2" customFormat="1">
      <c r="A116" s="41"/>
      <c r="B116" s="42"/>
      <c r="C116" s="41"/>
      <c r="D116" s="182" t="s">
        <v>153</v>
      </c>
      <c r="E116" s="41"/>
      <c r="F116" s="183" t="s">
        <v>1029</v>
      </c>
      <c r="G116" s="41"/>
      <c r="H116" s="41"/>
      <c r="I116" s="184"/>
      <c r="J116" s="41"/>
      <c r="K116" s="41"/>
      <c r="L116" s="42"/>
      <c r="M116" s="185"/>
      <c r="N116" s="186"/>
      <c r="O116" s="75"/>
      <c r="P116" s="75"/>
      <c r="Q116" s="75"/>
      <c r="R116" s="75"/>
      <c r="S116" s="75"/>
      <c r="T116" s="76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2" t="s">
        <v>153</v>
      </c>
      <c r="AU116" s="22" t="s">
        <v>164</v>
      </c>
    </row>
    <row r="117" s="16" customFormat="1">
      <c r="A117" s="16"/>
      <c r="B117" s="231"/>
      <c r="C117" s="16"/>
      <c r="D117" s="188" t="s">
        <v>159</v>
      </c>
      <c r="E117" s="232" t="s">
        <v>3</v>
      </c>
      <c r="F117" s="233" t="s">
        <v>1030</v>
      </c>
      <c r="G117" s="16"/>
      <c r="H117" s="232" t="s">
        <v>3</v>
      </c>
      <c r="I117" s="234"/>
      <c r="J117" s="16"/>
      <c r="K117" s="16"/>
      <c r="L117" s="231"/>
      <c r="M117" s="235"/>
      <c r="N117" s="236"/>
      <c r="O117" s="236"/>
      <c r="P117" s="236"/>
      <c r="Q117" s="236"/>
      <c r="R117" s="236"/>
      <c r="S117" s="236"/>
      <c r="T117" s="237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32" t="s">
        <v>159</v>
      </c>
      <c r="AU117" s="232" t="s">
        <v>164</v>
      </c>
      <c r="AV117" s="16" t="s">
        <v>79</v>
      </c>
      <c r="AW117" s="16" t="s">
        <v>33</v>
      </c>
      <c r="AX117" s="16" t="s">
        <v>71</v>
      </c>
      <c r="AY117" s="232" t="s">
        <v>144</v>
      </c>
    </row>
    <row r="118" s="13" customFormat="1">
      <c r="A118" s="13"/>
      <c r="B118" s="187"/>
      <c r="C118" s="13"/>
      <c r="D118" s="188" t="s">
        <v>159</v>
      </c>
      <c r="E118" s="189" t="s">
        <v>3</v>
      </c>
      <c r="F118" s="190" t="s">
        <v>1031</v>
      </c>
      <c r="G118" s="13"/>
      <c r="H118" s="191">
        <v>3.6480000000000001</v>
      </c>
      <c r="I118" s="192"/>
      <c r="J118" s="13"/>
      <c r="K118" s="13"/>
      <c r="L118" s="187"/>
      <c r="M118" s="193"/>
      <c r="N118" s="194"/>
      <c r="O118" s="194"/>
      <c r="P118" s="194"/>
      <c r="Q118" s="194"/>
      <c r="R118" s="194"/>
      <c r="S118" s="194"/>
      <c r="T118" s="19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9" t="s">
        <v>159</v>
      </c>
      <c r="AU118" s="189" t="s">
        <v>164</v>
      </c>
      <c r="AV118" s="13" t="s">
        <v>81</v>
      </c>
      <c r="AW118" s="13" t="s">
        <v>33</v>
      </c>
      <c r="AX118" s="13" t="s">
        <v>71</v>
      </c>
      <c r="AY118" s="189" t="s">
        <v>144</v>
      </c>
    </row>
    <row r="119" s="16" customFormat="1">
      <c r="A119" s="16"/>
      <c r="B119" s="231"/>
      <c r="C119" s="16"/>
      <c r="D119" s="188" t="s">
        <v>159</v>
      </c>
      <c r="E119" s="232" t="s">
        <v>3</v>
      </c>
      <c r="F119" s="233" t="s">
        <v>1032</v>
      </c>
      <c r="G119" s="16"/>
      <c r="H119" s="232" t="s">
        <v>3</v>
      </c>
      <c r="I119" s="234"/>
      <c r="J119" s="16"/>
      <c r="K119" s="16"/>
      <c r="L119" s="231"/>
      <c r="M119" s="235"/>
      <c r="N119" s="236"/>
      <c r="O119" s="236"/>
      <c r="P119" s="236"/>
      <c r="Q119" s="236"/>
      <c r="R119" s="236"/>
      <c r="S119" s="236"/>
      <c r="T119" s="23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32" t="s">
        <v>159</v>
      </c>
      <c r="AU119" s="232" t="s">
        <v>164</v>
      </c>
      <c r="AV119" s="16" t="s">
        <v>79</v>
      </c>
      <c r="AW119" s="16" t="s">
        <v>33</v>
      </c>
      <c r="AX119" s="16" t="s">
        <v>71</v>
      </c>
      <c r="AY119" s="232" t="s">
        <v>144</v>
      </c>
    </row>
    <row r="120" s="13" customFormat="1">
      <c r="A120" s="13"/>
      <c r="B120" s="187"/>
      <c r="C120" s="13"/>
      <c r="D120" s="188" t="s">
        <v>159</v>
      </c>
      <c r="E120" s="189" t="s">
        <v>3</v>
      </c>
      <c r="F120" s="190" t="s">
        <v>1033</v>
      </c>
      <c r="G120" s="13"/>
      <c r="H120" s="191">
        <v>3.1920000000000002</v>
      </c>
      <c r="I120" s="192"/>
      <c r="J120" s="13"/>
      <c r="K120" s="13"/>
      <c r="L120" s="187"/>
      <c r="M120" s="193"/>
      <c r="N120" s="194"/>
      <c r="O120" s="194"/>
      <c r="P120" s="194"/>
      <c r="Q120" s="194"/>
      <c r="R120" s="194"/>
      <c r="S120" s="194"/>
      <c r="T120" s="19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9" t="s">
        <v>159</v>
      </c>
      <c r="AU120" s="189" t="s">
        <v>164</v>
      </c>
      <c r="AV120" s="13" t="s">
        <v>81</v>
      </c>
      <c r="AW120" s="13" t="s">
        <v>33</v>
      </c>
      <c r="AX120" s="13" t="s">
        <v>71</v>
      </c>
      <c r="AY120" s="189" t="s">
        <v>144</v>
      </c>
    </row>
    <row r="121" s="14" customFormat="1">
      <c r="A121" s="14"/>
      <c r="B121" s="196"/>
      <c r="C121" s="14"/>
      <c r="D121" s="188" t="s">
        <v>159</v>
      </c>
      <c r="E121" s="197" t="s">
        <v>3</v>
      </c>
      <c r="F121" s="198" t="s">
        <v>163</v>
      </c>
      <c r="G121" s="14"/>
      <c r="H121" s="199">
        <v>6.8399999999999999</v>
      </c>
      <c r="I121" s="200"/>
      <c r="J121" s="14"/>
      <c r="K121" s="14"/>
      <c r="L121" s="196"/>
      <c r="M121" s="201"/>
      <c r="N121" s="202"/>
      <c r="O121" s="202"/>
      <c r="P121" s="202"/>
      <c r="Q121" s="202"/>
      <c r="R121" s="202"/>
      <c r="S121" s="202"/>
      <c r="T121" s="20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7" t="s">
        <v>159</v>
      </c>
      <c r="AU121" s="197" t="s">
        <v>164</v>
      </c>
      <c r="AV121" s="14" t="s">
        <v>151</v>
      </c>
      <c r="AW121" s="14" t="s">
        <v>33</v>
      </c>
      <c r="AX121" s="14" t="s">
        <v>79</v>
      </c>
      <c r="AY121" s="197" t="s">
        <v>144</v>
      </c>
    </row>
    <row r="122" s="2" customFormat="1" ht="37.8" customHeight="1">
      <c r="A122" s="41"/>
      <c r="B122" s="168"/>
      <c r="C122" s="169" t="s">
        <v>164</v>
      </c>
      <c r="D122" s="169" t="s">
        <v>146</v>
      </c>
      <c r="E122" s="170" t="s">
        <v>1034</v>
      </c>
      <c r="F122" s="171" t="s">
        <v>1035</v>
      </c>
      <c r="G122" s="172" t="s">
        <v>189</v>
      </c>
      <c r="H122" s="173">
        <v>3.8700000000000001</v>
      </c>
      <c r="I122" s="174"/>
      <c r="J122" s="175">
        <f>ROUND(I122*H122,2)</f>
        <v>0</v>
      </c>
      <c r="K122" s="171" t="s">
        <v>150</v>
      </c>
      <c r="L122" s="42"/>
      <c r="M122" s="176" t="s">
        <v>3</v>
      </c>
      <c r="N122" s="177" t="s">
        <v>42</v>
      </c>
      <c r="O122" s="7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180" t="s">
        <v>151</v>
      </c>
      <c r="AT122" s="180" t="s">
        <v>146</v>
      </c>
      <c r="AU122" s="180" t="s">
        <v>164</v>
      </c>
      <c r="AY122" s="22" t="s">
        <v>144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22" t="s">
        <v>79</v>
      </c>
      <c r="BK122" s="181">
        <f>ROUND(I122*H122,2)</f>
        <v>0</v>
      </c>
      <c r="BL122" s="22" t="s">
        <v>151</v>
      </c>
      <c r="BM122" s="180" t="s">
        <v>1036</v>
      </c>
    </row>
    <row r="123" s="2" customFormat="1">
      <c r="A123" s="41"/>
      <c r="B123" s="42"/>
      <c r="C123" s="41"/>
      <c r="D123" s="182" t="s">
        <v>153</v>
      </c>
      <c r="E123" s="41"/>
      <c r="F123" s="183" t="s">
        <v>1037</v>
      </c>
      <c r="G123" s="41"/>
      <c r="H123" s="41"/>
      <c r="I123" s="184"/>
      <c r="J123" s="41"/>
      <c r="K123" s="41"/>
      <c r="L123" s="42"/>
      <c r="M123" s="185"/>
      <c r="N123" s="186"/>
      <c r="O123" s="75"/>
      <c r="P123" s="75"/>
      <c r="Q123" s="75"/>
      <c r="R123" s="75"/>
      <c r="S123" s="75"/>
      <c r="T123" s="76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2" t="s">
        <v>153</v>
      </c>
      <c r="AU123" s="22" t="s">
        <v>164</v>
      </c>
    </row>
    <row r="124" s="16" customFormat="1">
      <c r="A124" s="16"/>
      <c r="B124" s="231"/>
      <c r="C124" s="16"/>
      <c r="D124" s="188" t="s">
        <v>159</v>
      </c>
      <c r="E124" s="232" t="s">
        <v>3</v>
      </c>
      <c r="F124" s="233" t="s">
        <v>1038</v>
      </c>
      <c r="G124" s="16"/>
      <c r="H124" s="232" t="s">
        <v>3</v>
      </c>
      <c r="I124" s="234"/>
      <c r="J124" s="16"/>
      <c r="K124" s="16"/>
      <c r="L124" s="231"/>
      <c r="M124" s="235"/>
      <c r="N124" s="236"/>
      <c r="O124" s="236"/>
      <c r="P124" s="236"/>
      <c r="Q124" s="236"/>
      <c r="R124" s="236"/>
      <c r="S124" s="236"/>
      <c r="T124" s="237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32" t="s">
        <v>159</v>
      </c>
      <c r="AU124" s="232" t="s">
        <v>164</v>
      </c>
      <c r="AV124" s="16" t="s">
        <v>79</v>
      </c>
      <c r="AW124" s="16" t="s">
        <v>33</v>
      </c>
      <c r="AX124" s="16" t="s">
        <v>71</v>
      </c>
      <c r="AY124" s="232" t="s">
        <v>144</v>
      </c>
    </row>
    <row r="125" s="13" customFormat="1">
      <c r="A125" s="13"/>
      <c r="B125" s="187"/>
      <c r="C125" s="13"/>
      <c r="D125" s="188" t="s">
        <v>159</v>
      </c>
      <c r="E125" s="189" t="s">
        <v>3</v>
      </c>
      <c r="F125" s="190" t="s">
        <v>1039</v>
      </c>
      <c r="G125" s="13"/>
      <c r="H125" s="191">
        <v>0.35999999999999999</v>
      </c>
      <c r="I125" s="192"/>
      <c r="J125" s="13"/>
      <c r="K125" s="13"/>
      <c r="L125" s="187"/>
      <c r="M125" s="193"/>
      <c r="N125" s="194"/>
      <c r="O125" s="194"/>
      <c r="P125" s="194"/>
      <c r="Q125" s="194"/>
      <c r="R125" s="194"/>
      <c r="S125" s="194"/>
      <c r="T125" s="19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9" t="s">
        <v>159</v>
      </c>
      <c r="AU125" s="189" t="s">
        <v>164</v>
      </c>
      <c r="AV125" s="13" t="s">
        <v>81</v>
      </c>
      <c r="AW125" s="13" t="s">
        <v>33</v>
      </c>
      <c r="AX125" s="13" t="s">
        <v>71</v>
      </c>
      <c r="AY125" s="189" t="s">
        <v>144</v>
      </c>
    </row>
    <row r="126" s="16" customFormat="1">
      <c r="A126" s="16"/>
      <c r="B126" s="231"/>
      <c r="C126" s="16"/>
      <c r="D126" s="188" t="s">
        <v>159</v>
      </c>
      <c r="E126" s="232" t="s">
        <v>3</v>
      </c>
      <c r="F126" s="233" t="s">
        <v>1040</v>
      </c>
      <c r="G126" s="16"/>
      <c r="H126" s="232" t="s">
        <v>3</v>
      </c>
      <c r="I126" s="234"/>
      <c r="J126" s="16"/>
      <c r="K126" s="16"/>
      <c r="L126" s="231"/>
      <c r="M126" s="235"/>
      <c r="N126" s="236"/>
      <c r="O126" s="236"/>
      <c r="P126" s="236"/>
      <c r="Q126" s="236"/>
      <c r="R126" s="236"/>
      <c r="S126" s="236"/>
      <c r="T126" s="23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32" t="s">
        <v>159</v>
      </c>
      <c r="AU126" s="232" t="s">
        <v>164</v>
      </c>
      <c r="AV126" s="16" t="s">
        <v>79</v>
      </c>
      <c r="AW126" s="16" t="s">
        <v>33</v>
      </c>
      <c r="AX126" s="16" t="s">
        <v>71</v>
      </c>
      <c r="AY126" s="232" t="s">
        <v>144</v>
      </c>
    </row>
    <row r="127" s="13" customFormat="1">
      <c r="A127" s="13"/>
      <c r="B127" s="187"/>
      <c r="C127" s="13"/>
      <c r="D127" s="188" t="s">
        <v>159</v>
      </c>
      <c r="E127" s="189" t="s">
        <v>3</v>
      </c>
      <c r="F127" s="190" t="s">
        <v>1041</v>
      </c>
      <c r="G127" s="13"/>
      <c r="H127" s="191">
        <v>0.192</v>
      </c>
      <c r="I127" s="192"/>
      <c r="J127" s="13"/>
      <c r="K127" s="13"/>
      <c r="L127" s="187"/>
      <c r="M127" s="193"/>
      <c r="N127" s="194"/>
      <c r="O127" s="194"/>
      <c r="P127" s="194"/>
      <c r="Q127" s="194"/>
      <c r="R127" s="194"/>
      <c r="S127" s="194"/>
      <c r="T127" s="19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9" t="s">
        <v>159</v>
      </c>
      <c r="AU127" s="189" t="s">
        <v>164</v>
      </c>
      <c r="AV127" s="13" t="s">
        <v>81</v>
      </c>
      <c r="AW127" s="13" t="s">
        <v>33</v>
      </c>
      <c r="AX127" s="13" t="s">
        <v>71</v>
      </c>
      <c r="AY127" s="189" t="s">
        <v>144</v>
      </c>
    </row>
    <row r="128" s="16" customFormat="1">
      <c r="A128" s="16"/>
      <c r="B128" s="231"/>
      <c r="C128" s="16"/>
      <c r="D128" s="188" t="s">
        <v>159</v>
      </c>
      <c r="E128" s="232" t="s">
        <v>3</v>
      </c>
      <c r="F128" s="233" t="s">
        <v>1042</v>
      </c>
      <c r="G128" s="16"/>
      <c r="H128" s="232" t="s">
        <v>3</v>
      </c>
      <c r="I128" s="234"/>
      <c r="J128" s="16"/>
      <c r="K128" s="16"/>
      <c r="L128" s="231"/>
      <c r="M128" s="235"/>
      <c r="N128" s="236"/>
      <c r="O128" s="236"/>
      <c r="P128" s="236"/>
      <c r="Q128" s="236"/>
      <c r="R128" s="236"/>
      <c r="S128" s="236"/>
      <c r="T128" s="23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32" t="s">
        <v>159</v>
      </c>
      <c r="AU128" s="232" t="s">
        <v>164</v>
      </c>
      <c r="AV128" s="16" t="s">
        <v>79</v>
      </c>
      <c r="AW128" s="16" t="s">
        <v>33</v>
      </c>
      <c r="AX128" s="16" t="s">
        <v>71</v>
      </c>
      <c r="AY128" s="232" t="s">
        <v>144</v>
      </c>
    </row>
    <row r="129" s="13" customFormat="1">
      <c r="A129" s="13"/>
      <c r="B129" s="187"/>
      <c r="C129" s="13"/>
      <c r="D129" s="188" t="s">
        <v>159</v>
      </c>
      <c r="E129" s="189" t="s">
        <v>3</v>
      </c>
      <c r="F129" s="190" t="s">
        <v>1043</v>
      </c>
      <c r="G129" s="13"/>
      <c r="H129" s="191">
        <v>0.32000000000000001</v>
      </c>
      <c r="I129" s="192"/>
      <c r="J129" s="13"/>
      <c r="K129" s="13"/>
      <c r="L129" s="187"/>
      <c r="M129" s="193"/>
      <c r="N129" s="194"/>
      <c r="O129" s="194"/>
      <c r="P129" s="194"/>
      <c r="Q129" s="194"/>
      <c r="R129" s="194"/>
      <c r="S129" s="194"/>
      <c r="T129" s="19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9" t="s">
        <v>159</v>
      </c>
      <c r="AU129" s="189" t="s">
        <v>164</v>
      </c>
      <c r="AV129" s="13" t="s">
        <v>81</v>
      </c>
      <c r="AW129" s="13" t="s">
        <v>33</v>
      </c>
      <c r="AX129" s="13" t="s">
        <v>71</v>
      </c>
      <c r="AY129" s="189" t="s">
        <v>144</v>
      </c>
    </row>
    <row r="130" s="16" customFormat="1">
      <c r="A130" s="16"/>
      <c r="B130" s="231"/>
      <c r="C130" s="16"/>
      <c r="D130" s="188" t="s">
        <v>159</v>
      </c>
      <c r="E130" s="232" t="s">
        <v>3</v>
      </c>
      <c r="F130" s="233" t="s">
        <v>1044</v>
      </c>
      <c r="G130" s="16"/>
      <c r="H130" s="232" t="s">
        <v>3</v>
      </c>
      <c r="I130" s="234"/>
      <c r="J130" s="16"/>
      <c r="K130" s="16"/>
      <c r="L130" s="231"/>
      <c r="M130" s="235"/>
      <c r="N130" s="236"/>
      <c r="O130" s="236"/>
      <c r="P130" s="236"/>
      <c r="Q130" s="236"/>
      <c r="R130" s="236"/>
      <c r="S130" s="236"/>
      <c r="T130" s="23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32" t="s">
        <v>159</v>
      </c>
      <c r="AU130" s="232" t="s">
        <v>164</v>
      </c>
      <c r="AV130" s="16" t="s">
        <v>79</v>
      </c>
      <c r="AW130" s="16" t="s">
        <v>33</v>
      </c>
      <c r="AX130" s="16" t="s">
        <v>71</v>
      </c>
      <c r="AY130" s="232" t="s">
        <v>144</v>
      </c>
    </row>
    <row r="131" s="13" customFormat="1">
      <c r="A131" s="13"/>
      <c r="B131" s="187"/>
      <c r="C131" s="13"/>
      <c r="D131" s="188" t="s">
        <v>159</v>
      </c>
      <c r="E131" s="189" t="s">
        <v>3</v>
      </c>
      <c r="F131" s="190" t="s">
        <v>1045</v>
      </c>
      <c r="G131" s="13"/>
      <c r="H131" s="191">
        <v>0.71999999999999997</v>
      </c>
      <c r="I131" s="192"/>
      <c r="J131" s="13"/>
      <c r="K131" s="13"/>
      <c r="L131" s="187"/>
      <c r="M131" s="193"/>
      <c r="N131" s="194"/>
      <c r="O131" s="194"/>
      <c r="P131" s="194"/>
      <c r="Q131" s="194"/>
      <c r="R131" s="194"/>
      <c r="S131" s="194"/>
      <c r="T131" s="19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9" t="s">
        <v>159</v>
      </c>
      <c r="AU131" s="189" t="s">
        <v>164</v>
      </c>
      <c r="AV131" s="13" t="s">
        <v>81</v>
      </c>
      <c r="AW131" s="13" t="s">
        <v>33</v>
      </c>
      <c r="AX131" s="13" t="s">
        <v>71</v>
      </c>
      <c r="AY131" s="189" t="s">
        <v>144</v>
      </c>
    </row>
    <row r="132" s="16" customFormat="1">
      <c r="A132" s="16"/>
      <c r="B132" s="231"/>
      <c r="C132" s="16"/>
      <c r="D132" s="188" t="s">
        <v>159</v>
      </c>
      <c r="E132" s="232" t="s">
        <v>3</v>
      </c>
      <c r="F132" s="233" t="s">
        <v>1046</v>
      </c>
      <c r="G132" s="16"/>
      <c r="H132" s="232" t="s">
        <v>3</v>
      </c>
      <c r="I132" s="234"/>
      <c r="J132" s="16"/>
      <c r="K132" s="16"/>
      <c r="L132" s="231"/>
      <c r="M132" s="235"/>
      <c r="N132" s="236"/>
      <c r="O132" s="236"/>
      <c r="P132" s="236"/>
      <c r="Q132" s="236"/>
      <c r="R132" s="236"/>
      <c r="S132" s="236"/>
      <c r="T132" s="23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32" t="s">
        <v>159</v>
      </c>
      <c r="AU132" s="232" t="s">
        <v>164</v>
      </c>
      <c r="AV132" s="16" t="s">
        <v>79</v>
      </c>
      <c r="AW132" s="16" t="s">
        <v>33</v>
      </c>
      <c r="AX132" s="16" t="s">
        <v>71</v>
      </c>
      <c r="AY132" s="232" t="s">
        <v>144</v>
      </c>
    </row>
    <row r="133" s="13" customFormat="1">
      <c r="A133" s="13"/>
      <c r="B133" s="187"/>
      <c r="C133" s="13"/>
      <c r="D133" s="188" t="s">
        <v>159</v>
      </c>
      <c r="E133" s="189" t="s">
        <v>3</v>
      </c>
      <c r="F133" s="190" t="s">
        <v>1047</v>
      </c>
      <c r="G133" s="13"/>
      <c r="H133" s="191">
        <v>0.28000000000000003</v>
      </c>
      <c r="I133" s="192"/>
      <c r="J133" s="13"/>
      <c r="K133" s="13"/>
      <c r="L133" s="187"/>
      <c r="M133" s="193"/>
      <c r="N133" s="194"/>
      <c r="O133" s="194"/>
      <c r="P133" s="194"/>
      <c r="Q133" s="194"/>
      <c r="R133" s="194"/>
      <c r="S133" s="194"/>
      <c r="T133" s="19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9" t="s">
        <v>159</v>
      </c>
      <c r="AU133" s="189" t="s">
        <v>164</v>
      </c>
      <c r="AV133" s="13" t="s">
        <v>81</v>
      </c>
      <c r="AW133" s="13" t="s">
        <v>33</v>
      </c>
      <c r="AX133" s="13" t="s">
        <v>71</v>
      </c>
      <c r="AY133" s="189" t="s">
        <v>144</v>
      </c>
    </row>
    <row r="134" s="16" customFormat="1">
      <c r="A134" s="16"/>
      <c r="B134" s="231"/>
      <c r="C134" s="16"/>
      <c r="D134" s="188" t="s">
        <v>159</v>
      </c>
      <c r="E134" s="232" t="s">
        <v>3</v>
      </c>
      <c r="F134" s="233" t="s">
        <v>1048</v>
      </c>
      <c r="G134" s="16"/>
      <c r="H134" s="232" t="s">
        <v>3</v>
      </c>
      <c r="I134" s="234"/>
      <c r="J134" s="16"/>
      <c r="K134" s="16"/>
      <c r="L134" s="231"/>
      <c r="M134" s="235"/>
      <c r="N134" s="236"/>
      <c r="O134" s="236"/>
      <c r="P134" s="236"/>
      <c r="Q134" s="236"/>
      <c r="R134" s="236"/>
      <c r="S134" s="236"/>
      <c r="T134" s="237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32" t="s">
        <v>159</v>
      </c>
      <c r="AU134" s="232" t="s">
        <v>164</v>
      </c>
      <c r="AV134" s="16" t="s">
        <v>79</v>
      </c>
      <c r="AW134" s="16" t="s">
        <v>33</v>
      </c>
      <c r="AX134" s="16" t="s">
        <v>71</v>
      </c>
      <c r="AY134" s="232" t="s">
        <v>144</v>
      </c>
    </row>
    <row r="135" s="13" customFormat="1">
      <c r="A135" s="13"/>
      <c r="B135" s="187"/>
      <c r="C135" s="13"/>
      <c r="D135" s="188" t="s">
        <v>159</v>
      </c>
      <c r="E135" s="189" t="s">
        <v>3</v>
      </c>
      <c r="F135" s="190" t="s">
        <v>1049</v>
      </c>
      <c r="G135" s="13"/>
      <c r="H135" s="191">
        <v>1.1879999999999999</v>
      </c>
      <c r="I135" s="192"/>
      <c r="J135" s="13"/>
      <c r="K135" s="13"/>
      <c r="L135" s="187"/>
      <c r="M135" s="193"/>
      <c r="N135" s="194"/>
      <c r="O135" s="194"/>
      <c r="P135" s="194"/>
      <c r="Q135" s="194"/>
      <c r="R135" s="194"/>
      <c r="S135" s="194"/>
      <c r="T135" s="19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9" t="s">
        <v>159</v>
      </c>
      <c r="AU135" s="189" t="s">
        <v>164</v>
      </c>
      <c r="AV135" s="13" t="s">
        <v>81</v>
      </c>
      <c r="AW135" s="13" t="s">
        <v>33</v>
      </c>
      <c r="AX135" s="13" t="s">
        <v>71</v>
      </c>
      <c r="AY135" s="189" t="s">
        <v>144</v>
      </c>
    </row>
    <row r="136" s="16" customFormat="1">
      <c r="A136" s="16"/>
      <c r="B136" s="231"/>
      <c r="C136" s="16"/>
      <c r="D136" s="188" t="s">
        <v>159</v>
      </c>
      <c r="E136" s="232" t="s">
        <v>3</v>
      </c>
      <c r="F136" s="233" t="s">
        <v>1050</v>
      </c>
      <c r="G136" s="16"/>
      <c r="H136" s="232" t="s">
        <v>3</v>
      </c>
      <c r="I136" s="234"/>
      <c r="J136" s="16"/>
      <c r="K136" s="16"/>
      <c r="L136" s="231"/>
      <c r="M136" s="235"/>
      <c r="N136" s="236"/>
      <c r="O136" s="236"/>
      <c r="P136" s="236"/>
      <c r="Q136" s="236"/>
      <c r="R136" s="236"/>
      <c r="S136" s="236"/>
      <c r="T136" s="237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32" t="s">
        <v>159</v>
      </c>
      <c r="AU136" s="232" t="s">
        <v>164</v>
      </c>
      <c r="AV136" s="16" t="s">
        <v>79</v>
      </c>
      <c r="AW136" s="16" t="s">
        <v>33</v>
      </c>
      <c r="AX136" s="16" t="s">
        <v>71</v>
      </c>
      <c r="AY136" s="232" t="s">
        <v>144</v>
      </c>
    </row>
    <row r="137" s="13" customFormat="1">
      <c r="A137" s="13"/>
      <c r="B137" s="187"/>
      <c r="C137" s="13"/>
      <c r="D137" s="188" t="s">
        <v>159</v>
      </c>
      <c r="E137" s="189" t="s">
        <v>3</v>
      </c>
      <c r="F137" s="190" t="s">
        <v>1051</v>
      </c>
      <c r="G137" s="13"/>
      <c r="H137" s="191">
        <v>0.81000000000000005</v>
      </c>
      <c r="I137" s="192"/>
      <c r="J137" s="13"/>
      <c r="K137" s="13"/>
      <c r="L137" s="187"/>
      <c r="M137" s="193"/>
      <c r="N137" s="194"/>
      <c r="O137" s="194"/>
      <c r="P137" s="194"/>
      <c r="Q137" s="194"/>
      <c r="R137" s="194"/>
      <c r="S137" s="194"/>
      <c r="T137" s="19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9" t="s">
        <v>159</v>
      </c>
      <c r="AU137" s="189" t="s">
        <v>164</v>
      </c>
      <c r="AV137" s="13" t="s">
        <v>81</v>
      </c>
      <c r="AW137" s="13" t="s">
        <v>33</v>
      </c>
      <c r="AX137" s="13" t="s">
        <v>71</v>
      </c>
      <c r="AY137" s="189" t="s">
        <v>144</v>
      </c>
    </row>
    <row r="138" s="14" customFormat="1">
      <c r="A138" s="14"/>
      <c r="B138" s="196"/>
      <c r="C138" s="14"/>
      <c r="D138" s="188" t="s">
        <v>159</v>
      </c>
      <c r="E138" s="197" t="s">
        <v>3</v>
      </c>
      <c r="F138" s="198" t="s">
        <v>163</v>
      </c>
      <c r="G138" s="14"/>
      <c r="H138" s="199">
        <v>3.8700000000000001</v>
      </c>
      <c r="I138" s="200"/>
      <c r="J138" s="14"/>
      <c r="K138" s="14"/>
      <c r="L138" s="196"/>
      <c r="M138" s="201"/>
      <c r="N138" s="202"/>
      <c r="O138" s="202"/>
      <c r="P138" s="202"/>
      <c r="Q138" s="202"/>
      <c r="R138" s="202"/>
      <c r="S138" s="202"/>
      <c r="T138" s="20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7" t="s">
        <v>159</v>
      </c>
      <c r="AU138" s="197" t="s">
        <v>164</v>
      </c>
      <c r="AV138" s="14" t="s">
        <v>151</v>
      </c>
      <c r="AW138" s="14" t="s">
        <v>33</v>
      </c>
      <c r="AX138" s="14" t="s">
        <v>79</v>
      </c>
      <c r="AY138" s="197" t="s">
        <v>144</v>
      </c>
    </row>
    <row r="139" s="12" customFormat="1" ht="20.88" customHeight="1">
      <c r="A139" s="12"/>
      <c r="B139" s="155"/>
      <c r="C139" s="12"/>
      <c r="D139" s="156" t="s">
        <v>70</v>
      </c>
      <c r="E139" s="166" t="s">
        <v>225</v>
      </c>
      <c r="F139" s="166" t="s">
        <v>1052</v>
      </c>
      <c r="G139" s="12"/>
      <c r="H139" s="12"/>
      <c r="I139" s="158"/>
      <c r="J139" s="167">
        <f>BK139</f>
        <v>0</v>
      </c>
      <c r="K139" s="12"/>
      <c r="L139" s="155"/>
      <c r="M139" s="160"/>
      <c r="N139" s="161"/>
      <c r="O139" s="161"/>
      <c r="P139" s="162">
        <f>SUM(P140:P154)</f>
        <v>0</v>
      </c>
      <c r="Q139" s="161"/>
      <c r="R139" s="162">
        <f>SUM(R140:R154)</f>
        <v>0</v>
      </c>
      <c r="S139" s="161"/>
      <c r="T139" s="163">
        <f>SUM(T140:T154)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6" t="s">
        <v>79</v>
      </c>
      <c r="AT139" s="164" t="s">
        <v>70</v>
      </c>
      <c r="AU139" s="164" t="s">
        <v>81</v>
      </c>
      <c r="AY139" s="156" t="s">
        <v>144</v>
      </c>
      <c r="BK139" s="165">
        <f>SUM(BK140:BK154)</f>
        <v>0</v>
      </c>
    </row>
    <row r="140" s="2" customFormat="1" ht="44.25" customHeight="1">
      <c r="A140" s="41"/>
      <c r="B140" s="168"/>
      <c r="C140" s="169" t="s">
        <v>151</v>
      </c>
      <c r="D140" s="169" t="s">
        <v>146</v>
      </c>
      <c r="E140" s="170" t="s">
        <v>1053</v>
      </c>
      <c r="F140" s="171" t="s">
        <v>1054</v>
      </c>
      <c r="G140" s="172" t="s">
        <v>189</v>
      </c>
      <c r="H140" s="173">
        <v>41.345999999999997</v>
      </c>
      <c r="I140" s="174"/>
      <c r="J140" s="175">
        <f>ROUND(I140*H140,2)</f>
        <v>0</v>
      </c>
      <c r="K140" s="171" t="s">
        <v>150</v>
      </c>
      <c r="L140" s="42"/>
      <c r="M140" s="176" t="s">
        <v>3</v>
      </c>
      <c r="N140" s="177" t="s">
        <v>42</v>
      </c>
      <c r="O140" s="75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80" t="s">
        <v>151</v>
      </c>
      <c r="AT140" s="180" t="s">
        <v>146</v>
      </c>
      <c r="AU140" s="180" t="s">
        <v>164</v>
      </c>
      <c r="AY140" s="22" t="s">
        <v>144</v>
      </c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22" t="s">
        <v>79</v>
      </c>
      <c r="BK140" s="181">
        <f>ROUND(I140*H140,2)</f>
        <v>0</v>
      </c>
      <c r="BL140" s="22" t="s">
        <v>151</v>
      </c>
      <c r="BM140" s="180" t="s">
        <v>1055</v>
      </c>
    </row>
    <row r="141" s="2" customFormat="1">
      <c r="A141" s="41"/>
      <c r="B141" s="42"/>
      <c r="C141" s="41"/>
      <c r="D141" s="182" t="s">
        <v>153</v>
      </c>
      <c r="E141" s="41"/>
      <c r="F141" s="183" t="s">
        <v>1056</v>
      </c>
      <c r="G141" s="41"/>
      <c r="H141" s="41"/>
      <c r="I141" s="184"/>
      <c r="J141" s="41"/>
      <c r="K141" s="41"/>
      <c r="L141" s="42"/>
      <c r="M141" s="185"/>
      <c r="N141" s="186"/>
      <c r="O141" s="75"/>
      <c r="P141" s="75"/>
      <c r="Q141" s="75"/>
      <c r="R141" s="75"/>
      <c r="S141" s="75"/>
      <c r="T141" s="76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2" t="s">
        <v>153</v>
      </c>
      <c r="AU141" s="22" t="s">
        <v>164</v>
      </c>
    </row>
    <row r="142" s="16" customFormat="1">
      <c r="A142" s="16"/>
      <c r="B142" s="231"/>
      <c r="C142" s="16"/>
      <c r="D142" s="188" t="s">
        <v>159</v>
      </c>
      <c r="E142" s="232" t="s">
        <v>3</v>
      </c>
      <c r="F142" s="233" t="s">
        <v>1057</v>
      </c>
      <c r="G142" s="16"/>
      <c r="H142" s="232" t="s">
        <v>3</v>
      </c>
      <c r="I142" s="234"/>
      <c r="J142" s="16"/>
      <c r="K142" s="16"/>
      <c r="L142" s="231"/>
      <c r="M142" s="235"/>
      <c r="N142" s="236"/>
      <c r="O142" s="236"/>
      <c r="P142" s="236"/>
      <c r="Q142" s="236"/>
      <c r="R142" s="236"/>
      <c r="S142" s="236"/>
      <c r="T142" s="237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32" t="s">
        <v>159</v>
      </c>
      <c r="AU142" s="232" t="s">
        <v>164</v>
      </c>
      <c r="AV142" s="16" t="s">
        <v>79</v>
      </c>
      <c r="AW142" s="16" t="s">
        <v>33</v>
      </c>
      <c r="AX142" s="16" t="s">
        <v>71</v>
      </c>
      <c r="AY142" s="232" t="s">
        <v>144</v>
      </c>
    </row>
    <row r="143" s="13" customFormat="1">
      <c r="A143" s="13"/>
      <c r="B143" s="187"/>
      <c r="C143" s="13"/>
      <c r="D143" s="188" t="s">
        <v>159</v>
      </c>
      <c r="E143" s="189" t="s">
        <v>3</v>
      </c>
      <c r="F143" s="190" t="s">
        <v>1058</v>
      </c>
      <c r="G143" s="13"/>
      <c r="H143" s="191">
        <v>2.8799999999999999</v>
      </c>
      <c r="I143" s="192"/>
      <c r="J143" s="13"/>
      <c r="K143" s="13"/>
      <c r="L143" s="187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159</v>
      </c>
      <c r="AU143" s="189" t="s">
        <v>164</v>
      </c>
      <c r="AV143" s="13" t="s">
        <v>81</v>
      </c>
      <c r="AW143" s="13" t="s">
        <v>33</v>
      </c>
      <c r="AX143" s="13" t="s">
        <v>71</v>
      </c>
      <c r="AY143" s="189" t="s">
        <v>144</v>
      </c>
    </row>
    <row r="144" s="16" customFormat="1">
      <c r="A144" s="16"/>
      <c r="B144" s="231"/>
      <c r="C144" s="16"/>
      <c r="D144" s="188" t="s">
        <v>159</v>
      </c>
      <c r="E144" s="232" t="s">
        <v>3</v>
      </c>
      <c r="F144" s="233" t="s">
        <v>1019</v>
      </c>
      <c r="G144" s="16"/>
      <c r="H144" s="232" t="s">
        <v>3</v>
      </c>
      <c r="I144" s="234"/>
      <c r="J144" s="16"/>
      <c r="K144" s="16"/>
      <c r="L144" s="231"/>
      <c r="M144" s="235"/>
      <c r="N144" s="236"/>
      <c r="O144" s="236"/>
      <c r="P144" s="236"/>
      <c r="Q144" s="236"/>
      <c r="R144" s="236"/>
      <c r="S144" s="236"/>
      <c r="T144" s="237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32" t="s">
        <v>159</v>
      </c>
      <c r="AU144" s="232" t="s">
        <v>164</v>
      </c>
      <c r="AV144" s="16" t="s">
        <v>79</v>
      </c>
      <c r="AW144" s="16" t="s">
        <v>33</v>
      </c>
      <c r="AX144" s="16" t="s">
        <v>71</v>
      </c>
      <c r="AY144" s="232" t="s">
        <v>144</v>
      </c>
    </row>
    <row r="145" s="16" customFormat="1">
      <c r="A145" s="16"/>
      <c r="B145" s="231"/>
      <c r="C145" s="16"/>
      <c r="D145" s="188" t="s">
        <v>159</v>
      </c>
      <c r="E145" s="232" t="s">
        <v>3</v>
      </c>
      <c r="F145" s="233" t="s">
        <v>1021</v>
      </c>
      <c r="G145" s="16"/>
      <c r="H145" s="232" t="s">
        <v>3</v>
      </c>
      <c r="I145" s="234"/>
      <c r="J145" s="16"/>
      <c r="K145" s="16"/>
      <c r="L145" s="231"/>
      <c r="M145" s="235"/>
      <c r="N145" s="236"/>
      <c r="O145" s="236"/>
      <c r="P145" s="236"/>
      <c r="Q145" s="236"/>
      <c r="R145" s="236"/>
      <c r="S145" s="236"/>
      <c r="T145" s="237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32" t="s">
        <v>159</v>
      </c>
      <c r="AU145" s="232" t="s">
        <v>164</v>
      </c>
      <c r="AV145" s="16" t="s">
        <v>79</v>
      </c>
      <c r="AW145" s="16" t="s">
        <v>33</v>
      </c>
      <c r="AX145" s="16" t="s">
        <v>71</v>
      </c>
      <c r="AY145" s="232" t="s">
        <v>144</v>
      </c>
    </row>
    <row r="146" s="13" customFormat="1">
      <c r="A146" s="13"/>
      <c r="B146" s="187"/>
      <c r="C146" s="13"/>
      <c r="D146" s="188" t="s">
        <v>159</v>
      </c>
      <c r="E146" s="189" t="s">
        <v>3</v>
      </c>
      <c r="F146" s="190" t="s">
        <v>1022</v>
      </c>
      <c r="G146" s="13"/>
      <c r="H146" s="191">
        <v>20.866</v>
      </c>
      <c r="I146" s="192"/>
      <c r="J146" s="13"/>
      <c r="K146" s="13"/>
      <c r="L146" s="187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9" t="s">
        <v>159</v>
      </c>
      <c r="AU146" s="189" t="s">
        <v>164</v>
      </c>
      <c r="AV146" s="13" t="s">
        <v>81</v>
      </c>
      <c r="AW146" s="13" t="s">
        <v>33</v>
      </c>
      <c r="AX146" s="13" t="s">
        <v>71</v>
      </c>
      <c r="AY146" s="189" t="s">
        <v>144</v>
      </c>
    </row>
    <row r="147" s="16" customFormat="1">
      <c r="A147" s="16"/>
      <c r="B147" s="231"/>
      <c r="C147" s="16"/>
      <c r="D147" s="188" t="s">
        <v>159</v>
      </c>
      <c r="E147" s="232" t="s">
        <v>3</v>
      </c>
      <c r="F147" s="233" t="s">
        <v>1023</v>
      </c>
      <c r="G147" s="16"/>
      <c r="H147" s="232" t="s">
        <v>3</v>
      </c>
      <c r="I147" s="234"/>
      <c r="J147" s="16"/>
      <c r="K147" s="16"/>
      <c r="L147" s="231"/>
      <c r="M147" s="235"/>
      <c r="N147" s="236"/>
      <c r="O147" s="236"/>
      <c r="P147" s="236"/>
      <c r="Q147" s="236"/>
      <c r="R147" s="236"/>
      <c r="S147" s="236"/>
      <c r="T147" s="237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32" t="s">
        <v>159</v>
      </c>
      <c r="AU147" s="232" t="s">
        <v>164</v>
      </c>
      <c r="AV147" s="16" t="s">
        <v>79</v>
      </c>
      <c r="AW147" s="16" t="s">
        <v>33</v>
      </c>
      <c r="AX147" s="16" t="s">
        <v>71</v>
      </c>
      <c r="AY147" s="232" t="s">
        <v>144</v>
      </c>
    </row>
    <row r="148" s="16" customFormat="1">
      <c r="A148" s="16"/>
      <c r="B148" s="231"/>
      <c r="C148" s="16"/>
      <c r="D148" s="188" t="s">
        <v>159</v>
      </c>
      <c r="E148" s="232" t="s">
        <v>3</v>
      </c>
      <c r="F148" s="233" t="s">
        <v>1021</v>
      </c>
      <c r="G148" s="16"/>
      <c r="H148" s="232" t="s">
        <v>3</v>
      </c>
      <c r="I148" s="234"/>
      <c r="J148" s="16"/>
      <c r="K148" s="16"/>
      <c r="L148" s="231"/>
      <c r="M148" s="235"/>
      <c r="N148" s="236"/>
      <c r="O148" s="236"/>
      <c r="P148" s="236"/>
      <c r="Q148" s="236"/>
      <c r="R148" s="236"/>
      <c r="S148" s="236"/>
      <c r="T148" s="237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32" t="s">
        <v>159</v>
      </c>
      <c r="AU148" s="232" t="s">
        <v>164</v>
      </c>
      <c r="AV148" s="16" t="s">
        <v>79</v>
      </c>
      <c r="AW148" s="16" t="s">
        <v>33</v>
      </c>
      <c r="AX148" s="16" t="s">
        <v>71</v>
      </c>
      <c r="AY148" s="232" t="s">
        <v>144</v>
      </c>
    </row>
    <row r="149" s="13" customFormat="1">
      <c r="A149" s="13"/>
      <c r="B149" s="187"/>
      <c r="C149" s="13"/>
      <c r="D149" s="188" t="s">
        <v>159</v>
      </c>
      <c r="E149" s="189" t="s">
        <v>3</v>
      </c>
      <c r="F149" s="190" t="s">
        <v>1025</v>
      </c>
      <c r="G149" s="13"/>
      <c r="H149" s="191">
        <v>17.600000000000001</v>
      </c>
      <c r="I149" s="192"/>
      <c r="J149" s="13"/>
      <c r="K149" s="13"/>
      <c r="L149" s="187"/>
      <c r="M149" s="193"/>
      <c r="N149" s="194"/>
      <c r="O149" s="194"/>
      <c r="P149" s="194"/>
      <c r="Q149" s="194"/>
      <c r="R149" s="194"/>
      <c r="S149" s="194"/>
      <c r="T149" s="19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9" t="s">
        <v>159</v>
      </c>
      <c r="AU149" s="189" t="s">
        <v>164</v>
      </c>
      <c r="AV149" s="13" t="s">
        <v>81</v>
      </c>
      <c r="AW149" s="13" t="s">
        <v>33</v>
      </c>
      <c r="AX149" s="13" t="s">
        <v>71</v>
      </c>
      <c r="AY149" s="189" t="s">
        <v>144</v>
      </c>
    </row>
    <row r="150" s="14" customFormat="1">
      <c r="A150" s="14"/>
      <c r="B150" s="196"/>
      <c r="C150" s="14"/>
      <c r="D150" s="188" t="s">
        <v>159</v>
      </c>
      <c r="E150" s="197" t="s">
        <v>3</v>
      </c>
      <c r="F150" s="198" t="s">
        <v>163</v>
      </c>
      <c r="G150" s="14"/>
      <c r="H150" s="199">
        <v>41.346000000000004</v>
      </c>
      <c r="I150" s="200"/>
      <c r="J150" s="14"/>
      <c r="K150" s="14"/>
      <c r="L150" s="196"/>
      <c r="M150" s="201"/>
      <c r="N150" s="202"/>
      <c r="O150" s="202"/>
      <c r="P150" s="202"/>
      <c r="Q150" s="202"/>
      <c r="R150" s="202"/>
      <c r="S150" s="202"/>
      <c r="T150" s="20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7" t="s">
        <v>159</v>
      </c>
      <c r="AU150" s="197" t="s">
        <v>164</v>
      </c>
      <c r="AV150" s="14" t="s">
        <v>151</v>
      </c>
      <c r="AW150" s="14" t="s">
        <v>33</v>
      </c>
      <c r="AX150" s="14" t="s">
        <v>79</v>
      </c>
      <c r="AY150" s="197" t="s">
        <v>144</v>
      </c>
    </row>
    <row r="151" s="2" customFormat="1" ht="55.5" customHeight="1">
      <c r="A151" s="41"/>
      <c r="B151" s="168"/>
      <c r="C151" s="169" t="s">
        <v>174</v>
      </c>
      <c r="D151" s="169" t="s">
        <v>146</v>
      </c>
      <c r="E151" s="170" t="s">
        <v>1059</v>
      </c>
      <c r="F151" s="171" t="s">
        <v>1060</v>
      </c>
      <c r="G151" s="172" t="s">
        <v>189</v>
      </c>
      <c r="H151" s="173">
        <v>41.345999999999997</v>
      </c>
      <c r="I151" s="174"/>
      <c r="J151" s="175">
        <f>ROUND(I151*H151,2)</f>
        <v>0</v>
      </c>
      <c r="K151" s="171" t="s">
        <v>150</v>
      </c>
      <c r="L151" s="42"/>
      <c r="M151" s="176" t="s">
        <v>3</v>
      </c>
      <c r="N151" s="177" t="s">
        <v>42</v>
      </c>
      <c r="O151" s="75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180" t="s">
        <v>151</v>
      </c>
      <c r="AT151" s="180" t="s">
        <v>146</v>
      </c>
      <c r="AU151" s="180" t="s">
        <v>164</v>
      </c>
      <c r="AY151" s="22" t="s">
        <v>144</v>
      </c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22" t="s">
        <v>79</v>
      </c>
      <c r="BK151" s="181">
        <f>ROUND(I151*H151,2)</f>
        <v>0</v>
      </c>
      <c r="BL151" s="22" t="s">
        <v>151</v>
      </c>
      <c r="BM151" s="180" t="s">
        <v>1061</v>
      </c>
    </row>
    <row r="152" s="2" customFormat="1">
      <c r="A152" s="41"/>
      <c r="B152" s="42"/>
      <c r="C152" s="41"/>
      <c r="D152" s="182" t="s">
        <v>153</v>
      </c>
      <c r="E152" s="41"/>
      <c r="F152" s="183" t="s">
        <v>1062</v>
      </c>
      <c r="G152" s="41"/>
      <c r="H152" s="41"/>
      <c r="I152" s="184"/>
      <c r="J152" s="41"/>
      <c r="K152" s="41"/>
      <c r="L152" s="42"/>
      <c r="M152" s="185"/>
      <c r="N152" s="186"/>
      <c r="O152" s="75"/>
      <c r="P152" s="75"/>
      <c r="Q152" s="75"/>
      <c r="R152" s="75"/>
      <c r="S152" s="75"/>
      <c r="T152" s="76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2" t="s">
        <v>153</v>
      </c>
      <c r="AU152" s="22" t="s">
        <v>164</v>
      </c>
    </row>
    <row r="153" s="2" customFormat="1" ht="44.25" customHeight="1">
      <c r="A153" s="41"/>
      <c r="B153" s="168"/>
      <c r="C153" s="169" t="s">
        <v>179</v>
      </c>
      <c r="D153" s="169" t="s">
        <v>146</v>
      </c>
      <c r="E153" s="170" t="s">
        <v>674</v>
      </c>
      <c r="F153" s="171" t="s">
        <v>675</v>
      </c>
      <c r="G153" s="172" t="s">
        <v>189</v>
      </c>
      <c r="H153" s="173">
        <v>41.345999999999997</v>
      </c>
      <c r="I153" s="174"/>
      <c r="J153" s="175">
        <f>ROUND(I153*H153,2)</f>
        <v>0</v>
      </c>
      <c r="K153" s="171" t="s">
        <v>150</v>
      </c>
      <c r="L153" s="42"/>
      <c r="M153" s="176" t="s">
        <v>3</v>
      </c>
      <c r="N153" s="177" t="s">
        <v>42</v>
      </c>
      <c r="O153" s="75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180" t="s">
        <v>151</v>
      </c>
      <c r="AT153" s="180" t="s">
        <v>146</v>
      </c>
      <c r="AU153" s="180" t="s">
        <v>164</v>
      </c>
      <c r="AY153" s="22" t="s">
        <v>144</v>
      </c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22" t="s">
        <v>79</v>
      </c>
      <c r="BK153" s="181">
        <f>ROUND(I153*H153,2)</f>
        <v>0</v>
      </c>
      <c r="BL153" s="22" t="s">
        <v>151</v>
      </c>
      <c r="BM153" s="180" t="s">
        <v>1063</v>
      </c>
    </row>
    <row r="154" s="2" customFormat="1">
      <c r="A154" s="41"/>
      <c r="B154" s="42"/>
      <c r="C154" s="41"/>
      <c r="D154" s="182" t="s">
        <v>153</v>
      </c>
      <c r="E154" s="41"/>
      <c r="F154" s="183" t="s">
        <v>1064</v>
      </c>
      <c r="G154" s="41"/>
      <c r="H154" s="41"/>
      <c r="I154" s="184"/>
      <c r="J154" s="41"/>
      <c r="K154" s="41"/>
      <c r="L154" s="42"/>
      <c r="M154" s="185"/>
      <c r="N154" s="186"/>
      <c r="O154" s="75"/>
      <c r="P154" s="75"/>
      <c r="Q154" s="75"/>
      <c r="R154" s="75"/>
      <c r="S154" s="75"/>
      <c r="T154" s="76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2" t="s">
        <v>153</v>
      </c>
      <c r="AU154" s="22" t="s">
        <v>164</v>
      </c>
    </row>
    <row r="155" s="12" customFormat="1" ht="20.88" customHeight="1">
      <c r="A155" s="12"/>
      <c r="B155" s="155"/>
      <c r="C155" s="12"/>
      <c r="D155" s="156" t="s">
        <v>70</v>
      </c>
      <c r="E155" s="166" t="s">
        <v>237</v>
      </c>
      <c r="F155" s="166" t="s">
        <v>1065</v>
      </c>
      <c r="G155" s="12"/>
      <c r="H155" s="12"/>
      <c r="I155" s="158"/>
      <c r="J155" s="167">
        <f>BK155</f>
        <v>0</v>
      </c>
      <c r="K155" s="12"/>
      <c r="L155" s="155"/>
      <c r="M155" s="160"/>
      <c r="N155" s="161"/>
      <c r="O155" s="161"/>
      <c r="P155" s="162">
        <f>SUM(P156:P167)</f>
        <v>0</v>
      </c>
      <c r="Q155" s="161"/>
      <c r="R155" s="162">
        <f>SUM(R156:R167)</f>
        <v>0</v>
      </c>
      <c r="S155" s="161"/>
      <c r="T155" s="163">
        <f>SUM(T156:T167)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6" t="s">
        <v>79</v>
      </c>
      <c r="AT155" s="164" t="s">
        <v>70</v>
      </c>
      <c r="AU155" s="164" t="s">
        <v>81</v>
      </c>
      <c r="AY155" s="156" t="s">
        <v>144</v>
      </c>
      <c r="BK155" s="165">
        <f>SUM(BK156:BK167)</f>
        <v>0</v>
      </c>
    </row>
    <row r="156" s="2" customFormat="1" ht="62.7" customHeight="1">
      <c r="A156" s="41"/>
      <c r="B156" s="168"/>
      <c r="C156" s="169" t="s">
        <v>186</v>
      </c>
      <c r="D156" s="169" t="s">
        <v>146</v>
      </c>
      <c r="E156" s="170" t="s">
        <v>200</v>
      </c>
      <c r="F156" s="171" t="s">
        <v>667</v>
      </c>
      <c r="G156" s="172" t="s">
        <v>189</v>
      </c>
      <c r="H156" s="173">
        <v>51.926000000000002</v>
      </c>
      <c r="I156" s="174"/>
      <c r="J156" s="175">
        <f>ROUND(I156*H156,2)</f>
        <v>0</v>
      </c>
      <c r="K156" s="171" t="s">
        <v>150</v>
      </c>
      <c r="L156" s="42"/>
      <c r="M156" s="176" t="s">
        <v>3</v>
      </c>
      <c r="N156" s="177" t="s">
        <v>42</v>
      </c>
      <c r="O156" s="75"/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180" t="s">
        <v>151</v>
      </c>
      <c r="AT156" s="180" t="s">
        <v>146</v>
      </c>
      <c r="AU156" s="180" t="s">
        <v>164</v>
      </c>
      <c r="AY156" s="22" t="s">
        <v>144</v>
      </c>
      <c r="BE156" s="181">
        <f>IF(N156="základní",J156,0)</f>
        <v>0</v>
      </c>
      <c r="BF156" s="181">
        <f>IF(N156="snížená",J156,0)</f>
        <v>0</v>
      </c>
      <c r="BG156" s="181">
        <f>IF(N156="zákl. přenesená",J156,0)</f>
        <v>0</v>
      </c>
      <c r="BH156" s="181">
        <f>IF(N156="sníž. přenesená",J156,0)</f>
        <v>0</v>
      </c>
      <c r="BI156" s="181">
        <f>IF(N156="nulová",J156,0)</f>
        <v>0</v>
      </c>
      <c r="BJ156" s="22" t="s">
        <v>79</v>
      </c>
      <c r="BK156" s="181">
        <f>ROUND(I156*H156,2)</f>
        <v>0</v>
      </c>
      <c r="BL156" s="22" t="s">
        <v>151</v>
      </c>
      <c r="BM156" s="180" t="s">
        <v>1066</v>
      </c>
    </row>
    <row r="157" s="2" customFormat="1">
      <c r="A157" s="41"/>
      <c r="B157" s="42"/>
      <c r="C157" s="41"/>
      <c r="D157" s="182" t="s">
        <v>153</v>
      </c>
      <c r="E157" s="41"/>
      <c r="F157" s="183" t="s">
        <v>203</v>
      </c>
      <c r="G157" s="41"/>
      <c r="H157" s="41"/>
      <c r="I157" s="184"/>
      <c r="J157" s="41"/>
      <c r="K157" s="41"/>
      <c r="L157" s="42"/>
      <c r="M157" s="185"/>
      <c r="N157" s="186"/>
      <c r="O157" s="75"/>
      <c r="P157" s="75"/>
      <c r="Q157" s="75"/>
      <c r="R157" s="75"/>
      <c r="S157" s="75"/>
      <c r="T157" s="76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2" t="s">
        <v>153</v>
      </c>
      <c r="AU157" s="22" t="s">
        <v>164</v>
      </c>
    </row>
    <row r="158" s="16" customFormat="1">
      <c r="A158" s="16"/>
      <c r="B158" s="231"/>
      <c r="C158" s="16"/>
      <c r="D158" s="188" t="s">
        <v>159</v>
      </c>
      <c r="E158" s="232" t="s">
        <v>3</v>
      </c>
      <c r="F158" s="233" t="s">
        <v>1067</v>
      </c>
      <c r="G158" s="16"/>
      <c r="H158" s="232" t="s">
        <v>3</v>
      </c>
      <c r="I158" s="234"/>
      <c r="J158" s="16"/>
      <c r="K158" s="16"/>
      <c r="L158" s="231"/>
      <c r="M158" s="235"/>
      <c r="N158" s="236"/>
      <c r="O158" s="236"/>
      <c r="P158" s="236"/>
      <c r="Q158" s="236"/>
      <c r="R158" s="236"/>
      <c r="S158" s="236"/>
      <c r="T158" s="237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32" t="s">
        <v>159</v>
      </c>
      <c r="AU158" s="232" t="s">
        <v>164</v>
      </c>
      <c r="AV158" s="16" t="s">
        <v>79</v>
      </c>
      <c r="AW158" s="16" t="s">
        <v>33</v>
      </c>
      <c r="AX158" s="16" t="s">
        <v>71</v>
      </c>
      <c r="AY158" s="232" t="s">
        <v>144</v>
      </c>
    </row>
    <row r="159" s="13" customFormat="1">
      <c r="A159" s="13"/>
      <c r="B159" s="187"/>
      <c r="C159" s="13"/>
      <c r="D159" s="188" t="s">
        <v>159</v>
      </c>
      <c r="E159" s="189" t="s">
        <v>3</v>
      </c>
      <c r="F159" s="190" t="s">
        <v>1068</v>
      </c>
      <c r="G159" s="13"/>
      <c r="H159" s="191">
        <v>93.272000000000006</v>
      </c>
      <c r="I159" s="192"/>
      <c r="J159" s="13"/>
      <c r="K159" s="13"/>
      <c r="L159" s="187"/>
      <c r="M159" s="193"/>
      <c r="N159" s="194"/>
      <c r="O159" s="194"/>
      <c r="P159" s="194"/>
      <c r="Q159" s="194"/>
      <c r="R159" s="194"/>
      <c r="S159" s="194"/>
      <c r="T159" s="19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9" t="s">
        <v>159</v>
      </c>
      <c r="AU159" s="189" t="s">
        <v>164</v>
      </c>
      <c r="AV159" s="13" t="s">
        <v>81</v>
      </c>
      <c r="AW159" s="13" t="s">
        <v>33</v>
      </c>
      <c r="AX159" s="13" t="s">
        <v>71</v>
      </c>
      <c r="AY159" s="189" t="s">
        <v>144</v>
      </c>
    </row>
    <row r="160" s="13" customFormat="1">
      <c r="A160" s="13"/>
      <c r="B160" s="187"/>
      <c r="C160" s="13"/>
      <c r="D160" s="188" t="s">
        <v>159</v>
      </c>
      <c r="E160" s="189" t="s">
        <v>3</v>
      </c>
      <c r="F160" s="190" t="s">
        <v>1069</v>
      </c>
      <c r="G160" s="13"/>
      <c r="H160" s="191">
        <v>-41.345999999999997</v>
      </c>
      <c r="I160" s="192"/>
      <c r="J160" s="13"/>
      <c r="K160" s="13"/>
      <c r="L160" s="187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159</v>
      </c>
      <c r="AU160" s="189" t="s">
        <v>164</v>
      </c>
      <c r="AV160" s="13" t="s">
        <v>81</v>
      </c>
      <c r="AW160" s="13" t="s">
        <v>33</v>
      </c>
      <c r="AX160" s="13" t="s">
        <v>71</v>
      </c>
      <c r="AY160" s="189" t="s">
        <v>144</v>
      </c>
    </row>
    <row r="161" s="14" customFormat="1">
      <c r="A161" s="14"/>
      <c r="B161" s="196"/>
      <c r="C161" s="14"/>
      <c r="D161" s="188" t="s">
        <v>159</v>
      </c>
      <c r="E161" s="197" t="s">
        <v>3</v>
      </c>
      <c r="F161" s="198" t="s">
        <v>163</v>
      </c>
      <c r="G161" s="14"/>
      <c r="H161" s="199">
        <v>51.926000000000009</v>
      </c>
      <c r="I161" s="200"/>
      <c r="J161" s="14"/>
      <c r="K161" s="14"/>
      <c r="L161" s="196"/>
      <c r="M161" s="201"/>
      <c r="N161" s="202"/>
      <c r="O161" s="202"/>
      <c r="P161" s="202"/>
      <c r="Q161" s="202"/>
      <c r="R161" s="202"/>
      <c r="S161" s="202"/>
      <c r="T161" s="20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7" t="s">
        <v>159</v>
      </c>
      <c r="AU161" s="197" t="s">
        <v>164</v>
      </c>
      <c r="AV161" s="14" t="s">
        <v>151</v>
      </c>
      <c r="AW161" s="14" t="s">
        <v>33</v>
      </c>
      <c r="AX161" s="14" t="s">
        <v>79</v>
      </c>
      <c r="AY161" s="197" t="s">
        <v>144</v>
      </c>
    </row>
    <row r="162" s="2" customFormat="1" ht="66.75" customHeight="1">
      <c r="A162" s="41"/>
      <c r="B162" s="168"/>
      <c r="C162" s="169" t="s">
        <v>194</v>
      </c>
      <c r="D162" s="169" t="s">
        <v>146</v>
      </c>
      <c r="E162" s="170" t="s">
        <v>1070</v>
      </c>
      <c r="F162" s="171" t="s">
        <v>1071</v>
      </c>
      <c r="G162" s="172" t="s">
        <v>189</v>
      </c>
      <c r="H162" s="173">
        <v>778.88999999999999</v>
      </c>
      <c r="I162" s="174"/>
      <c r="J162" s="175">
        <f>ROUND(I162*H162,2)</f>
        <v>0</v>
      </c>
      <c r="K162" s="171" t="s">
        <v>150</v>
      </c>
      <c r="L162" s="42"/>
      <c r="M162" s="176" t="s">
        <v>3</v>
      </c>
      <c r="N162" s="177" t="s">
        <v>42</v>
      </c>
      <c r="O162" s="75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180" t="s">
        <v>151</v>
      </c>
      <c r="AT162" s="180" t="s">
        <v>146</v>
      </c>
      <c r="AU162" s="180" t="s">
        <v>164</v>
      </c>
      <c r="AY162" s="22" t="s">
        <v>144</v>
      </c>
      <c r="BE162" s="181">
        <f>IF(N162="základní",J162,0)</f>
        <v>0</v>
      </c>
      <c r="BF162" s="181">
        <f>IF(N162="snížená",J162,0)</f>
        <v>0</v>
      </c>
      <c r="BG162" s="181">
        <f>IF(N162="zákl. přenesená",J162,0)</f>
        <v>0</v>
      </c>
      <c r="BH162" s="181">
        <f>IF(N162="sníž. přenesená",J162,0)</f>
        <v>0</v>
      </c>
      <c r="BI162" s="181">
        <f>IF(N162="nulová",J162,0)</f>
        <v>0</v>
      </c>
      <c r="BJ162" s="22" t="s">
        <v>79</v>
      </c>
      <c r="BK162" s="181">
        <f>ROUND(I162*H162,2)</f>
        <v>0</v>
      </c>
      <c r="BL162" s="22" t="s">
        <v>151</v>
      </c>
      <c r="BM162" s="180" t="s">
        <v>1072</v>
      </c>
    </row>
    <row r="163" s="2" customFormat="1">
      <c r="A163" s="41"/>
      <c r="B163" s="42"/>
      <c r="C163" s="41"/>
      <c r="D163" s="182" t="s">
        <v>153</v>
      </c>
      <c r="E163" s="41"/>
      <c r="F163" s="183" t="s">
        <v>1073</v>
      </c>
      <c r="G163" s="41"/>
      <c r="H163" s="41"/>
      <c r="I163" s="184"/>
      <c r="J163" s="41"/>
      <c r="K163" s="41"/>
      <c r="L163" s="42"/>
      <c r="M163" s="185"/>
      <c r="N163" s="186"/>
      <c r="O163" s="75"/>
      <c r="P163" s="75"/>
      <c r="Q163" s="75"/>
      <c r="R163" s="75"/>
      <c r="S163" s="75"/>
      <c r="T163" s="76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2" t="s">
        <v>153</v>
      </c>
      <c r="AU163" s="22" t="s">
        <v>164</v>
      </c>
    </row>
    <row r="164" s="2" customFormat="1">
      <c r="A164" s="41"/>
      <c r="B164" s="42"/>
      <c r="C164" s="41"/>
      <c r="D164" s="188" t="s">
        <v>184</v>
      </c>
      <c r="E164" s="41"/>
      <c r="F164" s="204" t="s">
        <v>1074</v>
      </c>
      <c r="G164" s="41"/>
      <c r="H164" s="41"/>
      <c r="I164" s="184"/>
      <c r="J164" s="41"/>
      <c r="K164" s="41"/>
      <c r="L164" s="42"/>
      <c r="M164" s="185"/>
      <c r="N164" s="186"/>
      <c r="O164" s="75"/>
      <c r="P164" s="75"/>
      <c r="Q164" s="75"/>
      <c r="R164" s="75"/>
      <c r="S164" s="75"/>
      <c r="T164" s="76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2" t="s">
        <v>184</v>
      </c>
      <c r="AU164" s="22" t="s">
        <v>164</v>
      </c>
    </row>
    <row r="165" s="13" customFormat="1">
      <c r="A165" s="13"/>
      <c r="B165" s="187"/>
      <c r="C165" s="13"/>
      <c r="D165" s="188" t="s">
        <v>159</v>
      </c>
      <c r="E165" s="13"/>
      <c r="F165" s="190" t="s">
        <v>1075</v>
      </c>
      <c r="G165" s="13"/>
      <c r="H165" s="191">
        <v>778.88999999999999</v>
      </c>
      <c r="I165" s="192"/>
      <c r="J165" s="13"/>
      <c r="K165" s="13"/>
      <c r="L165" s="187"/>
      <c r="M165" s="193"/>
      <c r="N165" s="194"/>
      <c r="O165" s="194"/>
      <c r="P165" s="194"/>
      <c r="Q165" s="194"/>
      <c r="R165" s="194"/>
      <c r="S165" s="194"/>
      <c r="T165" s="19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159</v>
      </c>
      <c r="AU165" s="189" t="s">
        <v>164</v>
      </c>
      <c r="AV165" s="13" t="s">
        <v>81</v>
      </c>
      <c r="AW165" s="13" t="s">
        <v>4</v>
      </c>
      <c r="AX165" s="13" t="s">
        <v>79</v>
      </c>
      <c r="AY165" s="189" t="s">
        <v>144</v>
      </c>
    </row>
    <row r="166" s="2" customFormat="1" ht="44.25" customHeight="1">
      <c r="A166" s="41"/>
      <c r="B166" s="168"/>
      <c r="C166" s="169" t="s">
        <v>199</v>
      </c>
      <c r="D166" s="169" t="s">
        <v>146</v>
      </c>
      <c r="E166" s="170" t="s">
        <v>1076</v>
      </c>
      <c r="F166" s="171" t="s">
        <v>678</v>
      </c>
      <c r="G166" s="172" t="s">
        <v>210</v>
      </c>
      <c r="H166" s="173">
        <v>51.926000000000002</v>
      </c>
      <c r="I166" s="174"/>
      <c r="J166" s="175">
        <f>ROUND(I166*H166,2)</f>
        <v>0</v>
      </c>
      <c r="K166" s="171" t="s">
        <v>150</v>
      </c>
      <c r="L166" s="42"/>
      <c r="M166" s="176" t="s">
        <v>3</v>
      </c>
      <c r="N166" s="177" t="s">
        <v>42</v>
      </c>
      <c r="O166" s="75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180" t="s">
        <v>151</v>
      </c>
      <c r="AT166" s="180" t="s">
        <v>146</v>
      </c>
      <c r="AU166" s="180" t="s">
        <v>164</v>
      </c>
      <c r="AY166" s="22" t="s">
        <v>144</v>
      </c>
      <c r="BE166" s="181">
        <f>IF(N166="základní",J166,0)</f>
        <v>0</v>
      </c>
      <c r="BF166" s="181">
        <f>IF(N166="snížená",J166,0)</f>
        <v>0</v>
      </c>
      <c r="BG166" s="181">
        <f>IF(N166="zákl. přenesená",J166,0)</f>
        <v>0</v>
      </c>
      <c r="BH166" s="181">
        <f>IF(N166="sníž. přenesená",J166,0)</f>
        <v>0</v>
      </c>
      <c r="BI166" s="181">
        <f>IF(N166="nulová",J166,0)</f>
        <v>0</v>
      </c>
      <c r="BJ166" s="22" t="s">
        <v>79</v>
      </c>
      <c r="BK166" s="181">
        <f>ROUND(I166*H166,2)</f>
        <v>0</v>
      </c>
      <c r="BL166" s="22" t="s">
        <v>151</v>
      </c>
      <c r="BM166" s="180" t="s">
        <v>1077</v>
      </c>
    </row>
    <row r="167" s="2" customFormat="1">
      <c r="A167" s="41"/>
      <c r="B167" s="42"/>
      <c r="C167" s="41"/>
      <c r="D167" s="182" t="s">
        <v>153</v>
      </c>
      <c r="E167" s="41"/>
      <c r="F167" s="183" t="s">
        <v>1078</v>
      </c>
      <c r="G167" s="41"/>
      <c r="H167" s="41"/>
      <c r="I167" s="184"/>
      <c r="J167" s="41"/>
      <c r="K167" s="41"/>
      <c r="L167" s="42"/>
      <c r="M167" s="185"/>
      <c r="N167" s="186"/>
      <c r="O167" s="75"/>
      <c r="P167" s="75"/>
      <c r="Q167" s="75"/>
      <c r="R167" s="75"/>
      <c r="S167" s="75"/>
      <c r="T167" s="76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2" t="s">
        <v>153</v>
      </c>
      <c r="AU167" s="22" t="s">
        <v>164</v>
      </c>
    </row>
    <row r="168" s="12" customFormat="1" ht="22.8" customHeight="1">
      <c r="A168" s="12"/>
      <c r="B168" s="155"/>
      <c r="C168" s="12"/>
      <c r="D168" s="156" t="s">
        <v>70</v>
      </c>
      <c r="E168" s="166" t="s">
        <v>81</v>
      </c>
      <c r="F168" s="166" t="s">
        <v>224</v>
      </c>
      <c r="G168" s="12"/>
      <c r="H168" s="12"/>
      <c r="I168" s="158"/>
      <c r="J168" s="167">
        <f>BK168</f>
        <v>0</v>
      </c>
      <c r="K168" s="12"/>
      <c r="L168" s="155"/>
      <c r="M168" s="160"/>
      <c r="N168" s="161"/>
      <c r="O168" s="161"/>
      <c r="P168" s="162">
        <f>SUM(P169:P239)</f>
        <v>0</v>
      </c>
      <c r="Q168" s="161"/>
      <c r="R168" s="162">
        <f>SUM(R169:R239)</f>
        <v>41.027713952899994</v>
      </c>
      <c r="S168" s="161"/>
      <c r="T168" s="163">
        <f>SUM(T169:T239)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6" t="s">
        <v>79</v>
      </c>
      <c r="AT168" s="164" t="s">
        <v>70</v>
      </c>
      <c r="AU168" s="164" t="s">
        <v>79</v>
      </c>
      <c r="AY168" s="156" t="s">
        <v>144</v>
      </c>
      <c r="BK168" s="165">
        <f>SUM(BK169:BK239)</f>
        <v>0</v>
      </c>
    </row>
    <row r="169" s="2" customFormat="1" ht="24.15" customHeight="1">
      <c r="A169" s="41"/>
      <c r="B169" s="168"/>
      <c r="C169" s="169" t="s">
        <v>207</v>
      </c>
      <c r="D169" s="169" t="s">
        <v>146</v>
      </c>
      <c r="E169" s="170" t="s">
        <v>1079</v>
      </c>
      <c r="F169" s="171" t="s">
        <v>1080</v>
      </c>
      <c r="G169" s="172" t="s">
        <v>189</v>
      </c>
      <c r="H169" s="173">
        <v>5.5999999999999996</v>
      </c>
      <c r="I169" s="174"/>
      <c r="J169" s="175">
        <f>ROUND(I169*H169,2)</f>
        <v>0</v>
      </c>
      <c r="K169" s="171" t="s">
        <v>150</v>
      </c>
      <c r="L169" s="42"/>
      <c r="M169" s="176" t="s">
        <v>3</v>
      </c>
      <c r="N169" s="177" t="s">
        <v>42</v>
      </c>
      <c r="O169" s="75"/>
      <c r="P169" s="178">
        <f>O169*H169</f>
        <v>0</v>
      </c>
      <c r="Q169" s="178">
        <v>2.3010199999999998</v>
      </c>
      <c r="R169" s="178">
        <f>Q169*H169</f>
        <v>12.885711999999998</v>
      </c>
      <c r="S169" s="178">
        <v>0</v>
      </c>
      <c r="T169" s="17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180" t="s">
        <v>151</v>
      </c>
      <c r="AT169" s="180" t="s">
        <v>146</v>
      </c>
      <c r="AU169" s="180" t="s">
        <v>81</v>
      </c>
      <c r="AY169" s="22" t="s">
        <v>144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22" t="s">
        <v>79</v>
      </c>
      <c r="BK169" s="181">
        <f>ROUND(I169*H169,2)</f>
        <v>0</v>
      </c>
      <c r="BL169" s="22" t="s">
        <v>151</v>
      </c>
      <c r="BM169" s="180" t="s">
        <v>1081</v>
      </c>
    </row>
    <row r="170" s="2" customFormat="1">
      <c r="A170" s="41"/>
      <c r="B170" s="42"/>
      <c r="C170" s="41"/>
      <c r="D170" s="182" t="s">
        <v>153</v>
      </c>
      <c r="E170" s="41"/>
      <c r="F170" s="183" t="s">
        <v>1082</v>
      </c>
      <c r="G170" s="41"/>
      <c r="H170" s="41"/>
      <c r="I170" s="184"/>
      <c r="J170" s="41"/>
      <c r="K170" s="41"/>
      <c r="L170" s="42"/>
      <c r="M170" s="185"/>
      <c r="N170" s="186"/>
      <c r="O170" s="75"/>
      <c r="P170" s="75"/>
      <c r="Q170" s="75"/>
      <c r="R170" s="75"/>
      <c r="S170" s="75"/>
      <c r="T170" s="76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2" t="s">
        <v>153</v>
      </c>
      <c r="AU170" s="22" t="s">
        <v>81</v>
      </c>
    </row>
    <row r="171" s="16" customFormat="1">
      <c r="A171" s="16"/>
      <c r="B171" s="231"/>
      <c r="C171" s="16"/>
      <c r="D171" s="188" t="s">
        <v>159</v>
      </c>
      <c r="E171" s="232" t="s">
        <v>3</v>
      </c>
      <c r="F171" s="233" t="s">
        <v>1017</v>
      </c>
      <c r="G171" s="16"/>
      <c r="H171" s="232" t="s">
        <v>3</v>
      </c>
      <c r="I171" s="234"/>
      <c r="J171" s="16"/>
      <c r="K171" s="16"/>
      <c r="L171" s="231"/>
      <c r="M171" s="235"/>
      <c r="N171" s="236"/>
      <c r="O171" s="236"/>
      <c r="P171" s="236"/>
      <c r="Q171" s="236"/>
      <c r="R171" s="236"/>
      <c r="S171" s="236"/>
      <c r="T171" s="23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32" t="s">
        <v>159</v>
      </c>
      <c r="AU171" s="232" t="s">
        <v>81</v>
      </c>
      <c r="AV171" s="16" t="s">
        <v>79</v>
      </c>
      <c r="AW171" s="16" t="s">
        <v>33</v>
      </c>
      <c r="AX171" s="16" t="s">
        <v>71</v>
      </c>
      <c r="AY171" s="232" t="s">
        <v>144</v>
      </c>
    </row>
    <row r="172" s="13" customFormat="1">
      <c r="A172" s="13"/>
      <c r="B172" s="187"/>
      <c r="C172" s="13"/>
      <c r="D172" s="188" t="s">
        <v>159</v>
      </c>
      <c r="E172" s="189" t="s">
        <v>3</v>
      </c>
      <c r="F172" s="190" t="s">
        <v>1083</v>
      </c>
      <c r="G172" s="13"/>
      <c r="H172" s="191">
        <v>5.5999999999999996</v>
      </c>
      <c r="I172" s="192"/>
      <c r="J172" s="13"/>
      <c r="K172" s="13"/>
      <c r="L172" s="187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159</v>
      </c>
      <c r="AU172" s="189" t="s">
        <v>81</v>
      </c>
      <c r="AV172" s="13" t="s">
        <v>81</v>
      </c>
      <c r="AW172" s="13" t="s">
        <v>33</v>
      </c>
      <c r="AX172" s="13" t="s">
        <v>79</v>
      </c>
      <c r="AY172" s="189" t="s">
        <v>144</v>
      </c>
    </row>
    <row r="173" s="2" customFormat="1" ht="24.15" customHeight="1">
      <c r="A173" s="41"/>
      <c r="B173" s="168"/>
      <c r="C173" s="169" t="s">
        <v>214</v>
      </c>
      <c r="D173" s="169" t="s">
        <v>146</v>
      </c>
      <c r="E173" s="170" t="s">
        <v>1084</v>
      </c>
      <c r="F173" s="171" t="s">
        <v>1085</v>
      </c>
      <c r="G173" s="172" t="s">
        <v>189</v>
      </c>
      <c r="H173" s="173">
        <v>10.710000000000001</v>
      </c>
      <c r="I173" s="174"/>
      <c r="J173" s="175">
        <f>ROUND(I173*H173,2)</f>
        <v>0</v>
      </c>
      <c r="K173" s="171" t="s">
        <v>150</v>
      </c>
      <c r="L173" s="42"/>
      <c r="M173" s="176" t="s">
        <v>3</v>
      </c>
      <c r="N173" s="177" t="s">
        <v>42</v>
      </c>
      <c r="O173" s="75"/>
      <c r="P173" s="178">
        <f>O173*H173</f>
        <v>0</v>
      </c>
      <c r="Q173" s="178">
        <v>2.5018699999999998</v>
      </c>
      <c r="R173" s="178">
        <f>Q173*H173</f>
        <v>26.795027699999999</v>
      </c>
      <c r="S173" s="178">
        <v>0</v>
      </c>
      <c r="T173" s="17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180" t="s">
        <v>151</v>
      </c>
      <c r="AT173" s="180" t="s">
        <v>146</v>
      </c>
      <c r="AU173" s="180" t="s">
        <v>81</v>
      </c>
      <c r="AY173" s="22" t="s">
        <v>144</v>
      </c>
      <c r="BE173" s="181">
        <f>IF(N173="základní",J173,0)</f>
        <v>0</v>
      </c>
      <c r="BF173" s="181">
        <f>IF(N173="snížená",J173,0)</f>
        <v>0</v>
      </c>
      <c r="BG173" s="181">
        <f>IF(N173="zákl. přenesená",J173,0)</f>
        <v>0</v>
      </c>
      <c r="BH173" s="181">
        <f>IF(N173="sníž. přenesená",J173,0)</f>
        <v>0</v>
      </c>
      <c r="BI173" s="181">
        <f>IF(N173="nulová",J173,0)</f>
        <v>0</v>
      </c>
      <c r="BJ173" s="22" t="s">
        <v>79</v>
      </c>
      <c r="BK173" s="181">
        <f>ROUND(I173*H173,2)</f>
        <v>0</v>
      </c>
      <c r="BL173" s="22" t="s">
        <v>151</v>
      </c>
      <c r="BM173" s="180" t="s">
        <v>1086</v>
      </c>
    </row>
    <row r="174" s="2" customFormat="1">
      <c r="A174" s="41"/>
      <c r="B174" s="42"/>
      <c r="C174" s="41"/>
      <c r="D174" s="182" t="s">
        <v>153</v>
      </c>
      <c r="E174" s="41"/>
      <c r="F174" s="183" t="s">
        <v>1087</v>
      </c>
      <c r="G174" s="41"/>
      <c r="H174" s="41"/>
      <c r="I174" s="184"/>
      <c r="J174" s="41"/>
      <c r="K174" s="41"/>
      <c r="L174" s="42"/>
      <c r="M174" s="185"/>
      <c r="N174" s="186"/>
      <c r="O174" s="75"/>
      <c r="P174" s="75"/>
      <c r="Q174" s="75"/>
      <c r="R174" s="75"/>
      <c r="S174" s="75"/>
      <c r="T174" s="76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2" t="s">
        <v>153</v>
      </c>
      <c r="AU174" s="22" t="s">
        <v>81</v>
      </c>
    </row>
    <row r="175" s="16" customFormat="1">
      <c r="A175" s="16"/>
      <c r="B175" s="231"/>
      <c r="C175" s="16"/>
      <c r="D175" s="188" t="s">
        <v>159</v>
      </c>
      <c r="E175" s="232" t="s">
        <v>3</v>
      </c>
      <c r="F175" s="233" t="s">
        <v>1038</v>
      </c>
      <c r="G175" s="16"/>
      <c r="H175" s="232" t="s">
        <v>3</v>
      </c>
      <c r="I175" s="234"/>
      <c r="J175" s="16"/>
      <c r="K175" s="16"/>
      <c r="L175" s="231"/>
      <c r="M175" s="235"/>
      <c r="N175" s="236"/>
      <c r="O175" s="236"/>
      <c r="P175" s="236"/>
      <c r="Q175" s="236"/>
      <c r="R175" s="236"/>
      <c r="S175" s="236"/>
      <c r="T175" s="237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32" t="s">
        <v>159</v>
      </c>
      <c r="AU175" s="232" t="s">
        <v>81</v>
      </c>
      <c r="AV175" s="16" t="s">
        <v>79</v>
      </c>
      <c r="AW175" s="16" t="s">
        <v>33</v>
      </c>
      <c r="AX175" s="16" t="s">
        <v>71</v>
      </c>
      <c r="AY175" s="232" t="s">
        <v>144</v>
      </c>
    </row>
    <row r="176" s="13" customFormat="1">
      <c r="A176" s="13"/>
      <c r="B176" s="187"/>
      <c r="C176" s="13"/>
      <c r="D176" s="188" t="s">
        <v>159</v>
      </c>
      <c r="E176" s="189" t="s">
        <v>3</v>
      </c>
      <c r="F176" s="190" t="s">
        <v>1039</v>
      </c>
      <c r="G176" s="13"/>
      <c r="H176" s="191">
        <v>0.35999999999999999</v>
      </c>
      <c r="I176" s="192"/>
      <c r="J176" s="13"/>
      <c r="K176" s="13"/>
      <c r="L176" s="187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159</v>
      </c>
      <c r="AU176" s="189" t="s">
        <v>81</v>
      </c>
      <c r="AV176" s="13" t="s">
        <v>81</v>
      </c>
      <c r="AW176" s="13" t="s">
        <v>33</v>
      </c>
      <c r="AX176" s="13" t="s">
        <v>71</v>
      </c>
      <c r="AY176" s="189" t="s">
        <v>144</v>
      </c>
    </row>
    <row r="177" s="16" customFormat="1">
      <c r="A177" s="16"/>
      <c r="B177" s="231"/>
      <c r="C177" s="16"/>
      <c r="D177" s="188" t="s">
        <v>159</v>
      </c>
      <c r="E177" s="232" t="s">
        <v>3</v>
      </c>
      <c r="F177" s="233" t="s">
        <v>1030</v>
      </c>
      <c r="G177" s="16"/>
      <c r="H177" s="232" t="s">
        <v>3</v>
      </c>
      <c r="I177" s="234"/>
      <c r="J177" s="16"/>
      <c r="K177" s="16"/>
      <c r="L177" s="231"/>
      <c r="M177" s="235"/>
      <c r="N177" s="236"/>
      <c r="O177" s="236"/>
      <c r="P177" s="236"/>
      <c r="Q177" s="236"/>
      <c r="R177" s="236"/>
      <c r="S177" s="236"/>
      <c r="T177" s="237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32" t="s">
        <v>159</v>
      </c>
      <c r="AU177" s="232" t="s">
        <v>81</v>
      </c>
      <c r="AV177" s="16" t="s">
        <v>79</v>
      </c>
      <c r="AW177" s="16" t="s">
        <v>33</v>
      </c>
      <c r="AX177" s="16" t="s">
        <v>71</v>
      </c>
      <c r="AY177" s="232" t="s">
        <v>144</v>
      </c>
    </row>
    <row r="178" s="13" customFormat="1">
      <c r="A178" s="13"/>
      <c r="B178" s="187"/>
      <c r="C178" s="13"/>
      <c r="D178" s="188" t="s">
        <v>159</v>
      </c>
      <c r="E178" s="189" t="s">
        <v>3</v>
      </c>
      <c r="F178" s="190" t="s">
        <v>1031</v>
      </c>
      <c r="G178" s="13"/>
      <c r="H178" s="191">
        <v>3.6480000000000001</v>
      </c>
      <c r="I178" s="192"/>
      <c r="J178" s="13"/>
      <c r="K178" s="13"/>
      <c r="L178" s="187"/>
      <c r="M178" s="193"/>
      <c r="N178" s="194"/>
      <c r="O178" s="194"/>
      <c r="P178" s="194"/>
      <c r="Q178" s="194"/>
      <c r="R178" s="194"/>
      <c r="S178" s="194"/>
      <c r="T178" s="19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9" t="s">
        <v>159</v>
      </c>
      <c r="AU178" s="189" t="s">
        <v>81</v>
      </c>
      <c r="AV178" s="13" t="s">
        <v>81</v>
      </c>
      <c r="AW178" s="13" t="s">
        <v>33</v>
      </c>
      <c r="AX178" s="13" t="s">
        <v>71</v>
      </c>
      <c r="AY178" s="189" t="s">
        <v>144</v>
      </c>
    </row>
    <row r="179" s="16" customFormat="1">
      <c r="A179" s="16"/>
      <c r="B179" s="231"/>
      <c r="C179" s="16"/>
      <c r="D179" s="188" t="s">
        <v>159</v>
      </c>
      <c r="E179" s="232" t="s">
        <v>3</v>
      </c>
      <c r="F179" s="233" t="s">
        <v>1032</v>
      </c>
      <c r="G179" s="16"/>
      <c r="H179" s="232" t="s">
        <v>3</v>
      </c>
      <c r="I179" s="234"/>
      <c r="J179" s="16"/>
      <c r="K179" s="16"/>
      <c r="L179" s="231"/>
      <c r="M179" s="235"/>
      <c r="N179" s="236"/>
      <c r="O179" s="236"/>
      <c r="P179" s="236"/>
      <c r="Q179" s="236"/>
      <c r="R179" s="236"/>
      <c r="S179" s="236"/>
      <c r="T179" s="237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32" t="s">
        <v>159</v>
      </c>
      <c r="AU179" s="232" t="s">
        <v>81</v>
      </c>
      <c r="AV179" s="16" t="s">
        <v>79</v>
      </c>
      <c r="AW179" s="16" t="s">
        <v>33</v>
      </c>
      <c r="AX179" s="16" t="s">
        <v>71</v>
      </c>
      <c r="AY179" s="232" t="s">
        <v>144</v>
      </c>
    </row>
    <row r="180" s="13" customFormat="1">
      <c r="A180" s="13"/>
      <c r="B180" s="187"/>
      <c r="C180" s="13"/>
      <c r="D180" s="188" t="s">
        <v>159</v>
      </c>
      <c r="E180" s="189" t="s">
        <v>3</v>
      </c>
      <c r="F180" s="190" t="s">
        <v>1033</v>
      </c>
      <c r="G180" s="13"/>
      <c r="H180" s="191">
        <v>3.1920000000000002</v>
      </c>
      <c r="I180" s="192"/>
      <c r="J180" s="13"/>
      <c r="K180" s="13"/>
      <c r="L180" s="187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159</v>
      </c>
      <c r="AU180" s="189" t="s">
        <v>81</v>
      </c>
      <c r="AV180" s="13" t="s">
        <v>81</v>
      </c>
      <c r="AW180" s="13" t="s">
        <v>33</v>
      </c>
      <c r="AX180" s="13" t="s">
        <v>71</v>
      </c>
      <c r="AY180" s="189" t="s">
        <v>144</v>
      </c>
    </row>
    <row r="181" s="16" customFormat="1">
      <c r="A181" s="16"/>
      <c r="B181" s="231"/>
      <c r="C181" s="16"/>
      <c r="D181" s="188" t="s">
        <v>159</v>
      </c>
      <c r="E181" s="232" t="s">
        <v>3</v>
      </c>
      <c r="F181" s="233" t="s">
        <v>1040</v>
      </c>
      <c r="G181" s="16"/>
      <c r="H181" s="232" t="s">
        <v>3</v>
      </c>
      <c r="I181" s="234"/>
      <c r="J181" s="16"/>
      <c r="K181" s="16"/>
      <c r="L181" s="231"/>
      <c r="M181" s="235"/>
      <c r="N181" s="236"/>
      <c r="O181" s="236"/>
      <c r="P181" s="236"/>
      <c r="Q181" s="236"/>
      <c r="R181" s="236"/>
      <c r="S181" s="236"/>
      <c r="T181" s="237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32" t="s">
        <v>159</v>
      </c>
      <c r="AU181" s="232" t="s">
        <v>81</v>
      </c>
      <c r="AV181" s="16" t="s">
        <v>79</v>
      </c>
      <c r="AW181" s="16" t="s">
        <v>33</v>
      </c>
      <c r="AX181" s="16" t="s">
        <v>71</v>
      </c>
      <c r="AY181" s="232" t="s">
        <v>144</v>
      </c>
    </row>
    <row r="182" s="13" customFormat="1">
      <c r="A182" s="13"/>
      <c r="B182" s="187"/>
      <c r="C182" s="13"/>
      <c r="D182" s="188" t="s">
        <v>159</v>
      </c>
      <c r="E182" s="189" t="s">
        <v>3</v>
      </c>
      <c r="F182" s="190" t="s">
        <v>1041</v>
      </c>
      <c r="G182" s="13"/>
      <c r="H182" s="191">
        <v>0.192</v>
      </c>
      <c r="I182" s="192"/>
      <c r="J182" s="13"/>
      <c r="K182" s="13"/>
      <c r="L182" s="187"/>
      <c r="M182" s="193"/>
      <c r="N182" s="194"/>
      <c r="O182" s="194"/>
      <c r="P182" s="194"/>
      <c r="Q182" s="194"/>
      <c r="R182" s="194"/>
      <c r="S182" s="194"/>
      <c r="T182" s="19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9" t="s">
        <v>159</v>
      </c>
      <c r="AU182" s="189" t="s">
        <v>81</v>
      </c>
      <c r="AV182" s="13" t="s">
        <v>81</v>
      </c>
      <c r="AW182" s="13" t="s">
        <v>33</v>
      </c>
      <c r="AX182" s="13" t="s">
        <v>71</v>
      </c>
      <c r="AY182" s="189" t="s">
        <v>144</v>
      </c>
    </row>
    <row r="183" s="16" customFormat="1">
      <c r="A183" s="16"/>
      <c r="B183" s="231"/>
      <c r="C183" s="16"/>
      <c r="D183" s="188" t="s">
        <v>159</v>
      </c>
      <c r="E183" s="232" t="s">
        <v>3</v>
      </c>
      <c r="F183" s="233" t="s">
        <v>1042</v>
      </c>
      <c r="G183" s="16"/>
      <c r="H183" s="232" t="s">
        <v>3</v>
      </c>
      <c r="I183" s="234"/>
      <c r="J183" s="16"/>
      <c r="K183" s="16"/>
      <c r="L183" s="231"/>
      <c r="M183" s="235"/>
      <c r="N183" s="236"/>
      <c r="O183" s="236"/>
      <c r="P183" s="236"/>
      <c r="Q183" s="236"/>
      <c r="R183" s="236"/>
      <c r="S183" s="236"/>
      <c r="T183" s="23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32" t="s">
        <v>159</v>
      </c>
      <c r="AU183" s="232" t="s">
        <v>81</v>
      </c>
      <c r="AV183" s="16" t="s">
        <v>79</v>
      </c>
      <c r="AW183" s="16" t="s">
        <v>33</v>
      </c>
      <c r="AX183" s="16" t="s">
        <v>71</v>
      </c>
      <c r="AY183" s="232" t="s">
        <v>144</v>
      </c>
    </row>
    <row r="184" s="13" customFormat="1">
      <c r="A184" s="13"/>
      <c r="B184" s="187"/>
      <c r="C184" s="13"/>
      <c r="D184" s="188" t="s">
        <v>159</v>
      </c>
      <c r="E184" s="189" t="s">
        <v>3</v>
      </c>
      <c r="F184" s="190" t="s">
        <v>1043</v>
      </c>
      <c r="G184" s="13"/>
      <c r="H184" s="191">
        <v>0.32000000000000001</v>
      </c>
      <c r="I184" s="192"/>
      <c r="J184" s="13"/>
      <c r="K184" s="13"/>
      <c r="L184" s="187"/>
      <c r="M184" s="193"/>
      <c r="N184" s="194"/>
      <c r="O184" s="194"/>
      <c r="P184" s="194"/>
      <c r="Q184" s="194"/>
      <c r="R184" s="194"/>
      <c r="S184" s="194"/>
      <c r="T184" s="19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159</v>
      </c>
      <c r="AU184" s="189" t="s">
        <v>81</v>
      </c>
      <c r="AV184" s="13" t="s">
        <v>81</v>
      </c>
      <c r="AW184" s="13" t="s">
        <v>33</v>
      </c>
      <c r="AX184" s="13" t="s">
        <v>71</v>
      </c>
      <c r="AY184" s="189" t="s">
        <v>144</v>
      </c>
    </row>
    <row r="185" s="16" customFormat="1">
      <c r="A185" s="16"/>
      <c r="B185" s="231"/>
      <c r="C185" s="16"/>
      <c r="D185" s="188" t="s">
        <v>159</v>
      </c>
      <c r="E185" s="232" t="s">
        <v>3</v>
      </c>
      <c r="F185" s="233" t="s">
        <v>1044</v>
      </c>
      <c r="G185" s="16"/>
      <c r="H185" s="232" t="s">
        <v>3</v>
      </c>
      <c r="I185" s="234"/>
      <c r="J185" s="16"/>
      <c r="K185" s="16"/>
      <c r="L185" s="231"/>
      <c r="M185" s="235"/>
      <c r="N185" s="236"/>
      <c r="O185" s="236"/>
      <c r="P185" s="236"/>
      <c r="Q185" s="236"/>
      <c r="R185" s="236"/>
      <c r="S185" s="236"/>
      <c r="T185" s="237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32" t="s">
        <v>159</v>
      </c>
      <c r="AU185" s="232" t="s">
        <v>81</v>
      </c>
      <c r="AV185" s="16" t="s">
        <v>79</v>
      </c>
      <c r="AW185" s="16" t="s">
        <v>33</v>
      </c>
      <c r="AX185" s="16" t="s">
        <v>71</v>
      </c>
      <c r="AY185" s="232" t="s">
        <v>144</v>
      </c>
    </row>
    <row r="186" s="13" customFormat="1">
      <c r="A186" s="13"/>
      <c r="B186" s="187"/>
      <c r="C186" s="13"/>
      <c r="D186" s="188" t="s">
        <v>159</v>
      </c>
      <c r="E186" s="189" t="s">
        <v>3</v>
      </c>
      <c r="F186" s="190" t="s">
        <v>1045</v>
      </c>
      <c r="G186" s="13"/>
      <c r="H186" s="191">
        <v>0.71999999999999997</v>
      </c>
      <c r="I186" s="192"/>
      <c r="J186" s="13"/>
      <c r="K186" s="13"/>
      <c r="L186" s="187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159</v>
      </c>
      <c r="AU186" s="189" t="s">
        <v>81</v>
      </c>
      <c r="AV186" s="13" t="s">
        <v>81</v>
      </c>
      <c r="AW186" s="13" t="s">
        <v>33</v>
      </c>
      <c r="AX186" s="13" t="s">
        <v>71</v>
      </c>
      <c r="AY186" s="189" t="s">
        <v>144</v>
      </c>
    </row>
    <row r="187" s="16" customFormat="1">
      <c r="A187" s="16"/>
      <c r="B187" s="231"/>
      <c r="C187" s="16"/>
      <c r="D187" s="188" t="s">
        <v>159</v>
      </c>
      <c r="E187" s="232" t="s">
        <v>3</v>
      </c>
      <c r="F187" s="233" t="s">
        <v>1046</v>
      </c>
      <c r="G187" s="16"/>
      <c r="H187" s="232" t="s">
        <v>3</v>
      </c>
      <c r="I187" s="234"/>
      <c r="J187" s="16"/>
      <c r="K187" s="16"/>
      <c r="L187" s="231"/>
      <c r="M187" s="235"/>
      <c r="N187" s="236"/>
      <c r="O187" s="236"/>
      <c r="P187" s="236"/>
      <c r="Q187" s="236"/>
      <c r="R187" s="236"/>
      <c r="S187" s="236"/>
      <c r="T187" s="23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32" t="s">
        <v>159</v>
      </c>
      <c r="AU187" s="232" t="s">
        <v>81</v>
      </c>
      <c r="AV187" s="16" t="s">
        <v>79</v>
      </c>
      <c r="AW187" s="16" t="s">
        <v>33</v>
      </c>
      <c r="AX187" s="16" t="s">
        <v>71</v>
      </c>
      <c r="AY187" s="232" t="s">
        <v>144</v>
      </c>
    </row>
    <row r="188" s="13" customFormat="1">
      <c r="A188" s="13"/>
      <c r="B188" s="187"/>
      <c r="C188" s="13"/>
      <c r="D188" s="188" t="s">
        <v>159</v>
      </c>
      <c r="E188" s="189" t="s">
        <v>3</v>
      </c>
      <c r="F188" s="190" t="s">
        <v>1047</v>
      </c>
      <c r="G188" s="13"/>
      <c r="H188" s="191">
        <v>0.28000000000000003</v>
      </c>
      <c r="I188" s="192"/>
      <c r="J188" s="13"/>
      <c r="K188" s="13"/>
      <c r="L188" s="187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159</v>
      </c>
      <c r="AU188" s="189" t="s">
        <v>81</v>
      </c>
      <c r="AV188" s="13" t="s">
        <v>81</v>
      </c>
      <c r="AW188" s="13" t="s">
        <v>33</v>
      </c>
      <c r="AX188" s="13" t="s">
        <v>71</v>
      </c>
      <c r="AY188" s="189" t="s">
        <v>144</v>
      </c>
    </row>
    <row r="189" s="16" customFormat="1">
      <c r="A189" s="16"/>
      <c r="B189" s="231"/>
      <c r="C189" s="16"/>
      <c r="D189" s="188" t="s">
        <v>159</v>
      </c>
      <c r="E189" s="232" t="s">
        <v>3</v>
      </c>
      <c r="F189" s="233" t="s">
        <v>1048</v>
      </c>
      <c r="G189" s="16"/>
      <c r="H189" s="232" t="s">
        <v>3</v>
      </c>
      <c r="I189" s="234"/>
      <c r="J189" s="16"/>
      <c r="K189" s="16"/>
      <c r="L189" s="231"/>
      <c r="M189" s="235"/>
      <c r="N189" s="236"/>
      <c r="O189" s="236"/>
      <c r="P189" s="236"/>
      <c r="Q189" s="236"/>
      <c r="R189" s="236"/>
      <c r="S189" s="236"/>
      <c r="T189" s="237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32" t="s">
        <v>159</v>
      </c>
      <c r="AU189" s="232" t="s">
        <v>81</v>
      </c>
      <c r="AV189" s="16" t="s">
        <v>79</v>
      </c>
      <c r="AW189" s="16" t="s">
        <v>33</v>
      </c>
      <c r="AX189" s="16" t="s">
        <v>71</v>
      </c>
      <c r="AY189" s="232" t="s">
        <v>144</v>
      </c>
    </row>
    <row r="190" s="13" customFormat="1">
      <c r="A190" s="13"/>
      <c r="B190" s="187"/>
      <c r="C190" s="13"/>
      <c r="D190" s="188" t="s">
        <v>159</v>
      </c>
      <c r="E190" s="189" t="s">
        <v>3</v>
      </c>
      <c r="F190" s="190" t="s">
        <v>1049</v>
      </c>
      <c r="G190" s="13"/>
      <c r="H190" s="191">
        <v>1.1879999999999999</v>
      </c>
      <c r="I190" s="192"/>
      <c r="J190" s="13"/>
      <c r="K190" s="13"/>
      <c r="L190" s="187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159</v>
      </c>
      <c r="AU190" s="189" t="s">
        <v>81</v>
      </c>
      <c r="AV190" s="13" t="s">
        <v>81</v>
      </c>
      <c r="AW190" s="13" t="s">
        <v>33</v>
      </c>
      <c r="AX190" s="13" t="s">
        <v>71</v>
      </c>
      <c r="AY190" s="189" t="s">
        <v>144</v>
      </c>
    </row>
    <row r="191" s="16" customFormat="1">
      <c r="A191" s="16"/>
      <c r="B191" s="231"/>
      <c r="C191" s="16"/>
      <c r="D191" s="188" t="s">
        <v>159</v>
      </c>
      <c r="E191" s="232" t="s">
        <v>3</v>
      </c>
      <c r="F191" s="233" t="s">
        <v>1050</v>
      </c>
      <c r="G191" s="16"/>
      <c r="H191" s="232" t="s">
        <v>3</v>
      </c>
      <c r="I191" s="234"/>
      <c r="J191" s="16"/>
      <c r="K191" s="16"/>
      <c r="L191" s="231"/>
      <c r="M191" s="235"/>
      <c r="N191" s="236"/>
      <c r="O191" s="236"/>
      <c r="P191" s="236"/>
      <c r="Q191" s="236"/>
      <c r="R191" s="236"/>
      <c r="S191" s="236"/>
      <c r="T191" s="237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32" t="s">
        <v>159</v>
      </c>
      <c r="AU191" s="232" t="s">
        <v>81</v>
      </c>
      <c r="AV191" s="16" t="s">
        <v>79</v>
      </c>
      <c r="AW191" s="16" t="s">
        <v>33</v>
      </c>
      <c r="AX191" s="16" t="s">
        <v>71</v>
      </c>
      <c r="AY191" s="232" t="s">
        <v>144</v>
      </c>
    </row>
    <row r="192" s="13" customFormat="1">
      <c r="A192" s="13"/>
      <c r="B192" s="187"/>
      <c r="C192" s="13"/>
      <c r="D192" s="188" t="s">
        <v>159</v>
      </c>
      <c r="E192" s="189" t="s">
        <v>3</v>
      </c>
      <c r="F192" s="190" t="s">
        <v>1051</v>
      </c>
      <c r="G192" s="13"/>
      <c r="H192" s="191">
        <v>0.81000000000000005</v>
      </c>
      <c r="I192" s="192"/>
      <c r="J192" s="13"/>
      <c r="K192" s="13"/>
      <c r="L192" s="187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159</v>
      </c>
      <c r="AU192" s="189" t="s">
        <v>81</v>
      </c>
      <c r="AV192" s="13" t="s">
        <v>81</v>
      </c>
      <c r="AW192" s="13" t="s">
        <v>33</v>
      </c>
      <c r="AX192" s="13" t="s">
        <v>71</v>
      </c>
      <c r="AY192" s="189" t="s">
        <v>144</v>
      </c>
    </row>
    <row r="193" s="14" customFormat="1">
      <c r="A193" s="14"/>
      <c r="B193" s="196"/>
      <c r="C193" s="14"/>
      <c r="D193" s="188" t="s">
        <v>159</v>
      </c>
      <c r="E193" s="197" t="s">
        <v>3</v>
      </c>
      <c r="F193" s="198" t="s">
        <v>163</v>
      </c>
      <c r="G193" s="14"/>
      <c r="H193" s="199">
        <v>10.710000000000001</v>
      </c>
      <c r="I193" s="200"/>
      <c r="J193" s="14"/>
      <c r="K193" s="14"/>
      <c r="L193" s="196"/>
      <c r="M193" s="201"/>
      <c r="N193" s="202"/>
      <c r="O193" s="202"/>
      <c r="P193" s="202"/>
      <c r="Q193" s="202"/>
      <c r="R193" s="202"/>
      <c r="S193" s="202"/>
      <c r="T193" s="20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7" t="s">
        <v>159</v>
      </c>
      <c r="AU193" s="197" t="s">
        <v>81</v>
      </c>
      <c r="AV193" s="14" t="s">
        <v>151</v>
      </c>
      <c r="AW193" s="14" t="s">
        <v>33</v>
      </c>
      <c r="AX193" s="14" t="s">
        <v>79</v>
      </c>
      <c r="AY193" s="197" t="s">
        <v>144</v>
      </c>
    </row>
    <row r="194" s="2" customFormat="1" ht="16.5" customHeight="1">
      <c r="A194" s="41"/>
      <c r="B194" s="168"/>
      <c r="C194" s="169" t="s">
        <v>9</v>
      </c>
      <c r="D194" s="169" t="s">
        <v>146</v>
      </c>
      <c r="E194" s="170" t="s">
        <v>1088</v>
      </c>
      <c r="F194" s="171" t="s">
        <v>1089</v>
      </c>
      <c r="G194" s="172" t="s">
        <v>149</v>
      </c>
      <c r="H194" s="173">
        <v>64.641000000000005</v>
      </c>
      <c r="I194" s="174"/>
      <c r="J194" s="175">
        <f>ROUND(I194*H194,2)</f>
        <v>0</v>
      </c>
      <c r="K194" s="171" t="s">
        <v>150</v>
      </c>
      <c r="L194" s="42"/>
      <c r="M194" s="176" t="s">
        <v>3</v>
      </c>
      <c r="N194" s="177" t="s">
        <v>42</v>
      </c>
      <c r="O194" s="75"/>
      <c r="P194" s="178">
        <f>O194*H194</f>
        <v>0</v>
      </c>
      <c r="Q194" s="178">
        <v>0.0026369000000000002</v>
      </c>
      <c r="R194" s="178">
        <f>Q194*H194</f>
        <v>0.17045185290000003</v>
      </c>
      <c r="S194" s="178">
        <v>0</v>
      </c>
      <c r="T194" s="17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180" t="s">
        <v>151</v>
      </c>
      <c r="AT194" s="180" t="s">
        <v>146</v>
      </c>
      <c r="AU194" s="180" t="s">
        <v>81</v>
      </c>
      <c r="AY194" s="22" t="s">
        <v>144</v>
      </c>
      <c r="BE194" s="181">
        <f>IF(N194="základní",J194,0)</f>
        <v>0</v>
      </c>
      <c r="BF194" s="181">
        <f>IF(N194="snížená",J194,0)</f>
        <v>0</v>
      </c>
      <c r="BG194" s="181">
        <f>IF(N194="zákl. přenesená",J194,0)</f>
        <v>0</v>
      </c>
      <c r="BH194" s="181">
        <f>IF(N194="sníž. přenesená",J194,0)</f>
        <v>0</v>
      </c>
      <c r="BI194" s="181">
        <f>IF(N194="nulová",J194,0)</f>
        <v>0</v>
      </c>
      <c r="BJ194" s="22" t="s">
        <v>79</v>
      </c>
      <c r="BK194" s="181">
        <f>ROUND(I194*H194,2)</f>
        <v>0</v>
      </c>
      <c r="BL194" s="22" t="s">
        <v>151</v>
      </c>
      <c r="BM194" s="180" t="s">
        <v>1090</v>
      </c>
    </row>
    <row r="195" s="2" customFormat="1">
      <c r="A195" s="41"/>
      <c r="B195" s="42"/>
      <c r="C195" s="41"/>
      <c r="D195" s="182" t="s">
        <v>153</v>
      </c>
      <c r="E195" s="41"/>
      <c r="F195" s="183" t="s">
        <v>1091</v>
      </c>
      <c r="G195" s="41"/>
      <c r="H195" s="41"/>
      <c r="I195" s="184"/>
      <c r="J195" s="41"/>
      <c r="K195" s="41"/>
      <c r="L195" s="42"/>
      <c r="M195" s="185"/>
      <c r="N195" s="186"/>
      <c r="O195" s="75"/>
      <c r="P195" s="75"/>
      <c r="Q195" s="75"/>
      <c r="R195" s="75"/>
      <c r="S195" s="75"/>
      <c r="T195" s="76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2" t="s">
        <v>153</v>
      </c>
      <c r="AU195" s="22" t="s">
        <v>81</v>
      </c>
    </row>
    <row r="196" s="16" customFormat="1">
      <c r="A196" s="16"/>
      <c r="B196" s="231"/>
      <c r="C196" s="16"/>
      <c r="D196" s="188" t="s">
        <v>159</v>
      </c>
      <c r="E196" s="232" t="s">
        <v>3</v>
      </c>
      <c r="F196" s="233" t="s">
        <v>1038</v>
      </c>
      <c r="G196" s="16"/>
      <c r="H196" s="232" t="s">
        <v>3</v>
      </c>
      <c r="I196" s="234"/>
      <c r="J196" s="16"/>
      <c r="K196" s="16"/>
      <c r="L196" s="231"/>
      <c r="M196" s="235"/>
      <c r="N196" s="236"/>
      <c r="O196" s="236"/>
      <c r="P196" s="236"/>
      <c r="Q196" s="236"/>
      <c r="R196" s="236"/>
      <c r="S196" s="236"/>
      <c r="T196" s="237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32" t="s">
        <v>159</v>
      </c>
      <c r="AU196" s="232" t="s">
        <v>81</v>
      </c>
      <c r="AV196" s="16" t="s">
        <v>79</v>
      </c>
      <c r="AW196" s="16" t="s">
        <v>33</v>
      </c>
      <c r="AX196" s="16" t="s">
        <v>71</v>
      </c>
      <c r="AY196" s="232" t="s">
        <v>144</v>
      </c>
    </row>
    <row r="197" s="13" customFormat="1">
      <c r="A197" s="13"/>
      <c r="B197" s="187"/>
      <c r="C197" s="13"/>
      <c r="D197" s="188" t="s">
        <v>159</v>
      </c>
      <c r="E197" s="189" t="s">
        <v>3</v>
      </c>
      <c r="F197" s="190" t="s">
        <v>1092</v>
      </c>
      <c r="G197" s="13"/>
      <c r="H197" s="191">
        <v>3.6000000000000001</v>
      </c>
      <c r="I197" s="192"/>
      <c r="J197" s="13"/>
      <c r="K197" s="13"/>
      <c r="L197" s="187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159</v>
      </c>
      <c r="AU197" s="189" t="s">
        <v>81</v>
      </c>
      <c r="AV197" s="13" t="s">
        <v>81</v>
      </c>
      <c r="AW197" s="13" t="s">
        <v>33</v>
      </c>
      <c r="AX197" s="13" t="s">
        <v>71</v>
      </c>
      <c r="AY197" s="189" t="s">
        <v>144</v>
      </c>
    </row>
    <row r="198" s="16" customFormat="1">
      <c r="A198" s="16"/>
      <c r="B198" s="231"/>
      <c r="C198" s="16"/>
      <c r="D198" s="188" t="s">
        <v>159</v>
      </c>
      <c r="E198" s="232" t="s">
        <v>3</v>
      </c>
      <c r="F198" s="233" t="s">
        <v>1030</v>
      </c>
      <c r="G198" s="16"/>
      <c r="H198" s="232" t="s">
        <v>3</v>
      </c>
      <c r="I198" s="234"/>
      <c r="J198" s="16"/>
      <c r="K198" s="16"/>
      <c r="L198" s="231"/>
      <c r="M198" s="235"/>
      <c r="N198" s="236"/>
      <c r="O198" s="236"/>
      <c r="P198" s="236"/>
      <c r="Q198" s="236"/>
      <c r="R198" s="236"/>
      <c r="S198" s="236"/>
      <c r="T198" s="23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32" t="s">
        <v>159</v>
      </c>
      <c r="AU198" s="232" t="s">
        <v>81</v>
      </c>
      <c r="AV198" s="16" t="s">
        <v>79</v>
      </c>
      <c r="AW198" s="16" t="s">
        <v>33</v>
      </c>
      <c r="AX198" s="16" t="s">
        <v>71</v>
      </c>
      <c r="AY198" s="232" t="s">
        <v>144</v>
      </c>
    </row>
    <row r="199" s="13" customFormat="1">
      <c r="A199" s="13"/>
      <c r="B199" s="187"/>
      <c r="C199" s="13"/>
      <c r="D199" s="188" t="s">
        <v>159</v>
      </c>
      <c r="E199" s="189" t="s">
        <v>3</v>
      </c>
      <c r="F199" s="190" t="s">
        <v>1093</v>
      </c>
      <c r="G199" s="13"/>
      <c r="H199" s="191">
        <v>24.32</v>
      </c>
      <c r="I199" s="192"/>
      <c r="J199" s="13"/>
      <c r="K199" s="13"/>
      <c r="L199" s="187"/>
      <c r="M199" s="193"/>
      <c r="N199" s="194"/>
      <c r="O199" s="194"/>
      <c r="P199" s="194"/>
      <c r="Q199" s="194"/>
      <c r="R199" s="194"/>
      <c r="S199" s="194"/>
      <c r="T199" s="19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9" t="s">
        <v>159</v>
      </c>
      <c r="AU199" s="189" t="s">
        <v>81</v>
      </c>
      <c r="AV199" s="13" t="s">
        <v>81</v>
      </c>
      <c r="AW199" s="13" t="s">
        <v>33</v>
      </c>
      <c r="AX199" s="13" t="s">
        <v>71</v>
      </c>
      <c r="AY199" s="189" t="s">
        <v>144</v>
      </c>
    </row>
    <row r="200" s="16" customFormat="1">
      <c r="A200" s="16"/>
      <c r="B200" s="231"/>
      <c r="C200" s="16"/>
      <c r="D200" s="188" t="s">
        <v>159</v>
      </c>
      <c r="E200" s="232" t="s">
        <v>3</v>
      </c>
      <c r="F200" s="233" t="s">
        <v>1032</v>
      </c>
      <c r="G200" s="16"/>
      <c r="H200" s="232" t="s">
        <v>3</v>
      </c>
      <c r="I200" s="234"/>
      <c r="J200" s="16"/>
      <c r="K200" s="16"/>
      <c r="L200" s="231"/>
      <c r="M200" s="235"/>
      <c r="N200" s="236"/>
      <c r="O200" s="236"/>
      <c r="P200" s="236"/>
      <c r="Q200" s="236"/>
      <c r="R200" s="236"/>
      <c r="S200" s="236"/>
      <c r="T200" s="237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32" t="s">
        <v>159</v>
      </c>
      <c r="AU200" s="232" t="s">
        <v>81</v>
      </c>
      <c r="AV200" s="16" t="s">
        <v>79</v>
      </c>
      <c r="AW200" s="16" t="s">
        <v>33</v>
      </c>
      <c r="AX200" s="16" t="s">
        <v>71</v>
      </c>
      <c r="AY200" s="232" t="s">
        <v>144</v>
      </c>
    </row>
    <row r="201" s="13" customFormat="1">
      <c r="A201" s="13"/>
      <c r="B201" s="187"/>
      <c r="C201" s="13"/>
      <c r="D201" s="188" t="s">
        <v>159</v>
      </c>
      <c r="E201" s="189" t="s">
        <v>3</v>
      </c>
      <c r="F201" s="190" t="s">
        <v>1094</v>
      </c>
      <c r="G201" s="13"/>
      <c r="H201" s="191">
        <v>21.280000000000001</v>
      </c>
      <c r="I201" s="192"/>
      <c r="J201" s="13"/>
      <c r="K201" s="13"/>
      <c r="L201" s="187"/>
      <c r="M201" s="193"/>
      <c r="N201" s="194"/>
      <c r="O201" s="194"/>
      <c r="P201" s="194"/>
      <c r="Q201" s="194"/>
      <c r="R201" s="194"/>
      <c r="S201" s="194"/>
      <c r="T201" s="19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9" t="s">
        <v>159</v>
      </c>
      <c r="AU201" s="189" t="s">
        <v>81</v>
      </c>
      <c r="AV201" s="13" t="s">
        <v>81</v>
      </c>
      <c r="AW201" s="13" t="s">
        <v>33</v>
      </c>
      <c r="AX201" s="13" t="s">
        <v>71</v>
      </c>
      <c r="AY201" s="189" t="s">
        <v>144</v>
      </c>
    </row>
    <row r="202" s="16" customFormat="1">
      <c r="A202" s="16"/>
      <c r="B202" s="231"/>
      <c r="C202" s="16"/>
      <c r="D202" s="188" t="s">
        <v>159</v>
      </c>
      <c r="E202" s="232" t="s">
        <v>3</v>
      </c>
      <c r="F202" s="233" t="s">
        <v>1040</v>
      </c>
      <c r="G202" s="16"/>
      <c r="H202" s="232" t="s">
        <v>3</v>
      </c>
      <c r="I202" s="234"/>
      <c r="J202" s="16"/>
      <c r="K202" s="16"/>
      <c r="L202" s="231"/>
      <c r="M202" s="235"/>
      <c r="N202" s="236"/>
      <c r="O202" s="236"/>
      <c r="P202" s="236"/>
      <c r="Q202" s="236"/>
      <c r="R202" s="236"/>
      <c r="S202" s="236"/>
      <c r="T202" s="237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32" t="s">
        <v>159</v>
      </c>
      <c r="AU202" s="232" t="s">
        <v>81</v>
      </c>
      <c r="AV202" s="16" t="s">
        <v>79</v>
      </c>
      <c r="AW202" s="16" t="s">
        <v>33</v>
      </c>
      <c r="AX202" s="16" t="s">
        <v>71</v>
      </c>
      <c r="AY202" s="232" t="s">
        <v>144</v>
      </c>
    </row>
    <row r="203" s="13" customFormat="1">
      <c r="A203" s="13"/>
      <c r="B203" s="187"/>
      <c r="C203" s="13"/>
      <c r="D203" s="188" t="s">
        <v>159</v>
      </c>
      <c r="E203" s="189" t="s">
        <v>3</v>
      </c>
      <c r="F203" s="190" t="s">
        <v>1095</v>
      </c>
      <c r="G203" s="13"/>
      <c r="H203" s="191">
        <v>1.44</v>
      </c>
      <c r="I203" s="192"/>
      <c r="J203" s="13"/>
      <c r="K203" s="13"/>
      <c r="L203" s="187"/>
      <c r="M203" s="193"/>
      <c r="N203" s="194"/>
      <c r="O203" s="194"/>
      <c r="P203" s="194"/>
      <c r="Q203" s="194"/>
      <c r="R203" s="194"/>
      <c r="S203" s="194"/>
      <c r="T203" s="19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9" t="s">
        <v>159</v>
      </c>
      <c r="AU203" s="189" t="s">
        <v>81</v>
      </c>
      <c r="AV203" s="13" t="s">
        <v>81</v>
      </c>
      <c r="AW203" s="13" t="s">
        <v>33</v>
      </c>
      <c r="AX203" s="13" t="s">
        <v>71</v>
      </c>
      <c r="AY203" s="189" t="s">
        <v>144</v>
      </c>
    </row>
    <row r="204" s="16" customFormat="1">
      <c r="A204" s="16"/>
      <c r="B204" s="231"/>
      <c r="C204" s="16"/>
      <c r="D204" s="188" t="s">
        <v>159</v>
      </c>
      <c r="E204" s="232" t="s">
        <v>3</v>
      </c>
      <c r="F204" s="233" t="s">
        <v>1042</v>
      </c>
      <c r="G204" s="16"/>
      <c r="H204" s="232" t="s">
        <v>3</v>
      </c>
      <c r="I204" s="234"/>
      <c r="J204" s="16"/>
      <c r="K204" s="16"/>
      <c r="L204" s="231"/>
      <c r="M204" s="235"/>
      <c r="N204" s="236"/>
      <c r="O204" s="236"/>
      <c r="P204" s="236"/>
      <c r="Q204" s="236"/>
      <c r="R204" s="236"/>
      <c r="S204" s="236"/>
      <c r="T204" s="23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32" t="s">
        <v>159</v>
      </c>
      <c r="AU204" s="232" t="s">
        <v>81</v>
      </c>
      <c r="AV204" s="16" t="s">
        <v>79</v>
      </c>
      <c r="AW204" s="16" t="s">
        <v>33</v>
      </c>
      <c r="AX204" s="16" t="s">
        <v>71</v>
      </c>
      <c r="AY204" s="232" t="s">
        <v>144</v>
      </c>
    </row>
    <row r="205" s="13" customFormat="1">
      <c r="A205" s="13"/>
      <c r="B205" s="187"/>
      <c r="C205" s="13"/>
      <c r="D205" s="188" t="s">
        <v>159</v>
      </c>
      <c r="E205" s="189" t="s">
        <v>3</v>
      </c>
      <c r="F205" s="190" t="s">
        <v>1096</v>
      </c>
      <c r="G205" s="13"/>
      <c r="H205" s="191">
        <v>1.6000000000000001</v>
      </c>
      <c r="I205" s="192"/>
      <c r="J205" s="13"/>
      <c r="K205" s="13"/>
      <c r="L205" s="187"/>
      <c r="M205" s="193"/>
      <c r="N205" s="194"/>
      <c r="O205" s="194"/>
      <c r="P205" s="194"/>
      <c r="Q205" s="194"/>
      <c r="R205" s="194"/>
      <c r="S205" s="194"/>
      <c r="T205" s="19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9" t="s">
        <v>159</v>
      </c>
      <c r="AU205" s="189" t="s">
        <v>81</v>
      </c>
      <c r="AV205" s="13" t="s">
        <v>81</v>
      </c>
      <c r="AW205" s="13" t="s">
        <v>33</v>
      </c>
      <c r="AX205" s="13" t="s">
        <v>71</v>
      </c>
      <c r="AY205" s="189" t="s">
        <v>144</v>
      </c>
    </row>
    <row r="206" s="16" customFormat="1">
      <c r="A206" s="16"/>
      <c r="B206" s="231"/>
      <c r="C206" s="16"/>
      <c r="D206" s="188" t="s">
        <v>159</v>
      </c>
      <c r="E206" s="232" t="s">
        <v>3</v>
      </c>
      <c r="F206" s="233" t="s">
        <v>1044</v>
      </c>
      <c r="G206" s="16"/>
      <c r="H206" s="232" t="s">
        <v>3</v>
      </c>
      <c r="I206" s="234"/>
      <c r="J206" s="16"/>
      <c r="K206" s="16"/>
      <c r="L206" s="231"/>
      <c r="M206" s="235"/>
      <c r="N206" s="236"/>
      <c r="O206" s="236"/>
      <c r="P206" s="236"/>
      <c r="Q206" s="236"/>
      <c r="R206" s="236"/>
      <c r="S206" s="236"/>
      <c r="T206" s="23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32" t="s">
        <v>159</v>
      </c>
      <c r="AU206" s="232" t="s">
        <v>81</v>
      </c>
      <c r="AV206" s="16" t="s">
        <v>79</v>
      </c>
      <c r="AW206" s="16" t="s">
        <v>33</v>
      </c>
      <c r="AX206" s="16" t="s">
        <v>71</v>
      </c>
      <c r="AY206" s="232" t="s">
        <v>144</v>
      </c>
    </row>
    <row r="207" s="13" customFormat="1">
      <c r="A207" s="13"/>
      <c r="B207" s="187"/>
      <c r="C207" s="13"/>
      <c r="D207" s="188" t="s">
        <v>159</v>
      </c>
      <c r="E207" s="189" t="s">
        <v>3</v>
      </c>
      <c r="F207" s="190" t="s">
        <v>1097</v>
      </c>
      <c r="G207" s="13"/>
      <c r="H207" s="191">
        <v>4.2000000000000002</v>
      </c>
      <c r="I207" s="192"/>
      <c r="J207" s="13"/>
      <c r="K207" s="13"/>
      <c r="L207" s="187"/>
      <c r="M207" s="193"/>
      <c r="N207" s="194"/>
      <c r="O207" s="194"/>
      <c r="P207" s="194"/>
      <c r="Q207" s="194"/>
      <c r="R207" s="194"/>
      <c r="S207" s="194"/>
      <c r="T207" s="19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9" t="s">
        <v>159</v>
      </c>
      <c r="AU207" s="189" t="s">
        <v>81</v>
      </c>
      <c r="AV207" s="13" t="s">
        <v>81</v>
      </c>
      <c r="AW207" s="13" t="s">
        <v>33</v>
      </c>
      <c r="AX207" s="13" t="s">
        <v>71</v>
      </c>
      <c r="AY207" s="189" t="s">
        <v>144</v>
      </c>
    </row>
    <row r="208" s="16" customFormat="1">
      <c r="A208" s="16"/>
      <c r="B208" s="231"/>
      <c r="C208" s="16"/>
      <c r="D208" s="188" t="s">
        <v>159</v>
      </c>
      <c r="E208" s="232" t="s">
        <v>3</v>
      </c>
      <c r="F208" s="233" t="s">
        <v>1046</v>
      </c>
      <c r="G208" s="16"/>
      <c r="H208" s="232" t="s">
        <v>3</v>
      </c>
      <c r="I208" s="234"/>
      <c r="J208" s="16"/>
      <c r="K208" s="16"/>
      <c r="L208" s="231"/>
      <c r="M208" s="235"/>
      <c r="N208" s="236"/>
      <c r="O208" s="236"/>
      <c r="P208" s="236"/>
      <c r="Q208" s="236"/>
      <c r="R208" s="236"/>
      <c r="S208" s="236"/>
      <c r="T208" s="237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32" t="s">
        <v>159</v>
      </c>
      <c r="AU208" s="232" t="s">
        <v>81</v>
      </c>
      <c r="AV208" s="16" t="s">
        <v>79</v>
      </c>
      <c r="AW208" s="16" t="s">
        <v>33</v>
      </c>
      <c r="AX208" s="16" t="s">
        <v>71</v>
      </c>
      <c r="AY208" s="232" t="s">
        <v>144</v>
      </c>
    </row>
    <row r="209" s="13" customFormat="1">
      <c r="A209" s="13"/>
      <c r="B209" s="187"/>
      <c r="C209" s="13"/>
      <c r="D209" s="188" t="s">
        <v>159</v>
      </c>
      <c r="E209" s="189" t="s">
        <v>3</v>
      </c>
      <c r="F209" s="190" t="s">
        <v>1098</v>
      </c>
      <c r="G209" s="13"/>
      <c r="H209" s="191">
        <v>1.52</v>
      </c>
      <c r="I209" s="192"/>
      <c r="J209" s="13"/>
      <c r="K209" s="13"/>
      <c r="L209" s="187"/>
      <c r="M209" s="193"/>
      <c r="N209" s="194"/>
      <c r="O209" s="194"/>
      <c r="P209" s="194"/>
      <c r="Q209" s="194"/>
      <c r="R209" s="194"/>
      <c r="S209" s="194"/>
      <c r="T209" s="19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9" t="s">
        <v>159</v>
      </c>
      <c r="AU209" s="189" t="s">
        <v>81</v>
      </c>
      <c r="AV209" s="13" t="s">
        <v>81</v>
      </c>
      <c r="AW209" s="13" t="s">
        <v>33</v>
      </c>
      <c r="AX209" s="13" t="s">
        <v>71</v>
      </c>
      <c r="AY209" s="189" t="s">
        <v>144</v>
      </c>
    </row>
    <row r="210" s="16" customFormat="1">
      <c r="A210" s="16"/>
      <c r="B210" s="231"/>
      <c r="C210" s="16"/>
      <c r="D210" s="188" t="s">
        <v>159</v>
      </c>
      <c r="E210" s="232" t="s">
        <v>3</v>
      </c>
      <c r="F210" s="233" t="s">
        <v>1048</v>
      </c>
      <c r="G210" s="16"/>
      <c r="H210" s="232" t="s">
        <v>3</v>
      </c>
      <c r="I210" s="234"/>
      <c r="J210" s="16"/>
      <c r="K210" s="16"/>
      <c r="L210" s="231"/>
      <c r="M210" s="235"/>
      <c r="N210" s="236"/>
      <c r="O210" s="236"/>
      <c r="P210" s="236"/>
      <c r="Q210" s="236"/>
      <c r="R210" s="236"/>
      <c r="S210" s="236"/>
      <c r="T210" s="237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32" t="s">
        <v>159</v>
      </c>
      <c r="AU210" s="232" t="s">
        <v>81</v>
      </c>
      <c r="AV210" s="16" t="s">
        <v>79</v>
      </c>
      <c r="AW210" s="16" t="s">
        <v>33</v>
      </c>
      <c r="AX210" s="16" t="s">
        <v>71</v>
      </c>
      <c r="AY210" s="232" t="s">
        <v>144</v>
      </c>
    </row>
    <row r="211" s="13" customFormat="1">
      <c r="A211" s="13"/>
      <c r="B211" s="187"/>
      <c r="C211" s="13"/>
      <c r="D211" s="188" t="s">
        <v>159</v>
      </c>
      <c r="E211" s="189" t="s">
        <v>3</v>
      </c>
      <c r="F211" s="190" t="s">
        <v>1099</v>
      </c>
      <c r="G211" s="13"/>
      <c r="H211" s="191">
        <v>4.29</v>
      </c>
      <c r="I211" s="192"/>
      <c r="J211" s="13"/>
      <c r="K211" s="13"/>
      <c r="L211" s="187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159</v>
      </c>
      <c r="AU211" s="189" t="s">
        <v>81</v>
      </c>
      <c r="AV211" s="13" t="s">
        <v>81</v>
      </c>
      <c r="AW211" s="13" t="s">
        <v>33</v>
      </c>
      <c r="AX211" s="13" t="s">
        <v>71</v>
      </c>
      <c r="AY211" s="189" t="s">
        <v>144</v>
      </c>
    </row>
    <row r="212" s="16" customFormat="1">
      <c r="A212" s="16"/>
      <c r="B212" s="231"/>
      <c r="C212" s="16"/>
      <c r="D212" s="188" t="s">
        <v>159</v>
      </c>
      <c r="E212" s="232" t="s">
        <v>3</v>
      </c>
      <c r="F212" s="233" t="s">
        <v>1050</v>
      </c>
      <c r="G212" s="16"/>
      <c r="H212" s="232" t="s">
        <v>3</v>
      </c>
      <c r="I212" s="234"/>
      <c r="J212" s="16"/>
      <c r="K212" s="16"/>
      <c r="L212" s="231"/>
      <c r="M212" s="235"/>
      <c r="N212" s="236"/>
      <c r="O212" s="236"/>
      <c r="P212" s="236"/>
      <c r="Q212" s="236"/>
      <c r="R212" s="236"/>
      <c r="S212" s="236"/>
      <c r="T212" s="237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32" t="s">
        <v>159</v>
      </c>
      <c r="AU212" s="232" t="s">
        <v>81</v>
      </c>
      <c r="AV212" s="16" t="s">
        <v>79</v>
      </c>
      <c r="AW212" s="16" t="s">
        <v>33</v>
      </c>
      <c r="AX212" s="16" t="s">
        <v>71</v>
      </c>
      <c r="AY212" s="232" t="s">
        <v>144</v>
      </c>
    </row>
    <row r="213" s="13" customFormat="1">
      <c r="A213" s="13"/>
      <c r="B213" s="187"/>
      <c r="C213" s="13"/>
      <c r="D213" s="188" t="s">
        <v>159</v>
      </c>
      <c r="E213" s="189" t="s">
        <v>3</v>
      </c>
      <c r="F213" s="190" t="s">
        <v>1100</v>
      </c>
      <c r="G213" s="13"/>
      <c r="H213" s="191">
        <v>2.391</v>
      </c>
      <c r="I213" s="192"/>
      <c r="J213" s="13"/>
      <c r="K213" s="13"/>
      <c r="L213" s="187"/>
      <c r="M213" s="193"/>
      <c r="N213" s="194"/>
      <c r="O213" s="194"/>
      <c r="P213" s="194"/>
      <c r="Q213" s="194"/>
      <c r="R213" s="194"/>
      <c r="S213" s="194"/>
      <c r="T213" s="19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9" t="s">
        <v>159</v>
      </c>
      <c r="AU213" s="189" t="s">
        <v>81</v>
      </c>
      <c r="AV213" s="13" t="s">
        <v>81</v>
      </c>
      <c r="AW213" s="13" t="s">
        <v>33</v>
      </c>
      <c r="AX213" s="13" t="s">
        <v>71</v>
      </c>
      <c r="AY213" s="189" t="s">
        <v>144</v>
      </c>
    </row>
    <row r="214" s="14" customFormat="1">
      <c r="A214" s="14"/>
      <c r="B214" s="196"/>
      <c r="C214" s="14"/>
      <c r="D214" s="188" t="s">
        <v>159</v>
      </c>
      <c r="E214" s="197" t="s">
        <v>3</v>
      </c>
      <c r="F214" s="198" t="s">
        <v>163</v>
      </c>
      <c r="G214" s="14"/>
      <c r="H214" s="199">
        <v>64.641000000000005</v>
      </c>
      <c r="I214" s="200"/>
      <c r="J214" s="14"/>
      <c r="K214" s="14"/>
      <c r="L214" s="196"/>
      <c r="M214" s="201"/>
      <c r="N214" s="202"/>
      <c r="O214" s="202"/>
      <c r="P214" s="202"/>
      <c r="Q214" s="202"/>
      <c r="R214" s="202"/>
      <c r="S214" s="202"/>
      <c r="T214" s="20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7" t="s">
        <v>159</v>
      </c>
      <c r="AU214" s="197" t="s">
        <v>81</v>
      </c>
      <c r="AV214" s="14" t="s">
        <v>151</v>
      </c>
      <c r="AW214" s="14" t="s">
        <v>33</v>
      </c>
      <c r="AX214" s="14" t="s">
        <v>79</v>
      </c>
      <c r="AY214" s="197" t="s">
        <v>144</v>
      </c>
    </row>
    <row r="215" s="2" customFormat="1" ht="16.5" customHeight="1">
      <c r="A215" s="41"/>
      <c r="B215" s="168"/>
      <c r="C215" s="169" t="s">
        <v>225</v>
      </c>
      <c r="D215" s="169" t="s">
        <v>146</v>
      </c>
      <c r="E215" s="170" t="s">
        <v>1101</v>
      </c>
      <c r="F215" s="171" t="s">
        <v>1102</v>
      </c>
      <c r="G215" s="172" t="s">
        <v>149</v>
      </c>
      <c r="H215" s="173">
        <v>64.641000000000005</v>
      </c>
      <c r="I215" s="174"/>
      <c r="J215" s="175">
        <f>ROUND(I215*H215,2)</f>
        <v>0</v>
      </c>
      <c r="K215" s="171" t="s">
        <v>150</v>
      </c>
      <c r="L215" s="42"/>
      <c r="M215" s="176" t="s">
        <v>3</v>
      </c>
      <c r="N215" s="177" t="s">
        <v>42</v>
      </c>
      <c r="O215" s="75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180" t="s">
        <v>151</v>
      </c>
      <c r="AT215" s="180" t="s">
        <v>146</v>
      </c>
      <c r="AU215" s="180" t="s">
        <v>81</v>
      </c>
      <c r="AY215" s="22" t="s">
        <v>144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22" t="s">
        <v>79</v>
      </c>
      <c r="BK215" s="181">
        <f>ROUND(I215*H215,2)</f>
        <v>0</v>
      </c>
      <c r="BL215" s="22" t="s">
        <v>151</v>
      </c>
      <c r="BM215" s="180" t="s">
        <v>1103</v>
      </c>
    </row>
    <row r="216" s="2" customFormat="1">
      <c r="A216" s="41"/>
      <c r="B216" s="42"/>
      <c r="C216" s="41"/>
      <c r="D216" s="182" t="s">
        <v>153</v>
      </c>
      <c r="E216" s="41"/>
      <c r="F216" s="183" t="s">
        <v>1104</v>
      </c>
      <c r="G216" s="41"/>
      <c r="H216" s="41"/>
      <c r="I216" s="184"/>
      <c r="J216" s="41"/>
      <c r="K216" s="41"/>
      <c r="L216" s="42"/>
      <c r="M216" s="185"/>
      <c r="N216" s="186"/>
      <c r="O216" s="75"/>
      <c r="P216" s="75"/>
      <c r="Q216" s="75"/>
      <c r="R216" s="75"/>
      <c r="S216" s="75"/>
      <c r="T216" s="76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2" t="s">
        <v>153</v>
      </c>
      <c r="AU216" s="22" t="s">
        <v>81</v>
      </c>
    </row>
    <row r="217" s="2" customFormat="1" ht="37.8" customHeight="1">
      <c r="A217" s="41"/>
      <c r="B217" s="168"/>
      <c r="C217" s="169" t="s">
        <v>231</v>
      </c>
      <c r="D217" s="169" t="s">
        <v>146</v>
      </c>
      <c r="E217" s="170" t="s">
        <v>232</v>
      </c>
      <c r="F217" s="171" t="s">
        <v>1105</v>
      </c>
      <c r="G217" s="172" t="s">
        <v>149</v>
      </c>
      <c r="H217" s="173">
        <v>24</v>
      </c>
      <c r="I217" s="174"/>
      <c r="J217" s="175">
        <f>ROUND(I217*H217,2)</f>
        <v>0</v>
      </c>
      <c r="K217" s="171" t="s">
        <v>150</v>
      </c>
      <c r="L217" s="42"/>
      <c r="M217" s="176" t="s">
        <v>3</v>
      </c>
      <c r="N217" s="177" t="s">
        <v>42</v>
      </c>
      <c r="O217" s="75"/>
      <c r="P217" s="178">
        <f>O217*H217</f>
        <v>0</v>
      </c>
      <c r="Q217" s="178">
        <v>0.00017000000000000001</v>
      </c>
      <c r="R217" s="178">
        <f>Q217*H217</f>
        <v>0.0040800000000000003</v>
      </c>
      <c r="S217" s="178">
        <v>0</v>
      </c>
      <c r="T217" s="179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180" t="s">
        <v>151</v>
      </c>
      <c r="AT217" s="180" t="s">
        <v>146</v>
      </c>
      <c r="AU217" s="180" t="s">
        <v>81</v>
      </c>
      <c r="AY217" s="22" t="s">
        <v>144</v>
      </c>
      <c r="BE217" s="181">
        <f>IF(N217="základní",J217,0)</f>
        <v>0</v>
      </c>
      <c r="BF217" s="181">
        <f>IF(N217="snížená",J217,0)</f>
        <v>0</v>
      </c>
      <c r="BG217" s="181">
        <f>IF(N217="zákl. přenesená",J217,0)</f>
        <v>0</v>
      </c>
      <c r="BH217" s="181">
        <f>IF(N217="sníž. přenesená",J217,0)</f>
        <v>0</v>
      </c>
      <c r="BI217" s="181">
        <f>IF(N217="nulová",J217,0)</f>
        <v>0</v>
      </c>
      <c r="BJ217" s="22" t="s">
        <v>79</v>
      </c>
      <c r="BK217" s="181">
        <f>ROUND(I217*H217,2)</f>
        <v>0</v>
      </c>
      <c r="BL217" s="22" t="s">
        <v>151</v>
      </c>
      <c r="BM217" s="180" t="s">
        <v>1106</v>
      </c>
    </row>
    <row r="218" s="2" customFormat="1">
      <c r="A218" s="41"/>
      <c r="B218" s="42"/>
      <c r="C218" s="41"/>
      <c r="D218" s="182" t="s">
        <v>153</v>
      </c>
      <c r="E218" s="41"/>
      <c r="F218" s="183" t="s">
        <v>235</v>
      </c>
      <c r="G218" s="41"/>
      <c r="H218" s="41"/>
      <c r="I218" s="184"/>
      <c r="J218" s="41"/>
      <c r="K218" s="41"/>
      <c r="L218" s="42"/>
      <c r="M218" s="185"/>
      <c r="N218" s="186"/>
      <c r="O218" s="75"/>
      <c r="P218" s="75"/>
      <c r="Q218" s="75"/>
      <c r="R218" s="75"/>
      <c r="S218" s="75"/>
      <c r="T218" s="76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2" t="s">
        <v>153</v>
      </c>
      <c r="AU218" s="22" t="s">
        <v>81</v>
      </c>
    </row>
    <row r="219" s="13" customFormat="1">
      <c r="A219" s="13"/>
      <c r="B219" s="187"/>
      <c r="C219" s="13"/>
      <c r="D219" s="188" t="s">
        <v>159</v>
      </c>
      <c r="E219" s="189" t="s">
        <v>3</v>
      </c>
      <c r="F219" s="190" t="s">
        <v>1107</v>
      </c>
      <c r="G219" s="13"/>
      <c r="H219" s="191">
        <v>6</v>
      </c>
      <c r="I219" s="192"/>
      <c r="J219" s="13"/>
      <c r="K219" s="13"/>
      <c r="L219" s="187"/>
      <c r="M219" s="193"/>
      <c r="N219" s="194"/>
      <c r="O219" s="194"/>
      <c r="P219" s="194"/>
      <c r="Q219" s="194"/>
      <c r="R219" s="194"/>
      <c r="S219" s="194"/>
      <c r="T219" s="19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9" t="s">
        <v>159</v>
      </c>
      <c r="AU219" s="189" t="s">
        <v>81</v>
      </c>
      <c r="AV219" s="13" t="s">
        <v>81</v>
      </c>
      <c r="AW219" s="13" t="s">
        <v>33</v>
      </c>
      <c r="AX219" s="13" t="s">
        <v>71</v>
      </c>
      <c r="AY219" s="189" t="s">
        <v>144</v>
      </c>
    </row>
    <row r="220" s="13" customFormat="1">
      <c r="A220" s="13"/>
      <c r="B220" s="187"/>
      <c r="C220" s="13"/>
      <c r="D220" s="188" t="s">
        <v>159</v>
      </c>
      <c r="E220" s="189" t="s">
        <v>3</v>
      </c>
      <c r="F220" s="190" t="s">
        <v>1108</v>
      </c>
      <c r="G220" s="13"/>
      <c r="H220" s="191">
        <v>4.7999999999999998</v>
      </c>
      <c r="I220" s="192"/>
      <c r="J220" s="13"/>
      <c r="K220" s="13"/>
      <c r="L220" s="187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159</v>
      </c>
      <c r="AU220" s="189" t="s">
        <v>81</v>
      </c>
      <c r="AV220" s="13" t="s">
        <v>81</v>
      </c>
      <c r="AW220" s="13" t="s">
        <v>33</v>
      </c>
      <c r="AX220" s="13" t="s">
        <v>71</v>
      </c>
      <c r="AY220" s="189" t="s">
        <v>144</v>
      </c>
    </row>
    <row r="221" s="16" customFormat="1">
      <c r="A221" s="16"/>
      <c r="B221" s="231"/>
      <c r="C221" s="16"/>
      <c r="D221" s="188" t="s">
        <v>159</v>
      </c>
      <c r="E221" s="232" t="s">
        <v>3</v>
      </c>
      <c r="F221" s="233" t="s">
        <v>1048</v>
      </c>
      <c r="G221" s="16"/>
      <c r="H221" s="232" t="s">
        <v>3</v>
      </c>
      <c r="I221" s="234"/>
      <c r="J221" s="16"/>
      <c r="K221" s="16"/>
      <c r="L221" s="231"/>
      <c r="M221" s="235"/>
      <c r="N221" s="236"/>
      <c r="O221" s="236"/>
      <c r="P221" s="236"/>
      <c r="Q221" s="236"/>
      <c r="R221" s="236"/>
      <c r="S221" s="236"/>
      <c r="T221" s="237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32" t="s">
        <v>159</v>
      </c>
      <c r="AU221" s="232" t="s">
        <v>81</v>
      </c>
      <c r="AV221" s="16" t="s">
        <v>79</v>
      </c>
      <c r="AW221" s="16" t="s">
        <v>33</v>
      </c>
      <c r="AX221" s="16" t="s">
        <v>71</v>
      </c>
      <c r="AY221" s="232" t="s">
        <v>144</v>
      </c>
    </row>
    <row r="222" s="13" customFormat="1">
      <c r="A222" s="13"/>
      <c r="B222" s="187"/>
      <c r="C222" s="13"/>
      <c r="D222" s="188" t="s">
        <v>159</v>
      </c>
      <c r="E222" s="189" t="s">
        <v>3</v>
      </c>
      <c r="F222" s="190" t="s">
        <v>1109</v>
      </c>
      <c r="G222" s="13"/>
      <c r="H222" s="191">
        <v>13.199999999999999</v>
      </c>
      <c r="I222" s="192"/>
      <c r="J222" s="13"/>
      <c r="K222" s="13"/>
      <c r="L222" s="187"/>
      <c r="M222" s="193"/>
      <c r="N222" s="194"/>
      <c r="O222" s="194"/>
      <c r="P222" s="194"/>
      <c r="Q222" s="194"/>
      <c r="R222" s="194"/>
      <c r="S222" s="194"/>
      <c r="T222" s="19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9" t="s">
        <v>159</v>
      </c>
      <c r="AU222" s="189" t="s">
        <v>81</v>
      </c>
      <c r="AV222" s="13" t="s">
        <v>81</v>
      </c>
      <c r="AW222" s="13" t="s">
        <v>33</v>
      </c>
      <c r="AX222" s="13" t="s">
        <v>71</v>
      </c>
      <c r="AY222" s="189" t="s">
        <v>144</v>
      </c>
    </row>
    <row r="223" s="14" customFormat="1">
      <c r="A223" s="14"/>
      <c r="B223" s="196"/>
      <c r="C223" s="14"/>
      <c r="D223" s="188" t="s">
        <v>159</v>
      </c>
      <c r="E223" s="197" t="s">
        <v>3</v>
      </c>
      <c r="F223" s="198" t="s">
        <v>163</v>
      </c>
      <c r="G223" s="14"/>
      <c r="H223" s="199">
        <v>24</v>
      </c>
      <c r="I223" s="200"/>
      <c r="J223" s="14"/>
      <c r="K223" s="14"/>
      <c r="L223" s="196"/>
      <c r="M223" s="201"/>
      <c r="N223" s="202"/>
      <c r="O223" s="202"/>
      <c r="P223" s="202"/>
      <c r="Q223" s="202"/>
      <c r="R223" s="202"/>
      <c r="S223" s="202"/>
      <c r="T223" s="20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7" t="s">
        <v>159</v>
      </c>
      <c r="AU223" s="197" t="s">
        <v>81</v>
      </c>
      <c r="AV223" s="14" t="s">
        <v>151</v>
      </c>
      <c r="AW223" s="14" t="s">
        <v>33</v>
      </c>
      <c r="AX223" s="14" t="s">
        <v>79</v>
      </c>
      <c r="AY223" s="197" t="s">
        <v>144</v>
      </c>
    </row>
    <row r="224" s="2" customFormat="1" ht="24.15" customHeight="1">
      <c r="A224" s="41"/>
      <c r="B224" s="168"/>
      <c r="C224" s="205" t="s">
        <v>237</v>
      </c>
      <c r="D224" s="205" t="s">
        <v>238</v>
      </c>
      <c r="E224" s="206" t="s">
        <v>1110</v>
      </c>
      <c r="F224" s="207" t="s">
        <v>1111</v>
      </c>
      <c r="G224" s="208" t="s">
        <v>149</v>
      </c>
      <c r="H224" s="209">
        <v>28.428000000000001</v>
      </c>
      <c r="I224" s="210"/>
      <c r="J224" s="211">
        <f>ROUND(I224*H224,2)</f>
        <v>0</v>
      </c>
      <c r="K224" s="207" t="s">
        <v>150</v>
      </c>
      <c r="L224" s="212"/>
      <c r="M224" s="213" t="s">
        <v>3</v>
      </c>
      <c r="N224" s="214" t="s">
        <v>42</v>
      </c>
      <c r="O224" s="75"/>
      <c r="P224" s="178">
        <f>O224*H224</f>
        <v>0</v>
      </c>
      <c r="Q224" s="178">
        <v>0.00029999999999999997</v>
      </c>
      <c r="R224" s="178">
        <f>Q224*H224</f>
        <v>0.0085284000000000002</v>
      </c>
      <c r="S224" s="178">
        <v>0</v>
      </c>
      <c r="T224" s="179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180" t="s">
        <v>194</v>
      </c>
      <c r="AT224" s="180" t="s">
        <v>238</v>
      </c>
      <c r="AU224" s="180" t="s">
        <v>81</v>
      </c>
      <c r="AY224" s="22" t="s">
        <v>144</v>
      </c>
      <c r="BE224" s="181">
        <f>IF(N224="základní",J224,0)</f>
        <v>0</v>
      </c>
      <c r="BF224" s="181">
        <f>IF(N224="snížená",J224,0)</f>
        <v>0</v>
      </c>
      <c r="BG224" s="181">
        <f>IF(N224="zákl. přenesená",J224,0)</f>
        <v>0</v>
      </c>
      <c r="BH224" s="181">
        <f>IF(N224="sníž. přenesená",J224,0)</f>
        <v>0</v>
      </c>
      <c r="BI224" s="181">
        <f>IF(N224="nulová",J224,0)</f>
        <v>0</v>
      </c>
      <c r="BJ224" s="22" t="s">
        <v>79</v>
      </c>
      <c r="BK224" s="181">
        <f>ROUND(I224*H224,2)</f>
        <v>0</v>
      </c>
      <c r="BL224" s="22" t="s">
        <v>151</v>
      </c>
      <c r="BM224" s="180" t="s">
        <v>1112</v>
      </c>
    </row>
    <row r="225" s="13" customFormat="1">
      <c r="A225" s="13"/>
      <c r="B225" s="187"/>
      <c r="C225" s="13"/>
      <c r="D225" s="188" t="s">
        <v>159</v>
      </c>
      <c r="E225" s="13"/>
      <c r="F225" s="190" t="s">
        <v>1113</v>
      </c>
      <c r="G225" s="13"/>
      <c r="H225" s="191">
        <v>28.428000000000001</v>
      </c>
      <c r="I225" s="192"/>
      <c r="J225" s="13"/>
      <c r="K225" s="13"/>
      <c r="L225" s="187"/>
      <c r="M225" s="193"/>
      <c r="N225" s="194"/>
      <c r="O225" s="194"/>
      <c r="P225" s="194"/>
      <c r="Q225" s="194"/>
      <c r="R225" s="194"/>
      <c r="S225" s="194"/>
      <c r="T225" s="19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9" t="s">
        <v>159</v>
      </c>
      <c r="AU225" s="189" t="s">
        <v>81</v>
      </c>
      <c r="AV225" s="13" t="s">
        <v>81</v>
      </c>
      <c r="AW225" s="13" t="s">
        <v>4</v>
      </c>
      <c r="AX225" s="13" t="s">
        <v>79</v>
      </c>
      <c r="AY225" s="189" t="s">
        <v>144</v>
      </c>
    </row>
    <row r="226" s="2" customFormat="1" ht="24.15" customHeight="1">
      <c r="A226" s="41"/>
      <c r="B226" s="168"/>
      <c r="C226" s="169" t="s">
        <v>242</v>
      </c>
      <c r="D226" s="169" t="s">
        <v>146</v>
      </c>
      <c r="E226" s="170" t="s">
        <v>1114</v>
      </c>
      <c r="F226" s="171" t="s">
        <v>1115</v>
      </c>
      <c r="G226" s="172" t="s">
        <v>149</v>
      </c>
      <c r="H226" s="173">
        <v>10.42</v>
      </c>
      <c r="I226" s="174"/>
      <c r="J226" s="175">
        <f>ROUND(I226*H226,2)</f>
        <v>0</v>
      </c>
      <c r="K226" s="171" t="s">
        <v>150</v>
      </c>
      <c r="L226" s="42"/>
      <c r="M226" s="176" t="s">
        <v>3</v>
      </c>
      <c r="N226" s="177" t="s">
        <v>42</v>
      </c>
      <c r="O226" s="75"/>
      <c r="P226" s="178">
        <f>O226*H226</f>
        <v>0</v>
      </c>
      <c r="Q226" s="178">
        <v>0.11169999999999999</v>
      </c>
      <c r="R226" s="178">
        <f>Q226*H226</f>
        <v>1.1639139999999999</v>
      </c>
      <c r="S226" s="178">
        <v>0</v>
      </c>
      <c r="T226" s="179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180" t="s">
        <v>151</v>
      </c>
      <c r="AT226" s="180" t="s">
        <v>146</v>
      </c>
      <c r="AU226" s="180" t="s">
        <v>81</v>
      </c>
      <c r="AY226" s="22" t="s">
        <v>144</v>
      </c>
      <c r="BE226" s="181">
        <f>IF(N226="základní",J226,0)</f>
        <v>0</v>
      </c>
      <c r="BF226" s="181">
        <f>IF(N226="snížená",J226,0)</f>
        <v>0</v>
      </c>
      <c r="BG226" s="181">
        <f>IF(N226="zákl. přenesená",J226,0)</f>
        <v>0</v>
      </c>
      <c r="BH226" s="181">
        <f>IF(N226="sníž. přenesená",J226,0)</f>
        <v>0</v>
      </c>
      <c r="BI226" s="181">
        <f>IF(N226="nulová",J226,0)</f>
        <v>0</v>
      </c>
      <c r="BJ226" s="22" t="s">
        <v>79</v>
      </c>
      <c r="BK226" s="181">
        <f>ROUND(I226*H226,2)</f>
        <v>0</v>
      </c>
      <c r="BL226" s="22" t="s">
        <v>151</v>
      </c>
      <c r="BM226" s="180" t="s">
        <v>1116</v>
      </c>
    </row>
    <row r="227" s="2" customFormat="1">
      <c r="A227" s="41"/>
      <c r="B227" s="42"/>
      <c r="C227" s="41"/>
      <c r="D227" s="182" t="s">
        <v>153</v>
      </c>
      <c r="E227" s="41"/>
      <c r="F227" s="183" t="s">
        <v>1117</v>
      </c>
      <c r="G227" s="41"/>
      <c r="H227" s="41"/>
      <c r="I227" s="184"/>
      <c r="J227" s="41"/>
      <c r="K227" s="41"/>
      <c r="L227" s="42"/>
      <c r="M227" s="185"/>
      <c r="N227" s="186"/>
      <c r="O227" s="75"/>
      <c r="P227" s="75"/>
      <c r="Q227" s="75"/>
      <c r="R227" s="75"/>
      <c r="S227" s="75"/>
      <c r="T227" s="76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2" t="s">
        <v>153</v>
      </c>
      <c r="AU227" s="22" t="s">
        <v>81</v>
      </c>
    </row>
    <row r="228" s="16" customFormat="1">
      <c r="A228" s="16"/>
      <c r="B228" s="231"/>
      <c r="C228" s="16"/>
      <c r="D228" s="188" t="s">
        <v>159</v>
      </c>
      <c r="E228" s="232" t="s">
        <v>3</v>
      </c>
      <c r="F228" s="233" t="s">
        <v>1118</v>
      </c>
      <c r="G228" s="16"/>
      <c r="H228" s="232" t="s">
        <v>3</v>
      </c>
      <c r="I228" s="234"/>
      <c r="J228" s="16"/>
      <c r="K228" s="16"/>
      <c r="L228" s="231"/>
      <c r="M228" s="235"/>
      <c r="N228" s="236"/>
      <c r="O228" s="236"/>
      <c r="P228" s="236"/>
      <c r="Q228" s="236"/>
      <c r="R228" s="236"/>
      <c r="S228" s="236"/>
      <c r="T228" s="237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32" t="s">
        <v>159</v>
      </c>
      <c r="AU228" s="232" t="s">
        <v>81</v>
      </c>
      <c r="AV228" s="16" t="s">
        <v>79</v>
      </c>
      <c r="AW228" s="16" t="s">
        <v>33</v>
      </c>
      <c r="AX228" s="16" t="s">
        <v>71</v>
      </c>
      <c r="AY228" s="232" t="s">
        <v>144</v>
      </c>
    </row>
    <row r="229" s="16" customFormat="1">
      <c r="A229" s="16"/>
      <c r="B229" s="231"/>
      <c r="C229" s="16"/>
      <c r="D229" s="188" t="s">
        <v>159</v>
      </c>
      <c r="E229" s="232" t="s">
        <v>3</v>
      </c>
      <c r="F229" s="233" t="s">
        <v>1040</v>
      </c>
      <c r="G229" s="16"/>
      <c r="H229" s="232" t="s">
        <v>3</v>
      </c>
      <c r="I229" s="234"/>
      <c r="J229" s="16"/>
      <c r="K229" s="16"/>
      <c r="L229" s="231"/>
      <c r="M229" s="235"/>
      <c r="N229" s="236"/>
      <c r="O229" s="236"/>
      <c r="P229" s="236"/>
      <c r="Q229" s="236"/>
      <c r="R229" s="236"/>
      <c r="S229" s="236"/>
      <c r="T229" s="237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32" t="s">
        <v>159</v>
      </c>
      <c r="AU229" s="232" t="s">
        <v>81</v>
      </c>
      <c r="AV229" s="16" t="s">
        <v>79</v>
      </c>
      <c r="AW229" s="16" t="s">
        <v>33</v>
      </c>
      <c r="AX229" s="16" t="s">
        <v>71</v>
      </c>
      <c r="AY229" s="232" t="s">
        <v>144</v>
      </c>
    </row>
    <row r="230" s="13" customFormat="1">
      <c r="A230" s="13"/>
      <c r="B230" s="187"/>
      <c r="C230" s="13"/>
      <c r="D230" s="188" t="s">
        <v>159</v>
      </c>
      <c r="E230" s="189" t="s">
        <v>3</v>
      </c>
      <c r="F230" s="190" t="s">
        <v>1119</v>
      </c>
      <c r="G230" s="13"/>
      <c r="H230" s="191">
        <v>0.47999999999999998</v>
      </c>
      <c r="I230" s="192"/>
      <c r="J230" s="13"/>
      <c r="K230" s="13"/>
      <c r="L230" s="187"/>
      <c r="M230" s="193"/>
      <c r="N230" s="194"/>
      <c r="O230" s="194"/>
      <c r="P230" s="194"/>
      <c r="Q230" s="194"/>
      <c r="R230" s="194"/>
      <c r="S230" s="194"/>
      <c r="T230" s="19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9" t="s">
        <v>159</v>
      </c>
      <c r="AU230" s="189" t="s">
        <v>81</v>
      </c>
      <c r="AV230" s="13" t="s">
        <v>81</v>
      </c>
      <c r="AW230" s="13" t="s">
        <v>33</v>
      </c>
      <c r="AX230" s="13" t="s">
        <v>71</v>
      </c>
      <c r="AY230" s="189" t="s">
        <v>144</v>
      </c>
    </row>
    <row r="231" s="16" customFormat="1">
      <c r="A231" s="16"/>
      <c r="B231" s="231"/>
      <c r="C231" s="16"/>
      <c r="D231" s="188" t="s">
        <v>159</v>
      </c>
      <c r="E231" s="232" t="s">
        <v>3</v>
      </c>
      <c r="F231" s="233" t="s">
        <v>1042</v>
      </c>
      <c r="G231" s="16"/>
      <c r="H231" s="232" t="s">
        <v>3</v>
      </c>
      <c r="I231" s="234"/>
      <c r="J231" s="16"/>
      <c r="K231" s="16"/>
      <c r="L231" s="231"/>
      <c r="M231" s="235"/>
      <c r="N231" s="236"/>
      <c r="O231" s="236"/>
      <c r="P231" s="236"/>
      <c r="Q231" s="236"/>
      <c r="R231" s="236"/>
      <c r="S231" s="236"/>
      <c r="T231" s="237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32" t="s">
        <v>159</v>
      </c>
      <c r="AU231" s="232" t="s">
        <v>81</v>
      </c>
      <c r="AV231" s="16" t="s">
        <v>79</v>
      </c>
      <c r="AW231" s="16" t="s">
        <v>33</v>
      </c>
      <c r="AX231" s="16" t="s">
        <v>71</v>
      </c>
      <c r="AY231" s="232" t="s">
        <v>144</v>
      </c>
    </row>
    <row r="232" s="13" customFormat="1">
      <c r="A232" s="13"/>
      <c r="B232" s="187"/>
      <c r="C232" s="13"/>
      <c r="D232" s="188" t="s">
        <v>159</v>
      </c>
      <c r="E232" s="189" t="s">
        <v>3</v>
      </c>
      <c r="F232" s="190" t="s">
        <v>1120</v>
      </c>
      <c r="G232" s="13"/>
      <c r="H232" s="191">
        <v>0.80000000000000004</v>
      </c>
      <c r="I232" s="192"/>
      <c r="J232" s="13"/>
      <c r="K232" s="13"/>
      <c r="L232" s="187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159</v>
      </c>
      <c r="AU232" s="189" t="s">
        <v>81</v>
      </c>
      <c r="AV232" s="13" t="s">
        <v>81</v>
      </c>
      <c r="AW232" s="13" t="s">
        <v>33</v>
      </c>
      <c r="AX232" s="13" t="s">
        <v>71</v>
      </c>
      <c r="AY232" s="189" t="s">
        <v>144</v>
      </c>
    </row>
    <row r="233" s="16" customFormat="1">
      <c r="A233" s="16"/>
      <c r="B233" s="231"/>
      <c r="C233" s="16"/>
      <c r="D233" s="188" t="s">
        <v>159</v>
      </c>
      <c r="E233" s="232" t="s">
        <v>3</v>
      </c>
      <c r="F233" s="233" t="s">
        <v>1044</v>
      </c>
      <c r="G233" s="16"/>
      <c r="H233" s="232" t="s">
        <v>3</v>
      </c>
      <c r="I233" s="234"/>
      <c r="J233" s="16"/>
      <c r="K233" s="16"/>
      <c r="L233" s="231"/>
      <c r="M233" s="235"/>
      <c r="N233" s="236"/>
      <c r="O233" s="236"/>
      <c r="P233" s="236"/>
      <c r="Q233" s="236"/>
      <c r="R233" s="236"/>
      <c r="S233" s="236"/>
      <c r="T233" s="23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32" t="s">
        <v>159</v>
      </c>
      <c r="AU233" s="232" t="s">
        <v>81</v>
      </c>
      <c r="AV233" s="16" t="s">
        <v>79</v>
      </c>
      <c r="AW233" s="16" t="s">
        <v>33</v>
      </c>
      <c r="AX233" s="16" t="s">
        <v>71</v>
      </c>
      <c r="AY233" s="232" t="s">
        <v>144</v>
      </c>
    </row>
    <row r="234" s="13" customFormat="1">
      <c r="A234" s="13"/>
      <c r="B234" s="187"/>
      <c r="C234" s="13"/>
      <c r="D234" s="188" t="s">
        <v>159</v>
      </c>
      <c r="E234" s="189" t="s">
        <v>3</v>
      </c>
      <c r="F234" s="190" t="s">
        <v>1121</v>
      </c>
      <c r="G234" s="13"/>
      <c r="H234" s="191">
        <v>1.8</v>
      </c>
      <c r="I234" s="192"/>
      <c r="J234" s="13"/>
      <c r="K234" s="13"/>
      <c r="L234" s="187"/>
      <c r="M234" s="193"/>
      <c r="N234" s="194"/>
      <c r="O234" s="194"/>
      <c r="P234" s="194"/>
      <c r="Q234" s="194"/>
      <c r="R234" s="194"/>
      <c r="S234" s="194"/>
      <c r="T234" s="19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9" t="s">
        <v>159</v>
      </c>
      <c r="AU234" s="189" t="s">
        <v>81</v>
      </c>
      <c r="AV234" s="13" t="s">
        <v>81</v>
      </c>
      <c r="AW234" s="13" t="s">
        <v>33</v>
      </c>
      <c r="AX234" s="13" t="s">
        <v>71</v>
      </c>
      <c r="AY234" s="189" t="s">
        <v>144</v>
      </c>
    </row>
    <row r="235" s="16" customFormat="1">
      <c r="A235" s="16"/>
      <c r="B235" s="231"/>
      <c r="C235" s="16"/>
      <c r="D235" s="188" t="s">
        <v>159</v>
      </c>
      <c r="E235" s="232" t="s">
        <v>3</v>
      </c>
      <c r="F235" s="233" t="s">
        <v>1046</v>
      </c>
      <c r="G235" s="16"/>
      <c r="H235" s="232" t="s">
        <v>3</v>
      </c>
      <c r="I235" s="234"/>
      <c r="J235" s="16"/>
      <c r="K235" s="16"/>
      <c r="L235" s="231"/>
      <c r="M235" s="235"/>
      <c r="N235" s="236"/>
      <c r="O235" s="236"/>
      <c r="P235" s="236"/>
      <c r="Q235" s="236"/>
      <c r="R235" s="236"/>
      <c r="S235" s="236"/>
      <c r="T235" s="237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32" t="s">
        <v>159</v>
      </c>
      <c r="AU235" s="232" t="s">
        <v>81</v>
      </c>
      <c r="AV235" s="16" t="s">
        <v>79</v>
      </c>
      <c r="AW235" s="16" t="s">
        <v>33</v>
      </c>
      <c r="AX235" s="16" t="s">
        <v>71</v>
      </c>
      <c r="AY235" s="232" t="s">
        <v>144</v>
      </c>
    </row>
    <row r="236" s="13" customFormat="1">
      <c r="A236" s="13"/>
      <c r="B236" s="187"/>
      <c r="C236" s="13"/>
      <c r="D236" s="188" t="s">
        <v>159</v>
      </c>
      <c r="E236" s="189" t="s">
        <v>3</v>
      </c>
      <c r="F236" s="190" t="s">
        <v>1122</v>
      </c>
      <c r="G236" s="13"/>
      <c r="H236" s="191">
        <v>1.3999999999999999</v>
      </c>
      <c r="I236" s="192"/>
      <c r="J236" s="13"/>
      <c r="K236" s="13"/>
      <c r="L236" s="187"/>
      <c r="M236" s="193"/>
      <c r="N236" s="194"/>
      <c r="O236" s="194"/>
      <c r="P236" s="194"/>
      <c r="Q236" s="194"/>
      <c r="R236" s="194"/>
      <c r="S236" s="194"/>
      <c r="T236" s="19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9" t="s">
        <v>159</v>
      </c>
      <c r="AU236" s="189" t="s">
        <v>81</v>
      </c>
      <c r="AV236" s="13" t="s">
        <v>81</v>
      </c>
      <c r="AW236" s="13" t="s">
        <v>33</v>
      </c>
      <c r="AX236" s="13" t="s">
        <v>71</v>
      </c>
      <c r="AY236" s="189" t="s">
        <v>144</v>
      </c>
    </row>
    <row r="237" s="16" customFormat="1">
      <c r="A237" s="16"/>
      <c r="B237" s="231"/>
      <c r="C237" s="16"/>
      <c r="D237" s="188" t="s">
        <v>159</v>
      </c>
      <c r="E237" s="232" t="s">
        <v>3</v>
      </c>
      <c r="F237" s="233" t="s">
        <v>1048</v>
      </c>
      <c r="G237" s="16"/>
      <c r="H237" s="232" t="s">
        <v>3</v>
      </c>
      <c r="I237" s="234"/>
      <c r="J237" s="16"/>
      <c r="K237" s="16"/>
      <c r="L237" s="231"/>
      <c r="M237" s="235"/>
      <c r="N237" s="236"/>
      <c r="O237" s="236"/>
      <c r="P237" s="236"/>
      <c r="Q237" s="236"/>
      <c r="R237" s="236"/>
      <c r="S237" s="236"/>
      <c r="T237" s="237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32" t="s">
        <v>159</v>
      </c>
      <c r="AU237" s="232" t="s">
        <v>81</v>
      </c>
      <c r="AV237" s="16" t="s">
        <v>79</v>
      </c>
      <c r="AW237" s="16" t="s">
        <v>33</v>
      </c>
      <c r="AX237" s="16" t="s">
        <v>71</v>
      </c>
      <c r="AY237" s="232" t="s">
        <v>144</v>
      </c>
    </row>
    <row r="238" s="13" customFormat="1">
      <c r="A238" s="13"/>
      <c r="B238" s="187"/>
      <c r="C238" s="13"/>
      <c r="D238" s="188" t="s">
        <v>159</v>
      </c>
      <c r="E238" s="189" t="s">
        <v>3</v>
      </c>
      <c r="F238" s="190" t="s">
        <v>1123</v>
      </c>
      <c r="G238" s="13"/>
      <c r="H238" s="191">
        <v>5.9400000000000004</v>
      </c>
      <c r="I238" s="192"/>
      <c r="J238" s="13"/>
      <c r="K238" s="13"/>
      <c r="L238" s="187"/>
      <c r="M238" s="193"/>
      <c r="N238" s="194"/>
      <c r="O238" s="194"/>
      <c r="P238" s="194"/>
      <c r="Q238" s="194"/>
      <c r="R238" s="194"/>
      <c r="S238" s="194"/>
      <c r="T238" s="19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9" t="s">
        <v>159</v>
      </c>
      <c r="AU238" s="189" t="s">
        <v>81</v>
      </c>
      <c r="AV238" s="13" t="s">
        <v>81</v>
      </c>
      <c r="AW238" s="13" t="s">
        <v>33</v>
      </c>
      <c r="AX238" s="13" t="s">
        <v>71</v>
      </c>
      <c r="AY238" s="189" t="s">
        <v>144</v>
      </c>
    </row>
    <row r="239" s="14" customFormat="1">
      <c r="A239" s="14"/>
      <c r="B239" s="196"/>
      <c r="C239" s="14"/>
      <c r="D239" s="188" t="s">
        <v>159</v>
      </c>
      <c r="E239" s="197" t="s">
        <v>3</v>
      </c>
      <c r="F239" s="198" t="s">
        <v>163</v>
      </c>
      <c r="G239" s="14"/>
      <c r="H239" s="199">
        <v>10.42</v>
      </c>
      <c r="I239" s="200"/>
      <c r="J239" s="14"/>
      <c r="K239" s="14"/>
      <c r="L239" s="196"/>
      <c r="M239" s="201"/>
      <c r="N239" s="202"/>
      <c r="O239" s="202"/>
      <c r="P239" s="202"/>
      <c r="Q239" s="202"/>
      <c r="R239" s="202"/>
      <c r="S239" s="202"/>
      <c r="T239" s="20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7" t="s">
        <v>159</v>
      </c>
      <c r="AU239" s="197" t="s">
        <v>81</v>
      </c>
      <c r="AV239" s="14" t="s">
        <v>151</v>
      </c>
      <c r="AW239" s="14" t="s">
        <v>33</v>
      </c>
      <c r="AX239" s="14" t="s">
        <v>79</v>
      </c>
      <c r="AY239" s="197" t="s">
        <v>144</v>
      </c>
    </row>
    <row r="240" s="12" customFormat="1" ht="22.8" customHeight="1">
      <c r="A240" s="12"/>
      <c r="B240" s="155"/>
      <c r="C240" s="12"/>
      <c r="D240" s="156" t="s">
        <v>70</v>
      </c>
      <c r="E240" s="166" t="s">
        <v>487</v>
      </c>
      <c r="F240" s="166" t="s">
        <v>488</v>
      </c>
      <c r="G240" s="12"/>
      <c r="H240" s="12"/>
      <c r="I240" s="158"/>
      <c r="J240" s="167">
        <f>BK240</f>
        <v>0</v>
      </c>
      <c r="K240" s="12"/>
      <c r="L240" s="155"/>
      <c r="M240" s="160"/>
      <c r="N240" s="161"/>
      <c r="O240" s="161"/>
      <c r="P240" s="162">
        <f>SUM(P241:P242)</f>
        <v>0</v>
      </c>
      <c r="Q240" s="161"/>
      <c r="R240" s="162">
        <f>SUM(R241:R242)</f>
        <v>0</v>
      </c>
      <c r="S240" s="161"/>
      <c r="T240" s="163">
        <f>SUM(T241:T242)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6" t="s">
        <v>79</v>
      </c>
      <c r="AT240" s="164" t="s">
        <v>70</v>
      </c>
      <c r="AU240" s="164" t="s">
        <v>79</v>
      </c>
      <c r="AY240" s="156" t="s">
        <v>144</v>
      </c>
      <c r="BK240" s="165">
        <f>SUM(BK241:BK242)</f>
        <v>0</v>
      </c>
    </row>
    <row r="241" s="2" customFormat="1" ht="24.15" customHeight="1">
      <c r="A241" s="41"/>
      <c r="B241" s="168"/>
      <c r="C241" s="169" t="s">
        <v>248</v>
      </c>
      <c r="D241" s="169" t="s">
        <v>146</v>
      </c>
      <c r="E241" s="170" t="s">
        <v>1124</v>
      </c>
      <c r="F241" s="171" t="s">
        <v>1125</v>
      </c>
      <c r="G241" s="172" t="s">
        <v>210</v>
      </c>
      <c r="H241" s="173">
        <v>77.670000000000002</v>
      </c>
      <c r="I241" s="174"/>
      <c r="J241" s="175">
        <f>ROUND(I241*H241,2)</f>
        <v>0</v>
      </c>
      <c r="K241" s="171" t="s">
        <v>150</v>
      </c>
      <c r="L241" s="42"/>
      <c r="M241" s="176" t="s">
        <v>3</v>
      </c>
      <c r="N241" s="177" t="s">
        <v>42</v>
      </c>
      <c r="O241" s="75"/>
      <c r="P241" s="178">
        <f>O241*H241</f>
        <v>0</v>
      </c>
      <c r="Q241" s="178">
        <v>0</v>
      </c>
      <c r="R241" s="178">
        <f>Q241*H241</f>
        <v>0</v>
      </c>
      <c r="S241" s="178">
        <v>0</v>
      </c>
      <c r="T241" s="17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180" t="s">
        <v>151</v>
      </c>
      <c r="AT241" s="180" t="s">
        <v>146</v>
      </c>
      <c r="AU241" s="180" t="s">
        <v>81</v>
      </c>
      <c r="AY241" s="22" t="s">
        <v>144</v>
      </c>
      <c r="BE241" s="181">
        <f>IF(N241="základní",J241,0)</f>
        <v>0</v>
      </c>
      <c r="BF241" s="181">
        <f>IF(N241="snížená",J241,0)</f>
        <v>0</v>
      </c>
      <c r="BG241" s="181">
        <f>IF(N241="zákl. přenesená",J241,0)</f>
        <v>0</v>
      </c>
      <c r="BH241" s="181">
        <f>IF(N241="sníž. přenesená",J241,0)</f>
        <v>0</v>
      </c>
      <c r="BI241" s="181">
        <f>IF(N241="nulová",J241,0)</f>
        <v>0</v>
      </c>
      <c r="BJ241" s="22" t="s">
        <v>79</v>
      </c>
      <c r="BK241" s="181">
        <f>ROUND(I241*H241,2)</f>
        <v>0</v>
      </c>
      <c r="BL241" s="22" t="s">
        <v>151</v>
      </c>
      <c r="BM241" s="180" t="s">
        <v>1126</v>
      </c>
    </row>
    <row r="242" s="2" customFormat="1">
      <c r="A242" s="41"/>
      <c r="B242" s="42"/>
      <c r="C242" s="41"/>
      <c r="D242" s="182" t="s">
        <v>153</v>
      </c>
      <c r="E242" s="41"/>
      <c r="F242" s="183" t="s">
        <v>1127</v>
      </c>
      <c r="G242" s="41"/>
      <c r="H242" s="41"/>
      <c r="I242" s="184"/>
      <c r="J242" s="41"/>
      <c r="K242" s="41"/>
      <c r="L242" s="42"/>
      <c r="M242" s="185"/>
      <c r="N242" s="186"/>
      <c r="O242" s="75"/>
      <c r="P242" s="75"/>
      <c r="Q242" s="75"/>
      <c r="R242" s="75"/>
      <c r="S242" s="75"/>
      <c r="T242" s="76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2" t="s">
        <v>153</v>
      </c>
      <c r="AU242" s="22" t="s">
        <v>81</v>
      </c>
    </row>
    <row r="243" s="12" customFormat="1" ht="25.92" customHeight="1">
      <c r="A243" s="12"/>
      <c r="B243" s="155"/>
      <c r="C243" s="12"/>
      <c r="D243" s="156" t="s">
        <v>70</v>
      </c>
      <c r="E243" s="157" t="s">
        <v>1128</v>
      </c>
      <c r="F243" s="157" t="s">
        <v>1129</v>
      </c>
      <c r="G243" s="12"/>
      <c r="H243" s="12"/>
      <c r="I243" s="158"/>
      <c r="J243" s="159">
        <f>BK243</f>
        <v>0</v>
      </c>
      <c r="K243" s="12"/>
      <c r="L243" s="155"/>
      <c r="M243" s="160"/>
      <c r="N243" s="161"/>
      <c r="O243" s="161"/>
      <c r="P243" s="162">
        <f>P244+P257+P274+P278+P348+P353+P358+P360+P368+P370+P435</f>
        <v>0</v>
      </c>
      <c r="Q243" s="161"/>
      <c r="R243" s="162">
        <f>R244+R257+R274+R278+R348+R353+R358+R360+R368+R370+R435</f>
        <v>65.601787317616001</v>
      </c>
      <c r="S243" s="161"/>
      <c r="T243" s="163">
        <f>T244+T257+T274+T278+T348+T353+T358+T360+T368+T370+T435</f>
        <v>0.82300000000000006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6" t="s">
        <v>151</v>
      </c>
      <c r="AT243" s="164" t="s">
        <v>70</v>
      </c>
      <c r="AU243" s="164" t="s">
        <v>71</v>
      </c>
      <c r="AY243" s="156" t="s">
        <v>144</v>
      </c>
      <c r="BK243" s="165">
        <f>BK244+BK257+BK274+BK278+BK348+BK353+BK358+BK360+BK368+BK370+BK435</f>
        <v>0</v>
      </c>
    </row>
    <row r="244" s="12" customFormat="1" ht="22.8" customHeight="1">
      <c r="A244" s="12"/>
      <c r="B244" s="155"/>
      <c r="C244" s="12"/>
      <c r="D244" s="156" t="s">
        <v>70</v>
      </c>
      <c r="E244" s="166" t="s">
        <v>1130</v>
      </c>
      <c r="F244" s="166" t="s">
        <v>1131</v>
      </c>
      <c r="G244" s="12"/>
      <c r="H244" s="12"/>
      <c r="I244" s="158"/>
      <c r="J244" s="167">
        <f>BK244</f>
        <v>0</v>
      </c>
      <c r="K244" s="12"/>
      <c r="L244" s="155"/>
      <c r="M244" s="160"/>
      <c r="N244" s="161"/>
      <c r="O244" s="161"/>
      <c r="P244" s="162">
        <f>SUM(P245:P256)</f>
        <v>0</v>
      </c>
      <c r="Q244" s="161"/>
      <c r="R244" s="162">
        <f>SUM(R245:R256)</f>
        <v>0</v>
      </c>
      <c r="S244" s="161"/>
      <c r="T244" s="163">
        <f>SUM(T245:T256)</f>
        <v>0.82300000000000006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6" t="s">
        <v>151</v>
      </c>
      <c r="AT244" s="164" t="s">
        <v>70</v>
      </c>
      <c r="AU244" s="164" t="s">
        <v>79</v>
      </c>
      <c r="AY244" s="156" t="s">
        <v>144</v>
      </c>
      <c r="BK244" s="165">
        <f>SUM(BK245:BK256)</f>
        <v>0</v>
      </c>
    </row>
    <row r="245" s="2" customFormat="1" ht="16.5" customHeight="1">
      <c r="A245" s="41"/>
      <c r="B245" s="168"/>
      <c r="C245" s="169" t="s">
        <v>254</v>
      </c>
      <c r="D245" s="169" t="s">
        <v>146</v>
      </c>
      <c r="E245" s="170" t="s">
        <v>1132</v>
      </c>
      <c r="F245" s="171" t="s">
        <v>1133</v>
      </c>
      <c r="G245" s="172" t="s">
        <v>189</v>
      </c>
      <c r="H245" s="173">
        <v>0.25600000000000001</v>
      </c>
      <c r="I245" s="174"/>
      <c r="J245" s="175">
        <f>ROUND(I245*H245,2)</f>
        <v>0</v>
      </c>
      <c r="K245" s="171" t="s">
        <v>150</v>
      </c>
      <c r="L245" s="42"/>
      <c r="M245" s="176" t="s">
        <v>3</v>
      </c>
      <c r="N245" s="177" t="s">
        <v>42</v>
      </c>
      <c r="O245" s="75"/>
      <c r="P245" s="178">
        <f>O245*H245</f>
        <v>0</v>
      </c>
      <c r="Q245" s="178">
        <v>0</v>
      </c>
      <c r="R245" s="178">
        <f>Q245*H245</f>
        <v>0</v>
      </c>
      <c r="S245" s="178">
        <v>2</v>
      </c>
      <c r="T245" s="179">
        <f>S245*H245</f>
        <v>0.51200000000000001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180" t="s">
        <v>869</v>
      </c>
      <c r="AT245" s="180" t="s">
        <v>146</v>
      </c>
      <c r="AU245" s="180" t="s">
        <v>81</v>
      </c>
      <c r="AY245" s="22" t="s">
        <v>144</v>
      </c>
      <c r="BE245" s="181">
        <f>IF(N245="základní",J245,0)</f>
        <v>0</v>
      </c>
      <c r="BF245" s="181">
        <f>IF(N245="snížená",J245,0)</f>
        <v>0</v>
      </c>
      <c r="BG245" s="181">
        <f>IF(N245="zákl. přenesená",J245,0)</f>
        <v>0</v>
      </c>
      <c r="BH245" s="181">
        <f>IF(N245="sníž. přenesená",J245,0)</f>
        <v>0</v>
      </c>
      <c r="BI245" s="181">
        <f>IF(N245="nulová",J245,0)</f>
        <v>0</v>
      </c>
      <c r="BJ245" s="22" t="s">
        <v>79</v>
      </c>
      <c r="BK245" s="181">
        <f>ROUND(I245*H245,2)</f>
        <v>0</v>
      </c>
      <c r="BL245" s="22" t="s">
        <v>869</v>
      </c>
      <c r="BM245" s="180" t="s">
        <v>1134</v>
      </c>
    </row>
    <row r="246" s="2" customFormat="1">
      <c r="A246" s="41"/>
      <c r="B246" s="42"/>
      <c r="C246" s="41"/>
      <c r="D246" s="182" t="s">
        <v>153</v>
      </c>
      <c r="E246" s="41"/>
      <c r="F246" s="183" t="s">
        <v>1135</v>
      </c>
      <c r="G246" s="41"/>
      <c r="H246" s="41"/>
      <c r="I246" s="184"/>
      <c r="J246" s="41"/>
      <c r="K246" s="41"/>
      <c r="L246" s="42"/>
      <c r="M246" s="185"/>
      <c r="N246" s="186"/>
      <c r="O246" s="75"/>
      <c r="P246" s="75"/>
      <c r="Q246" s="75"/>
      <c r="R246" s="75"/>
      <c r="S246" s="75"/>
      <c r="T246" s="76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2" t="s">
        <v>153</v>
      </c>
      <c r="AU246" s="22" t="s">
        <v>81</v>
      </c>
    </row>
    <row r="247" s="13" customFormat="1">
      <c r="A247" s="13"/>
      <c r="B247" s="187"/>
      <c r="C247" s="13"/>
      <c r="D247" s="188" t="s">
        <v>159</v>
      </c>
      <c r="E247" s="189" t="s">
        <v>3</v>
      </c>
      <c r="F247" s="190" t="s">
        <v>1136</v>
      </c>
      <c r="G247" s="13"/>
      <c r="H247" s="191">
        <v>0.25600000000000001</v>
      </c>
      <c r="I247" s="192"/>
      <c r="J247" s="13"/>
      <c r="K247" s="13"/>
      <c r="L247" s="187"/>
      <c r="M247" s="193"/>
      <c r="N247" s="194"/>
      <c r="O247" s="194"/>
      <c r="P247" s="194"/>
      <c r="Q247" s="194"/>
      <c r="R247" s="194"/>
      <c r="S247" s="194"/>
      <c r="T247" s="19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9" t="s">
        <v>159</v>
      </c>
      <c r="AU247" s="189" t="s">
        <v>81</v>
      </c>
      <c r="AV247" s="13" t="s">
        <v>81</v>
      </c>
      <c r="AW247" s="13" t="s">
        <v>33</v>
      </c>
      <c r="AX247" s="13" t="s">
        <v>79</v>
      </c>
      <c r="AY247" s="189" t="s">
        <v>144</v>
      </c>
    </row>
    <row r="248" s="2" customFormat="1" ht="21.75" customHeight="1">
      <c r="A248" s="41"/>
      <c r="B248" s="168"/>
      <c r="C248" s="169" t="s">
        <v>261</v>
      </c>
      <c r="D248" s="169" t="s">
        <v>146</v>
      </c>
      <c r="E248" s="170" t="s">
        <v>1137</v>
      </c>
      <c r="F248" s="171" t="s">
        <v>1138</v>
      </c>
      <c r="G248" s="172" t="s">
        <v>340</v>
      </c>
      <c r="H248" s="173">
        <v>3</v>
      </c>
      <c r="I248" s="174"/>
      <c r="J248" s="175">
        <f>ROUND(I248*H248,2)</f>
        <v>0</v>
      </c>
      <c r="K248" s="171" t="s">
        <v>150</v>
      </c>
      <c r="L248" s="42"/>
      <c r="M248" s="176" t="s">
        <v>3</v>
      </c>
      <c r="N248" s="177" t="s">
        <v>42</v>
      </c>
      <c r="O248" s="75"/>
      <c r="P248" s="178">
        <f>O248*H248</f>
        <v>0</v>
      </c>
      <c r="Q248" s="178">
        <v>0</v>
      </c>
      <c r="R248" s="178">
        <f>Q248*H248</f>
        <v>0</v>
      </c>
      <c r="S248" s="178">
        <v>0.086999999999999994</v>
      </c>
      <c r="T248" s="179">
        <f>S248*H248</f>
        <v>0.26100000000000001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180" t="s">
        <v>869</v>
      </c>
      <c r="AT248" s="180" t="s">
        <v>146</v>
      </c>
      <c r="AU248" s="180" t="s">
        <v>81</v>
      </c>
      <c r="AY248" s="22" t="s">
        <v>144</v>
      </c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22" t="s">
        <v>79</v>
      </c>
      <c r="BK248" s="181">
        <f>ROUND(I248*H248,2)</f>
        <v>0</v>
      </c>
      <c r="BL248" s="22" t="s">
        <v>869</v>
      </c>
      <c r="BM248" s="180" t="s">
        <v>1139</v>
      </c>
    </row>
    <row r="249" s="2" customFormat="1">
      <c r="A249" s="41"/>
      <c r="B249" s="42"/>
      <c r="C249" s="41"/>
      <c r="D249" s="182" t="s">
        <v>153</v>
      </c>
      <c r="E249" s="41"/>
      <c r="F249" s="183" t="s">
        <v>1140</v>
      </c>
      <c r="G249" s="41"/>
      <c r="H249" s="41"/>
      <c r="I249" s="184"/>
      <c r="J249" s="41"/>
      <c r="K249" s="41"/>
      <c r="L249" s="42"/>
      <c r="M249" s="185"/>
      <c r="N249" s="186"/>
      <c r="O249" s="75"/>
      <c r="P249" s="75"/>
      <c r="Q249" s="75"/>
      <c r="R249" s="75"/>
      <c r="S249" s="75"/>
      <c r="T249" s="76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2" t="s">
        <v>153</v>
      </c>
      <c r="AU249" s="22" t="s">
        <v>81</v>
      </c>
    </row>
    <row r="250" s="13" customFormat="1">
      <c r="A250" s="13"/>
      <c r="B250" s="187"/>
      <c r="C250" s="13"/>
      <c r="D250" s="188" t="s">
        <v>159</v>
      </c>
      <c r="E250" s="189" t="s">
        <v>3</v>
      </c>
      <c r="F250" s="190" t="s">
        <v>1141</v>
      </c>
      <c r="G250" s="13"/>
      <c r="H250" s="191">
        <v>3</v>
      </c>
      <c r="I250" s="192"/>
      <c r="J250" s="13"/>
      <c r="K250" s="13"/>
      <c r="L250" s="187"/>
      <c r="M250" s="193"/>
      <c r="N250" s="194"/>
      <c r="O250" s="194"/>
      <c r="P250" s="194"/>
      <c r="Q250" s="194"/>
      <c r="R250" s="194"/>
      <c r="S250" s="194"/>
      <c r="T250" s="19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9" t="s">
        <v>159</v>
      </c>
      <c r="AU250" s="189" t="s">
        <v>81</v>
      </c>
      <c r="AV250" s="13" t="s">
        <v>81</v>
      </c>
      <c r="AW250" s="13" t="s">
        <v>33</v>
      </c>
      <c r="AX250" s="13" t="s">
        <v>79</v>
      </c>
      <c r="AY250" s="189" t="s">
        <v>144</v>
      </c>
    </row>
    <row r="251" s="2" customFormat="1" ht="24.15" customHeight="1">
      <c r="A251" s="41"/>
      <c r="B251" s="168"/>
      <c r="C251" s="169" t="s">
        <v>268</v>
      </c>
      <c r="D251" s="169" t="s">
        <v>146</v>
      </c>
      <c r="E251" s="170" t="s">
        <v>1142</v>
      </c>
      <c r="F251" s="171" t="s">
        <v>1143</v>
      </c>
      <c r="G251" s="172" t="s">
        <v>340</v>
      </c>
      <c r="H251" s="173">
        <v>2</v>
      </c>
      <c r="I251" s="174"/>
      <c r="J251" s="175">
        <f>ROUND(I251*H251,2)</f>
        <v>0</v>
      </c>
      <c r="K251" s="171" t="s">
        <v>150</v>
      </c>
      <c r="L251" s="42"/>
      <c r="M251" s="176" t="s">
        <v>3</v>
      </c>
      <c r="N251" s="177" t="s">
        <v>42</v>
      </c>
      <c r="O251" s="75"/>
      <c r="P251" s="178">
        <f>O251*H251</f>
        <v>0</v>
      </c>
      <c r="Q251" s="178">
        <v>0</v>
      </c>
      <c r="R251" s="178">
        <f>Q251*H251</f>
        <v>0</v>
      </c>
      <c r="S251" s="178">
        <v>0.025000000000000001</v>
      </c>
      <c r="T251" s="179">
        <f>S251*H251</f>
        <v>0.050000000000000003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180" t="s">
        <v>869</v>
      </c>
      <c r="AT251" s="180" t="s">
        <v>146</v>
      </c>
      <c r="AU251" s="180" t="s">
        <v>81</v>
      </c>
      <c r="AY251" s="22" t="s">
        <v>144</v>
      </c>
      <c r="BE251" s="181">
        <f>IF(N251="základní",J251,0)</f>
        <v>0</v>
      </c>
      <c r="BF251" s="181">
        <f>IF(N251="snížená",J251,0)</f>
        <v>0</v>
      </c>
      <c r="BG251" s="181">
        <f>IF(N251="zákl. přenesená",J251,0)</f>
        <v>0</v>
      </c>
      <c r="BH251" s="181">
        <f>IF(N251="sníž. přenesená",J251,0)</f>
        <v>0</v>
      </c>
      <c r="BI251" s="181">
        <f>IF(N251="nulová",J251,0)</f>
        <v>0</v>
      </c>
      <c r="BJ251" s="22" t="s">
        <v>79</v>
      </c>
      <c r="BK251" s="181">
        <f>ROUND(I251*H251,2)</f>
        <v>0</v>
      </c>
      <c r="BL251" s="22" t="s">
        <v>869</v>
      </c>
      <c r="BM251" s="180" t="s">
        <v>1144</v>
      </c>
    </row>
    <row r="252" s="2" customFormat="1">
      <c r="A252" s="41"/>
      <c r="B252" s="42"/>
      <c r="C252" s="41"/>
      <c r="D252" s="182" t="s">
        <v>153</v>
      </c>
      <c r="E252" s="41"/>
      <c r="F252" s="183" t="s">
        <v>1145</v>
      </c>
      <c r="G252" s="41"/>
      <c r="H252" s="41"/>
      <c r="I252" s="184"/>
      <c r="J252" s="41"/>
      <c r="K252" s="41"/>
      <c r="L252" s="42"/>
      <c r="M252" s="185"/>
      <c r="N252" s="186"/>
      <c r="O252" s="75"/>
      <c r="P252" s="75"/>
      <c r="Q252" s="75"/>
      <c r="R252" s="75"/>
      <c r="S252" s="75"/>
      <c r="T252" s="76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2" t="s">
        <v>153</v>
      </c>
      <c r="AU252" s="22" t="s">
        <v>81</v>
      </c>
    </row>
    <row r="253" s="13" customFormat="1">
      <c r="A253" s="13"/>
      <c r="B253" s="187"/>
      <c r="C253" s="13"/>
      <c r="D253" s="188" t="s">
        <v>159</v>
      </c>
      <c r="E253" s="189" t="s">
        <v>3</v>
      </c>
      <c r="F253" s="190" t="s">
        <v>1146</v>
      </c>
      <c r="G253" s="13"/>
      <c r="H253" s="191">
        <v>2</v>
      </c>
      <c r="I253" s="192"/>
      <c r="J253" s="13"/>
      <c r="K253" s="13"/>
      <c r="L253" s="187"/>
      <c r="M253" s="193"/>
      <c r="N253" s="194"/>
      <c r="O253" s="194"/>
      <c r="P253" s="194"/>
      <c r="Q253" s="194"/>
      <c r="R253" s="194"/>
      <c r="S253" s="194"/>
      <c r="T253" s="19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9" t="s">
        <v>159</v>
      </c>
      <c r="AU253" s="189" t="s">
        <v>81</v>
      </c>
      <c r="AV253" s="13" t="s">
        <v>81</v>
      </c>
      <c r="AW253" s="13" t="s">
        <v>33</v>
      </c>
      <c r="AX253" s="13" t="s">
        <v>79</v>
      </c>
      <c r="AY253" s="189" t="s">
        <v>144</v>
      </c>
    </row>
    <row r="254" s="2" customFormat="1" ht="16.5" customHeight="1">
      <c r="A254" s="41"/>
      <c r="B254" s="168"/>
      <c r="C254" s="169" t="s">
        <v>8</v>
      </c>
      <c r="D254" s="169" t="s">
        <v>146</v>
      </c>
      <c r="E254" s="170" t="s">
        <v>1147</v>
      </c>
      <c r="F254" s="171" t="s">
        <v>1148</v>
      </c>
      <c r="G254" s="172" t="s">
        <v>725</v>
      </c>
      <c r="H254" s="173">
        <v>1</v>
      </c>
      <c r="I254" s="174"/>
      <c r="J254" s="175">
        <f>ROUND(I254*H254,2)</f>
        <v>0</v>
      </c>
      <c r="K254" s="171" t="s">
        <v>868</v>
      </c>
      <c r="L254" s="42"/>
      <c r="M254" s="176" t="s">
        <v>3</v>
      </c>
      <c r="N254" s="177" t="s">
        <v>42</v>
      </c>
      <c r="O254" s="75"/>
      <c r="P254" s="178">
        <f>O254*H254</f>
        <v>0</v>
      </c>
      <c r="Q254" s="178">
        <v>0</v>
      </c>
      <c r="R254" s="178">
        <f>Q254*H254</f>
        <v>0</v>
      </c>
      <c r="S254" s="178">
        <v>0</v>
      </c>
      <c r="T254" s="179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180" t="s">
        <v>151</v>
      </c>
      <c r="AT254" s="180" t="s">
        <v>146</v>
      </c>
      <c r="AU254" s="180" t="s">
        <v>81</v>
      </c>
      <c r="AY254" s="22" t="s">
        <v>144</v>
      </c>
      <c r="BE254" s="181">
        <f>IF(N254="základní",J254,0)</f>
        <v>0</v>
      </c>
      <c r="BF254" s="181">
        <f>IF(N254="snížená",J254,0)</f>
        <v>0</v>
      </c>
      <c r="BG254" s="181">
        <f>IF(N254="zákl. přenesená",J254,0)</f>
        <v>0</v>
      </c>
      <c r="BH254" s="181">
        <f>IF(N254="sníž. přenesená",J254,0)</f>
        <v>0</v>
      </c>
      <c r="BI254" s="181">
        <f>IF(N254="nulová",J254,0)</f>
        <v>0</v>
      </c>
      <c r="BJ254" s="22" t="s">
        <v>79</v>
      </c>
      <c r="BK254" s="181">
        <f>ROUND(I254*H254,2)</f>
        <v>0</v>
      </c>
      <c r="BL254" s="22" t="s">
        <v>151</v>
      </c>
      <c r="BM254" s="180" t="s">
        <v>1149</v>
      </c>
    </row>
    <row r="255" s="2" customFormat="1" ht="16.5" customHeight="1">
      <c r="A255" s="41"/>
      <c r="B255" s="168"/>
      <c r="C255" s="169" t="s">
        <v>277</v>
      </c>
      <c r="D255" s="169" t="s">
        <v>146</v>
      </c>
      <c r="E255" s="170" t="s">
        <v>1150</v>
      </c>
      <c r="F255" s="171" t="s">
        <v>1151</v>
      </c>
      <c r="G255" s="172" t="s">
        <v>725</v>
      </c>
      <c r="H255" s="173">
        <v>1</v>
      </c>
      <c r="I255" s="174"/>
      <c r="J255" s="175">
        <f>ROUND(I255*H255,2)</f>
        <v>0</v>
      </c>
      <c r="K255" s="171" t="s">
        <v>868</v>
      </c>
      <c r="L255" s="42"/>
      <c r="M255" s="176" t="s">
        <v>3</v>
      </c>
      <c r="N255" s="177" t="s">
        <v>42</v>
      </c>
      <c r="O255" s="75"/>
      <c r="P255" s="178">
        <f>O255*H255</f>
        <v>0</v>
      </c>
      <c r="Q255" s="178">
        <v>0</v>
      </c>
      <c r="R255" s="178">
        <f>Q255*H255</f>
        <v>0</v>
      </c>
      <c r="S255" s="178">
        <v>0</v>
      </c>
      <c r="T255" s="179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180" t="s">
        <v>151</v>
      </c>
      <c r="AT255" s="180" t="s">
        <v>146</v>
      </c>
      <c r="AU255" s="180" t="s">
        <v>81</v>
      </c>
      <c r="AY255" s="22" t="s">
        <v>144</v>
      </c>
      <c r="BE255" s="181">
        <f>IF(N255="základní",J255,0)</f>
        <v>0</v>
      </c>
      <c r="BF255" s="181">
        <f>IF(N255="snížená",J255,0)</f>
        <v>0</v>
      </c>
      <c r="BG255" s="181">
        <f>IF(N255="zákl. přenesená",J255,0)</f>
        <v>0</v>
      </c>
      <c r="BH255" s="181">
        <f>IF(N255="sníž. přenesená",J255,0)</f>
        <v>0</v>
      </c>
      <c r="BI255" s="181">
        <f>IF(N255="nulová",J255,0)</f>
        <v>0</v>
      </c>
      <c r="BJ255" s="22" t="s">
        <v>79</v>
      </c>
      <c r="BK255" s="181">
        <f>ROUND(I255*H255,2)</f>
        <v>0</v>
      </c>
      <c r="BL255" s="22" t="s">
        <v>151</v>
      </c>
      <c r="BM255" s="180" t="s">
        <v>1152</v>
      </c>
    </row>
    <row r="256" s="2" customFormat="1" ht="21.75" customHeight="1">
      <c r="A256" s="41"/>
      <c r="B256" s="168"/>
      <c r="C256" s="169" t="s">
        <v>282</v>
      </c>
      <c r="D256" s="169" t="s">
        <v>146</v>
      </c>
      <c r="E256" s="170" t="s">
        <v>1153</v>
      </c>
      <c r="F256" s="171" t="s">
        <v>1154</v>
      </c>
      <c r="G256" s="172" t="s">
        <v>1155</v>
      </c>
      <c r="H256" s="173">
        <v>1</v>
      </c>
      <c r="I256" s="174"/>
      <c r="J256" s="175">
        <f>ROUND(I256*H256,2)</f>
        <v>0</v>
      </c>
      <c r="K256" s="171" t="s">
        <v>868</v>
      </c>
      <c r="L256" s="42"/>
      <c r="M256" s="176" t="s">
        <v>3</v>
      </c>
      <c r="N256" s="177" t="s">
        <v>42</v>
      </c>
      <c r="O256" s="75"/>
      <c r="P256" s="178">
        <f>O256*H256</f>
        <v>0</v>
      </c>
      <c r="Q256" s="178">
        <v>0</v>
      </c>
      <c r="R256" s="178">
        <f>Q256*H256</f>
        <v>0</v>
      </c>
      <c r="S256" s="178">
        <v>0</v>
      </c>
      <c r="T256" s="17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180" t="s">
        <v>151</v>
      </c>
      <c r="AT256" s="180" t="s">
        <v>146</v>
      </c>
      <c r="AU256" s="180" t="s">
        <v>81</v>
      </c>
      <c r="AY256" s="22" t="s">
        <v>144</v>
      </c>
      <c r="BE256" s="181">
        <f>IF(N256="základní",J256,0)</f>
        <v>0</v>
      </c>
      <c r="BF256" s="181">
        <f>IF(N256="snížená",J256,0)</f>
        <v>0</v>
      </c>
      <c r="BG256" s="181">
        <f>IF(N256="zákl. přenesená",J256,0)</f>
        <v>0</v>
      </c>
      <c r="BH256" s="181">
        <f>IF(N256="sníž. přenesená",J256,0)</f>
        <v>0</v>
      </c>
      <c r="BI256" s="181">
        <f>IF(N256="nulová",J256,0)</f>
        <v>0</v>
      </c>
      <c r="BJ256" s="22" t="s">
        <v>79</v>
      </c>
      <c r="BK256" s="181">
        <f>ROUND(I256*H256,2)</f>
        <v>0</v>
      </c>
      <c r="BL256" s="22" t="s">
        <v>151</v>
      </c>
      <c r="BM256" s="180" t="s">
        <v>1156</v>
      </c>
    </row>
    <row r="257" s="12" customFormat="1" ht="22.8" customHeight="1">
      <c r="A257" s="12"/>
      <c r="B257" s="155"/>
      <c r="C257" s="12"/>
      <c r="D257" s="156" t="s">
        <v>70</v>
      </c>
      <c r="E257" s="166" t="s">
        <v>1157</v>
      </c>
      <c r="F257" s="166" t="s">
        <v>1158</v>
      </c>
      <c r="G257" s="12"/>
      <c r="H257" s="12"/>
      <c r="I257" s="158"/>
      <c r="J257" s="167">
        <f>BK257</f>
        <v>0</v>
      </c>
      <c r="K257" s="12"/>
      <c r="L257" s="155"/>
      <c r="M257" s="160"/>
      <c r="N257" s="161"/>
      <c r="O257" s="161"/>
      <c r="P257" s="162">
        <f>SUM(P258:P273)</f>
        <v>0</v>
      </c>
      <c r="Q257" s="161"/>
      <c r="R257" s="162">
        <f>SUM(R258:R273)</f>
        <v>18.391151999999998</v>
      </c>
      <c r="S257" s="161"/>
      <c r="T257" s="163">
        <f>SUM(T258:T273)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6" t="s">
        <v>151</v>
      </c>
      <c r="AT257" s="164" t="s">
        <v>70</v>
      </c>
      <c r="AU257" s="164" t="s">
        <v>79</v>
      </c>
      <c r="AY257" s="156" t="s">
        <v>144</v>
      </c>
      <c r="BK257" s="165">
        <f>SUM(BK258:BK273)</f>
        <v>0</v>
      </c>
    </row>
    <row r="258" s="2" customFormat="1" ht="24.15" customHeight="1">
      <c r="A258" s="41"/>
      <c r="B258" s="168"/>
      <c r="C258" s="169" t="s">
        <v>287</v>
      </c>
      <c r="D258" s="169" t="s">
        <v>146</v>
      </c>
      <c r="E258" s="170" t="s">
        <v>1159</v>
      </c>
      <c r="F258" s="171" t="s">
        <v>1160</v>
      </c>
      <c r="G258" s="172" t="s">
        <v>340</v>
      </c>
      <c r="H258" s="173">
        <v>11</v>
      </c>
      <c r="I258" s="174"/>
      <c r="J258" s="175">
        <f>ROUND(I258*H258,2)</f>
        <v>0</v>
      </c>
      <c r="K258" s="171" t="s">
        <v>150</v>
      </c>
      <c r="L258" s="42"/>
      <c r="M258" s="176" t="s">
        <v>3</v>
      </c>
      <c r="N258" s="177" t="s">
        <v>42</v>
      </c>
      <c r="O258" s="75"/>
      <c r="P258" s="178">
        <f>O258*H258</f>
        <v>0</v>
      </c>
      <c r="Q258" s="178">
        <v>0.001</v>
      </c>
      <c r="R258" s="178">
        <f>Q258*H258</f>
        <v>0.010999999999999999</v>
      </c>
      <c r="S258" s="178">
        <v>0</v>
      </c>
      <c r="T258" s="17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180" t="s">
        <v>869</v>
      </c>
      <c r="AT258" s="180" t="s">
        <v>146</v>
      </c>
      <c r="AU258" s="180" t="s">
        <v>81</v>
      </c>
      <c r="AY258" s="22" t="s">
        <v>144</v>
      </c>
      <c r="BE258" s="181">
        <f>IF(N258="základní",J258,0)</f>
        <v>0</v>
      </c>
      <c r="BF258" s="181">
        <f>IF(N258="snížená",J258,0)</f>
        <v>0</v>
      </c>
      <c r="BG258" s="181">
        <f>IF(N258="zákl. přenesená",J258,0)</f>
        <v>0</v>
      </c>
      <c r="BH258" s="181">
        <f>IF(N258="sníž. přenesená",J258,0)</f>
        <v>0</v>
      </c>
      <c r="BI258" s="181">
        <f>IF(N258="nulová",J258,0)</f>
        <v>0</v>
      </c>
      <c r="BJ258" s="22" t="s">
        <v>79</v>
      </c>
      <c r="BK258" s="181">
        <f>ROUND(I258*H258,2)</f>
        <v>0</v>
      </c>
      <c r="BL258" s="22" t="s">
        <v>869</v>
      </c>
      <c r="BM258" s="180" t="s">
        <v>1161</v>
      </c>
    </row>
    <row r="259" s="2" customFormat="1">
      <c r="A259" s="41"/>
      <c r="B259" s="42"/>
      <c r="C259" s="41"/>
      <c r="D259" s="182" t="s">
        <v>153</v>
      </c>
      <c r="E259" s="41"/>
      <c r="F259" s="183" t="s">
        <v>1162</v>
      </c>
      <c r="G259" s="41"/>
      <c r="H259" s="41"/>
      <c r="I259" s="184"/>
      <c r="J259" s="41"/>
      <c r="K259" s="41"/>
      <c r="L259" s="42"/>
      <c r="M259" s="185"/>
      <c r="N259" s="186"/>
      <c r="O259" s="75"/>
      <c r="P259" s="75"/>
      <c r="Q259" s="75"/>
      <c r="R259" s="75"/>
      <c r="S259" s="75"/>
      <c r="T259" s="76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2" t="s">
        <v>153</v>
      </c>
      <c r="AU259" s="22" t="s">
        <v>81</v>
      </c>
    </row>
    <row r="260" s="2" customFormat="1" ht="16.5" customHeight="1">
      <c r="A260" s="41"/>
      <c r="B260" s="168"/>
      <c r="C260" s="205" t="s">
        <v>292</v>
      </c>
      <c r="D260" s="205" t="s">
        <v>238</v>
      </c>
      <c r="E260" s="206" t="s">
        <v>1163</v>
      </c>
      <c r="F260" s="207" t="s">
        <v>1164</v>
      </c>
      <c r="G260" s="208" t="s">
        <v>340</v>
      </c>
      <c r="H260" s="209">
        <v>11</v>
      </c>
      <c r="I260" s="210"/>
      <c r="J260" s="211">
        <f>ROUND(I260*H260,2)</f>
        <v>0</v>
      </c>
      <c r="K260" s="207" t="s">
        <v>868</v>
      </c>
      <c r="L260" s="212"/>
      <c r="M260" s="213" t="s">
        <v>3</v>
      </c>
      <c r="N260" s="214" t="s">
        <v>42</v>
      </c>
      <c r="O260" s="75"/>
      <c r="P260" s="178">
        <f>O260*H260</f>
        <v>0</v>
      </c>
      <c r="Q260" s="178">
        <v>0.050000000000000003</v>
      </c>
      <c r="R260" s="178">
        <f>Q260*H260</f>
        <v>0.55000000000000004</v>
      </c>
      <c r="S260" s="178">
        <v>0</v>
      </c>
      <c r="T260" s="179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180" t="s">
        <v>869</v>
      </c>
      <c r="AT260" s="180" t="s">
        <v>238</v>
      </c>
      <c r="AU260" s="180" t="s">
        <v>81</v>
      </c>
      <c r="AY260" s="22" t="s">
        <v>144</v>
      </c>
      <c r="BE260" s="181">
        <f>IF(N260="základní",J260,0)</f>
        <v>0</v>
      </c>
      <c r="BF260" s="181">
        <f>IF(N260="snížená",J260,0)</f>
        <v>0</v>
      </c>
      <c r="BG260" s="181">
        <f>IF(N260="zákl. přenesená",J260,0)</f>
        <v>0</v>
      </c>
      <c r="BH260" s="181">
        <f>IF(N260="sníž. přenesená",J260,0)</f>
        <v>0</v>
      </c>
      <c r="BI260" s="181">
        <f>IF(N260="nulová",J260,0)</f>
        <v>0</v>
      </c>
      <c r="BJ260" s="22" t="s">
        <v>79</v>
      </c>
      <c r="BK260" s="181">
        <f>ROUND(I260*H260,2)</f>
        <v>0</v>
      </c>
      <c r="BL260" s="22" t="s">
        <v>869</v>
      </c>
      <c r="BM260" s="180" t="s">
        <v>1165</v>
      </c>
    </row>
    <row r="261" s="2" customFormat="1" ht="49.05" customHeight="1">
      <c r="A261" s="41"/>
      <c r="B261" s="168"/>
      <c r="C261" s="169" t="s">
        <v>297</v>
      </c>
      <c r="D261" s="169" t="s">
        <v>146</v>
      </c>
      <c r="E261" s="170" t="s">
        <v>1166</v>
      </c>
      <c r="F261" s="171" t="s">
        <v>1167</v>
      </c>
      <c r="G261" s="172" t="s">
        <v>149</v>
      </c>
      <c r="H261" s="173">
        <v>27.719999999999999</v>
      </c>
      <c r="I261" s="174"/>
      <c r="J261" s="175">
        <f>ROUND(I261*H261,2)</f>
        <v>0</v>
      </c>
      <c r="K261" s="171" t="s">
        <v>150</v>
      </c>
      <c r="L261" s="42"/>
      <c r="M261" s="176" t="s">
        <v>3</v>
      </c>
      <c r="N261" s="177" t="s">
        <v>42</v>
      </c>
      <c r="O261" s="75"/>
      <c r="P261" s="178">
        <f>O261*H261</f>
        <v>0</v>
      </c>
      <c r="Q261" s="178">
        <v>0.042000000000000003</v>
      </c>
      <c r="R261" s="178">
        <f>Q261*H261</f>
        <v>1.1642399999999999</v>
      </c>
      <c r="S261" s="178">
        <v>0</v>
      </c>
      <c r="T261" s="179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180" t="s">
        <v>869</v>
      </c>
      <c r="AT261" s="180" t="s">
        <v>146</v>
      </c>
      <c r="AU261" s="180" t="s">
        <v>81</v>
      </c>
      <c r="AY261" s="22" t="s">
        <v>144</v>
      </c>
      <c r="BE261" s="181">
        <f>IF(N261="základní",J261,0)</f>
        <v>0</v>
      </c>
      <c r="BF261" s="181">
        <f>IF(N261="snížená",J261,0)</f>
        <v>0</v>
      </c>
      <c r="BG261" s="181">
        <f>IF(N261="zákl. přenesená",J261,0)</f>
        <v>0</v>
      </c>
      <c r="BH261" s="181">
        <f>IF(N261="sníž. přenesená",J261,0)</f>
        <v>0</v>
      </c>
      <c r="BI261" s="181">
        <f>IF(N261="nulová",J261,0)</f>
        <v>0</v>
      </c>
      <c r="BJ261" s="22" t="s">
        <v>79</v>
      </c>
      <c r="BK261" s="181">
        <f>ROUND(I261*H261,2)</f>
        <v>0</v>
      </c>
      <c r="BL261" s="22" t="s">
        <v>869</v>
      </c>
      <c r="BM261" s="180" t="s">
        <v>1168</v>
      </c>
    </row>
    <row r="262" s="2" customFormat="1">
      <c r="A262" s="41"/>
      <c r="B262" s="42"/>
      <c r="C262" s="41"/>
      <c r="D262" s="182" t="s">
        <v>153</v>
      </c>
      <c r="E262" s="41"/>
      <c r="F262" s="183" t="s">
        <v>1169</v>
      </c>
      <c r="G262" s="41"/>
      <c r="H262" s="41"/>
      <c r="I262" s="184"/>
      <c r="J262" s="41"/>
      <c r="K262" s="41"/>
      <c r="L262" s="42"/>
      <c r="M262" s="185"/>
      <c r="N262" s="186"/>
      <c r="O262" s="75"/>
      <c r="P262" s="75"/>
      <c r="Q262" s="75"/>
      <c r="R262" s="75"/>
      <c r="S262" s="75"/>
      <c r="T262" s="76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2" t="s">
        <v>153</v>
      </c>
      <c r="AU262" s="22" t="s">
        <v>81</v>
      </c>
    </row>
    <row r="263" s="13" customFormat="1">
      <c r="A263" s="13"/>
      <c r="B263" s="187"/>
      <c r="C263" s="13"/>
      <c r="D263" s="188" t="s">
        <v>159</v>
      </c>
      <c r="E263" s="189" t="s">
        <v>3</v>
      </c>
      <c r="F263" s="190" t="s">
        <v>1170</v>
      </c>
      <c r="G263" s="13"/>
      <c r="H263" s="191">
        <v>27.719999999999999</v>
      </c>
      <c r="I263" s="192"/>
      <c r="J263" s="13"/>
      <c r="K263" s="13"/>
      <c r="L263" s="187"/>
      <c r="M263" s="193"/>
      <c r="N263" s="194"/>
      <c r="O263" s="194"/>
      <c r="P263" s="194"/>
      <c r="Q263" s="194"/>
      <c r="R263" s="194"/>
      <c r="S263" s="194"/>
      <c r="T263" s="19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9" t="s">
        <v>159</v>
      </c>
      <c r="AU263" s="189" t="s">
        <v>81</v>
      </c>
      <c r="AV263" s="13" t="s">
        <v>81</v>
      </c>
      <c r="AW263" s="13" t="s">
        <v>33</v>
      </c>
      <c r="AX263" s="13" t="s">
        <v>79</v>
      </c>
      <c r="AY263" s="189" t="s">
        <v>144</v>
      </c>
    </row>
    <row r="264" s="2" customFormat="1" ht="16.5" customHeight="1">
      <c r="A264" s="41"/>
      <c r="B264" s="168"/>
      <c r="C264" s="205" t="s">
        <v>305</v>
      </c>
      <c r="D264" s="205" t="s">
        <v>238</v>
      </c>
      <c r="E264" s="206" t="s">
        <v>1171</v>
      </c>
      <c r="F264" s="207" t="s">
        <v>1172</v>
      </c>
      <c r="G264" s="208" t="s">
        <v>725</v>
      </c>
      <c r="H264" s="209">
        <v>11</v>
      </c>
      <c r="I264" s="210"/>
      <c r="J264" s="211">
        <f>ROUND(I264*H264,2)</f>
        <v>0</v>
      </c>
      <c r="K264" s="207" t="s">
        <v>868</v>
      </c>
      <c r="L264" s="212"/>
      <c r="M264" s="213" t="s">
        <v>3</v>
      </c>
      <c r="N264" s="214" t="s">
        <v>42</v>
      </c>
      <c r="O264" s="75"/>
      <c r="P264" s="178">
        <f>O264*H264</f>
        <v>0</v>
      </c>
      <c r="Q264" s="178">
        <v>0.40000000000000002</v>
      </c>
      <c r="R264" s="178">
        <f>Q264*H264</f>
        <v>4.4000000000000004</v>
      </c>
      <c r="S264" s="178">
        <v>0</v>
      </c>
      <c r="T264" s="179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180" t="s">
        <v>869</v>
      </c>
      <c r="AT264" s="180" t="s">
        <v>238</v>
      </c>
      <c r="AU264" s="180" t="s">
        <v>81</v>
      </c>
      <c r="AY264" s="22" t="s">
        <v>144</v>
      </c>
      <c r="BE264" s="181">
        <f>IF(N264="základní",J264,0)</f>
        <v>0</v>
      </c>
      <c r="BF264" s="181">
        <f>IF(N264="snížená",J264,0)</f>
        <v>0</v>
      </c>
      <c r="BG264" s="181">
        <f>IF(N264="zákl. přenesená",J264,0)</f>
        <v>0</v>
      </c>
      <c r="BH264" s="181">
        <f>IF(N264="sníž. přenesená",J264,0)</f>
        <v>0</v>
      </c>
      <c r="BI264" s="181">
        <f>IF(N264="nulová",J264,0)</f>
        <v>0</v>
      </c>
      <c r="BJ264" s="22" t="s">
        <v>79</v>
      </c>
      <c r="BK264" s="181">
        <f>ROUND(I264*H264,2)</f>
        <v>0</v>
      </c>
      <c r="BL264" s="22" t="s">
        <v>869</v>
      </c>
      <c r="BM264" s="180" t="s">
        <v>1173</v>
      </c>
    </row>
    <row r="265" s="2" customFormat="1" ht="33" customHeight="1">
      <c r="A265" s="41"/>
      <c r="B265" s="168"/>
      <c r="C265" s="169" t="s">
        <v>309</v>
      </c>
      <c r="D265" s="169" t="s">
        <v>146</v>
      </c>
      <c r="E265" s="170" t="s">
        <v>1174</v>
      </c>
      <c r="F265" s="171" t="s">
        <v>1175</v>
      </c>
      <c r="G265" s="172" t="s">
        <v>189</v>
      </c>
      <c r="H265" s="173">
        <v>5.4649999999999999</v>
      </c>
      <c r="I265" s="174"/>
      <c r="J265" s="175">
        <f>ROUND(I265*H265,2)</f>
        <v>0</v>
      </c>
      <c r="K265" s="171" t="s">
        <v>150</v>
      </c>
      <c r="L265" s="42"/>
      <c r="M265" s="176" t="s">
        <v>3</v>
      </c>
      <c r="N265" s="177" t="s">
        <v>42</v>
      </c>
      <c r="O265" s="75"/>
      <c r="P265" s="178">
        <f>O265*H265</f>
        <v>0</v>
      </c>
      <c r="Q265" s="178">
        <v>2.1600000000000001</v>
      </c>
      <c r="R265" s="178">
        <f>Q265*H265</f>
        <v>11.804400000000001</v>
      </c>
      <c r="S265" s="178">
        <v>0</v>
      </c>
      <c r="T265" s="179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180" t="s">
        <v>869</v>
      </c>
      <c r="AT265" s="180" t="s">
        <v>146</v>
      </c>
      <c r="AU265" s="180" t="s">
        <v>81</v>
      </c>
      <c r="AY265" s="22" t="s">
        <v>144</v>
      </c>
      <c r="BE265" s="181">
        <f>IF(N265="základní",J265,0)</f>
        <v>0</v>
      </c>
      <c r="BF265" s="181">
        <f>IF(N265="snížená",J265,0)</f>
        <v>0</v>
      </c>
      <c r="BG265" s="181">
        <f>IF(N265="zákl. přenesená",J265,0)</f>
        <v>0</v>
      </c>
      <c r="BH265" s="181">
        <f>IF(N265="sníž. přenesená",J265,0)</f>
        <v>0</v>
      </c>
      <c r="BI265" s="181">
        <f>IF(N265="nulová",J265,0)</f>
        <v>0</v>
      </c>
      <c r="BJ265" s="22" t="s">
        <v>79</v>
      </c>
      <c r="BK265" s="181">
        <f>ROUND(I265*H265,2)</f>
        <v>0</v>
      </c>
      <c r="BL265" s="22" t="s">
        <v>869</v>
      </c>
      <c r="BM265" s="180" t="s">
        <v>1176</v>
      </c>
    </row>
    <row r="266" s="2" customFormat="1">
      <c r="A266" s="41"/>
      <c r="B266" s="42"/>
      <c r="C266" s="41"/>
      <c r="D266" s="182" t="s">
        <v>153</v>
      </c>
      <c r="E266" s="41"/>
      <c r="F266" s="183" t="s">
        <v>1177</v>
      </c>
      <c r="G266" s="41"/>
      <c r="H266" s="41"/>
      <c r="I266" s="184"/>
      <c r="J266" s="41"/>
      <c r="K266" s="41"/>
      <c r="L266" s="42"/>
      <c r="M266" s="185"/>
      <c r="N266" s="186"/>
      <c r="O266" s="75"/>
      <c r="P266" s="75"/>
      <c r="Q266" s="75"/>
      <c r="R266" s="75"/>
      <c r="S266" s="75"/>
      <c r="T266" s="76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2" t="s">
        <v>153</v>
      </c>
      <c r="AU266" s="22" t="s">
        <v>81</v>
      </c>
    </row>
    <row r="267" s="13" customFormat="1">
      <c r="A267" s="13"/>
      <c r="B267" s="187"/>
      <c r="C267" s="13"/>
      <c r="D267" s="188" t="s">
        <v>159</v>
      </c>
      <c r="E267" s="189" t="s">
        <v>3</v>
      </c>
      <c r="F267" s="190" t="s">
        <v>1178</v>
      </c>
      <c r="G267" s="13"/>
      <c r="H267" s="191">
        <v>5.4649999999999999</v>
      </c>
      <c r="I267" s="192"/>
      <c r="J267" s="13"/>
      <c r="K267" s="13"/>
      <c r="L267" s="187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159</v>
      </c>
      <c r="AU267" s="189" t="s">
        <v>81</v>
      </c>
      <c r="AV267" s="13" t="s">
        <v>81</v>
      </c>
      <c r="AW267" s="13" t="s">
        <v>33</v>
      </c>
      <c r="AX267" s="13" t="s">
        <v>79</v>
      </c>
      <c r="AY267" s="189" t="s">
        <v>144</v>
      </c>
    </row>
    <row r="268" s="2" customFormat="1" ht="24.15" customHeight="1">
      <c r="A268" s="41"/>
      <c r="B268" s="168"/>
      <c r="C268" s="169" t="s">
        <v>313</v>
      </c>
      <c r="D268" s="169" t="s">
        <v>146</v>
      </c>
      <c r="E268" s="170" t="s">
        <v>1159</v>
      </c>
      <c r="F268" s="171" t="s">
        <v>1160</v>
      </c>
      <c r="G268" s="172" t="s">
        <v>340</v>
      </c>
      <c r="H268" s="173">
        <v>4</v>
      </c>
      <c r="I268" s="174"/>
      <c r="J268" s="175">
        <f>ROUND(I268*H268,2)</f>
        <v>0</v>
      </c>
      <c r="K268" s="171" t="s">
        <v>150</v>
      </c>
      <c r="L268" s="42"/>
      <c r="M268" s="176" t="s">
        <v>3</v>
      </c>
      <c r="N268" s="177" t="s">
        <v>42</v>
      </c>
      <c r="O268" s="75"/>
      <c r="P268" s="178">
        <f>O268*H268</f>
        <v>0</v>
      </c>
      <c r="Q268" s="178">
        <v>0.001</v>
      </c>
      <c r="R268" s="178">
        <f>Q268*H268</f>
        <v>0.0040000000000000001</v>
      </c>
      <c r="S268" s="178">
        <v>0</v>
      </c>
      <c r="T268" s="179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180" t="s">
        <v>869</v>
      </c>
      <c r="AT268" s="180" t="s">
        <v>146</v>
      </c>
      <c r="AU268" s="180" t="s">
        <v>81</v>
      </c>
      <c r="AY268" s="22" t="s">
        <v>144</v>
      </c>
      <c r="BE268" s="181">
        <f>IF(N268="základní",J268,0)</f>
        <v>0</v>
      </c>
      <c r="BF268" s="181">
        <f>IF(N268="snížená",J268,0)</f>
        <v>0</v>
      </c>
      <c r="BG268" s="181">
        <f>IF(N268="zákl. přenesená",J268,0)</f>
        <v>0</v>
      </c>
      <c r="BH268" s="181">
        <f>IF(N268="sníž. přenesená",J268,0)</f>
        <v>0</v>
      </c>
      <c r="BI268" s="181">
        <f>IF(N268="nulová",J268,0)</f>
        <v>0</v>
      </c>
      <c r="BJ268" s="22" t="s">
        <v>79</v>
      </c>
      <c r="BK268" s="181">
        <f>ROUND(I268*H268,2)</f>
        <v>0</v>
      </c>
      <c r="BL268" s="22" t="s">
        <v>869</v>
      </c>
      <c r="BM268" s="180" t="s">
        <v>1179</v>
      </c>
    </row>
    <row r="269" s="2" customFormat="1">
      <c r="A269" s="41"/>
      <c r="B269" s="42"/>
      <c r="C269" s="41"/>
      <c r="D269" s="182" t="s">
        <v>153</v>
      </c>
      <c r="E269" s="41"/>
      <c r="F269" s="183" t="s">
        <v>1162</v>
      </c>
      <c r="G269" s="41"/>
      <c r="H269" s="41"/>
      <c r="I269" s="184"/>
      <c r="J269" s="41"/>
      <c r="K269" s="41"/>
      <c r="L269" s="42"/>
      <c r="M269" s="185"/>
      <c r="N269" s="186"/>
      <c r="O269" s="75"/>
      <c r="P269" s="75"/>
      <c r="Q269" s="75"/>
      <c r="R269" s="75"/>
      <c r="S269" s="75"/>
      <c r="T269" s="76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2" t="s">
        <v>153</v>
      </c>
      <c r="AU269" s="22" t="s">
        <v>81</v>
      </c>
    </row>
    <row r="270" s="13" customFormat="1">
      <c r="A270" s="13"/>
      <c r="B270" s="187"/>
      <c r="C270" s="13"/>
      <c r="D270" s="188" t="s">
        <v>159</v>
      </c>
      <c r="E270" s="189" t="s">
        <v>3</v>
      </c>
      <c r="F270" s="190" t="s">
        <v>1180</v>
      </c>
      <c r="G270" s="13"/>
      <c r="H270" s="191">
        <v>4</v>
      </c>
      <c r="I270" s="192"/>
      <c r="J270" s="13"/>
      <c r="K270" s="13"/>
      <c r="L270" s="187"/>
      <c r="M270" s="193"/>
      <c r="N270" s="194"/>
      <c r="O270" s="194"/>
      <c r="P270" s="194"/>
      <c r="Q270" s="194"/>
      <c r="R270" s="194"/>
      <c r="S270" s="194"/>
      <c r="T270" s="19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9" t="s">
        <v>159</v>
      </c>
      <c r="AU270" s="189" t="s">
        <v>81</v>
      </c>
      <c r="AV270" s="13" t="s">
        <v>81</v>
      </c>
      <c r="AW270" s="13" t="s">
        <v>33</v>
      </c>
      <c r="AX270" s="13" t="s">
        <v>79</v>
      </c>
      <c r="AY270" s="189" t="s">
        <v>144</v>
      </c>
    </row>
    <row r="271" s="2" customFormat="1" ht="16.5" customHeight="1">
      <c r="A271" s="41"/>
      <c r="B271" s="168"/>
      <c r="C271" s="205" t="s">
        <v>317</v>
      </c>
      <c r="D271" s="205" t="s">
        <v>238</v>
      </c>
      <c r="E271" s="206" t="s">
        <v>1181</v>
      </c>
      <c r="F271" s="207" t="s">
        <v>1182</v>
      </c>
      <c r="G271" s="208" t="s">
        <v>340</v>
      </c>
      <c r="H271" s="209">
        <v>4</v>
      </c>
      <c r="I271" s="210"/>
      <c r="J271" s="211">
        <f>ROUND(I271*H271,2)</f>
        <v>0</v>
      </c>
      <c r="K271" s="207" t="s">
        <v>868</v>
      </c>
      <c r="L271" s="212"/>
      <c r="M271" s="213" t="s">
        <v>3</v>
      </c>
      <c r="N271" s="214" t="s">
        <v>42</v>
      </c>
      <c r="O271" s="75"/>
      <c r="P271" s="178">
        <f>O271*H271</f>
        <v>0</v>
      </c>
      <c r="Q271" s="178">
        <v>0.050000000000000003</v>
      </c>
      <c r="R271" s="178">
        <f>Q271*H271</f>
        <v>0.20000000000000001</v>
      </c>
      <c r="S271" s="178">
        <v>0</v>
      </c>
      <c r="T271" s="179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180" t="s">
        <v>869</v>
      </c>
      <c r="AT271" s="180" t="s">
        <v>238</v>
      </c>
      <c r="AU271" s="180" t="s">
        <v>81</v>
      </c>
      <c r="AY271" s="22" t="s">
        <v>144</v>
      </c>
      <c r="BE271" s="181">
        <f>IF(N271="základní",J271,0)</f>
        <v>0</v>
      </c>
      <c r="BF271" s="181">
        <f>IF(N271="snížená",J271,0)</f>
        <v>0</v>
      </c>
      <c r="BG271" s="181">
        <f>IF(N271="zákl. přenesená",J271,0)</f>
        <v>0</v>
      </c>
      <c r="BH271" s="181">
        <f>IF(N271="sníž. přenesená",J271,0)</f>
        <v>0</v>
      </c>
      <c r="BI271" s="181">
        <f>IF(N271="nulová",J271,0)</f>
        <v>0</v>
      </c>
      <c r="BJ271" s="22" t="s">
        <v>79</v>
      </c>
      <c r="BK271" s="181">
        <f>ROUND(I271*H271,2)</f>
        <v>0</v>
      </c>
      <c r="BL271" s="22" t="s">
        <v>869</v>
      </c>
      <c r="BM271" s="180" t="s">
        <v>1183</v>
      </c>
    </row>
    <row r="272" s="2" customFormat="1" ht="24.15" customHeight="1">
      <c r="A272" s="41"/>
      <c r="B272" s="168"/>
      <c r="C272" s="169" t="s">
        <v>322</v>
      </c>
      <c r="D272" s="169" t="s">
        <v>146</v>
      </c>
      <c r="E272" s="170" t="s">
        <v>1184</v>
      </c>
      <c r="F272" s="171" t="s">
        <v>1185</v>
      </c>
      <c r="G272" s="172" t="s">
        <v>340</v>
      </c>
      <c r="H272" s="173">
        <v>5</v>
      </c>
      <c r="I272" s="174"/>
      <c r="J272" s="175">
        <f>ROUND(I272*H272,2)</f>
        <v>0</v>
      </c>
      <c r="K272" s="171" t="s">
        <v>868</v>
      </c>
      <c r="L272" s="42"/>
      <c r="M272" s="176" t="s">
        <v>3</v>
      </c>
      <c r="N272" s="177" t="s">
        <v>42</v>
      </c>
      <c r="O272" s="75"/>
      <c r="P272" s="178">
        <f>O272*H272</f>
        <v>0</v>
      </c>
      <c r="Q272" s="178">
        <v>0.0015024000000000001</v>
      </c>
      <c r="R272" s="178">
        <f>Q272*H272</f>
        <v>0.0075120000000000004</v>
      </c>
      <c r="S272" s="178">
        <v>0</v>
      </c>
      <c r="T272" s="179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180" t="s">
        <v>869</v>
      </c>
      <c r="AT272" s="180" t="s">
        <v>146</v>
      </c>
      <c r="AU272" s="180" t="s">
        <v>81</v>
      </c>
      <c r="AY272" s="22" t="s">
        <v>144</v>
      </c>
      <c r="BE272" s="181">
        <f>IF(N272="základní",J272,0)</f>
        <v>0</v>
      </c>
      <c r="BF272" s="181">
        <f>IF(N272="snížená",J272,0)</f>
        <v>0</v>
      </c>
      <c r="BG272" s="181">
        <f>IF(N272="zákl. přenesená",J272,0)</f>
        <v>0</v>
      </c>
      <c r="BH272" s="181">
        <f>IF(N272="sníž. přenesená",J272,0)</f>
        <v>0</v>
      </c>
      <c r="BI272" s="181">
        <f>IF(N272="nulová",J272,0)</f>
        <v>0</v>
      </c>
      <c r="BJ272" s="22" t="s">
        <v>79</v>
      </c>
      <c r="BK272" s="181">
        <f>ROUND(I272*H272,2)</f>
        <v>0</v>
      </c>
      <c r="BL272" s="22" t="s">
        <v>869</v>
      </c>
      <c r="BM272" s="180" t="s">
        <v>1186</v>
      </c>
    </row>
    <row r="273" s="2" customFormat="1" ht="16.5" customHeight="1">
      <c r="A273" s="41"/>
      <c r="B273" s="168"/>
      <c r="C273" s="205" t="s">
        <v>326</v>
      </c>
      <c r="D273" s="205" t="s">
        <v>238</v>
      </c>
      <c r="E273" s="206" t="s">
        <v>1187</v>
      </c>
      <c r="F273" s="207" t="s">
        <v>1188</v>
      </c>
      <c r="G273" s="208" t="s">
        <v>340</v>
      </c>
      <c r="H273" s="209">
        <v>5</v>
      </c>
      <c r="I273" s="210"/>
      <c r="J273" s="211">
        <f>ROUND(I273*H273,2)</f>
        <v>0</v>
      </c>
      <c r="K273" s="207" t="s">
        <v>868</v>
      </c>
      <c r="L273" s="212"/>
      <c r="M273" s="213" t="s">
        <v>3</v>
      </c>
      <c r="N273" s="214" t="s">
        <v>42</v>
      </c>
      <c r="O273" s="75"/>
      <c r="P273" s="178">
        <f>O273*H273</f>
        <v>0</v>
      </c>
      <c r="Q273" s="178">
        <v>0.050000000000000003</v>
      </c>
      <c r="R273" s="178">
        <f>Q273*H273</f>
        <v>0.25</v>
      </c>
      <c r="S273" s="178">
        <v>0</v>
      </c>
      <c r="T273" s="17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180" t="s">
        <v>869</v>
      </c>
      <c r="AT273" s="180" t="s">
        <v>238</v>
      </c>
      <c r="AU273" s="180" t="s">
        <v>81</v>
      </c>
      <c r="AY273" s="22" t="s">
        <v>144</v>
      </c>
      <c r="BE273" s="181">
        <f>IF(N273="základní",J273,0)</f>
        <v>0</v>
      </c>
      <c r="BF273" s="181">
        <f>IF(N273="snížená",J273,0)</f>
        <v>0</v>
      </c>
      <c r="BG273" s="181">
        <f>IF(N273="zákl. přenesená",J273,0)</f>
        <v>0</v>
      </c>
      <c r="BH273" s="181">
        <f>IF(N273="sníž. přenesená",J273,0)</f>
        <v>0</v>
      </c>
      <c r="BI273" s="181">
        <f>IF(N273="nulová",J273,0)</f>
        <v>0</v>
      </c>
      <c r="BJ273" s="22" t="s">
        <v>79</v>
      </c>
      <c r="BK273" s="181">
        <f>ROUND(I273*H273,2)</f>
        <v>0</v>
      </c>
      <c r="BL273" s="22" t="s">
        <v>869</v>
      </c>
      <c r="BM273" s="180" t="s">
        <v>1189</v>
      </c>
    </row>
    <row r="274" s="12" customFormat="1" ht="22.8" customHeight="1">
      <c r="A274" s="12"/>
      <c r="B274" s="155"/>
      <c r="C274" s="12"/>
      <c r="D274" s="156" t="s">
        <v>70</v>
      </c>
      <c r="E274" s="166" t="s">
        <v>1190</v>
      </c>
      <c r="F274" s="166" t="s">
        <v>1191</v>
      </c>
      <c r="G274" s="12"/>
      <c r="H274" s="12"/>
      <c r="I274" s="158"/>
      <c r="J274" s="167">
        <f>BK274</f>
        <v>0</v>
      </c>
      <c r="K274" s="12"/>
      <c r="L274" s="155"/>
      <c r="M274" s="160"/>
      <c r="N274" s="161"/>
      <c r="O274" s="161"/>
      <c r="P274" s="162">
        <f>SUM(P275:P277)</f>
        <v>0</v>
      </c>
      <c r="Q274" s="161"/>
      <c r="R274" s="162">
        <f>SUM(R275:R277)</f>
        <v>0.254</v>
      </c>
      <c r="S274" s="161"/>
      <c r="T274" s="163">
        <f>SUM(T275:T277)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6" t="s">
        <v>151</v>
      </c>
      <c r="AT274" s="164" t="s">
        <v>70</v>
      </c>
      <c r="AU274" s="164" t="s">
        <v>79</v>
      </c>
      <c r="AY274" s="156" t="s">
        <v>144</v>
      </c>
      <c r="BK274" s="165">
        <f>SUM(BK275:BK277)</f>
        <v>0</v>
      </c>
    </row>
    <row r="275" s="2" customFormat="1" ht="24.15" customHeight="1">
      <c r="A275" s="41"/>
      <c r="B275" s="168"/>
      <c r="C275" s="169" t="s">
        <v>332</v>
      </c>
      <c r="D275" s="169" t="s">
        <v>146</v>
      </c>
      <c r="E275" s="170" t="s">
        <v>1192</v>
      </c>
      <c r="F275" s="171" t="s">
        <v>1193</v>
      </c>
      <c r="G275" s="172" t="s">
        <v>340</v>
      </c>
      <c r="H275" s="173">
        <v>5</v>
      </c>
      <c r="I275" s="174"/>
      <c r="J275" s="175">
        <f>ROUND(I275*H275,2)</f>
        <v>0</v>
      </c>
      <c r="K275" s="171" t="s">
        <v>150</v>
      </c>
      <c r="L275" s="42"/>
      <c r="M275" s="176" t="s">
        <v>3</v>
      </c>
      <c r="N275" s="177" t="s">
        <v>42</v>
      </c>
      <c r="O275" s="75"/>
      <c r="P275" s="178">
        <f>O275*H275</f>
        <v>0</v>
      </c>
      <c r="Q275" s="178">
        <v>0.00080000000000000004</v>
      </c>
      <c r="R275" s="178">
        <f>Q275*H275</f>
        <v>0.0040000000000000001</v>
      </c>
      <c r="S275" s="178">
        <v>0</v>
      </c>
      <c r="T275" s="17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180" t="s">
        <v>869</v>
      </c>
      <c r="AT275" s="180" t="s">
        <v>146</v>
      </c>
      <c r="AU275" s="180" t="s">
        <v>81</v>
      </c>
      <c r="AY275" s="22" t="s">
        <v>144</v>
      </c>
      <c r="BE275" s="181">
        <f>IF(N275="základní",J275,0)</f>
        <v>0</v>
      </c>
      <c r="BF275" s="181">
        <f>IF(N275="snížená",J275,0)</f>
        <v>0</v>
      </c>
      <c r="BG275" s="181">
        <f>IF(N275="zákl. přenesená",J275,0)</f>
        <v>0</v>
      </c>
      <c r="BH275" s="181">
        <f>IF(N275="sníž. přenesená",J275,0)</f>
        <v>0</v>
      </c>
      <c r="BI275" s="181">
        <f>IF(N275="nulová",J275,0)</f>
        <v>0</v>
      </c>
      <c r="BJ275" s="22" t="s">
        <v>79</v>
      </c>
      <c r="BK275" s="181">
        <f>ROUND(I275*H275,2)</f>
        <v>0</v>
      </c>
      <c r="BL275" s="22" t="s">
        <v>869</v>
      </c>
      <c r="BM275" s="180" t="s">
        <v>1194</v>
      </c>
    </row>
    <row r="276" s="2" customFormat="1">
      <c r="A276" s="41"/>
      <c r="B276" s="42"/>
      <c r="C276" s="41"/>
      <c r="D276" s="182" t="s">
        <v>153</v>
      </c>
      <c r="E276" s="41"/>
      <c r="F276" s="183" t="s">
        <v>1195</v>
      </c>
      <c r="G276" s="41"/>
      <c r="H276" s="41"/>
      <c r="I276" s="184"/>
      <c r="J276" s="41"/>
      <c r="K276" s="41"/>
      <c r="L276" s="42"/>
      <c r="M276" s="185"/>
      <c r="N276" s="186"/>
      <c r="O276" s="75"/>
      <c r="P276" s="75"/>
      <c r="Q276" s="75"/>
      <c r="R276" s="75"/>
      <c r="S276" s="75"/>
      <c r="T276" s="76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2" t="s">
        <v>153</v>
      </c>
      <c r="AU276" s="22" t="s">
        <v>81</v>
      </c>
    </row>
    <row r="277" s="2" customFormat="1" ht="16.5" customHeight="1">
      <c r="A277" s="41"/>
      <c r="B277" s="168"/>
      <c r="C277" s="205" t="s">
        <v>337</v>
      </c>
      <c r="D277" s="205" t="s">
        <v>238</v>
      </c>
      <c r="E277" s="206" t="s">
        <v>1196</v>
      </c>
      <c r="F277" s="207" t="s">
        <v>1197</v>
      </c>
      <c r="G277" s="208" t="s">
        <v>340</v>
      </c>
      <c r="H277" s="209">
        <v>5</v>
      </c>
      <c r="I277" s="210"/>
      <c r="J277" s="211">
        <f>ROUND(I277*H277,2)</f>
        <v>0</v>
      </c>
      <c r="K277" s="207" t="s">
        <v>868</v>
      </c>
      <c r="L277" s="212"/>
      <c r="M277" s="213" t="s">
        <v>3</v>
      </c>
      <c r="N277" s="214" t="s">
        <v>42</v>
      </c>
      <c r="O277" s="75"/>
      <c r="P277" s="178">
        <f>O277*H277</f>
        <v>0</v>
      </c>
      <c r="Q277" s="178">
        <v>0.050000000000000003</v>
      </c>
      <c r="R277" s="178">
        <f>Q277*H277</f>
        <v>0.25</v>
      </c>
      <c r="S277" s="178">
        <v>0</v>
      </c>
      <c r="T277" s="179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180" t="s">
        <v>869</v>
      </c>
      <c r="AT277" s="180" t="s">
        <v>238</v>
      </c>
      <c r="AU277" s="180" t="s">
        <v>81</v>
      </c>
      <c r="AY277" s="22" t="s">
        <v>144</v>
      </c>
      <c r="BE277" s="181">
        <f>IF(N277="základní",J277,0)</f>
        <v>0</v>
      </c>
      <c r="BF277" s="181">
        <f>IF(N277="snížená",J277,0)</f>
        <v>0</v>
      </c>
      <c r="BG277" s="181">
        <f>IF(N277="zákl. přenesená",J277,0)</f>
        <v>0</v>
      </c>
      <c r="BH277" s="181">
        <f>IF(N277="sníž. přenesená",J277,0)</f>
        <v>0</v>
      </c>
      <c r="BI277" s="181">
        <f>IF(N277="nulová",J277,0)</f>
        <v>0</v>
      </c>
      <c r="BJ277" s="22" t="s">
        <v>79</v>
      </c>
      <c r="BK277" s="181">
        <f>ROUND(I277*H277,2)</f>
        <v>0</v>
      </c>
      <c r="BL277" s="22" t="s">
        <v>869</v>
      </c>
      <c r="BM277" s="180" t="s">
        <v>1198</v>
      </c>
    </row>
    <row r="278" s="12" customFormat="1" ht="22.8" customHeight="1">
      <c r="A278" s="12"/>
      <c r="B278" s="155"/>
      <c r="C278" s="12"/>
      <c r="D278" s="156" t="s">
        <v>70</v>
      </c>
      <c r="E278" s="166" t="s">
        <v>1199</v>
      </c>
      <c r="F278" s="166" t="s">
        <v>1200</v>
      </c>
      <c r="G278" s="12"/>
      <c r="H278" s="12"/>
      <c r="I278" s="158"/>
      <c r="J278" s="167">
        <f>BK278</f>
        <v>0</v>
      </c>
      <c r="K278" s="12"/>
      <c r="L278" s="155"/>
      <c r="M278" s="160"/>
      <c r="N278" s="161"/>
      <c r="O278" s="161"/>
      <c r="P278" s="162">
        <f>SUM(P279:P347)</f>
        <v>0</v>
      </c>
      <c r="Q278" s="161"/>
      <c r="R278" s="162">
        <f>SUM(R279:R347)</f>
        <v>43.860699667616004</v>
      </c>
      <c r="S278" s="161"/>
      <c r="T278" s="163">
        <f>SUM(T279:T347)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6" t="s">
        <v>151</v>
      </c>
      <c r="AT278" s="164" t="s">
        <v>70</v>
      </c>
      <c r="AU278" s="164" t="s">
        <v>79</v>
      </c>
      <c r="AY278" s="156" t="s">
        <v>144</v>
      </c>
      <c r="BK278" s="165">
        <f>SUM(BK279:BK347)</f>
        <v>0</v>
      </c>
    </row>
    <row r="279" s="2" customFormat="1" ht="24.15" customHeight="1">
      <c r="A279" s="41"/>
      <c r="B279" s="168"/>
      <c r="C279" s="169" t="s">
        <v>343</v>
      </c>
      <c r="D279" s="169" t="s">
        <v>146</v>
      </c>
      <c r="E279" s="170" t="s">
        <v>1201</v>
      </c>
      <c r="F279" s="171" t="s">
        <v>1202</v>
      </c>
      <c r="G279" s="172" t="s">
        <v>149</v>
      </c>
      <c r="H279" s="173">
        <v>22.199999999999999</v>
      </c>
      <c r="I279" s="174"/>
      <c r="J279" s="175">
        <f>ROUND(I279*H279,2)</f>
        <v>0</v>
      </c>
      <c r="K279" s="171" t="s">
        <v>150</v>
      </c>
      <c r="L279" s="42"/>
      <c r="M279" s="176" t="s">
        <v>3</v>
      </c>
      <c r="N279" s="177" t="s">
        <v>42</v>
      </c>
      <c r="O279" s="75"/>
      <c r="P279" s="178">
        <f>O279*H279</f>
        <v>0</v>
      </c>
      <c r="Q279" s="178">
        <v>0.11169999999999999</v>
      </c>
      <c r="R279" s="178">
        <f>Q279*H279</f>
        <v>2.4797399999999996</v>
      </c>
      <c r="S279" s="178">
        <v>0</v>
      </c>
      <c r="T279" s="179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180" t="s">
        <v>151</v>
      </c>
      <c r="AT279" s="180" t="s">
        <v>146</v>
      </c>
      <c r="AU279" s="180" t="s">
        <v>81</v>
      </c>
      <c r="AY279" s="22" t="s">
        <v>144</v>
      </c>
      <c r="BE279" s="181">
        <f>IF(N279="základní",J279,0)</f>
        <v>0</v>
      </c>
      <c r="BF279" s="181">
        <f>IF(N279="snížená",J279,0)</f>
        <v>0</v>
      </c>
      <c r="BG279" s="181">
        <f>IF(N279="zákl. přenesená",J279,0)</f>
        <v>0</v>
      </c>
      <c r="BH279" s="181">
        <f>IF(N279="sníž. přenesená",J279,0)</f>
        <v>0</v>
      </c>
      <c r="BI279" s="181">
        <f>IF(N279="nulová",J279,0)</f>
        <v>0</v>
      </c>
      <c r="BJ279" s="22" t="s">
        <v>79</v>
      </c>
      <c r="BK279" s="181">
        <f>ROUND(I279*H279,2)</f>
        <v>0</v>
      </c>
      <c r="BL279" s="22" t="s">
        <v>151</v>
      </c>
      <c r="BM279" s="180" t="s">
        <v>1203</v>
      </c>
    </row>
    <row r="280" s="2" customFormat="1">
      <c r="A280" s="41"/>
      <c r="B280" s="42"/>
      <c r="C280" s="41"/>
      <c r="D280" s="182" t="s">
        <v>153</v>
      </c>
      <c r="E280" s="41"/>
      <c r="F280" s="183" t="s">
        <v>1204</v>
      </c>
      <c r="G280" s="41"/>
      <c r="H280" s="41"/>
      <c r="I280" s="184"/>
      <c r="J280" s="41"/>
      <c r="K280" s="41"/>
      <c r="L280" s="42"/>
      <c r="M280" s="185"/>
      <c r="N280" s="186"/>
      <c r="O280" s="75"/>
      <c r="P280" s="75"/>
      <c r="Q280" s="75"/>
      <c r="R280" s="75"/>
      <c r="S280" s="75"/>
      <c r="T280" s="76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2" t="s">
        <v>153</v>
      </c>
      <c r="AU280" s="22" t="s">
        <v>81</v>
      </c>
    </row>
    <row r="281" s="16" customFormat="1">
      <c r="A281" s="16"/>
      <c r="B281" s="231"/>
      <c r="C281" s="16"/>
      <c r="D281" s="188" t="s">
        <v>159</v>
      </c>
      <c r="E281" s="232" t="s">
        <v>3</v>
      </c>
      <c r="F281" s="233" t="s">
        <v>1205</v>
      </c>
      <c r="G281" s="16"/>
      <c r="H281" s="232" t="s">
        <v>3</v>
      </c>
      <c r="I281" s="234"/>
      <c r="J281" s="16"/>
      <c r="K281" s="16"/>
      <c r="L281" s="231"/>
      <c r="M281" s="235"/>
      <c r="N281" s="236"/>
      <c r="O281" s="236"/>
      <c r="P281" s="236"/>
      <c r="Q281" s="236"/>
      <c r="R281" s="236"/>
      <c r="S281" s="236"/>
      <c r="T281" s="23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32" t="s">
        <v>159</v>
      </c>
      <c r="AU281" s="232" t="s">
        <v>81</v>
      </c>
      <c r="AV281" s="16" t="s">
        <v>79</v>
      </c>
      <c r="AW281" s="16" t="s">
        <v>33</v>
      </c>
      <c r="AX281" s="16" t="s">
        <v>71</v>
      </c>
      <c r="AY281" s="232" t="s">
        <v>144</v>
      </c>
    </row>
    <row r="282" s="13" customFormat="1">
      <c r="A282" s="13"/>
      <c r="B282" s="187"/>
      <c r="C282" s="13"/>
      <c r="D282" s="188" t="s">
        <v>159</v>
      </c>
      <c r="E282" s="189" t="s">
        <v>3</v>
      </c>
      <c r="F282" s="190" t="s">
        <v>1206</v>
      </c>
      <c r="G282" s="13"/>
      <c r="H282" s="191">
        <v>13.02</v>
      </c>
      <c r="I282" s="192"/>
      <c r="J282" s="13"/>
      <c r="K282" s="13"/>
      <c r="L282" s="187"/>
      <c r="M282" s="193"/>
      <c r="N282" s="194"/>
      <c r="O282" s="194"/>
      <c r="P282" s="194"/>
      <c r="Q282" s="194"/>
      <c r="R282" s="194"/>
      <c r="S282" s="194"/>
      <c r="T282" s="19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9" t="s">
        <v>159</v>
      </c>
      <c r="AU282" s="189" t="s">
        <v>81</v>
      </c>
      <c r="AV282" s="13" t="s">
        <v>81</v>
      </c>
      <c r="AW282" s="13" t="s">
        <v>33</v>
      </c>
      <c r="AX282" s="13" t="s">
        <v>71</v>
      </c>
      <c r="AY282" s="189" t="s">
        <v>144</v>
      </c>
    </row>
    <row r="283" s="16" customFormat="1">
      <c r="A283" s="16"/>
      <c r="B283" s="231"/>
      <c r="C283" s="16"/>
      <c r="D283" s="188" t="s">
        <v>159</v>
      </c>
      <c r="E283" s="232" t="s">
        <v>3</v>
      </c>
      <c r="F283" s="233" t="s">
        <v>1207</v>
      </c>
      <c r="G283" s="16"/>
      <c r="H283" s="232" t="s">
        <v>3</v>
      </c>
      <c r="I283" s="234"/>
      <c r="J283" s="16"/>
      <c r="K283" s="16"/>
      <c r="L283" s="231"/>
      <c r="M283" s="235"/>
      <c r="N283" s="236"/>
      <c r="O283" s="236"/>
      <c r="P283" s="236"/>
      <c r="Q283" s="236"/>
      <c r="R283" s="236"/>
      <c r="S283" s="236"/>
      <c r="T283" s="237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32" t="s">
        <v>159</v>
      </c>
      <c r="AU283" s="232" t="s">
        <v>81</v>
      </c>
      <c r="AV283" s="16" t="s">
        <v>79</v>
      </c>
      <c r="AW283" s="16" t="s">
        <v>33</v>
      </c>
      <c r="AX283" s="16" t="s">
        <v>71</v>
      </c>
      <c r="AY283" s="232" t="s">
        <v>144</v>
      </c>
    </row>
    <row r="284" s="13" customFormat="1">
      <c r="A284" s="13"/>
      <c r="B284" s="187"/>
      <c r="C284" s="13"/>
      <c r="D284" s="188" t="s">
        <v>159</v>
      </c>
      <c r="E284" s="189" t="s">
        <v>3</v>
      </c>
      <c r="F284" s="190" t="s">
        <v>1208</v>
      </c>
      <c r="G284" s="13"/>
      <c r="H284" s="191">
        <v>9.1799999999999997</v>
      </c>
      <c r="I284" s="192"/>
      <c r="J284" s="13"/>
      <c r="K284" s="13"/>
      <c r="L284" s="187"/>
      <c r="M284" s="193"/>
      <c r="N284" s="194"/>
      <c r="O284" s="194"/>
      <c r="P284" s="194"/>
      <c r="Q284" s="194"/>
      <c r="R284" s="194"/>
      <c r="S284" s="194"/>
      <c r="T284" s="19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9" t="s">
        <v>159</v>
      </c>
      <c r="AU284" s="189" t="s">
        <v>81</v>
      </c>
      <c r="AV284" s="13" t="s">
        <v>81</v>
      </c>
      <c r="AW284" s="13" t="s">
        <v>33</v>
      </c>
      <c r="AX284" s="13" t="s">
        <v>71</v>
      </c>
      <c r="AY284" s="189" t="s">
        <v>144</v>
      </c>
    </row>
    <row r="285" s="14" customFormat="1">
      <c r="A285" s="14"/>
      <c r="B285" s="196"/>
      <c r="C285" s="14"/>
      <c r="D285" s="188" t="s">
        <v>159</v>
      </c>
      <c r="E285" s="197" t="s">
        <v>3</v>
      </c>
      <c r="F285" s="198" t="s">
        <v>163</v>
      </c>
      <c r="G285" s="14"/>
      <c r="H285" s="199">
        <v>22.199999999999999</v>
      </c>
      <c r="I285" s="200"/>
      <c r="J285" s="14"/>
      <c r="K285" s="14"/>
      <c r="L285" s="196"/>
      <c r="M285" s="201"/>
      <c r="N285" s="202"/>
      <c r="O285" s="202"/>
      <c r="P285" s="202"/>
      <c r="Q285" s="202"/>
      <c r="R285" s="202"/>
      <c r="S285" s="202"/>
      <c r="T285" s="20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7" t="s">
        <v>159</v>
      </c>
      <c r="AU285" s="197" t="s">
        <v>81</v>
      </c>
      <c r="AV285" s="14" t="s">
        <v>151</v>
      </c>
      <c r="AW285" s="14" t="s">
        <v>33</v>
      </c>
      <c r="AX285" s="14" t="s">
        <v>79</v>
      </c>
      <c r="AY285" s="197" t="s">
        <v>144</v>
      </c>
    </row>
    <row r="286" s="2" customFormat="1" ht="33" customHeight="1">
      <c r="A286" s="41"/>
      <c r="B286" s="168"/>
      <c r="C286" s="169" t="s">
        <v>347</v>
      </c>
      <c r="D286" s="169" t="s">
        <v>146</v>
      </c>
      <c r="E286" s="170" t="s">
        <v>1209</v>
      </c>
      <c r="F286" s="171" t="s">
        <v>1210</v>
      </c>
      <c r="G286" s="172" t="s">
        <v>189</v>
      </c>
      <c r="H286" s="173">
        <v>2.6040000000000001</v>
      </c>
      <c r="I286" s="174"/>
      <c r="J286" s="175">
        <f>ROUND(I286*H286,2)</f>
        <v>0</v>
      </c>
      <c r="K286" s="171" t="s">
        <v>150</v>
      </c>
      <c r="L286" s="42"/>
      <c r="M286" s="176" t="s">
        <v>3</v>
      </c>
      <c r="N286" s="177" t="s">
        <v>42</v>
      </c>
      <c r="O286" s="75"/>
      <c r="P286" s="178">
        <f>O286*H286</f>
        <v>0</v>
      </c>
      <c r="Q286" s="178">
        <v>2.5018722040000001</v>
      </c>
      <c r="R286" s="178">
        <f>Q286*H286</f>
        <v>6.5148752192160009</v>
      </c>
      <c r="S286" s="178">
        <v>0</v>
      </c>
      <c r="T286" s="179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180" t="s">
        <v>151</v>
      </c>
      <c r="AT286" s="180" t="s">
        <v>146</v>
      </c>
      <c r="AU286" s="180" t="s">
        <v>81</v>
      </c>
      <c r="AY286" s="22" t="s">
        <v>144</v>
      </c>
      <c r="BE286" s="181">
        <f>IF(N286="základní",J286,0)</f>
        <v>0</v>
      </c>
      <c r="BF286" s="181">
        <f>IF(N286="snížená",J286,0)</f>
        <v>0</v>
      </c>
      <c r="BG286" s="181">
        <f>IF(N286="zákl. přenesená",J286,0)</f>
        <v>0</v>
      </c>
      <c r="BH286" s="181">
        <f>IF(N286="sníž. přenesená",J286,0)</f>
        <v>0</v>
      </c>
      <c r="BI286" s="181">
        <f>IF(N286="nulová",J286,0)</f>
        <v>0</v>
      </c>
      <c r="BJ286" s="22" t="s">
        <v>79</v>
      </c>
      <c r="BK286" s="181">
        <f>ROUND(I286*H286,2)</f>
        <v>0</v>
      </c>
      <c r="BL286" s="22" t="s">
        <v>151</v>
      </c>
      <c r="BM286" s="180" t="s">
        <v>1211</v>
      </c>
    </row>
    <row r="287" s="2" customFormat="1">
      <c r="A287" s="41"/>
      <c r="B287" s="42"/>
      <c r="C287" s="41"/>
      <c r="D287" s="182" t="s">
        <v>153</v>
      </c>
      <c r="E287" s="41"/>
      <c r="F287" s="183" t="s">
        <v>1212</v>
      </c>
      <c r="G287" s="41"/>
      <c r="H287" s="41"/>
      <c r="I287" s="184"/>
      <c r="J287" s="41"/>
      <c r="K287" s="41"/>
      <c r="L287" s="42"/>
      <c r="M287" s="185"/>
      <c r="N287" s="186"/>
      <c r="O287" s="75"/>
      <c r="P287" s="75"/>
      <c r="Q287" s="75"/>
      <c r="R287" s="75"/>
      <c r="S287" s="75"/>
      <c r="T287" s="76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2" t="s">
        <v>153</v>
      </c>
      <c r="AU287" s="22" t="s">
        <v>81</v>
      </c>
    </row>
    <row r="288" s="16" customFormat="1">
      <c r="A288" s="16"/>
      <c r="B288" s="231"/>
      <c r="C288" s="16"/>
      <c r="D288" s="188" t="s">
        <v>159</v>
      </c>
      <c r="E288" s="232" t="s">
        <v>3</v>
      </c>
      <c r="F288" s="233" t="s">
        <v>1213</v>
      </c>
      <c r="G288" s="16"/>
      <c r="H288" s="232" t="s">
        <v>3</v>
      </c>
      <c r="I288" s="234"/>
      <c r="J288" s="16"/>
      <c r="K288" s="16"/>
      <c r="L288" s="231"/>
      <c r="M288" s="235"/>
      <c r="N288" s="236"/>
      <c r="O288" s="236"/>
      <c r="P288" s="236"/>
      <c r="Q288" s="236"/>
      <c r="R288" s="236"/>
      <c r="S288" s="236"/>
      <c r="T288" s="237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T288" s="232" t="s">
        <v>159</v>
      </c>
      <c r="AU288" s="232" t="s">
        <v>81</v>
      </c>
      <c r="AV288" s="16" t="s">
        <v>79</v>
      </c>
      <c r="AW288" s="16" t="s">
        <v>33</v>
      </c>
      <c r="AX288" s="16" t="s">
        <v>71</v>
      </c>
      <c r="AY288" s="232" t="s">
        <v>144</v>
      </c>
    </row>
    <row r="289" s="13" customFormat="1">
      <c r="A289" s="13"/>
      <c r="B289" s="187"/>
      <c r="C289" s="13"/>
      <c r="D289" s="188" t="s">
        <v>159</v>
      </c>
      <c r="E289" s="189" t="s">
        <v>3</v>
      </c>
      <c r="F289" s="190" t="s">
        <v>1214</v>
      </c>
      <c r="G289" s="13"/>
      <c r="H289" s="191">
        <v>2.6040000000000001</v>
      </c>
      <c r="I289" s="192"/>
      <c r="J289" s="13"/>
      <c r="K289" s="13"/>
      <c r="L289" s="187"/>
      <c r="M289" s="193"/>
      <c r="N289" s="194"/>
      <c r="O289" s="194"/>
      <c r="P289" s="194"/>
      <c r="Q289" s="194"/>
      <c r="R289" s="194"/>
      <c r="S289" s="194"/>
      <c r="T289" s="19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9" t="s">
        <v>159</v>
      </c>
      <c r="AU289" s="189" t="s">
        <v>81</v>
      </c>
      <c r="AV289" s="13" t="s">
        <v>81</v>
      </c>
      <c r="AW289" s="13" t="s">
        <v>33</v>
      </c>
      <c r="AX289" s="13" t="s">
        <v>79</v>
      </c>
      <c r="AY289" s="189" t="s">
        <v>144</v>
      </c>
    </row>
    <row r="290" s="2" customFormat="1" ht="16.5" customHeight="1">
      <c r="A290" s="41"/>
      <c r="B290" s="168"/>
      <c r="C290" s="169" t="s">
        <v>351</v>
      </c>
      <c r="D290" s="169" t="s">
        <v>146</v>
      </c>
      <c r="E290" s="170" t="s">
        <v>1215</v>
      </c>
      <c r="F290" s="171" t="s">
        <v>1216</v>
      </c>
      <c r="G290" s="172" t="s">
        <v>149</v>
      </c>
      <c r="H290" s="173">
        <v>8.3000000000000007</v>
      </c>
      <c r="I290" s="174"/>
      <c r="J290" s="175">
        <f>ROUND(I290*H290,2)</f>
        <v>0</v>
      </c>
      <c r="K290" s="171" t="s">
        <v>150</v>
      </c>
      <c r="L290" s="42"/>
      <c r="M290" s="176" t="s">
        <v>3</v>
      </c>
      <c r="N290" s="177" t="s">
        <v>42</v>
      </c>
      <c r="O290" s="75"/>
      <c r="P290" s="178">
        <f>O290*H290</f>
        <v>0</v>
      </c>
      <c r="Q290" s="178">
        <v>0.0024719</v>
      </c>
      <c r="R290" s="178">
        <f>Q290*H290</f>
        <v>0.02051677</v>
      </c>
      <c r="S290" s="178">
        <v>0</v>
      </c>
      <c r="T290" s="179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180" t="s">
        <v>151</v>
      </c>
      <c r="AT290" s="180" t="s">
        <v>146</v>
      </c>
      <c r="AU290" s="180" t="s">
        <v>81</v>
      </c>
      <c r="AY290" s="22" t="s">
        <v>144</v>
      </c>
      <c r="BE290" s="181">
        <f>IF(N290="základní",J290,0)</f>
        <v>0</v>
      </c>
      <c r="BF290" s="181">
        <f>IF(N290="snížená",J290,0)</f>
        <v>0</v>
      </c>
      <c r="BG290" s="181">
        <f>IF(N290="zákl. přenesená",J290,0)</f>
        <v>0</v>
      </c>
      <c r="BH290" s="181">
        <f>IF(N290="sníž. přenesená",J290,0)</f>
        <v>0</v>
      </c>
      <c r="BI290" s="181">
        <f>IF(N290="nulová",J290,0)</f>
        <v>0</v>
      </c>
      <c r="BJ290" s="22" t="s">
        <v>79</v>
      </c>
      <c r="BK290" s="181">
        <f>ROUND(I290*H290,2)</f>
        <v>0</v>
      </c>
      <c r="BL290" s="22" t="s">
        <v>151</v>
      </c>
      <c r="BM290" s="180" t="s">
        <v>1217</v>
      </c>
    </row>
    <row r="291" s="2" customFormat="1">
      <c r="A291" s="41"/>
      <c r="B291" s="42"/>
      <c r="C291" s="41"/>
      <c r="D291" s="182" t="s">
        <v>153</v>
      </c>
      <c r="E291" s="41"/>
      <c r="F291" s="183" t="s">
        <v>1218</v>
      </c>
      <c r="G291" s="41"/>
      <c r="H291" s="41"/>
      <c r="I291" s="184"/>
      <c r="J291" s="41"/>
      <c r="K291" s="41"/>
      <c r="L291" s="42"/>
      <c r="M291" s="185"/>
      <c r="N291" s="186"/>
      <c r="O291" s="75"/>
      <c r="P291" s="75"/>
      <c r="Q291" s="75"/>
      <c r="R291" s="75"/>
      <c r="S291" s="75"/>
      <c r="T291" s="76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2" t="s">
        <v>153</v>
      </c>
      <c r="AU291" s="22" t="s">
        <v>81</v>
      </c>
    </row>
    <row r="292" s="13" customFormat="1">
      <c r="A292" s="13"/>
      <c r="B292" s="187"/>
      <c r="C292" s="13"/>
      <c r="D292" s="188" t="s">
        <v>159</v>
      </c>
      <c r="E292" s="189" t="s">
        <v>3</v>
      </c>
      <c r="F292" s="190" t="s">
        <v>1219</v>
      </c>
      <c r="G292" s="13"/>
      <c r="H292" s="191">
        <v>8.3000000000000007</v>
      </c>
      <c r="I292" s="192"/>
      <c r="J292" s="13"/>
      <c r="K292" s="13"/>
      <c r="L292" s="187"/>
      <c r="M292" s="193"/>
      <c r="N292" s="194"/>
      <c r="O292" s="194"/>
      <c r="P292" s="194"/>
      <c r="Q292" s="194"/>
      <c r="R292" s="194"/>
      <c r="S292" s="194"/>
      <c r="T292" s="19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9" t="s">
        <v>159</v>
      </c>
      <c r="AU292" s="189" t="s">
        <v>81</v>
      </c>
      <c r="AV292" s="13" t="s">
        <v>81</v>
      </c>
      <c r="AW292" s="13" t="s">
        <v>33</v>
      </c>
      <c r="AX292" s="13" t="s">
        <v>79</v>
      </c>
      <c r="AY292" s="189" t="s">
        <v>144</v>
      </c>
    </row>
    <row r="293" s="2" customFormat="1" ht="16.5" customHeight="1">
      <c r="A293" s="41"/>
      <c r="B293" s="168"/>
      <c r="C293" s="169" t="s">
        <v>355</v>
      </c>
      <c r="D293" s="169" t="s">
        <v>146</v>
      </c>
      <c r="E293" s="170" t="s">
        <v>1220</v>
      </c>
      <c r="F293" s="171" t="s">
        <v>1221</v>
      </c>
      <c r="G293" s="172" t="s">
        <v>149</v>
      </c>
      <c r="H293" s="173">
        <v>8.3000000000000007</v>
      </c>
      <c r="I293" s="174"/>
      <c r="J293" s="175">
        <f>ROUND(I293*H293,2)</f>
        <v>0</v>
      </c>
      <c r="K293" s="171" t="s">
        <v>150</v>
      </c>
      <c r="L293" s="42"/>
      <c r="M293" s="176" t="s">
        <v>3</v>
      </c>
      <c r="N293" s="177" t="s">
        <v>42</v>
      </c>
      <c r="O293" s="75"/>
      <c r="P293" s="178">
        <f>O293*H293</f>
        <v>0</v>
      </c>
      <c r="Q293" s="178">
        <v>0</v>
      </c>
      <c r="R293" s="178">
        <f>Q293*H293</f>
        <v>0</v>
      </c>
      <c r="S293" s="178">
        <v>0</v>
      </c>
      <c r="T293" s="179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180" t="s">
        <v>151</v>
      </c>
      <c r="AT293" s="180" t="s">
        <v>146</v>
      </c>
      <c r="AU293" s="180" t="s">
        <v>81</v>
      </c>
      <c r="AY293" s="22" t="s">
        <v>144</v>
      </c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22" t="s">
        <v>79</v>
      </c>
      <c r="BK293" s="181">
        <f>ROUND(I293*H293,2)</f>
        <v>0</v>
      </c>
      <c r="BL293" s="22" t="s">
        <v>151</v>
      </c>
      <c r="BM293" s="180" t="s">
        <v>1222</v>
      </c>
    </row>
    <row r="294" s="2" customFormat="1">
      <c r="A294" s="41"/>
      <c r="B294" s="42"/>
      <c r="C294" s="41"/>
      <c r="D294" s="182" t="s">
        <v>153</v>
      </c>
      <c r="E294" s="41"/>
      <c r="F294" s="183" t="s">
        <v>1223</v>
      </c>
      <c r="G294" s="41"/>
      <c r="H294" s="41"/>
      <c r="I294" s="184"/>
      <c r="J294" s="41"/>
      <c r="K294" s="41"/>
      <c r="L294" s="42"/>
      <c r="M294" s="185"/>
      <c r="N294" s="186"/>
      <c r="O294" s="75"/>
      <c r="P294" s="75"/>
      <c r="Q294" s="75"/>
      <c r="R294" s="75"/>
      <c r="S294" s="75"/>
      <c r="T294" s="76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2" t="s">
        <v>153</v>
      </c>
      <c r="AU294" s="22" t="s">
        <v>81</v>
      </c>
    </row>
    <row r="295" s="2" customFormat="1" ht="24.15" customHeight="1">
      <c r="A295" s="41"/>
      <c r="B295" s="168"/>
      <c r="C295" s="169" t="s">
        <v>359</v>
      </c>
      <c r="D295" s="169" t="s">
        <v>146</v>
      </c>
      <c r="E295" s="170" t="s">
        <v>1224</v>
      </c>
      <c r="F295" s="171" t="s">
        <v>1225</v>
      </c>
      <c r="G295" s="172" t="s">
        <v>210</v>
      </c>
      <c r="H295" s="173">
        <v>2.0979999999999999</v>
      </c>
      <c r="I295" s="174"/>
      <c r="J295" s="175">
        <f>ROUND(I295*H295,2)</f>
        <v>0</v>
      </c>
      <c r="K295" s="171" t="s">
        <v>150</v>
      </c>
      <c r="L295" s="42"/>
      <c r="M295" s="176" t="s">
        <v>3</v>
      </c>
      <c r="N295" s="177" t="s">
        <v>42</v>
      </c>
      <c r="O295" s="75"/>
      <c r="P295" s="178">
        <f>O295*H295</f>
        <v>0</v>
      </c>
      <c r="Q295" s="178">
        <v>1.0606207999999999</v>
      </c>
      <c r="R295" s="178">
        <f>Q295*H295</f>
        <v>2.2251824383999996</v>
      </c>
      <c r="S295" s="178">
        <v>0</v>
      </c>
      <c r="T295" s="179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180" t="s">
        <v>151</v>
      </c>
      <c r="AT295" s="180" t="s">
        <v>146</v>
      </c>
      <c r="AU295" s="180" t="s">
        <v>81</v>
      </c>
      <c r="AY295" s="22" t="s">
        <v>144</v>
      </c>
      <c r="BE295" s="181">
        <f>IF(N295="základní",J295,0)</f>
        <v>0</v>
      </c>
      <c r="BF295" s="181">
        <f>IF(N295="snížená",J295,0)</f>
        <v>0</v>
      </c>
      <c r="BG295" s="181">
        <f>IF(N295="zákl. přenesená",J295,0)</f>
        <v>0</v>
      </c>
      <c r="BH295" s="181">
        <f>IF(N295="sníž. přenesená",J295,0)</f>
        <v>0</v>
      </c>
      <c r="BI295" s="181">
        <f>IF(N295="nulová",J295,0)</f>
        <v>0</v>
      </c>
      <c r="BJ295" s="22" t="s">
        <v>79</v>
      </c>
      <c r="BK295" s="181">
        <f>ROUND(I295*H295,2)</f>
        <v>0</v>
      </c>
      <c r="BL295" s="22" t="s">
        <v>151</v>
      </c>
      <c r="BM295" s="180" t="s">
        <v>1226</v>
      </c>
    </row>
    <row r="296" s="2" customFormat="1">
      <c r="A296" s="41"/>
      <c r="B296" s="42"/>
      <c r="C296" s="41"/>
      <c r="D296" s="182" t="s">
        <v>153</v>
      </c>
      <c r="E296" s="41"/>
      <c r="F296" s="183" t="s">
        <v>1227</v>
      </c>
      <c r="G296" s="41"/>
      <c r="H296" s="41"/>
      <c r="I296" s="184"/>
      <c r="J296" s="41"/>
      <c r="K296" s="41"/>
      <c r="L296" s="42"/>
      <c r="M296" s="185"/>
      <c r="N296" s="186"/>
      <c r="O296" s="75"/>
      <c r="P296" s="75"/>
      <c r="Q296" s="75"/>
      <c r="R296" s="75"/>
      <c r="S296" s="75"/>
      <c r="T296" s="76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2" t="s">
        <v>153</v>
      </c>
      <c r="AU296" s="22" t="s">
        <v>81</v>
      </c>
    </row>
    <row r="297" s="16" customFormat="1">
      <c r="A297" s="16"/>
      <c r="B297" s="231"/>
      <c r="C297" s="16"/>
      <c r="D297" s="188" t="s">
        <v>159</v>
      </c>
      <c r="E297" s="232" t="s">
        <v>3</v>
      </c>
      <c r="F297" s="233" t="s">
        <v>1228</v>
      </c>
      <c r="G297" s="16"/>
      <c r="H297" s="232" t="s">
        <v>3</v>
      </c>
      <c r="I297" s="234"/>
      <c r="J297" s="16"/>
      <c r="K297" s="16"/>
      <c r="L297" s="231"/>
      <c r="M297" s="235"/>
      <c r="N297" s="236"/>
      <c r="O297" s="236"/>
      <c r="P297" s="236"/>
      <c r="Q297" s="236"/>
      <c r="R297" s="236"/>
      <c r="S297" s="236"/>
      <c r="T297" s="237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32" t="s">
        <v>159</v>
      </c>
      <c r="AU297" s="232" t="s">
        <v>81</v>
      </c>
      <c r="AV297" s="16" t="s">
        <v>79</v>
      </c>
      <c r="AW297" s="16" t="s">
        <v>33</v>
      </c>
      <c r="AX297" s="16" t="s">
        <v>71</v>
      </c>
      <c r="AY297" s="232" t="s">
        <v>144</v>
      </c>
    </row>
    <row r="298" s="16" customFormat="1">
      <c r="A298" s="16"/>
      <c r="B298" s="231"/>
      <c r="C298" s="16"/>
      <c r="D298" s="188" t="s">
        <v>159</v>
      </c>
      <c r="E298" s="232" t="s">
        <v>3</v>
      </c>
      <c r="F298" s="233" t="s">
        <v>1229</v>
      </c>
      <c r="G298" s="16"/>
      <c r="H298" s="232" t="s">
        <v>3</v>
      </c>
      <c r="I298" s="234"/>
      <c r="J298" s="16"/>
      <c r="K298" s="16"/>
      <c r="L298" s="231"/>
      <c r="M298" s="235"/>
      <c r="N298" s="236"/>
      <c r="O298" s="236"/>
      <c r="P298" s="236"/>
      <c r="Q298" s="236"/>
      <c r="R298" s="236"/>
      <c r="S298" s="236"/>
      <c r="T298" s="237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32" t="s">
        <v>159</v>
      </c>
      <c r="AU298" s="232" t="s">
        <v>81</v>
      </c>
      <c r="AV298" s="16" t="s">
        <v>79</v>
      </c>
      <c r="AW298" s="16" t="s">
        <v>33</v>
      </c>
      <c r="AX298" s="16" t="s">
        <v>71</v>
      </c>
      <c r="AY298" s="232" t="s">
        <v>144</v>
      </c>
    </row>
    <row r="299" s="13" customFormat="1">
      <c r="A299" s="13"/>
      <c r="B299" s="187"/>
      <c r="C299" s="13"/>
      <c r="D299" s="188" t="s">
        <v>159</v>
      </c>
      <c r="E299" s="189" t="s">
        <v>3</v>
      </c>
      <c r="F299" s="190" t="s">
        <v>1230</v>
      </c>
      <c r="G299" s="13"/>
      <c r="H299" s="191">
        <v>0.12</v>
      </c>
      <c r="I299" s="192"/>
      <c r="J299" s="13"/>
      <c r="K299" s="13"/>
      <c r="L299" s="187"/>
      <c r="M299" s="193"/>
      <c r="N299" s="194"/>
      <c r="O299" s="194"/>
      <c r="P299" s="194"/>
      <c r="Q299" s="194"/>
      <c r="R299" s="194"/>
      <c r="S299" s="194"/>
      <c r="T299" s="19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9" t="s">
        <v>159</v>
      </c>
      <c r="AU299" s="189" t="s">
        <v>81</v>
      </c>
      <c r="AV299" s="13" t="s">
        <v>81</v>
      </c>
      <c r="AW299" s="13" t="s">
        <v>33</v>
      </c>
      <c r="AX299" s="13" t="s">
        <v>71</v>
      </c>
      <c r="AY299" s="189" t="s">
        <v>144</v>
      </c>
    </row>
    <row r="300" s="13" customFormat="1">
      <c r="A300" s="13"/>
      <c r="B300" s="187"/>
      <c r="C300" s="13"/>
      <c r="D300" s="188" t="s">
        <v>159</v>
      </c>
      <c r="E300" s="189" t="s">
        <v>3</v>
      </c>
      <c r="F300" s="190" t="s">
        <v>1231</v>
      </c>
      <c r="G300" s="13"/>
      <c r="H300" s="191">
        <v>0.11700000000000001</v>
      </c>
      <c r="I300" s="192"/>
      <c r="J300" s="13"/>
      <c r="K300" s="13"/>
      <c r="L300" s="187"/>
      <c r="M300" s="193"/>
      <c r="N300" s="194"/>
      <c r="O300" s="194"/>
      <c r="P300" s="194"/>
      <c r="Q300" s="194"/>
      <c r="R300" s="194"/>
      <c r="S300" s="194"/>
      <c r="T300" s="19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9" t="s">
        <v>159</v>
      </c>
      <c r="AU300" s="189" t="s">
        <v>81</v>
      </c>
      <c r="AV300" s="13" t="s">
        <v>81</v>
      </c>
      <c r="AW300" s="13" t="s">
        <v>33</v>
      </c>
      <c r="AX300" s="13" t="s">
        <v>71</v>
      </c>
      <c r="AY300" s="189" t="s">
        <v>144</v>
      </c>
    </row>
    <row r="301" s="13" customFormat="1">
      <c r="A301" s="13"/>
      <c r="B301" s="187"/>
      <c r="C301" s="13"/>
      <c r="D301" s="188" t="s">
        <v>159</v>
      </c>
      <c r="E301" s="189" t="s">
        <v>3</v>
      </c>
      <c r="F301" s="190" t="s">
        <v>1232</v>
      </c>
      <c r="G301" s="13"/>
      <c r="H301" s="191">
        <v>0.156</v>
      </c>
      <c r="I301" s="192"/>
      <c r="J301" s="13"/>
      <c r="K301" s="13"/>
      <c r="L301" s="187"/>
      <c r="M301" s="193"/>
      <c r="N301" s="194"/>
      <c r="O301" s="194"/>
      <c r="P301" s="194"/>
      <c r="Q301" s="194"/>
      <c r="R301" s="194"/>
      <c r="S301" s="194"/>
      <c r="T301" s="19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9" t="s">
        <v>159</v>
      </c>
      <c r="AU301" s="189" t="s">
        <v>81</v>
      </c>
      <c r="AV301" s="13" t="s">
        <v>81</v>
      </c>
      <c r="AW301" s="13" t="s">
        <v>33</v>
      </c>
      <c r="AX301" s="13" t="s">
        <v>71</v>
      </c>
      <c r="AY301" s="189" t="s">
        <v>144</v>
      </c>
    </row>
    <row r="302" s="13" customFormat="1">
      <c r="A302" s="13"/>
      <c r="B302" s="187"/>
      <c r="C302" s="13"/>
      <c r="D302" s="188" t="s">
        <v>159</v>
      </c>
      <c r="E302" s="189" t="s">
        <v>3</v>
      </c>
      <c r="F302" s="190" t="s">
        <v>1233</v>
      </c>
      <c r="G302" s="13"/>
      <c r="H302" s="191">
        <v>0.20499999999999999</v>
      </c>
      <c r="I302" s="192"/>
      <c r="J302" s="13"/>
      <c r="K302" s="13"/>
      <c r="L302" s="187"/>
      <c r="M302" s="193"/>
      <c r="N302" s="194"/>
      <c r="O302" s="194"/>
      <c r="P302" s="194"/>
      <c r="Q302" s="194"/>
      <c r="R302" s="194"/>
      <c r="S302" s="194"/>
      <c r="T302" s="19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9" t="s">
        <v>159</v>
      </c>
      <c r="AU302" s="189" t="s">
        <v>81</v>
      </c>
      <c r="AV302" s="13" t="s">
        <v>81</v>
      </c>
      <c r="AW302" s="13" t="s">
        <v>33</v>
      </c>
      <c r="AX302" s="13" t="s">
        <v>71</v>
      </c>
      <c r="AY302" s="189" t="s">
        <v>144</v>
      </c>
    </row>
    <row r="303" s="13" customFormat="1">
      <c r="A303" s="13"/>
      <c r="B303" s="187"/>
      <c r="C303" s="13"/>
      <c r="D303" s="188" t="s">
        <v>159</v>
      </c>
      <c r="E303" s="189" t="s">
        <v>3</v>
      </c>
      <c r="F303" s="190" t="s">
        <v>1234</v>
      </c>
      <c r="G303" s="13"/>
      <c r="H303" s="191">
        <v>0.26300000000000001</v>
      </c>
      <c r="I303" s="192"/>
      <c r="J303" s="13"/>
      <c r="K303" s="13"/>
      <c r="L303" s="187"/>
      <c r="M303" s="193"/>
      <c r="N303" s="194"/>
      <c r="O303" s="194"/>
      <c r="P303" s="194"/>
      <c r="Q303" s="194"/>
      <c r="R303" s="194"/>
      <c r="S303" s="194"/>
      <c r="T303" s="19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9" t="s">
        <v>159</v>
      </c>
      <c r="AU303" s="189" t="s">
        <v>81</v>
      </c>
      <c r="AV303" s="13" t="s">
        <v>81</v>
      </c>
      <c r="AW303" s="13" t="s">
        <v>33</v>
      </c>
      <c r="AX303" s="13" t="s">
        <v>71</v>
      </c>
      <c r="AY303" s="189" t="s">
        <v>144</v>
      </c>
    </row>
    <row r="304" s="13" customFormat="1">
      <c r="A304" s="13"/>
      <c r="B304" s="187"/>
      <c r="C304" s="13"/>
      <c r="D304" s="188" t="s">
        <v>159</v>
      </c>
      <c r="E304" s="189" t="s">
        <v>3</v>
      </c>
      <c r="F304" s="190" t="s">
        <v>1235</v>
      </c>
      <c r="G304" s="13"/>
      <c r="H304" s="191">
        <v>0.26300000000000001</v>
      </c>
      <c r="I304" s="192"/>
      <c r="J304" s="13"/>
      <c r="K304" s="13"/>
      <c r="L304" s="187"/>
      <c r="M304" s="193"/>
      <c r="N304" s="194"/>
      <c r="O304" s="194"/>
      <c r="P304" s="194"/>
      <c r="Q304" s="194"/>
      <c r="R304" s="194"/>
      <c r="S304" s="194"/>
      <c r="T304" s="19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9" t="s">
        <v>159</v>
      </c>
      <c r="AU304" s="189" t="s">
        <v>81</v>
      </c>
      <c r="AV304" s="13" t="s">
        <v>81</v>
      </c>
      <c r="AW304" s="13" t="s">
        <v>33</v>
      </c>
      <c r="AX304" s="13" t="s">
        <v>71</v>
      </c>
      <c r="AY304" s="189" t="s">
        <v>144</v>
      </c>
    </row>
    <row r="305" s="13" customFormat="1">
      <c r="A305" s="13"/>
      <c r="B305" s="187"/>
      <c r="C305" s="13"/>
      <c r="D305" s="188" t="s">
        <v>159</v>
      </c>
      <c r="E305" s="189" t="s">
        <v>3</v>
      </c>
      <c r="F305" s="190" t="s">
        <v>1236</v>
      </c>
      <c r="G305" s="13"/>
      <c r="H305" s="191">
        <v>0.48499999999999999</v>
      </c>
      <c r="I305" s="192"/>
      <c r="J305" s="13"/>
      <c r="K305" s="13"/>
      <c r="L305" s="187"/>
      <c r="M305" s="193"/>
      <c r="N305" s="194"/>
      <c r="O305" s="194"/>
      <c r="P305" s="194"/>
      <c r="Q305" s="194"/>
      <c r="R305" s="194"/>
      <c r="S305" s="194"/>
      <c r="T305" s="19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9" t="s">
        <v>159</v>
      </c>
      <c r="AU305" s="189" t="s">
        <v>81</v>
      </c>
      <c r="AV305" s="13" t="s">
        <v>81</v>
      </c>
      <c r="AW305" s="13" t="s">
        <v>33</v>
      </c>
      <c r="AX305" s="13" t="s">
        <v>71</v>
      </c>
      <c r="AY305" s="189" t="s">
        <v>144</v>
      </c>
    </row>
    <row r="306" s="13" customFormat="1">
      <c r="A306" s="13"/>
      <c r="B306" s="187"/>
      <c r="C306" s="13"/>
      <c r="D306" s="188" t="s">
        <v>159</v>
      </c>
      <c r="E306" s="189" t="s">
        <v>3</v>
      </c>
      <c r="F306" s="190" t="s">
        <v>1237</v>
      </c>
      <c r="G306" s="13"/>
      <c r="H306" s="191">
        <v>0.35899999999999999</v>
      </c>
      <c r="I306" s="192"/>
      <c r="J306" s="13"/>
      <c r="K306" s="13"/>
      <c r="L306" s="187"/>
      <c r="M306" s="193"/>
      <c r="N306" s="194"/>
      <c r="O306" s="194"/>
      <c r="P306" s="194"/>
      <c r="Q306" s="194"/>
      <c r="R306" s="194"/>
      <c r="S306" s="194"/>
      <c r="T306" s="19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9" t="s">
        <v>159</v>
      </c>
      <c r="AU306" s="189" t="s">
        <v>81</v>
      </c>
      <c r="AV306" s="13" t="s">
        <v>81</v>
      </c>
      <c r="AW306" s="13" t="s">
        <v>33</v>
      </c>
      <c r="AX306" s="13" t="s">
        <v>71</v>
      </c>
      <c r="AY306" s="189" t="s">
        <v>144</v>
      </c>
    </row>
    <row r="307" s="13" customFormat="1">
      <c r="A307" s="13"/>
      <c r="B307" s="187"/>
      <c r="C307" s="13"/>
      <c r="D307" s="188" t="s">
        <v>159</v>
      </c>
      <c r="E307" s="189" t="s">
        <v>3</v>
      </c>
      <c r="F307" s="190" t="s">
        <v>1238</v>
      </c>
      <c r="G307" s="13"/>
      <c r="H307" s="191">
        <v>0.086999999999999994</v>
      </c>
      <c r="I307" s="192"/>
      <c r="J307" s="13"/>
      <c r="K307" s="13"/>
      <c r="L307" s="187"/>
      <c r="M307" s="193"/>
      <c r="N307" s="194"/>
      <c r="O307" s="194"/>
      <c r="P307" s="194"/>
      <c r="Q307" s="194"/>
      <c r="R307" s="194"/>
      <c r="S307" s="194"/>
      <c r="T307" s="19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9" t="s">
        <v>159</v>
      </c>
      <c r="AU307" s="189" t="s">
        <v>81</v>
      </c>
      <c r="AV307" s="13" t="s">
        <v>81</v>
      </c>
      <c r="AW307" s="13" t="s">
        <v>33</v>
      </c>
      <c r="AX307" s="13" t="s">
        <v>71</v>
      </c>
      <c r="AY307" s="189" t="s">
        <v>144</v>
      </c>
    </row>
    <row r="308" s="13" customFormat="1">
      <c r="A308" s="13"/>
      <c r="B308" s="187"/>
      <c r="C308" s="13"/>
      <c r="D308" s="188" t="s">
        <v>159</v>
      </c>
      <c r="E308" s="189" t="s">
        <v>3</v>
      </c>
      <c r="F308" s="190" t="s">
        <v>1239</v>
      </c>
      <c r="G308" s="13"/>
      <c r="H308" s="191">
        <v>0.042999999999999997</v>
      </c>
      <c r="I308" s="192"/>
      <c r="J308" s="13"/>
      <c r="K308" s="13"/>
      <c r="L308" s="187"/>
      <c r="M308" s="193"/>
      <c r="N308" s="194"/>
      <c r="O308" s="194"/>
      <c r="P308" s="194"/>
      <c r="Q308" s="194"/>
      <c r="R308" s="194"/>
      <c r="S308" s="194"/>
      <c r="T308" s="19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9" t="s">
        <v>159</v>
      </c>
      <c r="AU308" s="189" t="s">
        <v>81</v>
      </c>
      <c r="AV308" s="13" t="s">
        <v>81</v>
      </c>
      <c r="AW308" s="13" t="s">
        <v>33</v>
      </c>
      <c r="AX308" s="13" t="s">
        <v>71</v>
      </c>
      <c r="AY308" s="189" t="s">
        <v>144</v>
      </c>
    </row>
    <row r="309" s="14" customFormat="1">
      <c r="A309" s="14"/>
      <c r="B309" s="196"/>
      <c r="C309" s="14"/>
      <c r="D309" s="188" t="s">
        <v>159</v>
      </c>
      <c r="E309" s="197" t="s">
        <v>3</v>
      </c>
      <c r="F309" s="198" t="s">
        <v>163</v>
      </c>
      <c r="G309" s="14"/>
      <c r="H309" s="199">
        <v>2.0979999999999999</v>
      </c>
      <c r="I309" s="200"/>
      <c r="J309" s="14"/>
      <c r="K309" s="14"/>
      <c r="L309" s="196"/>
      <c r="M309" s="201"/>
      <c r="N309" s="202"/>
      <c r="O309" s="202"/>
      <c r="P309" s="202"/>
      <c r="Q309" s="202"/>
      <c r="R309" s="202"/>
      <c r="S309" s="202"/>
      <c r="T309" s="20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97" t="s">
        <v>159</v>
      </c>
      <c r="AU309" s="197" t="s">
        <v>81</v>
      </c>
      <c r="AV309" s="14" t="s">
        <v>151</v>
      </c>
      <c r="AW309" s="14" t="s">
        <v>33</v>
      </c>
      <c r="AX309" s="14" t="s">
        <v>79</v>
      </c>
      <c r="AY309" s="197" t="s">
        <v>144</v>
      </c>
    </row>
    <row r="310" s="2" customFormat="1" ht="37.8" customHeight="1">
      <c r="A310" s="41"/>
      <c r="B310" s="168"/>
      <c r="C310" s="169" t="s">
        <v>114</v>
      </c>
      <c r="D310" s="169" t="s">
        <v>146</v>
      </c>
      <c r="E310" s="170" t="s">
        <v>1240</v>
      </c>
      <c r="F310" s="171" t="s">
        <v>1241</v>
      </c>
      <c r="G310" s="172" t="s">
        <v>149</v>
      </c>
      <c r="H310" s="173">
        <v>14.416</v>
      </c>
      <c r="I310" s="174"/>
      <c r="J310" s="175">
        <f>ROUND(I310*H310,2)</f>
        <v>0</v>
      </c>
      <c r="K310" s="171" t="s">
        <v>150</v>
      </c>
      <c r="L310" s="42"/>
      <c r="M310" s="176" t="s">
        <v>3</v>
      </c>
      <c r="N310" s="177" t="s">
        <v>42</v>
      </c>
      <c r="O310" s="75"/>
      <c r="P310" s="178">
        <f>O310*H310</f>
        <v>0</v>
      </c>
      <c r="Q310" s="178">
        <v>0.37678</v>
      </c>
      <c r="R310" s="178">
        <f>Q310*H310</f>
        <v>5.4316604800000006</v>
      </c>
      <c r="S310" s="178">
        <v>0</v>
      </c>
      <c r="T310" s="179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180" t="s">
        <v>151</v>
      </c>
      <c r="AT310" s="180" t="s">
        <v>146</v>
      </c>
      <c r="AU310" s="180" t="s">
        <v>81</v>
      </c>
      <c r="AY310" s="22" t="s">
        <v>144</v>
      </c>
      <c r="BE310" s="181">
        <f>IF(N310="základní",J310,0)</f>
        <v>0</v>
      </c>
      <c r="BF310" s="181">
        <f>IF(N310="snížená",J310,0)</f>
        <v>0</v>
      </c>
      <c r="BG310" s="181">
        <f>IF(N310="zákl. přenesená",J310,0)</f>
        <v>0</v>
      </c>
      <c r="BH310" s="181">
        <f>IF(N310="sníž. přenesená",J310,0)</f>
        <v>0</v>
      </c>
      <c r="BI310" s="181">
        <f>IF(N310="nulová",J310,0)</f>
        <v>0</v>
      </c>
      <c r="BJ310" s="22" t="s">
        <v>79</v>
      </c>
      <c r="BK310" s="181">
        <f>ROUND(I310*H310,2)</f>
        <v>0</v>
      </c>
      <c r="BL310" s="22" t="s">
        <v>151</v>
      </c>
      <c r="BM310" s="180" t="s">
        <v>1242</v>
      </c>
    </row>
    <row r="311" s="2" customFormat="1">
      <c r="A311" s="41"/>
      <c r="B311" s="42"/>
      <c r="C311" s="41"/>
      <c r="D311" s="182" t="s">
        <v>153</v>
      </c>
      <c r="E311" s="41"/>
      <c r="F311" s="183" t="s">
        <v>1243</v>
      </c>
      <c r="G311" s="41"/>
      <c r="H311" s="41"/>
      <c r="I311" s="184"/>
      <c r="J311" s="41"/>
      <c r="K311" s="41"/>
      <c r="L311" s="42"/>
      <c r="M311" s="185"/>
      <c r="N311" s="186"/>
      <c r="O311" s="75"/>
      <c r="P311" s="75"/>
      <c r="Q311" s="75"/>
      <c r="R311" s="75"/>
      <c r="S311" s="75"/>
      <c r="T311" s="76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2" t="s">
        <v>153</v>
      </c>
      <c r="AU311" s="22" t="s">
        <v>81</v>
      </c>
    </row>
    <row r="312" s="13" customFormat="1">
      <c r="A312" s="13"/>
      <c r="B312" s="187"/>
      <c r="C312" s="13"/>
      <c r="D312" s="188" t="s">
        <v>159</v>
      </c>
      <c r="E312" s="189" t="s">
        <v>3</v>
      </c>
      <c r="F312" s="190" t="s">
        <v>1244</v>
      </c>
      <c r="G312" s="13"/>
      <c r="H312" s="191">
        <v>14.416</v>
      </c>
      <c r="I312" s="192"/>
      <c r="J312" s="13"/>
      <c r="K312" s="13"/>
      <c r="L312" s="187"/>
      <c r="M312" s="193"/>
      <c r="N312" s="194"/>
      <c r="O312" s="194"/>
      <c r="P312" s="194"/>
      <c r="Q312" s="194"/>
      <c r="R312" s="194"/>
      <c r="S312" s="194"/>
      <c r="T312" s="19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9" t="s">
        <v>159</v>
      </c>
      <c r="AU312" s="189" t="s">
        <v>81</v>
      </c>
      <c r="AV312" s="13" t="s">
        <v>81</v>
      </c>
      <c r="AW312" s="13" t="s">
        <v>33</v>
      </c>
      <c r="AX312" s="13" t="s">
        <v>79</v>
      </c>
      <c r="AY312" s="189" t="s">
        <v>144</v>
      </c>
    </row>
    <row r="313" s="2" customFormat="1" ht="37.8" customHeight="1">
      <c r="A313" s="41"/>
      <c r="B313" s="168"/>
      <c r="C313" s="169" t="s">
        <v>367</v>
      </c>
      <c r="D313" s="169" t="s">
        <v>146</v>
      </c>
      <c r="E313" s="170" t="s">
        <v>1245</v>
      </c>
      <c r="F313" s="171" t="s">
        <v>1246</v>
      </c>
      <c r="G313" s="172" t="s">
        <v>149</v>
      </c>
      <c r="H313" s="173">
        <v>34.286000000000001</v>
      </c>
      <c r="I313" s="174"/>
      <c r="J313" s="175">
        <f>ROUND(I313*H313,2)</f>
        <v>0</v>
      </c>
      <c r="K313" s="171" t="s">
        <v>150</v>
      </c>
      <c r="L313" s="42"/>
      <c r="M313" s="176" t="s">
        <v>3</v>
      </c>
      <c r="N313" s="177" t="s">
        <v>42</v>
      </c>
      <c r="O313" s="75"/>
      <c r="P313" s="178">
        <f>O313*H313</f>
        <v>0</v>
      </c>
      <c r="Q313" s="178">
        <v>0.50100999999999996</v>
      </c>
      <c r="R313" s="178">
        <f>Q313*H313</f>
        <v>17.177628859999999</v>
      </c>
      <c r="S313" s="178">
        <v>0</v>
      </c>
      <c r="T313" s="179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180" t="s">
        <v>151</v>
      </c>
      <c r="AT313" s="180" t="s">
        <v>146</v>
      </c>
      <c r="AU313" s="180" t="s">
        <v>81</v>
      </c>
      <c r="AY313" s="22" t="s">
        <v>144</v>
      </c>
      <c r="BE313" s="181">
        <f>IF(N313="základní",J313,0)</f>
        <v>0</v>
      </c>
      <c r="BF313" s="181">
        <f>IF(N313="snížená",J313,0)</f>
        <v>0</v>
      </c>
      <c r="BG313" s="181">
        <f>IF(N313="zákl. přenesená",J313,0)</f>
        <v>0</v>
      </c>
      <c r="BH313" s="181">
        <f>IF(N313="sníž. přenesená",J313,0)</f>
        <v>0</v>
      </c>
      <c r="BI313" s="181">
        <f>IF(N313="nulová",J313,0)</f>
        <v>0</v>
      </c>
      <c r="BJ313" s="22" t="s">
        <v>79</v>
      </c>
      <c r="BK313" s="181">
        <f>ROUND(I313*H313,2)</f>
        <v>0</v>
      </c>
      <c r="BL313" s="22" t="s">
        <v>151</v>
      </c>
      <c r="BM313" s="180" t="s">
        <v>1247</v>
      </c>
    </row>
    <row r="314" s="2" customFormat="1">
      <c r="A314" s="41"/>
      <c r="B314" s="42"/>
      <c r="C314" s="41"/>
      <c r="D314" s="182" t="s">
        <v>153</v>
      </c>
      <c r="E314" s="41"/>
      <c r="F314" s="183" t="s">
        <v>1248</v>
      </c>
      <c r="G314" s="41"/>
      <c r="H314" s="41"/>
      <c r="I314" s="184"/>
      <c r="J314" s="41"/>
      <c r="K314" s="41"/>
      <c r="L314" s="42"/>
      <c r="M314" s="185"/>
      <c r="N314" s="186"/>
      <c r="O314" s="75"/>
      <c r="P314" s="75"/>
      <c r="Q314" s="75"/>
      <c r="R314" s="75"/>
      <c r="S314" s="75"/>
      <c r="T314" s="76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2" t="s">
        <v>153</v>
      </c>
      <c r="AU314" s="22" t="s">
        <v>81</v>
      </c>
    </row>
    <row r="315" s="13" customFormat="1">
      <c r="A315" s="13"/>
      <c r="B315" s="187"/>
      <c r="C315" s="13"/>
      <c r="D315" s="188" t="s">
        <v>159</v>
      </c>
      <c r="E315" s="189" t="s">
        <v>3</v>
      </c>
      <c r="F315" s="190" t="s">
        <v>1249</v>
      </c>
      <c r="G315" s="13"/>
      <c r="H315" s="191">
        <v>34.286000000000001</v>
      </c>
      <c r="I315" s="192"/>
      <c r="J315" s="13"/>
      <c r="K315" s="13"/>
      <c r="L315" s="187"/>
      <c r="M315" s="193"/>
      <c r="N315" s="194"/>
      <c r="O315" s="194"/>
      <c r="P315" s="194"/>
      <c r="Q315" s="194"/>
      <c r="R315" s="194"/>
      <c r="S315" s="194"/>
      <c r="T315" s="19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9" t="s">
        <v>159</v>
      </c>
      <c r="AU315" s="189" t="s">
        <v>81</v>
      </c>
      <c r="AV315" s="13" t="s">
        <v>81</v>
      </c>
      <c r="AW315" s="13" t="s">
        <v>33</v>
      </c>
      <c r="AX315" s="13" t="s">
        <v>71</v>
      </c>
      <c r="AY315" s="189" t="s">
        <v>144</v>
      </c>
    </row>
    <row r="316" s="14" customFormat="1">
      <c r="A316" s="14"/>
      <c r="B316" s="196"/>
      <c r="C316" s="14"/>
      <c r="D316" s="188" t="s">
        <v>159</v>
      </c>
      <c r="E316" s="197" t="s">
        <v>3</v>
      </c>
      <c r="F316" s="198" t="s">
        <v>163</v>
      </c>
      <c r="G316" s="14"/>
      <c r="H316" s="199">
        <v>34.286000000000001</v>
      </c>
      <c r="I316" s="200"/>
      <c r="J316" s="14"/>
      <c r="K316" s="14"/>
      <c r="L316" s="196"/>
      <c r="M316" s="201"/>
      <c r="N316" s="202"/>
      <c r="O316" s="202"/>
      <c r="P316" s="202"/>
      <c r="Q316" s="202"/>
      <c r="R316" s="202"/>
      <c r="S316" s="202"/>
      <c r="T316" s="20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197" t="s">
        <v>159</v>
      </c>
      <c r="AU316" s="197" t="s">
        <v>81</v>
      </c>
      <c r="AV316" s="14" t="s">
        <v>151</v>
      </c>
      <c r="AW316" s="14" t="s">
        <v>33</v>
      </c>
      <c r="AX316" s="14" t="s">
        <v>79</v>
      </c>
      <c r="AY316" s="197" t="s">
        <v>144</v>
      </c>
    </row>
    <row r="317" s="2" customFormat="1" ht="24.15" customHeight="1">
      <c r="A317" s="41"/>
      <c r="B317" s="168"/>
      <c r="C317" s="169" t="s">
        <v>373</v>
      </c>
      <c r="D317" s="169" t="s">
        <v>146</v>
      </c>
      <c r="E317" s="170" t="s">
        <v>1250</v>
      </c>
      <c r="F317" s="171" t="s">
        <v>1251</v>
      </c>
      <c r="G317" s="172" t="s">
        <v>725</v>
      </c>
      <c r="H317" s="173">
        <v>3</v>
      </c>
      <c r="I317" s="174"/>
      <c r="J317" s="175">
        <f>ROUND(I317*H317,2)</f>
        <v>0</v>
      </c>
      <c r="K317" s="171" t="s">
        <v>868</v>
      </c>
      <c r="L317" s="42"/>
      <c r="M317" s="176" t="s">
        <v>3</v>
      </c>
      <c r="N317" s="177" t="s">
        <v>42</v>
      </c>
      <c r="O317" s="75"/>
      <c r="P317" s="178">
        <f>O317*H317</f>
        <v>0</v>
      </c>
      <c r="Q317" s="178">
        <v>0</v>
      </c>
      <c r="R317" s="178">
        <f>Q317*H317</f>
        <v>0</v>
      </c>
      <c r="S317" s="178">
        <v>0</v>
      </c>
      <c r="T317" s="179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180" t="s">
        <v>151</v>
      </c>
      <c r="AT317" s="180" t="s">
        <v>146</v>
      </c>
      <c r="AU317" s="180" t="s">
        <v>81</v>
      </c>
      <c r="AY317" s="22" t="s">
        <v>144</v>
      </c>
      <c r="BE317" s="181">
        <f>IF(N317="základní",J317,0)</f>
        <v>0</v>
      </c>
      <c r="BF317" s="181">
        <f>IF(N317="snížená",J317,0)</f>
        <v>0</v>
      </c>
      <c r="BG317" s="181">
        <f>IF(N317="zákl. přenesená",J317,0)</f>
        <v>0</v>
      </c>
      <c r="BH317" s="181">
        <f>IF(N317="sníž. přenesená",J317,0)</f>
        <v>0</v>
      </c>
      <c r="BI317" s="181">
        <f>IF(N317="nulová",J317,0)</f>
        <v>0</v>
      </c>
      <c r="BJ317" s="22" t="s">
        <v>79</v>
      </c>
      <c r="BK317" s="181">
        <f>ROUND(I317*H317,2)</f>
        <v>0</v>
      </c>
      <c r="BL317" s="22" t="s">
        <v>151</v>
      </c>
      <c r="BM317" s="180" t="s">
        <v>1252</v>
      </c>
    </row>
    <row r="318" s="2" customFormat="1" ht="24.15" customHeight="1">
      <c r="A318" s="41"/>
      <c r="B318" s="168"/>
      <c r="C318" s="205" t="s">
        <v>377</v>
      </c>
      <c r="D318" s="205" t="s">
        <v>238</v>
      </c>
      <c r="E318" s="206" t="s">
        <v>1253</v>
      </c>
      <c r="F318" s="207" t="s">
        <v>1254</v>
      </c>
      <c r="G318" s="208" t="s">
        <v>725</v>
      </c>
      <c r="H318" s="209">
        <v>3</v>
      </c>
      <c r="I318" s="210"/>
      <c r="J318" s="211">
        <f>ROUND(I318*H318,2)</f>
        <v>0</v>
      </c>
      <c r="K318" s="207" t="s">
        <v>868</v>
      </c>
      <c r="L318" s="212"/>
      <c r="M318" s="213" t="s">
        <v>3</v>
      </c>
      <c r="N318" s="214" t="s">
        <v>42</v>
      </c>
      <c r="O318" s="75"/>
      <c r="P318" s="178">
        <f>O318*H318</f>
        <v>0</v>
      </c>
      <c r="Q318" s="178">
        <v>0</v>
      </c>
      <c r="R318" s="178">
        <f>Q318*H318</f>
        <v>0</v>
      </c>
      <c r="S318" s="178">
        <v>0</v>
      </c>
      <c r="T318" s="17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180" t="s">
        <v>194</v>
      </c>
      <c r="AT318" s="180" t="s">
        <v>238</v>
      </c>
      <c r="AU318" s="180" t="s">
        <v>81</v>
      </c>
      <c r="AY318" s="22" t="s">
        <v>144</v>
      </c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22" t="s">
        <v>79</v>
      </c>
      <c r="BK318" s="181">
        <f>ROUND(I318*H318,2)</f>
        <v>0</v>
      </c>
      <c r="BL318" s="22" t="s">
        <v>151</v>
      </c>
      <c r="BM318" s="180" t="s">
        <v>1255</v>
      </c>
    </row>
    <row r="319" s="2" customFormat="1" ht="16.5" customHeight="1">
      <c r="A319" s="41"/>
      <c r="B319" s="168"/>
      <c r="C319" s="169" t="s">
        <v>381</v>
      </c>
      <c r="D319" s="169" t="s">
        <v>146</v>
      </c>
      <c r="E319" s="170" t="s">
        <v>1256</v>
      </c>
      <c r="F319" s="171" t="s">
        <v>1257</v>
      </c>
      <c r="G319" s="172" t="s">
        <v>1258</v>
      </c>
      <c r="H319" s="173">
        <v>11.286</v>
      </c>
      <c r="I319" s="174"/>
      <c r="J319" s="175">
        <f>ROUND(I319*H319,2)</f>
        <v>0</v>
      </c>
      <c r="K319" s="171" t="s">
        <v>868</v>
      </c>
      <c r="L319" s="42"/>
      <c r="M319" s="176" t="s">
        <v>3</v>
      </c>
      <c r="N319" s="177" t="s">
        <v>42</v>
      </c>
      <c r="O319" s="75"/>
      <c r="P319" s="178">
        <f>O319*H319</f>
        <v>0</v>
      </c>
      <c r="Q319" s="178">
        <v>0</v>
      </c>
      <c r="R319" s="178">
        <f>Q319*H319</f>
        <v>0</v>
      </c>
      <c r="S319" s="178">
        <v>0</v>
      </c>
      <c r="T319" s="179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180" t="s">
        <v>151</v>
      </c>
      <c r="AT319" s="180" t="s">
        <v>146</v>
      </c>
      <c r="AU319" s="180" t="s">
        <v>81</v>
      </c>
      <c r="AY319" s="22" t="s">
        <v>144</v>
      </c>
      <c r="BE319" s="181">
        <f>IF(N319="základní",J319,0)</f>
        <v>0</v>
      </c>
      <c r="BF319" s="181">
        <f>IF(N319="snížená",J319,0)</f>
        <v>0</v>
      </c>
      <c r="BG319" s="181">
        <f>IF(N319="zákl. přenesená",J319,0)</f>
        <v>0</v>
      </c>
      <c r="BH319" s="181">
        <f>IF(N319="sníž. přenesená",J319,0)</f>
        <v>0</v>
      </c>
      <c r="BI319" s="181">
        <f>IF(N319="nulová",J319,0)</f>
        <v>0</v>
      </c>
      <c r="BJ319" s="22" t="s">
        <v>79</v>
      </c>
      <c r="BK319" s="181">
        <f>ROUND(I319*H319,2)</f>
        <v>0</v>
      </c>
      <c r="BL319" s="22" t="s">
        <v>151</v>
      </c>
      <c r="BM319" s="180" t="s">
        <v>1259</v>
      </c>
    </row>
    <row r="320" s="13" customFormat="1">
      <c r="A320" s="13"/>
      <c r="B320" s="187"/>
      <c r="C320" s="13"/>
      <c r="D320" s="188" t="s">
        <v>159</v>
      </c>
      <c r="E320" s="189" t="s">
        <v>3</v>
      </c>
      <c r="F320" s="190" t="s">
        <v>1260</v>
      </c>
      <c r="G320" s="13"/>
      <c r="H320" s="191">
        <v>11.286</v>
      </c>
      <c r="I320" s="192"/>
      <c r="J320" s="13"/>
      <c r="K320" s="13"/>
      <c r="L320" s="187"/>
      <c r="M320" s="193"/>
      <c r="N320" s="194"/>
      <c r="O320" s="194"/>
      <c r="P320" s="194"/>
      <c r="Q320" s="194"/>
      <c r="R320" s="194"/>
      <c r="S320" s="194"/>
      <c r="T320" s="19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9" t="s">
        <v>159</v>
      </c>
      <c r="AU320" s="189" t="s">
        <v>81</v>
      </c>
      <c r="AV320" s="13" t="s">
        <v>81</v>
      </c>
      <c r="AW320" s="13" t="s">
        <v>33</v>
      </c>
      <c r="AX320" s="13" t="s">
        <v>79</v>
      </c>
      <c r="AY320" s="189" t="s">
        <v>144</v>
      </c>
    </row>
    <row r="321" s="2" customFormat="1" ht="33" customHeight="1">
      <c r="A321" s="41"/>
      <c r="B321" s="168"/>
      <c r="C321" s="169" t="s">
        <v>385</v>
      </c>
      <c r="D321" s="169" t="s">
        <v>146</v>
      </c>
      <c r="E321" s="170" t="s">
        <v>1261</v>
      </c>
      <c r="F321" s="171" t="s">
        <v>1262</v>
      </c>
      <c r="G321" s="172" t="s">
        <v>149</v>
      </c>
      <c r="H321" s="173">
        <v>8.3699999999999992</v>
      </c>
      <c r="I321" s="174"/>
      <c r="J321" s="175">
        <f>ROUND(I321*H321,2)</f>
        <v>0</v>
      </c>
      <c r="K321" s="171" t="s">
        <v>150</v>
      </c>
      <c r="L321" s="42"/>
      <c r="M321" s="176" t="s">
        <v>3</v>
      </c>
      <c r="N321" s="177" t="s">
        <v>42</v>
      </c>
      <c r="O321" s="75"/>
      <c r="P321" s="178">
        <f>O321*H321</f>
        <v>0</v>
      </c>
      <c r="Q321" s="178">
        <v>0.00792</v>
      </c>
      <c r="R321" s="178">
        <f>Q321*H321</f>
        <v>0.066290399999999999</v>
      </c>
      <c r="S321" s="178">
        <v>0</v>
      </c>
      <c r="T321" s="179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180" t="s">
        <v>869</v>
      </c>
      <c r="AT321" s="180" t="s">
        <v>146</v>
      </c>
      <c r="AU321" s="180" t="s">
        <v>81</v>
      </c>
      <c r="AY321" s="22" t="s">
        <v>144</v>
      </c>
      <c r="BE321" s="181">
        <f>IF(N321="základní",J321,0)</f>
        <v>0</v>
      </c>
      <c r="BF321" s="181">
        <f>IF(N321="snížená",J321,0)</f>
        <v>0</v>
      </c>
      <c r="BG321" s="181">
        <f>IF(N321="zákl. přenesená",J321,0)</f>
        <v>0</v>
      </c>
      <c r="BH321" s="181">
        <f>IF(N321="sníž. přenesená",J321,0)</f>
        <v>0</v>
      </c>
      <c r="BI321" s="181">
        <f>IF(N321="nulová",J321,0)</f>
        <v>0</v>
      </c>
      <c r="BJ321" s="22" t="s">
        <v>79</v>
      </c>
      <c r="BK321" s="181">
        <f>ROUND(I321*H321,2)</f>
        <v>0</v>
      </c>
      <c r="BL321" s="22" t="s">
        <v>869</v>
      </c>
      <c r="BM321" s="180" t="s">
        <v>1263</v>
      </c>
    </row>
    <row r="322" s="2" customFormat="1">
      <c r="A322" s="41"/>
      <c r="B322" s="42"/>
      <c r="C322" s="41"/>
      <c r="D322" s="182" t="s">
        <v>153</v>
      </c>
      <c r="E322" s="41"/>
      <c r="F322" s="183" t="s">
        <v>1264</v>
      </c>
      <c r="G322" s="41"/>
      <c r="H322" s="41"/>
      <c r="I322" s="184"/>
      <c r="J322" s="41"/>
      <c r="K322" s="41"/>
      <c r="L322" s="42"/>
      <c r="M322" s="185"/>
      <c r="N322" s="186"/>
      <c r="O322" s="75"/>
      <c r="P322" s="75"/>
      <c r="Q322" s="75"/>
      <c r="R322" s="75"/>
      <c r="S322" s="75"/>
      <c r="T322" s="76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2" t="s">
        <v>153</v>
      </c>
      <c r="AU322" s="22" t="s">
        <v>81</v>
      </c>
    </row>
    <row r="323" s="16" customFormat="1">
      <c r="A323" s="16"/>
      <c r="B323" s="231"/>
      <c r="C323" s="16"/>
      <c r="D323" s="188" t="s">
        <v>159</v>
      </c>
      <c r="E323" s="232" t="s">
        <v>3</v>
      </c>
      <c r="F323" s="233" t="s">
        <v>1265</v>
      </c>
      <c r="G323" s="16"/>
      <c r="H323" s="232" t="s">
        <v>3</v>
      </c>
      <c r="I323" s="234"/>
      <c r="J323" s="16"/>
      <c r="K323" s="16"/>
      <c r="L323" s="231"/>
      <c r="M323" s="235"/>
      <c r="N323" s="236"/>
      <c r="O323" s="236"/>
      <c r="P323" s="236"/>
      <c r="Q323" s="236"/>
      <c r="R323" s="236"/>
      <c r="S323" s="236"/>
      <c r="T323" s="237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32" t="s">
        <v>159</v>
      </c>
      <c r="AU323" s="232" t="s">
        <v>81</v>
      </c>
      <c r="AV323" s="16" t="s">
        <v>79</v>
      </c>
      <c r="AW323" s="16" t="s">
        <v>33</v>
      </c>
      <c r="AX323" s="16" t="s">
        <v>71</v>
      </c>
      <c r="AY323" s="232" t="s">
        <v>144</v>
      </c>
    </row>
    <row r="324" s="13" customFormat="1">
      <c r="A324" s="13"/>
      <c r="B324" s="187"/>
      <c r="C324" s="13"/>
      <c r="D324" s="188" t="s">
        <v>159</v>
      </c>
      <c r="E324" s="189" t="s">
        <v>3</v>
      </c>
      <c r="F324" s="190" t="s">
        <v>1266</v>
      </c>
      <c r="G324" s="13"/>
      <c r="H324" s="191">
        <v>2.79</v>
      </c>
      <c r="I324" s="192"/>
      <c r="J324" s="13"/>
      <c r="K324" s="13"/>
      <c r="L324" s="187"/>
      <c r="M324" s="193"/>
      <c r="N324" s="194"/>
      <c r="O324" s="194"/>
      <c r="P324" s="194"/>
      <c r="Q324" s="194"/>
      <c r="R324" s="194"/>
      <c r="S324" s="194"/>
      <c r="T324" s="19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9" t="s">
        <v>159</v>
      </c>
      <c r="AU324" s="189" t="s">
        <v>81</v>
      </c>
      <c r="AV324" s="13" t="s">
        <v>81</v>
      </c>
      <c r="AW324" s="13" t="s">
        <v>33</v>
      </c>
      <c r="AX324" s="13" t="s">
        <v>71</v>
      </c>
      <c r="AY324" s="189" t="s">
        <v>144</v>
      </c>
    </row>
    <row r="325" s="13" customFormat="1">
      <c r="A325" s="13"/>
      <c r="B325" s="187"/>
      <c r="C325" s="13"/>
      <c r="D325" s="188" t="s">
        <v>159</v>
      </c>
      <c r="E325" s="189" t="s">
        <v>3</v>
      </c>
      <c r="F325" s="190" t="s">
        <v>1267</v>
      </c>
      <c r="G325" s="13"/>
      <c r="H325" s="191">
        <v>5.5800000000000001</v>
      </c>
      <c r="I325" s="192"/>
      <c r="J325" s="13"/>
      <c r="K325" s="13"/>
      <c r="L325" s="187"/>
      <c r="M325" s="193"/>
      <c r="N325" s="194"/>
      <c r="O325" s="194"/>
      <c r="P325" s="194"/>
      <c r="Q325" s="194"/>
      <c r="R325" s="194"/>
      <c r="S325" s="194"/>
      <c r="T325" s="19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9" t="s">
        <v>159</v>
      </c>
      <c r="AU325" s="189" t="s">
        <v>81</v>
      </c>
      <c r="AV325" s="13" t="s">
        <v>81</v>
      </c>
      <c r="AW325" s="13" t="s">
        <v>33</v>
      </c>
      <c r="AX325" s="13" t="s">
        <v>71</v>
      </c>
      <c r="AY325" s="189" t="s">
        <v>144</v>
      </c>
    </row>
    <row r="326" s="14" customFormat="1">
      <c r="A326" s="14"/>
      <c r="B326" s="196"/>
      <c r="C326" s="14"/>
      <c r="D326" s="188" t="s">
        <v>159</v>
      </c>
      <c r="E326" s="197" t="s">
        <v>3</v>
      </c>
      <c r="F326" s="198" t="s">
        <v>163</v>
      </c>
      <c r="G326" s="14"/>
      <c r="H326" s="199">
        <v>8.3699999999999992</v>
      </c>
      <c r="I326" s="200"/>
      <c r="J326" s="14"/>
      <c r="K326" s="14"/>
      <c r="L326" s="196"/>
      <c r="M326" s="201"/>
      <c r="N326" s="202"/>
      <c r="O326" s="202"/>
      <c r="P326" s="202"/>
      <c r="Q326" s="202"/>
      <c r="R326" s="202"/>
      <c r="S326" s="202"/>
      <c r="T326" s="20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7" t="s">
        <v>159</v>
      </c>
      <c r="AU326" s="197" t="s">
        <v>81</v>
      </c>
      <c r="AV326" s="14" t="s">
        <v>151</v>
      </c>
      <c r="AW326" s="14" t="s">
        <v>33</v>
      </c>
      <c r="AX326" s="14" t="s">
        <v>79</v>
      </c>
      <c r="AY326" s="197" t="s">
        <v>144</v>
      </c>
    </row>
    <row r="327" s="2" customFormat="1" ht="33" customHeight="1">
      <c r="A327" s="41"/>
      <c r="B327" s="168"/>
      <c r="C327" s="169" t="s">
        <v>389</v>
      </c>
      <c r="D327" s="169" t="s">
        <v>146</v>
      </c>
      <c r="E327" s="170" t="s">
        <v>1268</v>
      </c>
      <c r="F327" s="171" t="s">
        <v>1269</v>
      </c>
      <c r="G327" s="172" t="s">
        <v>149</v>
      </c>
      <c r="H327" s="173">
        <v>8.3699999999999992</v>
      </c>
      <c r="I327" s="174"/>
      <c r="J327" s="175">
        <f>ROUND(I327*H327,2)</f>
        <v>0</v>
      </c>
      <c r="K327" s="171" t="s">
        <v>150</v>
      </c>
      <c r="L327" s="42"/>
      <c r="M327" s="176" t="s">
        <v>3</v>
      </c>
      <c r="N327" s="177" t="s">
        <v>42</v>
      </c>
      <c r="O327" s="75"/>
      <c r="P327" s="178">
        <f>O327*H327</f>
        <v>0</v>
      </c>
      <c r="Q327" s="178">
        <v>0</v>
      </c>
      <c r="R327" s="178">
        <f>Q327*H327</f>
        <v>0</v>
      </c>
      <c r="S327" s="178">
        <v>0</v>
      </c>
      <c r="T327" s="179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180" t="s">
        <v>869</v>
      </c>
      <c r="AT327" s="180" t="s">
        <v>146</v>
      </c>
      <c r="AU327" s="180" t="s">
        <v>81</v>
      </c>
      <c r="AY327" s="22" t="s">
        <v>144</v>
      </c>
      <c r="BE327" s="181">
        <f>IF(N327="základní",J327,0)</f>
        <v>0</v>
      </c>
      <c r="BF327" s="181">
        <f>IF(N327="snížená",J327,0)</f>
        <v>0</v>
      </c>
      <c r="BG327" s="181">
        <f>IF(N327="zákl. přenesená",J327,0)</f>
        <v>0</v>
      </c>
      <c r="BH327" s="181">
        <f>IF(N327="sníž. přenesená",J327,0)</f>
        <v>0</v>
      </c>
      <c r="BI327" s="181">
        <f>IF(N327="nulová",J327,0)</f>
        <v>0</v>
      </c>
      <c r="BJ327" s="22" t="s">
        <v>79</v>
      </c>
      <c r="BK327" s="181">
        <f>ROUND(I327*H327,2)</f>
        <v>0</v>
      </c>
      <c r="BL327" s="22" t="s">
        <v>869</v>
      </c>
      <c r="BM327" s="180" t="s">
        <v>1270</v>
      </c>
    </row>
    <row r="328" s="2" customFormat="1">
      <c r="A328" s="41"/>
      <c r="B328" s="42"/>
      <c r="C328" s="41"/>
      <c r="D328" s="182" t="s">
        <v>153</v>
      </c>
      <c r="E328" s="41"/>
      <c r="F328" s="183" t="s">
        <v>1271</v>
      </c>
      <c r="G328" s="41"/>
      <c r="H328" s="41"/>
      <c r="I328" s="184"/>
      <c r="J328" s="41"/>
      <c r="K328" s="41"/>
      <c r="L328" s="42"/>
      <c r="M328" s="185"/>
      <c r="N328" s="186"/>
      <c r="O328" s="75"/>
      <c r="P328" s="75"/>
      <c r="Q328" s="75"/>
      <c r="R328" s="75"/>
      <c r="S328" s="75"/>
      <c r="T328" s="76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2" t="s">
        <v>153</v>
      </c>
      <c r="AU328" s="22" t="s">
        <v>81</v>
      </c>
    </row>
    <row r="329" s="2" customFormat="1" ht="37.8" customHeight="1">
      <c r="A329" s="41"/>
      <c r="B329" s="168"/>
      <c r="C329" s="169" t="s">
        <v>393</v>
      </c>
      <c r="D329" s="169" t="s">
        <v>146</v>
      </c>
      <c r="E329" s="170" t="s">
        <v>1272</v>
      </c>
      <c r="F329" s="171" t="s">
        <v>1273</v>
      </c>
      <c r="G329" s="172" t="s">
        <v>189</v>
      </c>
      <c r="H329" s="173">
        <v>2.79</v>
      </c>
      <c r="I329" s="174"/>
      <c r="J329" s="175">
        <f>ROUND(I329*H329,2)</f>
        <v>0</v>
      </c>
      <c r="K329" s="171" t="s">
        <v>150</v>
      </c>
      <c r="L329" s="42"/>
      <c r="M329" s="176" t="s">
        <v>3</v>
      </c>
      <c r="N329" s="177" t="s">
        <v>42</v>
      </c>
      <c r="O329" s="75"/>
      <c r="P329" s="178">
        <f>O329*H329</f>
        <v>0</v>
      </c>
      <c r="Q329" s="178">
        <v>2.5019499999999999</v>
      </c>
      <c r="R329" s="178">
        <f>Q329*H329</f>
        <v>6.9804404999999994</v>
      </c>
      <c r="S329" s="178">
        <v>0</v>
      </c>
      <c r="T329" s="179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180" t="s">
        <v>869</v>
      </c>
      <c r="AT329" s="180" t="s">
        <v>146</v>
      </c>
      <c r="AU329" s="180" t="s">
        <v>81</v>
      </c>
      <c r="AY329" s="22" t="s">
        <v>144</v>
      </c>
      <c r="BE329" s="181">
        <f>IF(N329="základní",J329,0)</f>
        <v>0</v>
      </c>
      <c r="BF329" s="181">
        <f>IF(N329="snížená",J329,0)</f>
        <v>0</v>
      </c>
      <c r="BG329" s="181">
        <f>IF(N329="zákl. přenesená",J329,0)</f>
        <v>0</v>
      </c>
      <c r="BH329" s="181">
        <f>IF(N329="sníž. přenesená",J329,0)</f>
        <v>0</v>
      </c>
      <c r="BI329" s="181">
        <f>IF(N329="nulová",J329,0)</f>
        <v>0</v>
      </c>
      <c r="BJ329" s="22" t="s">
        <v>79</v>
      </c>
      <c r="BK329" s="181">
        <f>ROUND(I329*H329,2)</f>
        <v>0</v>
      </c>
      <c r="BL329" s="22" t="s">
        <v>869</v>
      </c>
      <c r="BM329" s="180" t="s">
        <v>1274</v>
      </c>
    </row>
    <row r="330" s="2" customFormat="1">
      <c r="A330" s="41"/>
      <c r="B330" s="42"/>
      <c r="C330" s="41"/>
      <c r="D330" s="182" t="s">
        <v>153</v>
      </c>
      <c r="E330" s="41"/>
      <c r="F330" s="183" t="s">
        <v>1275</v>
      </c>
      <c r="G330" s="41"/>
      <c r="H330" s="41"/>
      <c r="I330" s="184"/>
      <c r="J330" s="41"/>
      <c r="K330" s="41"/>
      <c r="L330" s="42"/>
      <c r="M330" s="185"/>
      <c r="N330" s="186"/>
      <c r="O330" s="75"/>
      <c r="P330" s="75"/>
      <c r="Q330" s="75"/>
      <c r="R330" s="75"/>
      <c r="S330" s="75"/>
      <c r="T330" s="76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2" t="s">
        <v>153</v>
      </c>
      <c r="AU330" s="22" t="s">
        <v>81</v>
      </c>
    </row>
    <row r="331" s="16" customFormat="1">
      <c r="A331" s="16"/>
      <c r="B331" s="231"/>
      <c r="C331" s="16"/>
      <c r="D331" s="188" t="s">
        <v>159</v>
      </c>
      <c r="E331" s="232" t="s">
        <v>3</v>
      </c>
      <c r="F331" s="233" t="s">
        <v>1265</v>
      </c>
      <c r="G331" s="16"/>
      <c r="H331" s="232" t="s">
        <v>3</v>
      </c>
      <c r="I331" s="234"/>
      <c r="J331" s="16"/>
      <c r="K331" s="16"/>
      <c r="L331" s="231"/>
      <c r="M331" s="235"/>
      <c r="N331" s="236"/>
      <c r="O331" s="236"/>
      <c r="P331" s="236"/>
      <c r="Q331" s="236"/>
      <c r="R331" s="236"/>
      <c r="S331" s="236"/>
      <c r="T331" s="237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32" t="s">
        <v>159</v>
      </c>
      <c r="AU331" s="232" t="s">
        <v>81</v>
      </c>
      <c r="AV331" s="16" t="s">
        <v>79</v>
      </c>
      <c r="AW331" s="16" t="s">
        <v>33</v>
      </c>
      <c r="AX331" s="16" t="s">
        <v>71</v>
      </c>
      <c r="AY331" s="232" t="s">
        <v>144</v>
      </c>
    </row>
    <row r="332" s="13" customFormat="1">
      <c r="A332" s="13"/>
      <c r="B332" s="187"/>
      <c r="C332" s="13"/>
      <c r="D332" s="188" t="s">
        <v>159</v>
      </c>
      <c r="E332" s="189" t="s">
        <v>3</v>
      </c>
      <c r="F332" s="190" t="s">
        <v>1276</v>
      </c>
      <c r="G332" s="13"/>
      <c r="H332" s="191">
        <v>0.83699999999999997</v>
      </c>
      <c r="I332" s="192"/>
      <c r="J332" s="13"/>
      <c r="K332" s="13"/>
      <c r="L332" s="187"/>
      <c r="M332" s="193"/>
      <c r="N332" s="194"/>
      <c r="O332" s="194"/>
      <c r="P332" s="194"/>
      <c r="Q332" s="194"/>
      <c r="R332" s="194"/>
      <c r="S332" s="194"/>
      <c r="T332" s="19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9" t="s">
        <v>159</v>
      </c>
      <c r="AU332" s="189" t="s">
        <v>81</v>
      </c>
      <c r="AV332" s="13" t="s">
        <v>81</v>
      </c>
      <c r="AW332" s="13" t="s">
        <v>33</v>
      </c>
      <c r="AX332" s="13" t="s">
        <v>71</v>
      </c>
      <c r="AY332" s="189" t="s">
        <v>144</v>
      </c>
    </row>
    <row r="333" s="13" customFormat="1">
      <c r="A333" s="13"/>
      <c r="B333" s="187"/>
      <c r="C333" s="13"/>
      <c r="D333" s="188" t="s">
        <v>159</v>
      </c>
      <c r="E333" s="189" t="s">
        <v>3</v>
      </c>
      <c r="F333" s="190" t="s">
        <v>1277</v>
      </c>
      <c r="G333" s="13"/>
      <c r="H333" s="191">
        <v>1.9530000000000001</v>
      </c>
      <c r="I333" s="192"/>
      <c r="J333" s="13"/>
      <c r="K333" s="13"/>
      <c r="L333" s="187"/>
      <c r="M333" s="193"/>
      <c r="N333" s="194"/>
      <c r="O333" s="194"/>
      <c r="P333" s="194"/>
      <c r="Q333" s="194"/>
      <c r="R333" s="194"/>
      <c r="S333" s="194"/>
      <c r="T333" s="19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9" t="s">
        <v>159</v>
      </c>
      <c r="AU333" s="189" t="s">
        <v>81</v>
      </c>
      <c r="AV333" s="13" t="s">
        <v>81</v>
      </c>
      <c r="AW333" s="13" t="s">
        <v>33</v>
      </c>
      <c r="AX333" s="13" t="s">
        <v>71</v>
      </c>
      <c r="AY333" s="189" t="s">
        <v>144</v>
      </c>
    </row>
    <row r="334" s="14" customFormat="1">
      <c r="A334" s="14"/>
      <c r="B334" s="196"/>
      <c r="C334" s="14"/>
      <c r="D334" s="188" t="s">
        <v>159</v>
      </c>
      <c r="E334" s="197" t="s">
        <v>3</v>
      </c>
      <c r="F334" s="198" t="s">
        <v>163</v>
      </c>
      <c r="G334" s="14"/>
      <c r="H334" s="199">
        <v>2.79</v>
      </c>
      <c r="I334" s="200"/>
      <c r="J334" s="14"/>
      <c r="K334" s="14"/>
      <c r="L334" s="196"/>
      <c r="M334" s="201"/>
      <c r="N334" s="202"/>
      <c r="O334" s="202"/>
      <c r="P334" s="202"/>
      <c r="Q334" s="202"/>
      <c r="R334" s="202"/>
      <c r="S334" s="202"/>
      <c r="T334" s="20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7" t="s">
        <v>159</v>
      </c>
      <c r="AU334" s="197" t="s">
        <v>81</v>
      </c>
      <c r="AV334" s="14" t="s">
        <v>151</v>
      </c>
      <c r="AW334" s="14" t="s">
        <v>33</v>
      </c>
      <c r="AX334" s="14" t="s">
        <v>79</v>
      </c>
      <c r="AY334" s="197" t="s">
        <v>144</v>
      </c>
    </row>
    <row r="335" s="2" customFormat="1" ht="55.5" customHeight="1">
      <c r="A335" s="41"/>
      <c r="B335" s="168"/>
      <c r="C335" s="169" t="s">
        <v>397</v>
      </c>
      <c r="D335" s="169" t="s">
        <v>146</v>
      </c>
      <c r="E335" s="170" t="s">
        <v>1278</v>
      </c>
      <c r="F335" s="171" t="s">
        <v>1279</v>
      </c>
      <c r="G335" s="172" t="s">
        <v>171</v>
      </c>
      <c r="H335" s="173">
        <v>26.100000000000001</v>
      </c>
      <c r="I335" s="174"/>
      <c r="J335" s="175">
        <f>ROUND(I335*H335,2)</f>
        <v>0</v>
      </c>
      <c r="K335" s="171" t="s">
        <v>150</v>
      </c>
      <c r="L335" s="42"/>
      <c r="M335" s="176" t="s">
        <v>3</v>
      </c>
      <c r="N335" s="177" t="s">
        <v>42</v>
      </c>
      <c r="O335" s="75"/>
      <c r="P335" s="178">
        <f>O335*H335</f>
        <v>0</v>
      </c>
      <c r="Q335" s="178">
        <v>0.03465</v>
      </c>
      <c r="R335" s="178">
        <f>Q335*H335</f>
        <v>0.90436500000000009</v>
      </c>
      <c r="S335" s="178">
        <v>0</v>
      </c>
      <c r="T335" s="179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180" t="s">
        <v>869</v>
      </c>
      <c r="AT335" s="180" t="s">
        <v>146</v>
      </c>
      <c r="AU335" s="180" t="s">
        <v>81</v>
      </c>
      <c r="AY335" s="22" t="s">
        <v>144</v>
      </c>
      <c r="BE335" s="181">
        <f>IF(N335="základní",J335,0)</f>
        <v>0</v>
      </c>
      <c r="BF335" s="181">
        <f>IF(N335="snížená",J335,0)</f>
        <v>0</v>
      </c>
      <c r="BG335" s="181">
        <f>IF(N335="zákl. přenesená",J335,0)</f>
        <v>0</v>
      </c>
      <c r="BH335" s="181">
        <f>IF(N335="sníž. přenesená",J335,0)</f>
        <v>0</v>
      </c>
      <c r="BI335" s="181">
        <f>IF(N335="nulová",J335,0)</f>
        <v>0</v>
      </c>
      <c r="BJ335" s="22" t="s">
        <v>79</v>
      </c>
      <c r="BK335" s="181">
        <f>ROUND(I335*H335,2)</f>
        <v>0</v>
      </c>
      <c r="BL335" s="22" t="s">
        <v>869</v>
      </c>
      <c r="BM335" s="180" t="s">
        <v>1280</v>
      </c>
    </row>
    <row r="336" s="2" customFormat="1">
      <c r="A336" s="41"/>
      <c r="B336" s="42"/>
      <c r="C336" s="41"/>
      <c r="D336" s="182" t="s">
        <v>153</v>
      </c>
      <c r="E336" s="41"/>
      <c r="F336" s="183" t="s">
        <v>1281</v>
      </c>
      <c r="G336" s="41"/>
      <c r="H336" s="41"/>
      <c r="I336" s="184"/>
      <c r="J336" s="41"/>
      <c r="K336" s="41"/>
      <c r="L336" s="42"/>
      <c r="M336" s="185"/>
      <c r="N336" s="186"/>
      <c r="O336" s="75"/>
      <c r="P336" s="75"/>
      <c r="Q336" s="75"/>
      <c r="R336" s="75"/>
      <c r="S336" s="75"/>
      <c r="T336" s="76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2" t="s">
        <v>153</v>
      </c>
      <c r="AU336" s="22" t="s">
        <v>81</v>
      </c>
    </row>
    <row r="337" s="13" customFormat="1">
      <c r="A337" s="13"/>
      <c r="B337" s="187"/>
      <c r="C337" s="13"/>
      <c r="D337" s="188" t="s">
        <v>159</v>
      </c>
      <c r="E337" s="189" t="s">
        <v>3</v>
      </c>
      <c r="F337" s="190" t="s">
        <v>1282</v>
      </c>
      <c r="G337" s="13"/>
      <c r="H337" s="191">
        <v>4</v>
      </c>
      <c r="I337" s="192"/>
      <c r="J337" s="13"/>
      <c r="K337" s="13"/>
      <c r="L337" s="187"/>
      <c r="M337" s="193"/>
      <c r="N337" s="194"/>
      <c r="O337" s="194"/>
      <c r="P337" s="194"/>
      <c r="Q337" s="194"/>
      <c r="R337" s="194"/>
      <c r="S337" s="194"/>
      <c r="T337" s="19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9" t="s">
        <v>159</v>
      </c>
      <c r="AU337" s="189" t="s">
        <v>81</v>
      </c>
      <c r="AV337" s="13" t="s">
        <v>81</v>
      </c>
      <c r="AW337" s="13" t="s">
        <v>33</v>
      </c>
      <c r="AX337" s="13" t="s">
        <v>71</v>
      </c>
      <c r="AY337" s="189" t="s">
        <v>144</v>
      </c>
    </row>
    <row r="338" s="13" customFormat="1">
      <c r="A338" s="13"/>
      <c r="B338" s="187"/>
      <c r="C338" s="13"/>
      <c r="D338" s="188" t="s">
        <v>159</v>
      </c>
      <c r="E338" s="189" t="s">
        <v>3</v>
      </c>
      <c r="F338" s="190" t="s">
        <v>1283</v>
      </c>
      <c r="G338" s="13"/>
      <c r="H338" s="191">
        <v>13</v>
      </c>
      <c r="I338" s="192"/>
      <c r="J338" s="13"/>
      <c r="K338" s="13"/>
      <c r="L338" s="187"/>
      <c r="M338" s="193"/>
      <c r="N338" s="194"/>
      <c r="O338" s="194"/>
      <c r="P338" s="194"/>
      <c r="Q338" s="194"/>
      <c r="R338" s="194"/>
      <c r="S338" s="194"/>
      <c r="T338" s="19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9" t="s">
        <v>159</v>
      </c>
      <c r="AU338" s="189" t="s">
        <v>81</v>
      </c>
      <c r="AV338" s="13" t="s">
        <v>81</v>
      </c>
      <c r="AW338" s="13" t="s">
        <v>33</v>
      </c>
      <c r="AX338" s="13" t="s">
        <v>71</v>
      </c>
      <c r="AY338" s="189" t="s">
        <v>144</v>
      </c>
    </row>
    <row r="339" s="13" customFormat="1">
      <c r="A339" s="13"/>
      <c r="B339" s="187"/>
      <c r="C339" s="13"/>
      <c r="D339" s="188" t="s">
        <v>159</v>
      </c>
      <c r="E339" s="189" t="s">
        <v>3</v>
      </c>
      <c r="F339" s="190" t="s">
        <v>1284</v>
      </c>
      <c r="G339" s="13"/>
      <c r="H339" s="191">
        <v>6.7000000000000002</v>
      </c>
      <c r="I339" s="192"/>
      <c r="J339" s="13"/>
      <c r="K339" s="13"/>
      <c r="L339" s="187"/>
      <c r="M339" s="193"/>
      <c r="N339" s="194"/>
      <c r="O339" s="194"/>
      <c r="P339" s="194"/>
      <c r="Q339" s="194"/>
      <c r="R339" s="194"/>
      <c r="S339" s="194"/>
      <c r="T339" s="19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9" t="s">
        <v>159</v>
      </c>
      <c r="AU339" s="189" t="s">
        <v>81</v>
      </c>
      <c r="AV339" s="13" t="s">
        <v>81</v>
      </c>
      <c r="AW339" s="13" t="s">
        <v>33</v>
      </c>
      <c r="AX339" s="13" t="s">
        <v>71</v>
      </c>
      <c r="AY339" s="189" t="s">
        <v>144</v>
      </c>
    </row>
    <row r="340" s="13" customFormat="1">
      <c r="A340" s="13"/>
      <c r="B340" s="187"/>
      <c r="C340" s="13"/>
      <c r="D340" s="188" t="s">
        <v>159</v>
      </c>
      <c r="E340" s="189" t="s">
        <v>3</v>
      </c>
      <c r="F340" s="190" t="s">
        <v>1285</v>
      </c>
      <c r="G340" s="13"/>
      <c r="H340" s="191">
        <v>2.3999999999999999</v>
      </c>
      <c r="I340" s="192"/>
      <c r="J340" s="13"/>
      <c r="K340" s="13"/>
      <c r="L340" s="187"/>
      <c r="M340" s="193"/>
      <c r="N340" s="194"/>
      <c r="O340" s="194"/>
      <c r="P340" s="194"/>
      <c r="Q340" s="194"/>
      <c r="R340" s="194"/>
      <c r="S340" s="194"/>
      <c r="T340" s="19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9" t="s">
        <v>159</v>
      </c>
      <c r="AU340" s="189" t="s">
        <v>81</v>
      </c>
      <c r="AV340" s="13" t="s">
        <v>81</v>
      </c>
      <c r="AW340" s="13" t="s">
        <v>33</v>
      </c>
      <c r="AX340" s="13" t="s">
        <v>71</v>
      </c>
      <c r="AY340" s="189" t="s">
        <v>144</v>
      </c>
    </row>
    <row r="341" s="14" customFormat="1">
      <c r="A341" s="14"/>
      <c r="B341" s="196"/>
      <c r="C341" s="14"/>
      <c r="D341" s="188" t="s">
        <v>159</v>
      </c>
      <c r="E341" s="197" t="s">
        <v>3</v>
      </c>
      <c r="F341" s="198" t="s">
        <v>163</v>
      </c>
      <c r="G341" s="14"/>
      <c r="H341" s="199">
        <v>26.100000000000001</v>
      </c>
      <c r="I341" s="200"/>
      <c r="J341" s="14"/>
      <c r="K341" s="14"/>
      <c r="L341" s="196"/>
      <c r="M341" s="201"/>
      <c r="N341" s="202"/>
      <c r="O341" s="202"/>
      <c r="P341" s="202"/>
      <c r="Q341" s="202"/>
      <c r="R341" s="202"/>
      <c r="S341" s="202"/>
      <c r="T341" s="20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7" t="s">
        <v>159</v>
      </c>
      <c r="AU341" s="197" t="s">
        <v>81</v>
      </c>
      <c r="AV341" s="14" t="s">
        <v>151</v>
      </c>
      <c r="AW341" s="14" t="s">
        <v>33</v>
      </c>
      <c r="AX341" s="14" t="s">
        <v>79</v>
      </c>
      <c r="AY341" s="197" t="s">
        <v>144</v>
      </c>
    </row>
    <row r="342" s="2" customFormat="1" ht="24.15" customHeight="1">
      <c r="A342" s="41"/>
      <c r="B342" s="168"/>
      <c r="C342" s="205" t="s">
        <v>402</v>
      </c>
      <c r="D342" s="205" t="s">
        <v>238</v>
      </c>
      <c r="E342" s="206" t="s">
        <v>1286</v>
      </c>
      <c r="F342" s="207" t="s">
        <v>1287</v>
      </c>
      <c r="G342" s="208" t="s">
        <v>189</v>
      </c>
      <c r="H342" s="209">
        <v>0.82399999999999995</v>
      </c>
      <c r="I342" s="210"/>
      <c r="J342" s="211">
        <f>ROUND(I342*H342,2)</f>
        <v>0</v>
      </c>
      <c r="K342" s="207" t="s">
        <v>868</v>
      </c>
      <c r="L342" s="212"/>
      <c r="M342" s="213" t="s">
        <v>3</v>
      </c>
      <c r="N342" s="214" t="s">
        <v>42</v>
      </c>
      <c r="O342" s="75"/>
      <c r="P342" s="178">
        <f>O342*H342</f>
        <v>0</v>
      </c>
      <c r="Q342" s="178">
        <v>2.5</v>
      </c>
      <c r="R342" s="178">
        <f>Q342*H342</f>
        <v>2.0600000000000001</v>
      </c>
      <c r="S342" s="178">
        <v>0</v>
      </c>
      <c r="T342" s="17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180" t="s">
        <v>869</v>
      </c>
      <c r="AT342" s="180" t="s">
        <v>238</v>
      </c>
      <c r="AU342" s="180" t="s">
        <v>81</v>
      </c>
      <c r="AY342" s="22" t="s">
        <v>144</v>
      </c>
      <c r="BE342" s="181">
        <f>IF(N342="základní",J342,0)</f>
        <v>0</v>
      </c>
      <c r="BF342" s="181">
        <f>IF(N342="snížená",J342,0)</f>
        <v>0</v>
      </c>
      <c r="BG342" s="181">
        <f>IF(N342="zákl. přenesená",J342,0)</f>
        <v>0</v>
      </c>
      <c r="BH342" s="181">
        <f>IF(N342="sníž. přenesená",J342,0)</f>
        <v>0</v>
      </c>
      <c r="BI342" s="181">
        <f>IF(N342="nulová",J342,0)</f>
        <v>0</v>
      </c>
      <c r="BJ342" s="22" t="s">
        <v>79</v>
      </c>
      <c r="BK342" s="181">
        <f>ROUND(I342*H342,2)</f>
        <v>0</v>
      </c>
      <c r="BL342" s="22" t="s">
        <v>869</v>
      </c>
      <c r="BM342" s="180" t="s">
        <v>1288</v>
      </c>
    </row>
    <row r="343" s="13" customFormat="1">
      <c r="A343" s="13"/>
      <c r="B343" s="187"/>
      <c r="C343" s="13"/>
      <c r="D343" s="188" t="s">
        <v>159</v>
      </c>
      <c r="E343" s="189" t="s">
        <v>3</v>
      </c>
      <c r="F343" s="190" t="s">
        <v>1289</v>
      </c>
      <c r="G343" s="13"/>
      <c r="H343" s="191">
        <v>0.12</v>
      </c>
      <c r="I343" s="192"/>
      <c r="J343" s="13"/>
      <c r="K343" s="13"/>
      <c r="L343" s="187"/>
      <c r="M343" s="193"/>
      <c r="N343" s="194"/>
      <c r="O343" s="194"/>
      <c r="P343" s="194"/>
      <c r="Q343" s="194"/>
      <c r="R343" s="194"/>
      <c r="S343" s="194"/>
      <c r="T343" s="19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9" t="s">
        <v>159</v>
      </c>
      <c r="AU343" s="189" t="s">
        <v>81</v>
      </c>
      <c r="AV343" s="13" t="s">
        <v>81</v>
      </c>
      <c r="AW343" s="13" t="s">
        <v>33</v>
      </c>
      <c r="AX343" s="13" t="s">
        <v>71</v>
      </c>
      <c r="AY343" s="189" t="s">
        <v>144</v>
      </c>
    </row>
    <row r="344" s="13" customFormat="1">
      <c r="A344" s="13"/>
      <c r="B344" s="187"/>
      <c r="C344" s="13"/>
      <c r="D344" s="188" t="s">
        <v>159</v>
      </c>
      <c r="E344" s="189" t="s">
        <v>3</v>
      </c>
      <c r="F344" s="190" t="s">
        <v>1290</v>
      </c>
      <c r="G344" s="13"/>
      <c r="H344" s="191">
        <v>0.39000000000000001</v>
      </c>
      <c r="I344" s="192"/>
      <c r="J344" s="13"/>
      <c r="K344" s="13"/>
      <c r="L344" s="187"/>
      <c r="M344" s="193"/>
      <c r="N344" s="194"/>
      <c r="O344" s="194"/>
      <c r="P344" s="194"/>
      <c r="Q344" s="194"/>
      <c r="R344" s="194"/>
      <c r="S344" s="194"/>
      <c r="T344" s="19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9" t="s">
        <v>159</v>
      </c>
      <c r="AU344" s="189" t="s">
        <v>81</v>
      </c>
      <c r="AV344" s="13" t="s">
        <v>81</v>
      </c>
      <c r="AW344" s="13" t="s">
        <v>33</v>
      </c>
      <c r="AX344" s="13" t="s">
        <v>71</v>
      </c>
      <c r="AY344" s="189" t="s">
        <v>144</v>
      </c>
    </row>
    <row r="345" s="13" customFormat="1">
      <c r="A345" s="13"/>
      <c r="B345" s="187"/>
      <c r="C345" s="13"/>
      <c r="D345" s="188" t="s">
        <v>159</v>
      </c>
      <c r="E345" s="189" t="s">
        <v>3</v>
      </c>
      <c r="F345" s="190" t="s">
        <v>1291</v>
      </c>
      <c r="G345" s="13"/>
      <c r="H345" s="191">
        <v>0.23100000000000001</v>
      </c>
      <c r="I345" s="192"/>
      <c r="J345" s="13"/>
      <c r="K345" s="13"/>
      <c r="L345" s="187"/>
      <c r="M345" s="193"/>
      <c r="N345" s="194"/>
      <c r="O345" s="194"/>
      <c r="P345" s="194"/>
      <c r="Q345" s="194"/>
      <c r="R345" s="194"/>
      <c r="S345" s="194"/>
      <c r="T345" s="19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9" t="s">
        <v>159</v>
      </c>
      <c r="AU345" s="189" t="s">
        <v>81</v>
      </c>
      <c r="AV345" s="13" t="s">
        <v>81</v>
      </c>
      <c r="AW345" s="13" t="s">
        <v>33</v>
      </c>
      <c r="AX345" s="13" t="s">
        <v>71</v>
      </c>
      <c r="AY345" s="189" t="s">
        <v>144</v>
      </c>
    </row>
    <row r="346" s="13" customFormat="1">
      <c r="A346" s="13"/>
      <c r="B346" s="187"/>
      <c r="C346" s="13"/>
      <c r="D346" s="188" t="s">
        <v>159</v>
      </c>
      <c r="E346" s="189" t="s">
        <v>3</v>
      </c>
      <c r="F346" s="190" t="s">
        <v>1292</v>
      </c>
      <c r="G346" s="13"/>
      <c r="H346" s="191">
        <v>0.083000000000000004</v>
      </c>
      <c r="I346" s="192"/>
      <c r="J346" s="13"/>
      <c r="K346" s="13"/>
      <c r="L346" s="187"/>
      <c r="M346" s="193"/>
      <c r="N346" s="194"/>
      <c r="O346" s="194"/>
      <c r="P346" s="194"/>
      <c r="Q346" s="194"/>
      <c r="R346" s="194"/>
      <c r="S346" s="194"/>
      <c r="T346" s="19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9" t="s">
        <v>159</v>
      </c>
      <c r="AU346" s="189" t="s">
        <v>81</v>
      </c>
      <c r="AV346" s="13" t="s">
        <v>81</v>
      </c>
      <c r="AW346" s="13" t="s">
        <v>33</v>
      </c>
      <c r="AX346" s="13" t="s">
        <v>71</v>
      </c>
      <c r="AY346" s="189" t="s">
        <v>144</v>
      </c>
    </row>
    <row r="347" s="14" customFormat="1">
      <c r="A347" s="14"/>
      <c r="B347" s="196"/>
      <c r="C347" s="14"/>
      <c r="D347" s="188" t="s">
        <v>159</v>
      </c>
      <c r="E347" s="197" t="s">
        <v>3</v>
      </c>
      <c r="F347" s="198" t="s">
        <v>163</v>
      </c>
      <c r="G347" s="14"/>
      <c r="H347" s="199">
        <v>0.82399999999999995</v>
      </c>
      <c r="I347" s="200"/>
      <c r="J347" s="14"/>
      <c r="K347" s="14"/>
      <c r="L347" s="196"/>
      <c r="M347" s="201"/>
      <c r="N347" s="202"/>
      <c r="O347" s="202"/>
      <c r="P347" s="202"/>
      <c r="Q347" s="202"/>
      <c r="R347" s="202"/>
      <c r="S347" s="202"/>
      <c r="T347" s="20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7" t="s">
        <v>159</v>
      </c>
      <c r="AU347" s="197" t="s">
        <v>81</v>
      </c>
      <c r="AV347" s="14" t="s">
        <v>151</v>
      </c>
      <c r="AW347" s="14" t="s">
        <v>33</v>
      </c>
      <c r="AX347" s="14" t="s">
        <v>79</v>
      </c>
      <c r="AY347" s="197" t="s">
        <v>144</v>
      </c>
    </row>
    <row r="348" s="12" customFormat="1" ht="22.8" customHeight="1">
      <c r="A348" s="12"/>
      <c r="B348" s="155"/>
      <c r="C348" s="12"/>
      <c r="D348" s="156" t="s">
        <v>70</v>
      </c>
      <c r="E348" s="166" t="s">
        <v>1293</v>
      </c>
      <c r="F348" s="166" t="s">
        <v>1294</v>
      </c>
      <c r="G348" s="12"/>
      <c r="H348" s="12"/>
      <c r="I348" s="158"/>
      <c r="J348" s="167">
        <f>BK348</f>
        <v>0</v>
      </c>
      <c r="K348" s="12"/>
      <c r="L348" s="155"/>
      <c r="M348" s="160"/>
      <c r="N348" s="161"/>
      <c r="O348" s="161"/>
      <c r="P348" s="162">
        <f>SUM(P349:P352)</f>
        <v>0</v>
      </c>
      <c r="Q348" s="161"/>
      <c r="R348" s="162">
        <f>SUM(R349:R352)</f>
        <v>0.30312000000000006</v>
      </c>
      <c r="S348" s="161"/>
      <c r="T348" s="163">
        <f>SUM(T349:T352)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56" t="s">
        <v>151</v>
      </c>
      <c r="AT348" s="164" t="s">
        <v>70</v>
      </c>
      <c r="AU348" s="164" t="s">
        <v>79</v>
      </c>
      <c r="AY348" s="156" t="s">
        <v>144</v>
      </c>
      <c r="BK348" s="165">
        <f>SUM(BK349:BK352)</f>
        <v>0</v>
      </c>
    </row>
    <row r="349" s="2" customFormat="1" ht="24.15" customHeight="1">
      <c r="A349" s="41"/>
      <c r="B349" s="168"/>
      <c r="C349" s="169" t="s">
        <v>408</v>
      </c>
      <c r="D349" s="169" t="s">
        <v>146</v>
      </c>
      <c r="E349" s="170" t="s">
        <v>1295</v>
      </c>
      <c r="F349" s="171" t="s">
        <v>1296</v>
      </c>
      <c r="G349" s="172" t="s">
        <v>340</v>
      </c>
      <c r="H349" s="173">
        <v>6</v>
      </c>
      <c r="I349" s="174"/>
      <c r="J349" s="175">
        <f>ROUND(I349*H349,2)</f>
        <v>0</v>
      </c>
      <c r="K349" s="171" t="s">
        <v>150</v>
      </c>
      <c r="L349" s="42"/>
      <c r="M349" s="176" t="s">
        <v>3</v>
      </c>
      <c r="N349" s="177" t="s">
        <v>42</v>
      </c>
      <c r="O349" s="75"/>
      <c r="P349" s="178">
        <f>O349*H349</f>
        <v>0</v>
      </c>
      <c r="Q349" s="178">
        <v>0.00051999999999999995</v>
      </c>
      <c r="R349" s="178">
        <f>Q349*H349</f>
        <v>0.0031199999999999995</v>
      </c>
      <c r="S349" s="178">
        <v>0</v>
      </c>
      <c r="T349" s="179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180" t="s">
        <v>869</v>
      </c>
      <c r="AT349" s="180" t="s">
        <v>146</v>
      </c>
      <c r="AU349" s="180" t="s">
        <v>81</v>
      </c>
      <c r="AY349" s="22" t="s">
        <v>144</v>
      </c>
      <c r="BE349" s="181">
        <f>IF(N349="základní",J349,0)</f>
        <v>0</v>
      </c>
      <c r="BF349" s="181">
        <f>IF(N349="snížená",J349,0)</f>
        <v>0</v>
      </c>
      <c r="BG349" s="181">
        <f>IF(N349="zákl. přenesená",J349,0)</f>
        <v>0</v>
      </c>
      <c r="BH349" s="181">
        <f>IF(N349="sníž. přenesená",J349,0)</f>
        <v>0</v>
      </c>
      <c r="BI349" s="181">
        <f>IF(N349="nulová",J349,0)</f>
        <v>0</v>
      </c>
      <c r="BJ349" s="22" t="s">
        <v>79</v>
      </c>
      <c r="BK349" s="181">
        <f>ROUND(I349*H349,2)</f>
        <v>0</v>
      </c>
      <c r="BL349" s="22" t="s">
        <v>869</v>
      </c>
      <c r="BM349" s="180" t="s">
        <v>1297</v>
      </c>
    </row>
    <row r="350" s="2" customFormat="1">
      <c r="A350" s="41"/>
      <c r="B350" s="42"/>
      <c r="C350" s="41"/>
      <c r="D350" s="182" t="s">
        <v>153</v>
      </c>
      <c r="E350" s="41"/>
      <c r="F350" s="183" t="s">
        <v>1298</v>
      </c>
      <c r="G350" s="41"/>
      <c r="H350" s="41"/>
      <c r="I350" s="184"/>
      <c r="J350" s="41"/>
      <c r="K350" s="41"/>
      <c r="L350" s="42"/>
      <c r="M350" s="185"/>
      <c r="N350" s="186"/>
      <c r="O350" s="75"/>
      <c r="P350" s="75"/>
      <c r="Q350" s="75"/>
      <c r="R350" s="75"/>
      <c r="S350" s="75"/>
      <c r="T350" s="76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2" t="s">
        <v>153</v>
      </c>
      <c r="AU350" s="22" t="s">
        <v>81</v>
      </c>
    </row>
    <row r="351" s="13" customFormat="1">
      <c r="A351" s="13"/>
      <c r="B351" s="187"/>
      <c r="C351" s="13"/>
      <c r="D351" s="188" t="s">
        <v>159</v>
      </c>
      <c r="E351" s="189" t="s">
        <v>3</v>
      </c>
      <c r="F351" s="190" t="s">
        <v>1299</v>
      </c>
      <c r="G351" s="13"/>
      <c r="H351" s="191">
        <v>6</v>
      </c>
      <c r="I351" s="192"/>
      <c r="J351" s="13"/>
      <c r="K351" s="13"/>
      <c r="L351" s="187"/>
      <c r="M351" s="193"/>
      <c r="N351" s="194"/>
      <c r="O351" s="194"/>
      <c r="P351" s="194"/>
      <c r="Q351" s="194"/>
      <c r="R351" s="194"/>
      <c r="S351" s="194"/>
      <c r="T351" s="19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9" t="s">
        <v>159</v>
      </c>
      <c r="AU351" s="189" t="s">
        <v>81</v>
      </c>
      <c r="AV351" s="13" t="s">
        <v>81</v>
      </c>
      <c r="AW351" s="13" t="s">
        <v>33</v>
      </c>
      <c r="AX351" s="13" t="s">
        <v>79</v>
      </c>
      <c r="AY351" s="189" t="s">
        <v>144</v>
      </c>
    </row>
    <row r="352" s="2" customFormat="1" ht="16.5" customHeight="1">
      <c r="A352" s="41"/>
      <c r="B352" s="168"/>
      <c r="C352" s="205" t="s">
        <v>414</v>
      </c>
      <c r="D352" s="205" t="s">
        <v>238</v>
      </c>
      <c r="E352" s="206" t="s">
        <v>1300</v>
      </c>
      <c r="F352" s="207" t="s">
        <v>1301</v>
      </c>
      <c r="G352" s="208" t="s">
        <v>340</v>
      </c>
      <c r="H352" s="209">
        <v>6</v>
      </c>
      <c r="I352" s="210"/>
      <c r="J352" s="211">
        <f>ROUND(I352*H352,2)</f>
        <v>0</v>
      </c>
      <c r="K352" s="207" t="s">
        <v>868</v>
      </c>
      <c r="L352" s="212"/>
      <c r="M352" s="213" t="s">
        <v>3</v>
      </c>
      <c r="N352" s="214" t="s">
        <v>42</v>
      </c>
      <c r="O352" s="75"/>
      <c r="P352" s="178">
        <f>O352*H352</f>
        <v>0</v>
      </c>
      <c r="Q352" s="178">
        <v>0.050000000000000003</v>
      </c>
      <c r="R352" s="178">
        <f>Q352*H352</f>
        <v>0.30000000000000004</v>
      </c>
      <c r="S352" s="178">
        <v>0</v>
      </c>
      <c r="T352" s="179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180" t="s">
        <v>869</v>
      </c>
      <c r="AT352" s="180" t="s">
        <v>238</v>
      </c>
      <c r="AU352" s="180" t="s">
        <v>81</v>
      </c>
      <c r="AY352" s="22" t="s">
        <v>144</v>
      </c>
      <c r="BE352" s="181">
        <f>IF(N352="základní",J352,0)</f>
        <v>0</v>
      </c>
      <c r="BF352" s="181">
        <f>IF(N352="snížená",J352,0)</f>
        <v>0</v>
      </c>
      <c r="BG352" s="181">
        <f>IF(N352="zákl. přenesená",J352,0)</f>
        <v>0</v>
      </c>
      <c r="BH352" s="181">
        <f>IF(N352="sníž. přenesená",J352,0)</f>
        <v>0</v>
      </c>
      <c r="BI352" s="181">
        <f>IF(N352="nulová",J352,0)</f>
        <v>0</v>
      </c>
      <c r="BJ352" s="22" t="s">
        <v>79</v>
      </c>
      <c r="BK352" s="181">
        <f>ROUND(I352*H352,2)</f>
        <v>0</v>
      </c>
      <c r="BL352" s="22" t="s">
        <v>869</v>
      </c>
      <c r="BM352" s="180" t="s">
        <v>1302</v>
      </c>
    </row>
    <row r="353" s="12" customFormat="1" ht="22.8" customHeight="1">
      <c r="A353" s="12"/>
      <c r="B353" s="155"/>
      <c r="C353" s="12"/>
      <c r="D353" s="156" t="s">
        <v>70</v>
      </c>
      <c r="E353" s="166" t="s">
        <v>1303</v>
      </c>
      <c r="F353" s="166" t="s">
        <v>1304</v>
      </c>
      <c r="G353" s="12"/>
      <c r="H353" s="12"/>
      <c r="I353" s="158"/>
      <c r="J353" s="167">
        <f>BK353</f>
        <v>0</v>
      </c>
      <c r="K353" s="12"/>
      <c r="L353" s="155"/>
      <c r="M353" s="160"/>
      <c r="N353" s="161"/>
      <c r="O353" s="161"/>
      <c r="P353" s="162">
        <f>SUM(P354:P357)</f>
        <v>0</v>
      </c>
      <c r="Q353" s="161"/>
      <c r="R353" s="162">
        <f>SUM(R354:R357)</f>
        <v>1.7304539999999999</v>
      </c>
      <c r="S353" s="161"/>
      <c r="T353" s="163">
        <f>SUM(T354:T357)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56" t="s">
        <v>151</v>
      </c>
      <c r="AT353" s="164" t="s">
        <v>70</v>
      </c>
      <c r="AU353" s="164" t="s">
        <v>79</v>
      </c>
      <c r="AY353" s="156" t="s">
        <v>144</v>
      </c>
      <c r="BK353" s="165">
        <f>SUM(BK354:BK357)</f>
        <v>0</v>
      </c>
    </row>
    <row r="354" s="2" customFormat="1" ht="24.15" customHeight="1">
      <c r="A354" s="41"/>
      <c r="B354" s="168"/>
      <c r="C354" s="169" t="s">
        <v>419</v>
      </c>
      <c r="D354" s="169" t="s">
        <v>146</v>
      </c>
      <c r="E354" s="170" t="s">
        <v>1305</v>
      </c>
      <c r="F354" s="171" t="s">
        <v>1306</v>
      </c>
      <c r="G354" s="172" t="s">
        <v>725</v>
      </c>
      <c r="H354" s="173">
        <v>2</v>
      </c>
      <c r="I354" s="174"/>
      <c r="J354" s="175">
        <f>ROUND(I354*H354,2)</f>
        <v>0</v>
      </c>
      <c r="K354" s="171" t="s">
        <v>868</v>
      </c>
      <c r="L354" s="42"/>
      <c r="M354" s="176" t="s">
        <v>3</v>
      </c>
      <c r="N354" s="177" t="s">
        <v>42</v>
      </c>
      <c r="O354" s="75"/>
      <c r="P354" s="178">
        <f>O354*H354</f>
        <v>0</v>
      </c>
      <c r="Q354" s="178">
        <v>0</v>
      </c>
      <c r="R354" s="178">
        <f>Q354*H354</f>
        <v>0</v>
      </c>
      <c r="S354" s="178">
        <v>0</v>
      </c>
      <c r="T354" s="179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180" t="s">
        <v>151</v>
      </c>
      <c r="AT354" s="180" t="s">
        <v>146</v>
      </c>
      <c r="AU354" s="180" t="s">
        <v>81</v>
      </c>
      <c r="AY354" s="22" t="s">
        <v>144</v>
      </c>
      <c r="BE354" s="181">
        <f>IF(N354="základní",J354,0)</f>
        <v>0</v>
      </c>
      <c r="BF354" s="181">
        <f>IF(N354="snížená",J354,0)</f>
        <v>0</v>
      </c>
      <c r="BG354" s="181">
        <f>IF(N354="zákl. přenesená",J354,0)</f>
        <v>0</v>
      </c>
      <c r="BH354" s="181">
        <f>IF(N354="sníž. přenesená",J354,0)</f>
        <v>0</v>
      </c>
      <c r="BI354" s="181">
        <f>IF(N354="nulová",J354,0)</f>
        <v>0</v>
      </c>
      <c r="BJ354" s="22" t="s">
        <v>79</v>
      </c>
      <c r="BK354" s="181">
        <f>ROUND(I354*H354,2)</f>
        <v>0</v>
      </c>
      <c r="BL354" s="22" t="s">
        <v>151</v>
      </c>
      <c r="BM354" s="180" t="s">
        <v>1307</v>
      </c>
    </row>
    <row r="355" s="2" customFormat="1" ht="37.8" customHeight="1">
      <c r="A355" s="41"/>
      <c r="B355" s="168"/>
      <c r="C355" s="169" t="s">
        <v>424</v>
      </c>
      <c r="D355" s="169" t="s">
        <v>146</v>
      </c>
      <c r="E355" s="170" t="s">
        <v>1308</v>
      </c>
      <c r="F355" s="171" t="s">
        <v>1309</v>
      </c>
      <c r="G355" s="172" t="s">
        <v>189</v>
      </c>
      <c r="H355" s="173">
        <v>0.94199999999999995</v>
      </c>
      <c r="I355" s="174"/>
      <c r="J355" s="175">
        <f>ROUND(I355*H355,2)</f>
        <v>0</v>
      </c>
      <c r="K355" s="171" t="s">
        <v>150</v>
      </c>
      <c r="L355" s="42"/>
      <c r="M355" s="176" t="s">
        <v>3</v>
      </c>
      <c r="N355" s="177" t="s">
        <v>42</v>
      </c>
      <c r="O355" s="75"/>
      <c r="P355" s="178">
        <f>O355*H355</f>
        <v>0</v>
      </c>
      <c r="Q355" s="178">
        <v>1.837</v>
      </c>
      <c r="R355" s="178">
        <f>Q355*H355</f>
        <v>1.7304539999999999</v>
      </c>
      <c r="S355" s="178">
        <v>0</v>
      </c>
      <c r="T355" s="17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180" t="s">
        <v>151</v>
      </c>
      <c r="AT355" s="180" t="s">
        <v>146</v>
      </c>
      <c r="AU355" s="180" t="s">
        <v>81</v>
      </c>
      <c r="AY355" s="22" t="s">
        <v>144</v>
      </c>
      <c r="BE355" s="181">
        <f>IF(N355="základní",J355,0)</f>
        <v>0</v>
      </c>
      <c r="BF355" s="181">
        <f>IF(N355="snížená",J355,0)</f>
        <v>0</v>
      </c>
      <c r="BG355" s="181">
        <f>IF(N355="zákl. přenesená",J355,0)</f>
        <v>0</v>
      </c>
      <c r="BH355" s="181">
        <f>IF(N355="sníž. přenesená",J355,0)</f>
        <v>0</v>
      </c>
      <c r="BI355" s="181">
        <f>IF(N355="nulová",J355,0)</f>
        <v>0</v>
      </c>
      <c r="BJ355" s="22" t="s">
        <v>79</v>
      </c>
      <c r="BK355" s="181">
        <f>ROUND(I355*H355,2)</f>
        <v>0</v>
      </c>
      <c r="BL355" s="22" t="s">
        <v>151</v>
      </c>
      <c r="BM355" s="180" t="s">
        <v>1310</v>
      </c>
    </row>
    <row r="356" s="2" customFormat="1">
      <c r="A356" s="41"/>
      <c r="B356" s="42"/>
      <c r="C356" s="41"/>
      <c r="D356" s="182" t="s">
        <v>153</v>
      </c>
      <c r="E356" s="41"/>
      <c r="F356" s="183" t="s">
        <v>1311</v>
      </c>
      <c r="G356" s="41"/>
      <c r="H356" s="41"/>
      <c r="I356" s="184"/>
      <c r="J356" s="41"/>
      <c r="K356" s="41"/>
      <c r="L356" s="42"/>
      <c r="M356" s="185"/>
      <c r="N356" s="186"/>
      <c r="O356" s="75"/>
      <c r="P356" s="75"/>
      <c r="Q356" s="75"/>
      <c r="R356" s="75"/>
      <c r="S356" s="75"/>
      <c r="T356" s="76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2" t="s">
        <v>153</v>
      </c>
      <c r="AU356" s="22" t="s">
        <v>81</v>
      </c>
    </row>
    <row r="357" s="13" customFormat="1">
      <c r="A357" s="13"/>
      <c r="B357" s="187"/>
      <c r="C357" s="13"/>
      <c r="D357" s="188" t="s">
        <v>159</v>
      </c>
      <c r="E357" s="189" t="s">
        <v>3</v>
      </c>
      <c r="F357" s="190" t="s">
        <v>1312</v>
      </c>
      <c r="G357" s="13"/>
      <c r="H357" s="191">
        <v>0.94199999999999995</v>
      </c>
      <c r="I357" s="192"/>
      <c r="J357" s="13"/>
      <c r="K357" s="13"/>
      <c r="L357" s="187"/>
      <c r="M357" s="193"/>
      <c r="N357" s="194"/>
      <c r="O357" s="194"/>
      <c r="P357" s="194"/>
      <c r="Q357" s="194"/>
      <c r="R357" s="194"/>
      <c r="S357" s="194"/>
      <c r="T357" s="19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9" t="s">
        <v>159</v>
      </c>
      <c r="AU357" s="189" t="s">
        <v>81</v>
      </c>
      <c r="AV357" s="13" t="s">
        <v>81</v>
      </c>
      <c r="AW357" s="13" t="s">
        <v>33</v>
      </c>
      <c r="AX357" s="13" t="s">
        <v>79</v>
      </c>
      <c r="AY357" s="189" t="s">
        <v>144</v>
      </c>
    </row>
    <row r="358" s="12" customFormat="1" ht="22.8" customHeight="1">
      <c r="A358" s="12"/>
      <c r="B358" s="155"/>
      <c r="C358" s="12"/>
      <c r="D358" s="156" t="s">
        <v>70</v>
      </c>
      <c r="E358" s="166" t="s">
        <v>1313</v>
      </c>
      <c r="F358" s="166" t="s">
        <v>1314</v>
      </c>
      <c r="G358" s="12"/>
      <c r="H358" s="12"/>
      <c r="I358" s="158"/>
      <c r="J358" s="167">
        <f>BK358</f>
        <v>0</v>
      </c>
      <c r="K358" s="12"/>
      <c r="L358" s="155"/>
      <c r="M358" s="160"/>
      <c r="N358" s="161"/>
      <c r="O358" s="161"/>
      <c r="P358" s="162">
        <f>P359</f>
        <v>0</v>
      </c>
      <c r="Q358" s="161"/>
      <c r="R358" s="162">
        <f>R359</f>
        <v>0</v>
      </c>
      <c r="S358" s="161"/>
      <c r="T358" s="163">
        <f>T359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56" t="s">
        <v>151</v>
      </c>
      <c r="AT358" s="164" t="s">
        <v>70</v>
      </c>
      <c r="AU358" s="164" t="s">
        <v>79</v>
      </c>
      <c r="AY358" s="156" t="s">
        <v>144</v>
      </c>
      <c r="BK358" s="165">
        <f>BK359</f>
        <v>0</v>
      </c>
    </row>
    <row r="359" s="2" customFormat="1" ht="24.15" customHeight="1">
      <c r="A359" s="41"/>
      <c r="B359" s="168"/>
      <c r="C359" s="169" t="s">
        <v>429</v>
      </c>
      <c r="D359" s="169" t="s">
        <v>146</v>
      </c>
      <c r="E359" s="170" t="s">
        <v>1315</v>
      </c>
      <c r="F359" s="171" t="s">
        <v>1316</v>
      </c>
      <c r="G359" s="172" t="s">
        <v>725</v>
      </c>
      <c r="H359" s="173">
        <v>30</v>
      </c>
      <c r="I359" s="174"/>
      <c r="J359" s="175">
        <f>ROUND(I359*H359,2)</f>
        <v>0</v>
      </c>
      <c r="K359" s="171" t="s">
        <v>868</v>
      </c>
      <c r="L359" s="42"/>
      <c r="M359" s="176" t="s">
        <v>3</v>
      </c>
      <c r="N359" s="177" t="s">
        <v>42</v>
      </c>
      <c r="O359" s="75"/>
      <c r="P359" s="178">
        <f>O359*H359</f>
        <v>0</v>
      </c>
      <c r="Q359" s="178">
        <v>0</v>
      </c>
      <c r="R359" s="178">
        <f>Q359*H359</f>
        <v>0</v>
      </c>
      <c r="S359" s="178">
        <v>0</v>
      </c>
      <c r="T359" s="179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180" t="s">
        <v>151</v>
      </c>
      <c r="AT359" s="180" t="s">
        <v>146</v>
      </c>
      <c r="AU359" s="180" t="s">
        <v>81</v>
      </c>
      <c r="AY359" s="22" t="s">
        <v>144</v>
      </c>
      <c r="BE359" s="181">
        <f>IF(N359="základní",J359,0)</f>
        <v>0</v>
      </c>
      <c r="BF359" s="181">
        <f>IF(N359="snížená",J359,0)</f>
        <v>0</v>
      </c>
      <c r="BG359" s="181">
        <f>IF(N359="zákl. přenesená",J359,0)</f>
        <v>0</v>
      </c>
      <c r="BH359" s="181">
        <f>IF(N359="sníž. přenesená",J359,0)</f>
        <v>0</v>
      </c>
      <c r="BI359" s="181">
        <f>IF(N359="nulová",J359,0)</f>
        <v>0</v>
      </c>
      <c r="BJ359" s="22" t="s">
        <v>79</v>
      </c>
      <c r="BK359" s="181">
        <f>ROUND(I359*H359,2)</f>
        <v>0</v>
      </c>
      <c r="BL359" s="22" t="s">
        <v>151</v>
      </c>
      <c r="BM359" s="180" t="s">
        <v>1317</v>
      </c>
    </row>
    <row r="360" s="12" customFormat="1" ht="22.8" customHeight="1">
      <c r="A360" s="12"/>
      <c r="B360" s="155"/>
      <c r="C360" s="12"/>
      <c r="D360" s="156" t="s">
        <v>70</v>
      </c>
      <c r="E360" s="166" t="s">
        <v>1318</v>
      </c>
      <c r="F360" s="166" t="s">
        <v>1319</v>
      </c>
      <c r="G360" s="12"/>
      <c r="H360" s="12"/>
      <c r="I360" s="158"/>
      <c r="J360" s="167">
        <f>BK360</f>
        <v>0</v>
      </c>
      <c r="K360" s="12"/>
      <c r="L360" s="155"/>
      <c r="M360" s="160"/>
      <c r="N360" s="161"/>
      <c r="O360" s="161"/>
      <c r="P360" s="162">
        <f>SUM(P361:P367)</f>
        <v>0</v>
      </c>
      <c r="Q360" s="161"/>
      <c r="R360" s="162">
        <f>SUM(R361:R367)</f>
        <v>0</v>
      </c>
      <c r="S360" s="161"/>
      <c r="T360" s="163">
        <f>SUM(T361:T367)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56" t="s">
        <v>151</v>
      </c>
      <c r="AT360" s="164" t="s">
        <v>70</v>
      </c>
      <c r="AU360" s="164" t="s">
        <v>79</v>
      </c>
      <c r="AY360" s="156" t="s">
        <v>144</v>
      </c>
      <c r="BK360" s="165">
        <f>SUM(BK361:BK367)</f>
        <v>0</v>
      </c>
    </row>
    <row r="361" s="2" customFormat="1" ht="37.8" customHeight="1">
      <c r="A361" s="41"/>
      <c r="B361" s="168"/>
      <c r="C361" s="169" t="s">
        <v>433</v>
      </c>
      <c r="D361" s="169" t="s">
        <v>146</v>
      </c>
      <c r="E361" s="170" t="s">
        <v>1320</v>
      </c>
      <c r="F361" s="171" t="s">
        <v>1321</v>
      </c>
      <c r="G361" s="172" t="s">
        <v>340</v>
      </c>
      <c r="H361" s="173">
        <v>30</v>
      </c>
      <c r="I361" s="174"/>
      <c r="J361" s="175">
        <f>ROUND(I361*H361,2)</f>
        <v>0</v>
      </c>
      <c r="K361" s="171" t="s">
        <v>150</v>
      </c>
      <c r="L361" s="42"/>
      <c r="M361" s="176" t="s">
        <v>3</v>
      </c>
      <c r="N361" s="177" t="s">
        <v>42</v>
      </c>
      <c r="O361" s="75"/>
      <c r="P361" s="178">
        <f>O361*H361</f>
        <v>0</v>
      </c>
      <c r="Q361" s="178">
        <v>0</v>
      </c>
      <c r="R361" s="178">
        <f>Q361*H361</f>
        <v>0</v>
      </c>
      <c r="S361" s="178">
        <v>0</v>
      </c>
      <c r="T361" s="179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180" t="s">
        <v>151</v>
      </c>
      <c r="AT361" s="180" t="s">
        <v>146</v>
      </c>
      <c r="AU361" s="180" t="s">
        <v>81</v>
      </c>
      <c r="AY361" s="22" t="s">
        <v>144</v>
      </c>
      <c r="BE361" s="181">
        <f>IF(N361="základní",J361,0)</f>
        <v>0</v>
      </c>
      <c r="BF361" s="181">
        <f>IF(N361="snížená",J361,0)</f>
        <v>0</v>
      </c>
      <c r="BG361" s="181">
        <f>IF(N361="zákl. přenesená",J361,0)</f>
        <v>0</v>
      </c>
      <c r="BH361" s="181">
        <f>IF(N361="sníž. přenesená",J361,0)</f>
        <v>0</v>
      </c>
      <c r="BI361" s="181">
        <f>IF(N361="nulová",J361,0)</f>
        <v>0</v>
      </c>
      <c r="BJ361" s="22" t="s">
        <v>79</v>
      </c>
      <c r="BK361" s="181">
        <f>ROUND(I361*H361,2)</f>
        <v>0</v>
      </c>
      <c r="BL361" s="22" t="s">
        <v>151</v>
      </c>
      <c r="BM361" s="180" t="s">
        <v>1322</v>
      </c>
    </row>
    <row r="362" s="2" customFormat="1">
      <c r="A362" s="41"/>
      <c r="B362" s="42"/>
      <c r="C362" s="41"/>
      <c r="D362" s="182" t="s">
        <v>153</v>
      </c>
      <c r="E362" s="41"/>
      <c r="F362" s="183" t="s">
        <v>1323</v>
      </c>
      <c r="G362" s="41"/>
      <c r="H362" s="41"/>
      <c r="I362" s="184"/>
      <c r="J362" s="41"/>
      <c r="K362" s="41"/>
      <c r="L362" s="42"/>
      <c r="M362" s="185"/>
      <c r="N362" s="186"/>
      <c r="O362" s="75"/>
      <c r="P362" s="75"/>
      <c r="Q362" s="75"/>
      <c r="R362" s="75"/>
      <c r="S362" s="75"/>
      <c r="T362" s="76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2" t="s">
        <v>153</v>
      </c>
      <c r="AU362" s="22" t="s">
        <v>81</v>
      </c>
    </row>
    <row r="363" s="13" customFormat="1">
      <c r="A363" s="13"/>
      <c r="B363" s="187"/>
      <c r="C363" s="13"/>
      <c r="D363" s="188" t="s">
        <v>159</v>
      </c>
      <c r="E363" s="189" t="s">
        <v>3</v>
      </c>
      <c r="F363" s="190" t="s">
        <v>1324</v>
      </c>
      <c r="G363" s="13"/>
      <c r="H363" s="191">
        <v>16</v>
      </c>
      <c r="I363" s="192"/>
      <c r="J363" s="13"/>
      <c r="K363" s="13"/>
      <c r="L363" s="187"/>
      <c r="M363" s="193"/>
      <c r="N363" s="194"/>
      <c r="O363" s="194"/>
      <c r="P363" s="194"/>
      <c r="Q363" s="194"/>
      <c r="R363" s="194"/>
      <c r="S363" s="194"/>
      <c r="T363" s="19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9" t="s">
        <v>159</v>
      </c>
      <c r="AU363" s="189" t="s">
        <v>81</v>
      </c>
      <c r="AV363" s="13" t="s">
        <v>81</v>
      </c>
      <c r="AW363" s="13" t="s">
        <v>33</v>
      </c>
      <c r="AX363" s="13" t="s">
        <v>71</v>
      </c>
      <c r="AY363" s="189" t="s">
        <v>144</v>
      </c>
    </row>
    <row r="364" s="13" customFormat="1">
      <c r="A364" s="13"/>
      <c r="B364" s="187"/>
      <c r="C364" s="13"/>
      <c r="D364" s="188" t="s">
        <v>159</v>
      </c>
      <c r="E364" s="189" t="s">
        <v>3</v>
      </c>
      <c r="F364" s="190" t="s">
        <v>1325</v>
      </c>
      <c r="G364" s="13"/>
      <c r="H364" s="191">
        <v>14</v>
      </c>
      <c r="I364" s="192"/>
      <c r="J364" s="13"/>
      <c r="K364" s="13"/>
      <c r="L364" s="187"/>
      <c r="M364" s="193"/>
      <c r="N364" s="194"/>
      <c r="O364" s="194"/>
      <c r="P364" s="194"/>
      <c r="Q364" s="194"/>
      <c r="R364" s="194"/>
      <c r="S364" s="194"/>
      <c r="T364" s="19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9" t="s">
        <v>159</v>
      </c>
      <c r="AU364" s="189" t="s">
        <v>81</v>
      </c>
      <c r="AV364" s="13" t="s">
        <v>81</v>
      </c>
      <c r="AW364" s="13" t="s">
        <v>33</v>
      </c>
      <c r="AX364" s="13" t="s">
        <v>71</v>
      </c>
      <c r="AY364" s="189" t="s">
        <v>144</v>
      </c>
    </row>
    <row r="365" s="14" customFormat="1">
      <c r="A365" s="14"/>
      <c r="B365" s="196"/>
      <c r="C365" s="14"/>
      <c r="D365" s="188" t="s">
        <v>159</v>
      </c>
      <c r="E365" s="197" t="s">
        <v>3</v>
      </c>
      <c r="F365" s="198" t="s">
        <v>163</v>
      </c>
      <c r="G365" s="14"/>
      <c r="H365" s="199">
        <v>30</v>
      </c>
      <c r="I365" s="200"/>
      <c r="J365" s="14"/>
      <c r="K365" s="14"/>
      <c r="L365" s="196"/>
      <c r="M365" s="201"/>
      <c r="N365" s="202"/>
      <c r="O365" s="202"/>
      <c r="P365" s="202"/>
      <c r="Q365" s="202"/>
      <c r="R365" s="202"/>
      <c r="S365" s="202"/>
      <c r="T365" s="20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7" t="s">
        <v>159</v>
      </c>
      <c r="AU365" s="197" t="s">
        <v>81</v>
      </c>
      <c r="AV365" s="14" t="s">
        <v>151</v>
      </c>
      <c r="AW365" s="14" t="s">
        <v>33</v>
      </c>
      <c r="AX365" s="14" t="s">
        <v>79</v>
      </c>
      <c r="AY365" s="197" t="s">
        <v>144</v>
      </c>
    </row>
    <row r="366" s="2" customFormat="1" ht="16.5" customHeight="1">
      <c r="A366" s="41"/>
      <c r="B366" s="168"/>
      <c r="C366" s="205" t="s">
        <v>438</v>
      </c>
      <c r="D366" s="205" t="s">
        <v>238</v>
      </c>
      <c r="E366" s="206" t="s">
        <v>1326</v>
      </c>
      <c r="F366" s="207" t="s">
        <v>1327</v>
      </c>
      <c r="G366" s="208" t="s">
        <v>340</v>
      </c>
      <c r="H366" s="209">
        <v>16</v>
      </c>
      <c r="I366" s="210"/>
      <c r="J366" s="211">
        <f>ROUND(I366*H366,2)</f>
        <v>0</v>
      </c>
      <c r="K366" s="207" t="s">
        <v>868</v>
      </c>
      <c r="L366" s="212"/>
      <c r="M366" s="213" t="s">
        <v>3</v>
      </c>
      <c r="N366" s="214" t="s">
        <v>42</v>
      </c>
      <c r="O366" s="75"/>
      <c r="P366" s="178">
        <f>O366*H366</f>
        <v>0</v>
      </c>
      <c r="Q366" s="178">
        <v>0</v>
      </c>
      <c r="R366" s="178">
        <f>Q366*H366</f>
        <v>0</v>
      </c>
      <c r="S366" s="178">
        <v>0</v>
      </c>
      <c r="T366" s="179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180" t="s">
        <v>194</v>
      </c>
      <c r="AT366" s="180" t="s">
        <v>238</v>
      </c>
      <c r="AU366" s="180" t="s">
        <v>81</v>
      </c>
      <c r="AY366" s="22" t="s">
        <v>144</v>
      </c>
      <c r="BE366" s="181">
        <f>IF(N366="základní",J366,0)</f>
        <v>0</v>
      </c>
      <c r="BF366" s="181">
        <f>IF(N366="snížená",J366,0)</f>
        <v>0</v>
      </c>
      <c r="BG366" s="181">
        <f>IF(N366="zákl. přenesená",J366,0)</f>
        <v>0</v>
      </c>
      <c r="BH366" s="181">
        <f>IF(N366="sníž. přenesená",J366,0)</f>
        <v>0</v>
      </c>
      <c r="BI366" s="181">
        <f>IF(N366="nulová",J366,0)</f>
        <v>0</v>
      </c>
      <c r="BJ366" s="22" t="s">
        <v>79</v>
      </c>
      <c r="BK366" s="181">
        <f>ROUND(I366*H366,2)</f>
        <v>0</v>
      </c>
      <c r="BL366" s="22" t="s">
        <v>151</v>
      </c>
      <c r="BM366" s="180" t="s">
        <v>1328</v>
      </c>
    </row>
    <row r="367" s="2" customFormat="1" ht="21.75" customHeight="1">
      <c r="A367" s="41"/>
      <c r="B367" s="168"/>
      <c r="C367" s="205" t="s">
        <v>445</v>
      </c>
      <c r="D367" s="205" t="s">
        <v>238</v>
      </c>
      <c r="E367" s="206" t="s">
        <v>1329</v>
      </c>
      <c r="F367" s="207" t="s">
        <v>1330</v>
      </c>
      <c r="G367" s="208" t="s">
        <v>340</v>
      </c>
      <c r="H367" s="209">
        <v>14</v>
      </c>
      <c r="I367" s="210"/>
      <c r="J367" s="211">
        <f>ROUND(I367*H367,2)</f>
        <v>0</v>
      </c>
      <c r="K367" s="207" t="s">
        <v>868</v>
      </c>
      <c r="L367" s="212"/>
      <c r="M367" s="213" t="s">
        <v>3</v>
      </c>
      <c r="N367" s="214" t="s">
        <v>42</v>
      </c>
      <c r="O367" s="75"/>
      <c r="P367" s="178">
        <f>O367*H367</f>
        <v>0</v>
      </c>
      <c r="Q367" s="178">
        <v>0</v>
      </c>
      <c r="R367" s="178">
        <f>Q367*H367</f>
        <v>0</v>
      </c>
      <c r="S367" s="178">
        <v>0</v>
      </c>
      <c r="T367" s="179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180" t="s">
        <v>194</v>
      </c>
      <c r="AT367" s="180" t="s">
        <v>238</v>
      </c>
      <c r="AU367" s="180" t="s">
        <v>81</v>
      </c>
      <c r="AY367" s="22" t="s">
        <v>144</v>
      </c>
      <c r="BE367" s="181">
        <f>IF(N367="základní",J367,0)</f>
        <v>0</v>
      </c>
      <c r="BF367" s="181">
        <f>IF(N367="snížená",J367,0)</f>
        <v>0</v>
      </c>
      <c r="BG367" s="181">
        <f>IF(N367="zákl. přenesená",J367,0)</f>
        <v>0</v>
      </c>
      <c r="BH367" s="181">
        <f>IF(N367="sníž. přenesená",J367,0)</f>
        <v>0</v>
      </c>
      <c r="BI367" s="181">
        <f>IF(N367="nulová",J367,0)</f>
        <v>0</v>
      </c>
      <c r="BJ367" s="22" t="s">
        <v>79</v>
      </c>
      <c r="BK367" s="181">
        <f>ROUND(I367*H367,2)</f>
        <v>0</v>
      </c>
      <c r="BL367" s="22" t="s">
        <v>151</v>
      </c>
      <c r="BM367" s="180" t="s">
        <v>1331</v>
      </c>
    </row>
    <row r="368" s="12" customFormat="1" ht="22.8" customHeight="1">
      <c r="A368" s="12"/>
      <c r="B368" s="155"/>
      <c r="C368" s="12"/>
      <c r="D368" s="156" t="s">
        <v>70</v>
      </c>
      <c r="E368" s="166" t="s">
        <v>1332</v>
      </c>
      <c r="F368" s="166" t="s">
        <v>1333</v>
      </c>
      <c r="G368" s="12"/>
      <c r="H368" s="12"/>
      <c r="I368" s="158"/>
      <c r="J368" s="167">
        <f>BK368</f>
        <v>0</v>
      </c>
      <c r="K368" s="12"/>
      <c r="L368" s="155"/>
      <c r="M368" s="160"/>
      <c r="N368" s="161"/>
      <c r="O368" s="161"/>
      <c r="P368" s="162">
        <f>P369</f>
        <v>0</v>
      </c>
      <c r="Q368" s="161"/>
      <c r="R368" s="162">
        <f>R369</f>
        <v>0</v>
      </c>
      <c r="S368" s="161"/>
      <c r="T368" s="163">
        <f>T369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6" t="s">
        <v>151</v>
      </c>
      <c r="AT368" s="164" t="s">
        <v>70</v>
      </c>
      <c r="AU368" s="164" t="s">
        <v>79</v>
      </c>
      <c r="AY368" s="156" t="s">
        <v>144</v>
      </c>
      <c r="BK368" s="165">
        <f>BK369</f>
        <v>0</v>
      </c>
    </row>
    <row r="369" s="2" customFormat="1" ht="24.15" customHeight="1">
      <c r="A369" s="41"/>
      <c r="B369" s="168"/>
      <c r="C369" s="169" t="s">
        <v>450</v>
      </c>
      <c r="D369" s="169" t="s">
        <v>146</v>
      </c>
      <c r="E369" s="170" t="s">
        <v>1334</v>
      </c>
      <c r="F369" s="171" t="s">
        <v>1335</v>
      </c>
      <c r="G369" s="172" t="s">
        <v>1155</v>
      </c>
      <c r="H369" s="173">
        <v>1</v>
      </c>
      <c r="I369" s="174"/>
      <c r="J369" s="175">
        <f>ROUND(I369*H369,2)</f>
        <v>0</v>
      </c>
      <c r="K369" s="171" t="s">
        <v>868</v>
      </c>
      <c r="L369" s="42"/>
      <c r="M369" s="176" t="s">
        <v>3</v>
      </c>
      <c r="N369" s="177" t="s">
        <v>42</v>
      </c>
      <c r="O369" s="75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180" t="s">
        <v>151</v>
      </c>
      <c r="AT369" s="180" t="s">
        <v>146</v>
      </c>
      <c r="AU369" s="180" t="s">
        <v>81</v>
      </c>
      <c r="AY369" s="22" t="s">
        <v>144</v>
      </c>
      <c r="BE369" s="181">
        <f>IF(N369="základní",J369,0)</f>
        <v>0</v>
      </c>
      <c r="BF369" s="181">
        <f>IF(N369="snížená",J369,0)</f>
        <v>0</v>
      </c>
      <c r="BG369" s="181">
        <f>IF(N369="zákl. přenesená",J369,0)</f>
        <v>0</v>
      </c>
      <c r="BH369" s="181">
        <f>IF(N369="sníž. přenesená",J369,0)</f>
        <v>0</v>
      </c>
      <c r="BI369" s="181">
        <f>IF(N369="nulová",J369,0)</f>
        <v>0</v>
      </c>
      <c r="BJ369" s="22" t="s">
        <v>79</v>
      </c>
      <c r="BK369" s="181">
        <f>ROUND(I369*H369,2)</f>
        <v>0</v>
      </c>
      <c r="BL369" s="22" t="s">
        <v>151</v>
      </c>
      <c r="BM369" s="180" t="s">
        <v>1336</v>
      </c>
    </row>
    <row r="370" s="12" customFormat="1" ht="22.8" customHeight="1">
      <c r="A370" s="12"/>
      <c r="B370" s="155"/>
      <c r="C370" s="12"/>
      <c r="D370" s="156" t="s">
        <v>70</v>
      </c>
      <c r="E370" s="166" t="s">
        <v>1337</v>
      </c>
      <c r="F370" s="166" t="s">
        <v>1338</v>
      </c>
      <c r="G370" s="12"/>
      <c r="H370" s="12"/>
      <c r="I370" s="158"/>
      <c r="J370" s="167">
        <f>BK370</f>
        <v>0</v>
      </c>
      <c r="K370" s="12"/>
      <c r="L370" s="155"/>
      <c r="M370" s="160"/>
      <c r="N370" s="161"/>
      <c r="O370" s="161"/>
      <c r="P370" s="162">
        <f>SUM(P371:P434)</f>
        <v>0</v>
      </c>
      <c r="Q370" s="161"/>
      <c r="R370" s="162">
        <f>SUM(R371:R434)</f>
        <v>1.0623616500000002</v>
      </c>
      <c r="S370" s="161"/>
      <c r="T370" s="163">
        <f>SUM(T371:T434)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156" t="s">
        <v>151</v>
      </c>
      <c r="AT370" s="164" t="s">
        <v>70</v>
      </c>
      <c r="AU370" s="164" t="s">
        <v>79</v>
      </c>
      <c r="AY370" s="156" t="s">
        <v>144</v>
      </c>
      <c r="BK370" s="165">
        <f>SUM(BK371:BK434)</f>
        <v>0</v>
      </c>
    </row>
    <row r="371" s="2" customFormat="1" ht="37.8" customHeight="1">
      <c r="A371" s="41"/>
      <c r="B371" s="168"/>
      <c r="C371" s="169" t="s">
        <v>456</v>
      </c>
      <c r="D371" s="169" t="s">
        <v>146</v>
      </c>
      <c r="E371" s="170" t="s">
        <v>1339</v>
      </c>
      <c r="F371" s="171" t="s">
        <v>1340</v>
      </c>
      <c r="G371" s="172" t="s">
        <v>189</v>
      </c>
      <c r="H371" s="173">
        <v>6.6719999999999997</v>
      </c>
      <c r="I371" s="174"/>
      <c r="J371" s="175">
        <f>ROUND(I371*H371,2)</f>
        <v>0</v>
      </c>
      <c r="K371" s="171" t="s">
        <v>150</v>
      </c>
      <c r="L371" s="42"/>
      <c r="M371" s="176" t="s">
        <v>3</v>
      </c>
      <c r="N371" s="177" t="s">
        <v>42</v>
      </c>
      <c r="O371" s="75"/>
      <c r="P371" s="178">
        <f>O371*H371</f>
        <v>0</v>
      </c>
      <c r="Q371" s="178">
        <v>0</v>
      </c>
      <c r="R371" s="178">
        <f>Q371*H371</f>
        <v>0</v>
      </c>
      <c r="S371" s="178">
        <v>0</v>
      </c>
      <c r="T371" s="179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180" t="s">
        <v>151</v>
      </c>
      <c r="AT371" s="180" t="s">
        <v>146</v>
      </c>
      <c r="AU371" s="180" t="s">
        <v>81</v>
      </c>
      <c r="AY371" s="22" t="s">
        <v>144</v>
      </c>
      <c r="BE371" s="181">
        <f>IF(N371="základní",J371,0)</f>
        <v>0</v>
      </c>
      <c r="BF371" s="181">
        <f>IF(N371="snížená",J371,0)</f>
        <v>0</v>
      </c>
      <c r="BG371" s="181">
        <f>IF(N371="zákl. přenesená",J371,0)</f>
        <v>0</v>
      </c>
      <c r="BH371" s="181">
        <f>IF(N371="sníž. přenesená",J371,0)</f>
        <v>0</v>
      </c>
      <c r="BI371" s="181">
        <f>IF(N371="nulová",J371,0)</f>
        <v>0</v>
      </c>
      <c r="BJ371" s="22" t="s">
        <v>79</v>
      </c>
      <c r="BK371" s="181">
        <f>ROUND(I371*H371,2)</f>
        <v>0</v>
      </c>
      <c r="BL371" s="22" t="s">
        <v>151</v>
      </c>
      <c r="BM371" s="180" t="s">
        <v>1341</v>
      </c>
    </row>
    <row r="372" s="2" customFormat="1">
      <c r="A372" s="41"/>
      <c r="B372" s="42"/>
      <c r="C372" s="41"/>
      <c r="D372" s="182" t="s">
        <v>153</v>
      </c>
      <c r="E372" s="41"/>
      <c r="F372" s="183" t="s">
        <v>1342</v>
      </c>
      <c r="G372" s="41"/>
      <c r="H372" s="41"/>
      <c r="I372" s="184"/>
      <c r="J372" s="41"/>
      <c r="K372" s="41"/>
      <c r="L372" s="42"/>
      <c r="M372" s="185"/>
      <c r="N372" s="186"/>
      <c r="O372" s="75"/>
      <c r="P372" s="75"/>
      <c r="Q372" s="75"/>
      <c r="R372" s="75"/>
      <c r="S372" s="75"/>
      <c r="T372" s="76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2" t="s">
        <v>153</v>
      </c>
      <c r="AU372" s="22" t="s">
        <v>81</v>
      </c>
    </row>
    <row r="373" s="16" customFormat="1">
      <c r="A373" s="16"/>
      <c r="B373" s="231"/>
      <c r="C373" s="16"/>
      <c r="D373" s="188" t="s">
        <v>159</v>
      </c>
      <c r="E373" s="232" t="s">
        <v>3</v>
      </c>
      <c r="F373" s="233" t="s">
        <v>1343</v>
      </c>
      <c r="G373" s="16"/>
      <c r="H373" s="232" t="s">
        <v>3</v>
      </c>
      <c r="I373" s="234"/>
      <c r="J373" s="16"/>
      <c r="K373" s="16"/>
      <c r="L373" s="231"/>
      <c r="M373" s="235"/>
      <c r="N373" s="236"/>
      <c r="O373" s="236"/>
      <c r="P373" s="236"/>
      <c r="Q373" s="236"/>
      <c r="R373" s="236"/>
      <c r="S373" s="236"/>
      <c r="T373" s="237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32" t="s">
        <v>159</v>
      </c>
      <c r="AU373" s="232" t="s">
        <v>81</v>
      </c>
      <c r="AV373" s="16" t="s">
        <v>79</v>
      </c>
      <c r="AW373" s="16" t="s">
        <v>33</v>
      </c>
      <c r="AX373" s="16" t="s">
        <v>71</v>
      </c>
      <c r="AY373" s="232" t="s">
        <v>144</v>
      </c>
    </row>
    <row r="374" s="13" customFormat="1">
      <c r="A374" s="13"/>
      <c r="B374" s="187"/>
      <c r="C374" s="13"/>
      <c r="D374" s="188" t="s">
        <v>159</v>
      </c>
      <c r="E374" s="189" t="s">
        <v>3</v>
      </c>
      <c r="F374" s="190" t="s">
        <v>1344</v>
      </c>
      <c r="G374" s="13"/>
      <c r="H374" s="191">
        <v>1.1770000000000001</v>
      </c>
      <c r="I374" s="192"/>
      <c r="J374" s="13"/>
      <c r="K374" s="13"/>
      <c r="L374" s="187"/>
      <c r="M374" s="193"/>
      <c r="N374" s="194"/>
      <c r="O374" s="194"/>
      <c r="P374" s="194"/>
      <c r="Q374" s="194"/>
      <c r="R374" s="194"/>
      <c r="S374" s="194"/>
      <c r="T374" s="19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9" t="s">
        <v>159</v>
      </c>
      <c r="AU374" s="189" t="s">
        <v>81</v>
      </c>
      <c r="AV374" s="13" t="s">
        <v>81</v>
      </c>
      <c r="AW374" s="13" t="s">
        <v>33</v>
      </c>
      <c r="AX374" s="13" t="s">
        <v>71</v>
      </c>
      <c r="AY374" s="189" t="s">
        <v>144</v>
      </c>
    </row>
    <row r="375" s="16" customFormat="1">
      <c r="A375" s="16"/>
      <c r="B375" s="231"/>
      <c r="C375" s="16"/>
      <c r="D375" s="188" t="s">
        <v>159</v>
      </c>
      <c r="E375" s="232" t="s">
        <v>3</v>
      </c>
      <c r="F375" s="233" t="s">
        <v>1345</v>
      </c>
      <c r="G375" s="16"/>
      <c r="H375" s="232" t="s">
        <v>3</v>
      </c>
      <c r="I375" s="234"/>
      <c r="J375" s="16"/>
      <c r="K375" s="16"/>
      <c r="L375" s="231"/>
      <c r="M375" s="235"/>
      <c r="N375" s="236"/>
      <c r="O375" s="236"/>
      <c r="P375" s="236"/>
      <c r="Q375" s="236"/>
      <c r="R375" s="236"/>
      <c r="S375" s="236"/>
      <c r="T375" s="237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32" t="s">
        <v>159</v>
      </c>
      <c r="AU375" s="232" t="s">
        <v>81</v>
      </c>
      <c r="AV375" s="16" t="s">
        <v>79</v>
      </c>
      <c r="AW375" s="16" t="s">
        <v>33</v>
      </c>
      <c r="AX375" s="16" t="s">
        <v>71</v>
      </c>
      <c r="AY375" s="232" t="s">
        <v>144</v>
      </c>
    </row>
    <row r="376" s="13" customFormat="1">
      <c r="A376" s="13"/>
      <c r="B376" s="187"/>
      <c r="C376" s="13"/>
      <c r="D376" s="188" t="s">
        <v>159</v>
      </c>
      <c r="E376" s="189" t="s">
        <v>3</v>
      </c>
      <c r="F376" s="190" t="s">
        <v>1346</v>
      </c>
      <c r="G376" s="13"/>
      <c r="H376" s="191">
        <v>1.042</v>
      </c>
      <c r="I376" s="192"/>
      <c r="J376" s="13"/>
      <c r="K376" s="13"/>
      <c r="L376" s="187"/>
      <c r="M376" s="193"/>
      <c r="N376" s="194"/>
      <c r="O376" s="194"/>
      <c r="P376" s="194"/>
      <c r="Q376" s="194"/>
      <c r="R376" s="194"/>
      <c r="S376" s="194"/>
      <c r="T376" s="19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9" t="s">
        <v>159</v>
      </c>
      <c r="AU376" s="189" t="s">
        <v>81</v>
      </c>
      <c r="AV376" s="13" t="s">
        <v>81</v>
      </c>
      <c r="AW376" s="13" t="s">
        <v>33</v>
      </c>
      <c r="AX376" s="13" t="s">
        <v>71</v>
      </c>
      <c r="AY376" s="189" t="s">
        <v>144</v>
      </c>
    </row>
    <row r="377" s="16" customFormat="1">
      <c r="A377" s="16"/>
      <c r="B377" s="231"/>
      <c r="C377" s="16"/>
      <c r="D377" s="188" t="s">
        <v>159</v>
      </c>
      <c r="E377" s="232" t="s">
        <v>3</v>
      </c>
      <c r="F377" s="233" t="s">
        <v>1347</v>
      </c>
      <c r="G377" s="16"/>
      <c r="H377" s="232" t="s">
        <v>3</v>
      </c>
      <c r="I377" s="234"/>
      <c r="J377" s="16"/>
      <c r="K377" s="16"/>
      <c r="L377" s="231"/>
      <c r="M377" s="235"/>
      <c r="N377" s="236"/>
      <c r="O377" s="236"/>
      <c r="P377" s="236"/>
      <c r="Q377" s="236"/>
      <c r="R377" s="236"/>
      <c r="S377" s="236"/>
      <c r="T377" s="237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32" t="s">
        <v>159</v>
      </c>
      <c r="AU377" s="232" t="s">
        <v>81</v>
      </c>
      <c r="AV377" s="16" t="s">
        <v>79</v>
      </c>
      <c r="AW377" s="16" t="s">
        <v>33</v>
      </c>
      <c r="AX377" s="16" t="s">
        <v>71</v>
      </c>
      <c r="AY377" s="232" t="s">
        <v>144</v>
      </c>
    </row>
    <row r="378" s="13" customFormat="1">
      <c r="A378" s="13"/>
      <c r="B378" s="187"/>
      <c r="C378" s="13"/>
      <c r="D378" s="188" t="s">
        <v>159</v>
      </c>
      <c r="E378" s="189" t="s">
        <v>3</v>
      </c>
      <c r="F378" s="190" t="s">
        <v>1348</v>
      </c>
      <c r="G378" s="13"/>
      <c r="H378" s="191">
        <v>3.3809999999999998</v>
      </c>
      <c r="I378" s="192"/>
      <c r="J378" s="13"/>
      <c r="K378" s="13"/>
      <c r="L378" s="187"/>
      <c r="M378" s="193"/>
      <c r="N378" s="194"/>
      <c r="O378" s="194"/>
      <c r="P378" s="194"/>
      <c r="Q378" s="194"/>
      <c r="R378" s="194"/>
      <c r="S378" s="194"/>
      <c r="T378" s="19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9" t="s">
        <v>159</v>
      </c>
      <c r="AU378" s="189" t="s">
        <v>81</v>
      </c>
      <c r="AV378" s="13" t="s">
        <v>81</v>
      </c>
      <c r="AW378" s="13" t="s">
        <v>33</v>
      </c>
      <c r="AX378" s="13" t="s">
        <v>71</v>
      </c>
      <c r="AY378" s="189" t="s">
        <v>144</v>
      </c>
    </row>
    <row r="379" s="16" customFormat="1">
      <c r="A379" s="16"/>
      <c r="B379" s="231"/>
      <c r="C379" s="16"/>
      <c r="D379" s="188" t="s">
        <v>159</v>
      </c>
      <c r="E379" s="232" t="s">
        <v>3</v>
      </c>
      <c r="F379" s="233" t="s">
        <v>1349</v>
      </c>
      <c r="G379" s="16"/>
      <c r="H379" s="232" t="s">
        <v>3</v>
      </c>
      <c r="I379" s="234"/>
      <c r="J379" s="16"/>
      <c r="K379" s="16"/>
      <c r="L379" s="231"/>
      <c r="M379" s="235"/>
      <c r="N379" s="236"/>
      <c r="O379" s="236"/>
      <c r="P379" s="236"/>
      <c r="Q379" s="236"/>
      <c r="R379" s="236"/>
      <c r="S379" s="236"/>
      <c r="T379" s="237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32" t="s">
        <v>159</v>
      </c>
      <c r="AU379" s="232" t="s">
        <v>81</v>
      </c>
      <c r="AV379" s="16" t="s">
        <v>79</v>
      </c>
      <c r="AW379" s="16" t="s">
        <v>33</v>
      </c>
      <c r="AX379" s="16" t="s">
        <v>71</v>
      </c>
      <c r="AY379" s="232" t="s">
        <v>144</v>
      </c>
    </row>
    <row r="380" s="13" customFormat="1">
      <c r="A380" s="13"/>
      <c r="B380" s="187"/>
      <c r="C380" s="13"/>
      <c r="D380" s="188" t="s">
        <v>159</v>
      </c>
      <c r="E380" s="189" t="s">
        <v>3</v>
      </c>
      <c r="F380" s="190" t="s">
        <v>1350</v>
      </c>
      <c r="G380" s="13"/>
      <c r="H380" s="191">
        <v>0.92800000000000005</v>
      </c>
      <c r="I380" s="192"/>
      <c r="J380" s="13"/>
      <c r="K380" s="13"/>
      <c r="L380" s="187"/>
      <c r="M380" s="193"/>
      <c r="N380" s="194"/>
      <c r="O380" s="194"/>
      <c r="P380" s="194"/>
      <c r="Q380" s="194"/>
      <c r="R380" s="194"/>
      <c r="S380" s="194"/>
      <c r="T380" s="19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9" t="s">
        <v>159</v>
      </c>
      <c r="AU380" s="189" t="s">
        <v>81</v>
      </c>
      <c r="AV380" s="13" t="s">
        <v>81</v>
      </c>
      <c r="AW380" s="13" t="s">
        <v>33</v>
      </c>
      <c r="AX380" s="13" t="s">
        <v>71</v>
      </c>
      <c r="AY380" s="189" t="s">
        <v>144</v>
      </c>
    </row>
    <row r="381" s="16" customFormat="1">
      <c r="A381" s="16"/>
      <c r="B381" s="231"/>
      <c r="C381" s="16"/>
      <c r="D381" s="188" t="s">
        <v>159</v>
      </c>
      <c r="E381" s="232" t="s">
        <v>3</v>
      </c>
      <c r="F381" s="233" t="s">
        <v>1351</v>
      </c>
      <c r="G381" s="16"/>
      <c r="H381" s="232" t="s">
        <v>3</v>
      </c>
      <c r="I381" s="234"/>
      <c r="J381" s="16"/>
      <c r="K381" s="16"/>
      <c r="L381" s="231"/>
      <c r="M381" s="235"/>
      <c r="N381" s="236"/>
      <c r="O381" s="236"/>
      <c r="P381" s="236"/>
      <c r="Q381" s="236"/>
      <c r="R381" s="236"/>
      <c r="S381" s="236"/>
      <c r="T381" s="237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32" t="s">
        <v>159</v>
      </c>
      <c r="AU381" s="232" t="s">
        <v>81</v>
      </c>
      <c r="AV381" s="16" t="s">
        <v>79</v>
      </c>
      <c r="AW381" s="16" t="s">
        <v>33</v>
      </c>
      <c r="AX381" s="16" t="s">
        <v>71</v>
      </c>
      <c r="AY381" s="232" t="s">
        <v>144</v>
      </c>
    </row>
    <row r="382" s="13" customFormat="1">
      <c r="A382" s="13"/>
      <c r="B382" s="187"/>
      <c r="C382" s="13"/>
      <c r="D382" s="188" t="s">
        <v>159</v>
      </c>
      <c r="E382" s="189" t="s">
        <v>3</v>
      </c>
      <c r="F382" s="190" t="s">
        <v>1352</v>
      </c>
      <c r="G382" s="13"/>
      <c r="H382" s="191">
        <v>0.14399999999999999</v>
      </c>
      <c r="I382" s="192"/>
      <c r="J382" s="13"/>
      <c r="K382" s="13"/>
      <c r="L382" s="187"/>
      <c r="M382" s="193"/>
      <c r="N382" s="194"/>
      <c r="O382" s="194"/>
      <c r="P382" s="194"/>
      <c r="Q382" s="194"/>
      <c r="R382" s="194"/>
      <c r="S382" s="194"/>
      <c r="T382" s="19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9" t="s">
        <v>159</v>
      </c>
      <c r="AU382" s="189" t="s">
        <v>81</v>
      </c>
      <c r="AV382" s="13" t="s">
        <v>81</v>
      </c>
      <c r="AW382" s="13" t="s">
        <v>33</v>
      </c>
      <c r="AX382" s="13" t="s">
        <v>71</v>
      </c>
      <c r="AY382" s="189" t="s">
        <v>144</v>
      </c>
    </row>
    <row r="383" s="14" customFormat="1">
      <c r="A383" s="14"/>
      <c r="B383" s="196"/>
      <c r="C383" s="14"/>
      <c r="D383" s="188" t="s">
        <v>159</v>
      </c>
      <c r="E383" s="197" t="s">
        <v>3</v>
      </c>
      <c r="F383" s="198" t="s">
        <v>163</v>
      </c>
      <c r="G383" s="14"/>
      <c r="H383" s="199">
        <v>6.6719999999999997</v>
      </c>
      <c r="I383" s="200"/>
      <c r="J383" s="14"/>
      <c r="K383" s="14"/>
      <c r="L383" s="196"/>
      <c r="M383" s="201"/>
      <c r="N383" s="202"/>
      <c r="O383" s="202"/>
      <c r="P383" s="202"/>
      <c r="Q383" s="202"/>
      <c r="R383" s="202"/>
      <c r="S383" s="202"/>
      <c r="T383" s="20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7" t="s">
        <v>159</v>
      </c>
      <c r="AU383" s="197" t="s">
        <v>81</v>
      </c>
      <c r="AV383" s="14" t="s">
        <v>151</v>
      </c>
      <c r="AW383" s="14" t="s">
        <v>33</v>
      </c>
      <c r="AX383" s="14" t="s">
        <v>79</v>
      </c>
      <c r="AY383" s="197" t="s">
        <v>144</v>
      </c>
    </row>
    <row r="384" s="2" customFormat="1" ht="37.8" customHeight="1">
      <c r="A384" s="41"/>
      <c r="B384" s="168"/>
      <c r="C384" s="169" t="s">
        <v>462</v>
      </c>
      <c r="D384" s="169" t="s">
        <v>146</v>
      </c>
      <c r="E384" s="170" t="s">
        <v>1353</v>
      </c>
      <c r="F384" s="171" t="s">
        <v>1354</v>
      </c>
      <c r="G384" s="172" t="s">
        <v>210</v>
      </c>
      <c r="H384" s="173">
        <v>0.90500000000000003</v>
      </c>
      <c r="I384" s="174"/>
      <c r="J384" s="175">
        <f>ROUND(I384*H384,2)</f>
        <v>0</v>
      </c>
      <c r="K384" s="171" t="s">
        <v>150</v>
      </c>
      <c r="L384" s="42"/>
      <c r="M384" s="176" t="s">
        <v>3</v>
      </c>
      <c r="N384" s="177" t="s">
        <v>42</v>
      </c>
      <c r="O384" s="75"/>
      <c r="P384" s="178">
        <f>O384*H384</f>
        <v>0</v>
      </c>
      <c r="Q384" s="178">
        <v>1.0508900000000001</v>
      </c>
      <c r="R384" s="178">
        <f>Q384*H384</f>
        <v>0.95105545000000014</v>
      </c>
      <c r="S384" s="178">
        <v>0</v>
      </c>
      <c r="T384" s="179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180" t="s">
        <v>151</v>
      </c>
      <c r="AT384" s="180" t="s">
        <v>146</v>
      </c>
      <c r="AU384" s="180" t="s">
        <v>81</v>
      </c>
      <c r="AY384" s="22" t="s">
        <v>144</v>
      </c>
      <c r="BE384" s="181">
        <f>IF(N384="základní",J384,0)</f>
        <v>0</v>
      </c>
      <c r="BF384" s="181">
        <f>IF(N384="snížená",J384,0)</f>
        <v>0</v>
      </c>
      <c r="BG384" s="181">
        <f>IF(N384="zákl. přenesená",J384,0)</f>
        <v>0</v>
      </c>
      <c r="BH384" s="181">
        <f>IF(N384="sníž. přenesená",J384,0)</f>
        <v>0</v>
      </c>
      <c r="BI384" s="181">
        <f>IF(N384="nulová",J384,0)</f>
        <v>0</v>
      </c>
      <c r="BJ384" s="22" t="s">
        <v>79</v>
      </c>
      <c r="BK384" s="181">
        <f>ROUND(I384*H384,2)</f>
        <v>0</v>
      </c>
      <c r="BL384" s="22" t="s">
        <v>151</v>
      </c>
      <c r="BM384" s="180" t="s">
        <v>1355</v>
      </c>
    </row>
    <row r="385" s="2" customFormat="1">
      <c r="A385" s="41"/>
      <c r="B385" s="42"/>
      <c r="C385" s="41"/>
      <c r="D385" s="182" t="s">
        <v>153</v>
      </c>
      <c r="E385" s="41"/>
      <c r="F385" s="183" t="s">
        <v>1356</v>
      </c>
      <c r="G385" s="41"/>
      <c r="H385" s="41"/>
      <c r="I385" s="184"/>
      <c r="J385" s="41"/>
      <c r="K385" s="41"/>
      <c r="L385" s="42"/>
      <c r="M385" s="185"/>
      <c r="N385" s="186"/>
      <c r="O385" s="75"/>
      <c r="P385" s="75"/>
      <c r="Q385" s="75"/>
      <c r="R385" s="75"/>
      <c r="S385" s="75"/>
      <c r="T385" s="76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2" t="s">
        <v>153</v>
      </c>
      <c r="AU385" s="22" t="s">
        <v>81</v>
      </c>
    </row>
    <row r="386" s="16" customFormat="1">
      <c r="A386" s="16"/>
      <c r="B386" s="231"/>
      <c r="C386" s="16"/>
      <c r="D386" s="188" t="s">
        <v>159</v>
      </c>
      <c r="E386" s="232" t="s">
        <v>3</v>
      </c>
      <c r="F386" s="233" t="s">
        <v>1357</v>
      </c>
      <c r="G386" s="16"/>
      <c r="H386" s="232" t="s">
        <v>3</v>
      </c>
      <c r="I386" s="234"/>
      <c r="J386" s="16"/>
      <c r="K386" s="16"/>
      <c r="L386" s="231"/>
      <c r="M386" s="235"/>
      <c r="N386" s="236"/>
      <c r="O386" s="236"/>
      <c r="P386" s="236"/>
      <c r="Q386" s="236"/>
      <c r="R386" s="236"/>
      <c r="S386" s="236"/>
      <c r="T386" s="237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232" t="s">
        <v>159</v>
      </c>
      <c r="AU386" s="232" t="s">
        <v>81</v>
      </c>
      <c r="AV386" s="16" t="s">
        <v>79</v>
      </c>
      <c r="AW386" s="16" t="s">
        <v>33</v>
      </c>
      <c r="AX386" s="16" t="s">
        <v>71</v>
      </c>
      <c r="AY386" s="232" t="s">
        <v>144</v>
      </c>
    </row>
    <row r="387" s="16" customFormat="1">
      <c r="A387" s="16"/>
      <c r="B387" s="231"/>
      <c r="C387" s="16"/>
      <c r="D387" s="188" t="s">
        <v>159</v>
      </c>
      <c r="E387" s="232" t="s">
        <v>3</v>
      </c>
      <c r="F387" s="233" t="s">
        <v>1358</v>
      </c>
      <c r="G387" s="16"/>
      <c r="H387" s="232" t="s">
        <v>3</v>
      </c>
      <c r="I387" s="234"/>
      <c r="J387" s="16"/>
      <c r="K387" s="16"/>
      <c r="L387" s="231"/>
      <c r="M387" s="235"/>
      <c r="N387" s="236"/>
      <c r="O387" s="236"/>
      <c r="P387" s="236"/>
      <c r="Q387" s="236"/>
      <c r="R387" s="236"/>
      <c r="S387" s="236"/>
      <c r="T387" s="237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32" t="s">
        <v>159</v>
      </c>
      <c r="AU387" s="232" t="s">
        <v>81</v>
      </c>
      <c r="AV387" s="16" t="s">
        <v>79</v>
      </c>
      <c r="AW387" s="16" t="s">
        <v>33</v>
      </c>
      <c r="AX387" s="16" t="s">
        <v>71</v>
      </c>
      <c r="AY387" s="232" t="s">
        <v>144</v>
      </c>
    </row>
    <row r="388" s="13" customFormat="1">
      <c r="A388" s="13"/>
      <c r="B388" s="187"/>
      <c r="C388" s="13"/>
      <c r="D388" s="188" t="s">
        <v>159</v>
      </c>
      <c r="E388" s="189" t="s">
        <v>3</v>
      </c>
      <c r="F388" s="190" t="s">
        <v>1359</v>
      </c>
      <c r="G388" s="13"/>
      <c r="H388" s="191">
        <v>0.029999999999999999</v>
      </c>
      <c r="I388" s="192"/>
      <c r="J388" s="13"/>
      <c r="K388" s="13"/>
      <c r="L388" s="187"/>
      <c r="M388" s="193"/>
      <c r="N388" s="194"/>
      <c r="O388" s="194"/>
      <c r="P388" s="194"/>
      <c r="Q388" s="194"/>
      <c r="R388" s="194"/>
      <c r="S388" s="194"/>
      <c r="T388" s="19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9" t="s">
        <v>159</v>
      </c>
      <c r="AU388" s="189" t="s">
        <v>81</v>
      </c>
      <c r="AV388" s="13" t="s">
        <v>81</v>
      </c>
      <c r="AW388" s="13" t="s">
        <v>33</v>
      </c>
      <c r="AX388" s="13" t="s">
        <v>71</v>
      </c>
      <c r="AY388" s="189" t="s">
        <v>144</v>
      </c>
    </row>
    <row r="389" s="13" customFormat="1">
      <c r="A389" s="13"/>
      <c r="B389" s="187"/>
      <c r="C389" s="13"/>
      <c r="D389" s="188" t="s">
        <v>159</v>
      </c>
      <c r="E389" s="189" t="s">
        <v>3</v>
      </c>
      <c r="F389" s="190" t="s">
        <v>1360</v>
      </c>
      <c r="G389" s="13"/>
      <c r="H389" s="191">
        <v>0.016</v>
      </c>
      <c r="I389" s="192"/>
      <c r="J389" s="13"/>
      <c r="K389" s="13"/>
      <c r="L389" s="187"/>
      <c r="M389" s="193"/>
      <c r="N389" s="194"/>
      <c r="O389" s="194"/>
      <c r="P389" s="194"/>
      <c r="Q389" s="194"/>
      <c r="R389" s="194"/>
      <c r="S389" s="194"/>
      <c r="T389" s="19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9" t="s">
        <v>159</v>
      </c>
      <c r="AU389" s="189" t="s">
        <v>81</v>
      </c>
      <c r="AV389" s="13" t="s">
        <v>81</v>
      </c>
      <c r="AW389" s="13" t="s">
        <v>33</v>
      </c>
      <c r="AX389" s="13" t="s">
        <v>71</v>
      </c>
      <c r="AY389" s="189" t="s">
        <v>144</v>
      </c>
    </row>
    <row r="390" s="13" customFormat="1">
      <c r="A390" s="13"/>
      <c r="B390" s="187"/>
      <c r="C390" s="13"/>
      <c r="D390" s="188" t="s">
        <v>159</v>
      </c>
      <c r="E390" s="189" t="s">
        <v>3</v>
      </c>
      <c r="F390" s="190" t="s">
        <v>1361</v>
      </c>
      <c r="G390" s="13"/>
      <c r="H390" s="191">
        <v>0.016</v>
      </c>
      <c r="I390" s="192"/>
      <c r="J390" s="13"/>
      <c r="K390" s="13"/>
      <c r="L390" s="187"/>
      <c r="M390" s="193"/>
      <c r="N390" s="194"/>
      <c r="O390" s="194"/>
      <c r="P390" s="194"/>
      <c r="Q390" s="194"/>
      <c r="R390" s="194"/>
      <c r="S390" s="194"/>
      <c r="T390" s="19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9" t="s">
        <v>159</v>
      </c>
      <c r="AU390" s="189" t="s">
        <v>81</v>
      </c>
      <c r="AV390" s="13" t="s">
        <v>81</v>
      </c>
      <c r="AW390" s="13" t="s">
        <v>33</v>
      </c>
      <c r="AX390" s="13" t="s">
        <v>71</v>
      </c>
      <c r="AY390" s="189" t="s">
        <v>144</v>
      </c>
    </row>
    <row r="391" s="13" customFormat="1">
      <c r="A391" s="13"/>
      <c r="B391" s="187"/>
      <c r="C391" s="13"/>
      <c r="D391" s="188" t="s">
        <v>159</v>
      </c>
      <c r="E391" s="189" t="s">
        <v>3</v>
      </c>
      <c r="F391" s="190" t="s">
        <v>1360</v>
      </c>
      <c r="G391" s="13"/>
      <c r="H391" s="191">
        <v>0.016</v>
      </c>
      <c r="I391" s="192"/>
      <c r="J391" s="13"/>
      <c r="K391" s="13"/>
      <c r="L391" s="187"/>
      <c r="M391" s="193"/>
      <c r="N391" s="194"/>
      <c r="O391" s="194"/>
      <c r="P391" s="194"/>
      <c r="Q391" s="194"/>
      <c r="R391" s="194"/>
      <c r="S391" s="194"/>
      <c r="T391" s="19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9" t="s">
        <v>159</v>
      </c>
      <c r="AU391" s="189" t="s">
        <v>81</v>
      </c>
      <c r="AV391" s="13" t="s">
        <v>81</v>
      </c>
      <c r="AW391" s="13" t="s">
        <v>33</v>
      </c>
      <c r="AX391" s="13" t="s">
        <v>71</v>
      </c>
      <c r="AY391" s="189" t="s">
        <v>144</v>
      </c>
    </row>
    <row r="392" s="13" customFormat="1">
      <c r="A392" s="13"/>
      <c r="B392" s="187"/>
      <c r="C392" s="13"/>
      <c r="D392" s="188" t="s">
        <v>159</v>
      </c>
      <c r="E392" s="189" t="s">
        <v>3</v>
      </c>
      <c r="F392" s="190" t="s">
        <v>1360</v>
      </c>
      <c r="G392" s="13"/>
      <c r="H392" s="191">
        <v>0.016</v>
      </c>
      <c r="I392" s="192"/>
      <c r="J392" s="13"/>
      <c r="K392" s="13"/>
      <c r="L392" s="187"/>
      <c r="M392" s="193"/>
      <c r="N392" s="194"/>
      <c r="O392" s="194"/>
      <c r="P392" s="194"/>
      <c r="Q392" s="194"/>
      <c r="R392" s="194"/>
      <c r="S392" s="194"/>
      <c r="T392" s="19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89" t="s">
        <v>159</v>
      </c>
      <c r="AU392" s="189" t="s">
        <v>81</v>
      </c>
      <c r="AV392" s="13" t="s">
        <v>81</v>
      </c>
      <c r="AW392" s="13" t="s">
        <v>33</v>
      </c>
      <c r="AX392" s="13" t="s">
        <v>71</v>
      </c>
      <c r="AY392" s="189" t="s">
        <v>144</v>
      </c>
    </row>
    <row r="393" s="13" customFormat="1">
      <c r="A393" s="13"/>
      <c r="B393" s="187"/>
      <c r="C393" s="13"/>
      <c r="D393" s="188" t="s">
        <v>159</v>
      </c>
      <c r="E393" s="189" t="s">
        <v>3</v>
      </c>
      <c r="F393" s="190" t="s">
        <v>1362</v>
      </c>
      <c r="G393" s="13"/>
      <c r="H393" s="191">
        <v>0.080000000000000002</v>
      </c>
      <c r="I393" s="192"/>
      <c r="J393" s="13"/>
      <c r="K393" s="13"/>
      <c r="L393" s="187"/>
      <c r="M393" s="193"/>
      <c r="N393" s="194"/>
      <c r="O393" s="194"/>
      <c r="P393" s="194"/>
      <c r="Q393" s="194"/>
      <c r="R393" s="194"/>
      <c r="S393" s="194"/>
      <c r="T393" s="19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9" t="s">
        <v>159</v>
      </c>
      <c r="AU393" s="189" t="s">
        <v>81</v>
      </c>
      <c r="AV393" s="13" t="s">
        <v>81</v>
      </c>
      <c r="AW393" s="13" t="s">
        <v>33</v>
      </c>
      <c r="AX393" s="13" t="s">
        <v>71</v>
      </c>
      <c r="AY393" s="189" t="s">
        <v>144</v>
      </c>
    </row>
    <row r="394" s="13" customFormat="1">
      <c r="A394" s="13"/>
      <c r="B394" s="187"/>
      <c r="C394" s="13"/>
      <c r="D394" s="188" t="s">
        <v>159</v>
      </c>
      <c r="E394" s="189" t="s">
        <v>3</v>
      </c>
      <c r="F394" s="190" t="s">
        <v>1363</v>
      </c>
      <c r="G394" s="13"/>
      <c r="H394" s="191">
        <v>0.070000000000000007</v>
      </c>
      <c r="I394" s="192"/>
      <c r="J394" s="13"/>
      <c r="K394" s="13"/>
      <c r="L394" s="187"/>
      <c r="M394" s="193"/>
      <c r="N394" s="194"/>
      <c r="O394" s="194"/>
      <c r="P394" s="194"/>
      <c r="Q394" s="194"/>
      <c r="R394" s="194"/>
      <c r="S394" s="194"/>
      <c r="T394" s="19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9" t="s">
        <v>159</v>
      </c>
      <c r="AU394" s="189" t="s">
        <v>81</v>
      </c>
      <c r="AV394" s="13" t="s">
        <v>81</v>
      </c>
      <c r="AW394" s="13" t="s">
        <v>33</v>
      </c>
      <c r="AX394" s="13" t="s">
        <v>71</v>
      </c>
      <c r="AY394" s="189" t="s">
        <v>144</v>
      </c>
    </row>
    <row r="395" s="13" customFormat="1">
      <c r="A395" s="13"/>
      <c r="B395" s="187"/>
      <c r="C395" s="13"/>
      <c r="D395" s="188" t="s">
        <v>159</v>
      </c>
      <c r="E395" s="189" t="s">
        <v>3</v>
      </c>
      <c r="F395" s="190" t="s">
        <v>1364</v>
      </c>
      <c r="G395" s="13"/>
      <c r="H395" s="191">
        <v>0.0080000000000000002</v>
      </c>
      <c r="I395" s="192"/>
      <c r="J395" s="13"/>
      <c r="K395" s="13"/>
      <c r="L395" s="187"/>
      <c r="M395" s="193"/>
      <c r="N395" s="194"/>
      <c r="O395" s="194"/>
      <c r="P395" s="194"/>
      <c r="Q395" s="194"/>
      <c r="R395" s="194"/>
      <c r="S395" s="194"/>
      <c r="T395" s="19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9" t="s">
        <v>159</v>
      </c>
      <c r="AU395" s="189" t="s">
        <v>81</v>
      </c>
      <c r="AV395" s="13" t="s">
        <v>81</v>
      </c>
      <c r="AW395" s="13" t="s">
        <v>33</v>
      </c>
      <c r="AX395" s="13" t="s">
        <v>71</v>
      </c>
      <c r="AY395" s="189" t="s">
        <v>144</v>
      </c>
    </row>
    <row r="396" s="13" customFormat="1">
      <c r="A396" s="13"/>
      <c r="B396" s="187"/>
      <c r="C396" s="13"/>
      <c r="D396" s="188" t="s">
        <v>159</v>
      </c>
      <c r="E396" s="189" t="s">
        <v>3</v>
      </c>
      <c r="F396" s="190" t="s">
        <v>1364</v>
      </c>
      <c r="G396" s="13"/>
      <c r="H396" s="191">
        <v>0.0080000000000000002</v>
      </c>
      <c r="I396" s="192"/>
      <c r="J396" s="13"/>
      <c r="K396" s="13"/>
      <c r="L396" s="187"/>
      <c r="M396" s="193"/>
      <c r="N396" s="194"/>
      <c r="O396" s="194"/>
      <c r="P396" s="194"/>
      <c r="Q396" s="194"/>
      <c r="R396" s="194"/>
      <c r="S396" s="194"/>
      <c r="T396" s="19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9" t="s">
        <v>159</v>
      </c>
      <c r="AU396" s="189" t="s">
        <v>81</v>
      </c>
      <c r="AV396" s="13" t="s">
        <v>81</v>
      </c>
      <c r="AW396" s="13" t="s">
        <v>33</v>
      </c>
      <c r="AX396" s="13" t="s">
        <v>71</v>
      </c>
      <c r="AY396" s="189" t="s">
        <v>144</v>
      </c>
    </row>
    <row r="397" s="13" customFormat="1">
      <c r="A397" s="13"/>
      <c r="B397" s="187"/>
      <c r="C397" s="13"/>
      <c r="D397" s="188" t="s">
        <v>159</v>
      </c>
      <c r="E397" s="189" t="s">
        <v>3</v>
      </c>
      <c r="F397" s="190" t="s">
        <v>1365</v>
      </c>
      <c r="G397" s="13"/>
      <c r="H397" s="191">
        <v>0.125</v>
      </c>
      <c r="I397" s="192"/>
      <c r="J397" s="13"/>
      <c r="K397" s="13"/>
      <c r="L397" s="187"/>
      <c r="M397" s="193"/>
      <c r="N397" s="194"/>
      <c r="O397" s="194"/>
      <c r="P397" s="194"/>
      <c r="Q397" s="194"/>
      <c r="R397" s="194"/>
      <c r="S397" s="194"/>
      <c r="T397" s="19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9" t="s">
        <v>159</v>
      </c>
      <c r="AU397" s="189" t="s">
        <v>81</v>
      </c>
      <c r="AV397" s="13" t="s">
        <v>81</v>
      </c>
      <c r="AW397" s="13" t="s">
        <v>33</v>
      </c>
      <c r="AX397" s="13" t="s">
        <v>71</v>
      </c>
      <c r="AY397" s="189" t="s">
        <v>144</v>
      </c>
    </row>
    <row r="398" s="13" customFormat="1">
      <c r="A398" s="13"/>
      <c r="B398" s="187"/>
      <c r="C398" s="13"/>
      <c r="D398" s="188" t="s">
        <v>159</v>
      </c>
      <c r="E398" s="189" t="s">
        <v>3</v>
      </c>
      <c r="F398" s="190" t="s">
        <v>1366</v>
      </c>
      <c r="G398" s="13"/>
      <c r="H398" s="191">
        <v>0.13300000000000001</v>
      </c>
      <c r="I398" s="192"/>
      <c r="J398" s="13"/>
      <c r="K398" s="13"/>
      <c r="L398" s="187"/>
      <c r="M398" s="193"/>
      <c r="N398" s="194"/>
      <c r="O398" s="194"/>
      <c r="P398" s="194"/>
      <c r="Q398" s="194"/>
      <c r="R398" s="194"/>
      <c r="S398" s="194"/>
      <c r="T398" s="19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9" t="s">
        <v>159</v>
      </c>
      <c r="AU398" s="189" t="s">
        <v>81</v>
      </c>
      <c r="AV398" s="13" t="s">
        <v>81</v>
      </c>
      <c r="AW398" s="13" t="s">
        <v>33</v>
      </c>
      <c r="AX398" s="13" t="s">
        <v>71</v>
      </c>
      <c r="AY398" s="189" t="s">
        <v>144</v>
      </c>
    </row>
    <row r="399" s="13" customFormat="1">
      <c r="A399" s="13"/>
      <c r="B399" s="187"/>
      <c r="C399" s="13"/>
      <c r="D399" s="188" t="s">
        <v>159</v>
      </c>
      <c r="E399" s="189" t="s">
        <v>3</v>
      </c>
      <c r="F399" s="190" t="s">
        <v>1367</v>
      </c>
      <c r="G399" s="13"/>
      <c r="H399" s="191">
        <v>0.047</v>
      </c>
      <c r="I399" s="192"/>
      <c r="J399" s="13"/>
      <c r="K399" s="13"/>
      <c r="L399" s="187"/>
      <c r="M399" s="193"/>
      <c r="N399" s="194"/>
      <c r="O399" s="194"/>
      <c r="P399" s="194"/>
      <c r="Q399" s="194"/>
      <c r="R399" s="194"/>
      <c r="S399" s="194"/>
      <c r="T399" s="19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9" t="s">
        <v>159</v>
      </c>
      <c r="AU399" s="189" t="s">
        <v>81</v>
      </c>
      <c r="AV399" s="13" t="s">
        <v>81</v>
      </c>
      <c r="AW399" s="13" t="s">
        <v>33</v>
      </c>
      <c r="AX399" s="13" t="s">
        <v>71</v>
      </c>
      <c r="AY399" s="189" t="s">
        <v>144</v>
      </c>
    </row>
    <row r="400" s="13" customFormat="1">
      <c r="A400" s="13"/>
      <c r="B400" s="187"/>
      <c r="C400" s="13"/>
      <c r="D400" s="188" t="s">
        <v>159</v>
      </c>
      <c r="E400" s="189" t="s">
        <v>3</v>
      </c>
      <c r="F400" s="190" t="s">
        <v>1368</v>
      </c>
      <c r="G400" s="13"/>
      <c r="H400" s="191">
        <v>0.11500000000000001</v>
      </c>
      <c r="I400" s="192"/>
      <c r="J400" s="13"/>
      <c r="K400" s="13"/>
      <c r="L400" s="187"/>
      <c r="M400" s="193"/>
      <c r="N400" s="194"/>
      <c r="O400" s="194"/>
      <c r="P400" s="194"/>
      <c r="Q400" s="194"/>
      <c r="R400" s="194"/>
      <c r="S400" s="194"/>
      <c r="T400" s="19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9" t="s">
        <v>159</v>
      </c>
      <c r="AU400" s="189" t="s">
        <v>81</v>
      </c>
      <c r="AV400" s="13" t="s">
        <v>81</v>
      </c>
      <c r="AW400" s="13" t="s">
        <v>33</v>
      </c>
      <c r="AX400" s="13" t="s">
        <v>71</v>
      </c>
      <c r="AY400" s="189" t="s">
        <v>144</v>
      </c>
    </row>
    <row r="401" s="13" customFormat="1">
      <c r="A401" s="13"/>
      <c r="B401" s="187"/>
      <c r="C401" s="13"/>
      <c r="D401" s="188" t="s">
        <v>159</v>
      </c>
      <c r="E401" s="189" t="s">
        <v>3</v>
      </c>
      <c r="F401" s="190" t="s">
        <v>1369</v>
      </c>
      <c r="G401" s="13"/>
      <c r="H401" s="191">
        <v>0.017999999999999999</v>
      </c>
      <c r="I401" s="192"/>
      <c r="J401" s="13"/>
      <c r="K401" s="13"/>
      <c r="L401" s="187"/>
      <c r="M401" s="193"/>
      <c r="N401" s="194"/>
      <c r="O401" s="194"/>
      <c r="P401" s="194"/>
      <c r="Q401" s="194"/>
      <c r="R401" s="194"/>
      <c r="S401" s="194"/>
      <c r="T401" s="19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9" t="s">
        <v>159</v>
      </c>
      <c r="AU401" s="189" t="s">
        <v>81</v>
      </c>
      <c r="AV401" s="13" t="s">
        <v>81</v>
      </c>
      <c r="AW401" s="13" t="s">
        <v>33</v>
      </c>
      <c r="AX401" s="13" t="s">
        <v>71</v>
      </c>
      <c r="AY401" s="189" t="s">
        <v>144</v>
      </c>
    </row>
    <row r="402" s="13" customFormat="1">
      <c r="A402" s="13"/>
      <c r="B402" s="187"/>
      <c r="C402" s="13"/>
      <c r="D402" s="188" t="s">
        <v>159</v>
      </c>
      <c r="E402" s="189" t="s">
        <v>3</v>
      </c>
      <c r="F402" s="190" t="s">
        <v>1370</v>
      </c>
      <c r="G402" s="13"/>
      <c r="H402" s="191">
        <v>0.0089999999999999993</v>
      </c>
      <c r="I402" s="192"/>
      <c r="J402" s="13"/>
      <c r="K402" s="13"/>
      <c r="L402" s="187"/>
      <c r="M402" s="193"/>
      <c r="N402" s="194"/>
      <c r="O402" s="194"/>
      <c r="P402" s="194"/>
      <c r="Q402" s="194"/>
      <c r="R402" s="194"/>
      <c r="S402" s="194"/>
      <c r="T402" s="19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9" t="s">
        <v>159</v>
      </c>
      <c r="AU402" s="189" t="s">
        <v>81</v>
      </c>
      <c r="AV402" s="13" t="s">
        <v>81</v>
      </c>
      <c r="AW402" s="13" t="s">
        <v>33</v>
      </c>
      <c r="AX402" s="13" t="s">
        <v>71</v>
      </c>
      <c r="AY402" s="189" t="s">
        <v>144</v>
      </c>
    </row>
    <row r="403" s="13" customFormat="1">
      <c r="A403" s="13"/>
      <c r="B403" s="187"/>
      <c r="C403" s="13"/>
      <c r="D403" s="188" t="s">
        <v>159</v>
      </c>
      <c r="E403" s="189" t="s">
        <v>3</v>
      </c>
      <c r="F403" s="190" t="s">
        <v>1371</v>
      </c>
      <c r="G403" s="13"/>
      <c r="H403" s="191">
        <v>0.017000000000000001</v>
      </c>
      <c r="I403" s="192"/>
      <c r="J403" s="13"/>
      <c r="K403" s="13"/>
      <c r="L403" s="187"/>
      <c r="M403" s="193"/>
      <c r="N403" s="194"/>
      <c r="O403" s="194"/>
      <c r="P403" s="194"/>
      <c r="Q403" s="194"/>
      <c r="R403" s="194"/>
      <c r="S403" s="194"/>
      <c r="T403" s="19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9" t="s">
        <v>159</v>
      </c>
      <c r="AU403" s="189" t="s">
        <v>81</v>
      </c>
      <c r="AV403" s="13" t="s">
        <v>81</v>
      </c>
      <c r="AW403" s="13" t="s">
        <v>33</v>
      </c>
      <c r="AX403" s="13" t="s">
        <v>71</v>
      </c>
      <c r="AY403" s="189" t="s">
        <v>144</v>
      </c>
    </row>
    <row r="404" s="13" customFormat="1">
      <c r="A404" s="13"/>
      <c r="B404" s="187"/>
      <c r="C404" s="13"/>
      <c r="D404" s="188" t="s">
        <v>159</v>
      </c>
      <c r="E404" s="189" t="s">
        <v>3</v>
      </c>
      <c r="F404" s="190" t="s">
        <v>1372</v>
      </c>
      <c r="G404" s="13"/>
      <c r="H404" s="191">
        <v>0.014</v>
      </c>
      <c r="I404" s="192"/>
      <c r="J404" s="13"/>
      <c r="K404" s="13"/>
      <c r="L404" s="187"/>
      <c r="M404" s="193"/>
      <c r="N404" s="194"/>
      <c r="O404" s="194"/>
      <c r="P404" s="194"/>
      <c r="Q404" s="194"/>
      <c r="R404" s="194"/>
      <c r="S404" s="194"/>
      <c r="T404" s="19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9" t="s">
        <v>159</v>
      </c>
      <c r="AU404" s="189" t="s">
        <v>81</v>
      </c>
      <c r="AV404" s="13" t="s">
        <v>81</v>
      </c>
      <c r="AW404" s="13" t="s">
        <v>33</v>
      </c>
      <c r="AX404" s="13" t="s">
        <v>71</v>
      </c>
      <c r="AY404" s="189" t="s">
        <v>144</v>
      </c>
    </row>
    <row r="405" s="16" customFormat="1">
      <c r="A405" s="16"/>
      <c r="B405" s="231"/>
      <c r="C405" s="16"/>
      <c r="D405" s="188" t="s">
        <v>159</v>
      </c>
      <c r="E405" s="232" t="s">
        <v>3</v>
      </c>
      <c r="F405" s="233" t="s">
        <v>1373</v>
      </c>
      <c r="G405" s="16"/>
      <c r="H405" s="232" t="s">
        <v>3</v>
      </c>
      <c r="I405" s="234"/>
      <c r="J405" s="16"/>
      <c r="K405" s="16"/>
      <c r="L405" s="231"/>
      <c r="M405" s="235"/>
      <c r="N405" s="236"/>
      <c r="O405" s="236"/>
      <c r="P405" s="236"/>
      <c r="Q405" s="236"/>
      <c r="R405" s="236"/>
      <c r="S405" s="236"/>
      <c r="T405" s="237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32" t="s">
        <v>159</v>
      </c>
      <c r="AU405" s="232" t="s">
        <v>81</v>
      </c>
      <c r="AV405" s="16" t="s">
        <v>79</v>
      </c>
      <c r="AW405" s="16" t="s">
        <v>33</v>
      </c>
      <c r="AX405" s="16" t="s">
        <v>71</v>
      </c>
      <c r="AY405" s="232" t="s">
        <v>144</v>
      </c>
    </row>
    <row r="406" s="13" customFormat="1">
      <c r="A406" s="13"/>
      <c r="B406" s="187"/>
      <c r="C406" s="13"/>
      <c r="D406" s="188" t="s">
        <v>159</v>
      </c>
      <c r="E406" s="189" t="s">
        <v>3</v>
      </c>
      <c r="F406" s="190" t="s">
        <v>1374</v>
      </c>
      <c r="G406" s="13"/>
      <c r="H406" s="191">
        <v>0.041000000000000002</v>
      </c>
      <c r="I406" s="192"/>
      <c r="J406" s="13"/>
      <c r="K406" s="13"/>
      <c r="L406" s="187"/>
      <c r="M406" s="193"/>
      <c r="N406" s="194"/>
      <c r="O406" s="194"/>
      <c r="P406" s="194"/>
      <c r="Q406" s="194"/>
      <c r="R406" s="194"/>
      <c r="S406" s="194"/>
      <c r="T406" s="19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9" t="s">
        <v>159</v>
      </c>
      <c r="AU406" s="189" t="s">
        <v>81</v>
      </c>
      <c r="AV406" s="13" t="s">
        <v>81</v>
      </c>
      <c r="AW406" s="13" t="s">
        <v>33</v>
      </c>
      <c r="AX406" s="13" t="s">
        <v>71</v>
      </c>
      <c r="AY406" s="189" t="s">
        <v>144</v>
      </c>
    </row>
    <row r="407" s="13" customFormat="1">
      <c r="A407" s="13"/>
      <c r="B407" s="187"/>
      <c r="C407" s="13"/>
      <c r="D407" s="188" t="s">
        <v>159</v>
      </c>
      <c r="E407" s="189" t="s">
        <v>3</v>
      </c>
      <c r="F407" s="190" t="s">
        <v>1375</v>
      </c>
      <c r="G407" s="13"/>
      <c r="H407" s="191">
        <v>0.0050000000000000001</v>
      </c>
      <c r="I407" s="192"/>
      <c r="J407" s="13"/>
      <c r="K407" s="13"/>
      <c r="L407" s="187"/>
      <c r="M407" s="193"/>
      <c r="N407" s="194"/>
      <c r="O407" s="194"/>
      <c r="P407" s="194"/>
      <c r="Q407" s="194"/>
      <c r="R407" s="194"/>
      <c r="S407" s="194"/>
      <c r="T407" s="19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9" t="s">
        <v>159</v>
      </c>
      <c r="AU407" s="189" t="s">
        <v>81</v>
      </c>
      <c r="AV407" s="13" t="s">
        <v>81</v>
      </c>
      <c r="AW407" s="13" t="s">
        <v>33</v>
      </c>
      <c r="AX407" s="13" t="s">
        <v>71</v>
      </c>
      <c r="AY407" s="189" t="s">
        <v>144</v>
      </c>
    </row>
    <row r="408" s="13" customFormat="1">
      <c r="A408" s="13"/>
      <c r="B408" s="187"/>
      <c r="C408" s="13"/>
      <c r="D408" s="188" t="s">
        <v>159</v>
      </c>
      <c r="E408" s="189" t="s">
        <v>3</v>
      </c>
      <c r="F408" s="190" t="s">
        <v>1376</v>
      </c>
      <c r="G408" s="13"/>
      <c r="H408" s="191">
        <v>0.012999999999999999</v>
      </c>
      <c r="I408" s="192"/>
      <c r="J408" s="13"/>
      <c r="K408" s="13"/>
      <c r="L408" s="187"/>
      <c r="M408" s="193"/>
      <c r="N408" s="194"/>
      <c r="O408" s="194"/>
      <c r="P408" s="194"/>
      <c r="Q408" s="194"/>
      <c r="R408" s="194"/>
      <c r="S408" s="194"/>
      <c r="T408" s="19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89" t="s">
        <v>159</v>
      </c>
      <c r="AU408" s="189" t="s">
        <v>81</v>
      </c>
      <c r="AV408" s="13" t="s">
        <v>81</v>
      </c>
      <c r="AW408" s="13" t="s">
        <v>33</v>
      </c>
      <c r="AX408" s="13" t="s">
        <v>71</v>
      </c>
      <c r="AY408" s="189" t="s">
        <v>144</v>
      </c>
    </row>
    <row r="409" s="13" customFormat="1">
      <c r="A409" s="13"/>
      <c r="B409" s="187"/>
      <c r="C409" s="13"/>
      <c r="D409" s="188" t="s">
        <v>159</v>
      </c>
      <c r="E409" s="189" t="s">
        <v>3</v>
      </c>
      <c r="F409" s="190" t="s">
        <v>1377</v>
      </c>
      <c r="G409" s="13"/>
      <c r="H409" s="191">
        <v>0.021999999999999999</v>
      </c>
      <c r="I409" s="192"/>
      <c r="J409" s="13"/>
      <c r="K409" s="13"/>
      <c r="L409" s="187"/>
      <c r="M409" s="193"/>
      <c r="N409" s="194"/>
      <c r="O409" s="194"/>
      <c r="P409" s="194"/>
      <c r="Q409" s="194"/>
      <c r="R409" s="194"/>
      <c r="S409" s="194"/>
      <c r="T409" s="19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9" t="s">
        <v>159</v>
      </c>
      <c r="AU409" s="189" t="s">
        <v>81</v>
      </c>
      <c r="AV409" s="13" t="s">
        <v>81</v>
      </c>
      <c r="AW409" s="13" t="s">
        <v>33</v>
      </c>
      <c r="AX409" s="13" t="s">
        <v>71</v>
      </c>
      <c r="AY409" s="189" t="s">
        <v>144</v>
      </c>
    </row>
    <row r="410" s="13" customFormat="1">
      <c r="A410" s="13"/>
      <c r="B410" s="187"/>
      <c r="C410" s="13"/>
      <c r="D410" s="188" t="s">
        <v>159</v>
      </c>
      <c r="E410" s="189" t="s">
        <v>3</v>
      </c>
      <c r="F410" s="190" t="s">
        <v>1378</v>
      </c>
      <c r="G410" s="13"/>
      <c r="H410" s="191">
        <v>0.012999999999999999</v>
      </c>
      <c r="I410" s="192"/>
      <c r="J410" s="13"/>
      <c r="K410" s="13"/>
      <c r="L410" s="187"/>
      <c r="M410" s="193"/>
      <c r="N410" s="194"/>
      <c r="O410" s="194"/>
      <c r="P410" s="194"/>
      <c r="Q410" s="194"/>
      <c r="R410" s="194"/>
      <c r="S410" s="194"/>
      <c r="T410" s="19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9" t="s">
        <v>159</v>
      </c>
      <c r="AU410" s="189" t="s">
        <v>81</v>
      </c>
      <c r="AV410" s="13" t="s">
        <v>81</v>
      </c>
      <c r="AW410" s="13" t="s">
        <v>33</v>
      </c>
      <c r="AX410" s="13" t="s">
        <v>71</v>
      </c>
      <c r="AY410" s="189" t="s">
        <v>144</v>
      </c>
    </row>
    <row r="411" s="13" customFormat="1">
      <c r="A411" s="13"/>
      <c r="B411" s="187"/>
      <c r="C411" s="13"/>
      <c r="D411" s="188" t="s">
        <v>159</v>
      </c>
      <c r="E411" s="189" t="s">
        <v>3</v>
      </c>
      <c r="F411" s="190" t="s">
        <v>1379</v>
      </c>
      <c r="G411" s="13"/>
      <c r="H411" s="191">
        <v>0.010999999999999999</v>
      </c>
      <c r="I411" s="192"/>
      <c r="J411" s="13"/>
      <c r="K411" s="13"/>
      <c r="L411" s="187"/>
      <c r="M411" s="193"/>
      <c r="N411" s="194"/>
      <c r="O411" s="194"/>
      <c r="P411" s="194"/>
      <c r="Q411" s="194"/>
      <c r="R411" s="194"/>
      <c r="S411" s="194"/>
      <c r="T411" s="19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9" t="s">
        <v>159</v>
      </c>
      <c r="AU411" s="189" t="s">
        <v>81</v>
      </c>
      <c r="AV411" s="13" t="s">
        <v>81</v>
      </c>
      <c r="AW411" s="13" t="s">
        <v>33</v>
      </c>
      <c r="AX411" s="13" t="s">
        <v>71</v>
      </c>
      <c r="AY411" s="189" t="s">
        <v>144</v>
      </c>
    </row>
    <row r="412" s="13" customFormat="1">
      <c r="A412" s="13"/>
      <c r="B412" s="187"/>
      <c r="C412" s="13"/>
      <c r="D412" s="188" t="s">
        <v>159</v>
      </c>
      <c r="E412" s="189" t="s">
        <v>3</v>
      </c>
      <c r="F412" s="190" t="s">
        <v>1380</v>
      </c>
      <c r="G412" s="13"/>
      <c r="H412" s="191">
        <v>0.0080000000000000002</v>
      </c>
      <c r="I412" s="192"/>
      <c r="J412" s="13"/>
      <c r="K412" s="13"/>
      <c r="L412" s="187"/>
      <c r="M412" s="193"/>
      <c r="N412" s="194"/>
      <c r="O412" s="194"/>
      <c r="P412" s="194"/>
      <c r="Q412" s="194"/>
      <c r="R412" s="194"/>
      <c r="S412" s="194"/>
      <c r="T412" s="19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9" t="s">
        <v>159</v>
      </c>
      <c r="AU412" s="189" t="s">
        <v>81</v>
      </c>
      <c r="AV412" s="13" t="s">
        <v>81</v>
      </c>
      <c r="AW412" s="13" t="s">
        <v>33</v>
      </c>
      <c r="AX412" s="13" t="s">
        <v>71</v>
      </c>
      <c r="AY412" s="189" t="s">
        <v>144</v>
      </c>
    </row>
    <row r="413" s="13" customFormat="1">
      <c r="A413" s="13"/>
      <c r="B413" s="187"/>
      <c r="C413" s="13"/>
      <c r="D413" s="188" t="s">
        <v>159</v>
      </c>
      <c r="E413" s="189" t="s">
        <v>3</v>
      </c>
      <c r="F413" s="190" t="s">
        <v>1381</v>
      </c>
      <c r="G413" s="13"/>
      <c r="H413" s="191">
        <v>0.0060000000000000001</v>
      </c>
      <c r="I413" s="192"/>
      <c r="J413" s="13"/>
      <c r="K413" s="13"/>
      <c r="L413" s="187"/>
      <c r="M413" s="193"/>
      <c r="N413" s="194"/>
      <c r="O413" s="194"/>
      <c r="P413" s="194"/>
      <c r="Q413" s="194"/>
      <c r="R413" s="194"/>
      <c r="S413" s="194"/>
      <c r="T413" s="19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9" t="s">
        <v>159</v>
      </c>
      <c r="AU413" s="189" t="s">
        <v>81</v>
      </c>
      <c r="AV413" s="13" t="s">
        <v>81</v>
      </c>
      <c r="AW413" s="13" t="s">
        <v>33</v>
      </c>
      <c r="AX413" s="13" t="s">
        <v>71</v>
      </c>
      <c r="AY413" s="189" t="s">
        <v>144</v>
      </c>
    </row>
    <row r="414" s="13" customFormat="1">
      <c r="A414" s="13"/>
      <c r="B414" s="187"/>
      <c r="C414" s="13"/>
      <c r="D414" s="188" t="s">
        <v>159</v>
      </c>
      <c r="E414" s="189" t="s">
        <v>3</v>
      </c>
      <c r="F414" s="190" t="s">
        <v>1382</v>
      </c>
      <c r="G414" s="13"/>
      <c r="H414" s="191">
        <v>0.021999999999999999</v>
      </c>
      <c r="I414" s="192"/>
      <c r="J414" s="13"/>
      <c r="K414" s="13"/>
      <c r="L414" s="187"/>
      <c r="M414" s="193"/>
      <c r="N414" s="194"/>
      <c r="O414" s="194"/>
      <c r="P414" s="194"/>
      <c r="Q414" s="194"/>
      <c r="R414" s="194"/>
      <c r="S414" s="194"/>
      <c r="T414" s="19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9" t="s">
        <v>159</v>
      </c>
      <c r="AU414" s="189" t="s">
        <v>81</v>
      </c>
      <c r="AV414" s="13" t="s">
        <v>81</v>
      </c>
      <c r="AW414" s="13" t="s">
        <v>33</v>
      </c>
      <c r="AX414" s="13" t="s">
        <v>71</v>
      </c>
      <c r="AY414" s="189" t="s">
        <v>144</v>
      </c>
    </row>
    <row r="415" s="13" customFormat="1">
      <c r="A415" s="13"/>
      <c r="B415" s="187"/>
      <c r="C415" s="13"/>
      <c r="D415" s="188" t="s">
        <v>159</v>
      </c>
      <c r="E415" s="189" t="s">
        <v>3</v>
      </c>
      <c r="F415" s="190" t="s">
        <v>1383</v>
      </c>
      <c r="G415" s="13"/>
      <c r="H415" s="191">
        <v>0.01</v>
      </c>
      <c r="I415" s="192"/>
      <c r="J415" s="13"/>
      <c r="K415" s="13"/>
      <c r="L415" s="187"/>
      <c r="M415" s="193"/>
      <c r="N415" s="194"/>
      <c r="O415" s="194"/>
      <c r="P415" s="194"/>
      <c r="Q415" s="194"/>
      <c r="R415" s="194"/>
      <c r="S415" s="194"/>
      <c r="T415" s="19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9" t="s">
        <v>159</v>
      </c>
      <c r="AU415" s="189" t="s">
        <v>81</v>
      </c>
      <c r="AV415" s="13" t="s">
        <v>81</v>
      </c>
      <c r="AW415" s="13" t="s">
        <v>33</v>
      </c>
      <c r="AX415" s="13" t="s">
        <v>71</v>
      </c>
      <c r="AY415" s="189" t="s">
        <v>144</v>
      </c>
    </row>
    <row r="416" s="13" customFormat="1">
      <c r="A416" s="13"/>
      <c r="B416" s="187"/>
      <c r="C416" s="13"/>
      <c r="D416" s="188" t="s">
        <v>159</v>
      </c>
      <c r="E416" s="189" t="s">
        <v>3</v>
      </c>
      <c r="F416" s="190" t="s">
        <v>1384</v>
      </c>
      <c r="G416" s="13"/>
      <c r="H416" s="191">
        <v>0.0070000000000000001</v>
      </c>
      <c r="I416" s="192"/>
      <c r="J416" s="13"/>
      <c r="K416" s="13"/>
      <c r="L416" s="187"/>
      <c r="M416" s="193"/>
      <c r="N416" s="194"/>
      <c r="O416" s="194"/>
      <c r="P416" s="194"/>
      <c r="Q416" s="194"/>
      <c r="R416" s="194"/>
      <c r="S416" s="194"/>
      <c r="T416" s="19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9" t="s">
        <v>159</v>
      </c>
      <c r="AU416" s="189" t="s">
        <v>81</v>
      </c>
      <c r="AV416" s="13" t="s">
        <v>81</v>
      </c>
      <c r="AW416" s="13" t="s">
        <v>33</v>
      </c>
      <c r="AX416" s="13" t="s">
        <v>71</v>
      </c>
      <c r="AY416" s="189" t="s">
        <v>144</v>
      </c>
    </row>
    <row r="417" s="13" customFormat="1">
      <c r="A417" s="13"/>
      <c r="B417" s="187"/>
      <c r="C417" s="13"/>
      <c r="D417" s="188" t="s">
        <v>159</v>
      </c>
      <c r="E417" s="189" t="s">
        <v>3</v>
      </c>
      <c r="F417" s="190" t="s">
        <v>1385</v>
      </c>
      <c r="G417" s="13"/>
      <c r="H417" s="191">
        <v>0.0089999999999999993</v>
      </c>
      <c r="I417" s="192"/>
      <c r="J417" s="13"/>
      <c r="K417" s="13"/>
      <c r="L417" s="187"/>
      <c r="M417" s="193"/>
      <c r="N417" s="194"/>
      <c r="O417" s="194"/>
      <c r="P417" s="194"/>
      <c r="Q417" s="194"/>
      <c r="R417" s="194"/>
      <c r="S417" s="194"/>
      <c r="T417" s="19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9" t="s">
        <v>159</v>
      </c>
      <c r="AU417" s="189" t="s">
        <v>81</v>
      </c>
      <c r="AV417" s="13" t="s">
        <v>81</v>
      </c>
      <c r="AW417" s="13" t="s">
        <v>33</v>
      </c>
      <c r="AX417" s="13" t="s">
        <v>71</v>
      </c>
      <c r="AY417" s="189" t="s">
        <v>144</v>
      </c>
    </row>
    <row r="418" s="14" customFormat="1">
      <c r="A418" s="14"/>
      <c r="B418" s="196"/>
      <c r="C418" s="14"/>
      <c r="D418" s="188" t="s">
        <v>159</v>
      </c>
      <c r="E418" s="197" t="s">
        <v>3</v>
      </c>
      <c r="F418" s="198" t="s">
        <v>163</v>
      </c>
      <c r="G418" s="14"/>
      <c r="H418" s="199">
        <v>0.90500000000000003</v>
      </c>
      <c r="I418" s="200"/>
      <c r="J418" s="14"/>
      <c r="K418" s="14"/>
      <c r="L418" s="196"/>
      <c r="M418" s="201"/>
      <c r="N418" s="202"/>
      <c r="O418" s="202"/>
      <c r="P418" s="202"/>
      <c r="Q418" s="202"/>
      <c r="R418" s="202"/>
      <c r="S418" s="202"/>
      <c r="T418" s="20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7" t="s">
        <v>159</v>
      </c>
      <c r="AU418" s="197" t="s">
        <v>81</v>
      </c>
      <c r="AV418" s="14" t="s">
        <v>151</v>
      </c>
      <c r="AW418" s="14" t="s">
        <v>33</v>
      </c>
      <c r="AX418" s="14" t="s">
        <v>79</v>
      </c>
      <c r="AY418" s="197" t="s">
        <v>144</v>
      </c>
    </row>
    <row r="419" s="2" customFormat="1" ht="24.15" customHeight="1">
      <c r="A419" s="41"/>
      <c r="B419" s="168"/>
      <c r="C419" s="169" t="s">
        <v>469</v>
      </c>
      <c r="D419" s="169" t="s">
        <v>146</v>
      </c>
      <c r="E419" s="170" t="s">
        <v>1386</v>
      </c>
      <c r="F419" s="171" t="s">
        <v>1387</v>
      </c>
      <c r="G419" s="172" t="s">
        <v>149</v>
      </c>
      <c r="H419" s="173">
        <v>24.196999999999999</v>
      </c>
      <c r="I419" s="174"/>
      <c r="J419" s="175">
        <f>ROUND(I419*H419,2)</f>
        <v>0</v>
      </c>
      <c r="K419" s="171" t="s">
        <v>150</v>
      </c>
      <c r="L419" s="42"/>
      <c r="M419" s="176" t="s">
        <v>3</v>
      </c>
      <c r="N419" s="177" t="s">
        <v>42</v>
      </c>
      <c r="O419" s="75"/>
      <c r="P419" s="178">
        <f>O419*H419</f>
        <v>0</v>
      </c>
      <c r="Q419" s="178">
        <v>0.0045999999999999999</v>
      </c>
      <c r="R419" s="178">
        <f>Q419*H419</f>
        <v>0.11130619999999999</v>
      </c>
      <c r="S419" s="178">
        <v>0</v>
      </c>
      <c r="T419" s="179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180" t="s">
        <v>151</v>
      </c>
      <c r="AT419" s="180" t="s">
        <v>146</v>
      </c>
      <c r="AU419" s="180" t="s">
        <v>81</v>
      </c>
      <c r="AY419" s="22" t="s">
        <v>144</v>
      </c>
      <c r="BE419" s="181">
        <f>IF(N419="základní",J419,0)</f>
        <v>0</v>
      </c>
      <c r="BF419" s="181">
        <f>IF(N419="snížená",J419,0)</f>
        <v>0</v>
      </c>
      <c r="BG419" s="181">
        <f>IF(N419="zákl. přenesená",J419,0)</f>
        <v>0</v>
      </c>
      <c r="BH419" s="181">
        <f>IF(N419="sníž. přenesená",J419,0)</f>
        <v>0</v>
      </c>
      <c r="BI419" s="181">
        <f>IF(N419="nulová",J419,0)</f>
        <v>0</v>
      </c>
      <c r="BJ419" s="22" t="s">
        <v>79</v>
      </c>
      <c r="BK419" s="181">
        <f>ROUND(I419*H419,2)</f>
        <v>0</v>
      </c>
      <c r="BL419" s="22" t="s">
        <v>151</v>
      </c>
      <c r="BM419" s="180" t="s">
        <v>1388</v>
      </c>
    </row>
    <row r="420" s="2" customFormat="1">
      <c r="A420" s="41"/>
      <c r="B420" s="42"/>
      <c r="C420" s="41"/>
      <c r="D420" s="182" t="s">
        <v>153</v>
      </c>
      <c r="E420" s="41"/>
      <c r="F420" s="183" t="s">
        <v>1389</v>
      </c>
      <c r="G420" s="41"/>
      <c r="H420" s="41"/>
      <c r="I420" s="184"/>
      <c r="J420" s="41"/>
      <c r="K420" s="41"/>
      <c r="L420" s="42"/>
      <c r="M420" s="185"/>
      <c r="N420" s="186"/>
      <c r="O420" s="75"/>
      <c r="P420" s="75"/>
      <c r="Q420" s="75"/>
      <c r="R420" s="75"/>
      <c r="S420" s="75"/>
      <c r="T420" s="76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2" t="s">
        <v>153</v>
      </c>
      <c r="AU420" s="22" t="s">
        <v>81</v>
      </c>
    </row>
    <row r="421" s="16" customFormat="1">
      <c r="A421" s="16"/>
      <c r="B421" s="231"/>
      <c r="C421" s="16"/>
      <c r="D421" s="188" t="s">
        <v>159</v>
      </c>
      <c r="E421" s="232" t="s">
        <v>3</v>
      </c>
      <c r="F421" s="233" t="s">
        <v>1390</v>
      </c>
      <c r="G421" s="16"/>
      <c r="H421" s="232" t="s">
        <v>3</v>
      </c>
      <c r="I421" s="234"/>
      <c r="J421" s="16"/>
      <c r="K421" s="16"/>
      <c r="L421" s="231"/>
      <c r="M421" s="235"/>
      <c r="N421" s="236"/>
      <c r="O421" s="236"/>
      <c r="P421" s="236"/>
      <c r="Q421" s="236"/>
      <c r="R421" s="236"/>
      <c r="S421" s="236"/>
      <c r="T421" s="237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32" t="s">
        <v>159</v>
      </c>
      <c r="AU421" s="232" t="s">
        <v>81</v>
      </c>
      <c r="AV421" s="16" t="s">
        <v>79</v>
      </c>
      <c r="AW421" s="16" t="s">
        <v>33</v>
      </c>
      <c r="AX421" s="16" t="s">
        <v>71</v>
      </c>
      <c r="AY421" s="232" t="s">
        <v>144</v>
      </c>
    </row>
    <row r="422" s="16" customFormat="1">
      <c r="A422" s="16"/>
      <c r="B422" s="231"/>
      <c r="C422" s="16"/>
      <c r="D422" s="188" t="s">
        <v>159</v>
      </c>
      <c r="E422" s="232" t="s">
        <v>3</v>
      </c>
      <c r="F422" s="233" t="s">
        <v>1345</v>
      </c>
      <c r="G422" s="16"/>
      <c r="H422" s="232" t="s">
        <v>3</v>
      </c>
      <c r="I422" s="234"/>
      <c r="J422" s="16"/>
      <c r="K422" s="16"/>
      <c r="L422" s="231"/>
      <c r="M422" s="235"/>
      <c r="N422" s="236"/>
      <c r="O422" s="236"/>
      <c r="P422" s="236"/>
      <c r="Q422" s="236"/>
      <c r="R422" s="236"/>
      <c r="S422" s="236"/>
      <c r="T422" s="237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32" t="s">
        <v>159</v>
      </c>
      <c r="AU422" s="232" t="s">
        <v>81</v>
      </c>
      <c r="AV422" s="16" t="s">
        <v>79</v>
      </c>
      <c r="AW422" s="16" t="s">
        <v>33</v>
      </c>
      <c r="AX422" s="16" t="s">
        <v>71</v>
      </c>
      <c r="AY422" s="232" t="s">
        <v>144</v>
      </c>
    </row>
    <row r="423" s="13" customFormat="1">
      <c r="A423" s="13"/>
      <c r="B423" s="187"/>
      <c r="C423" s="13"/>
      <c r="D423" s="188" t="s">
        <v>159</v>
      </c>
      <c r="E423" s="189" t="s">
        <v>3</v>
      </c>
      <c r="F423" s="190" t="s">
        <v>1391</v>
      </c>
      <c r="G423" s="13"/>
      <c r="H423" s="191">
        <v>2.6400000000000001</v>
      </c>
      <c r="I423" s="192"/>
      <c r="J423" s="13"/>
      <c r="K423" s="13"/>
      <c r="L423" s="187"/>
      <c r="M423" s="193"/>
      <c r="N423" s="194"/>
      <c r="O423" s="194"/>
      <c r="P423" s="194"/>
      <c r="Q423" s="194"/>
      <c r="R423" s="194"/>
      <c r="S423" s="194"/>
      <c r="T423" s="19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9" t="s">
        <v>159</v>
      </c>
      <c r="AU423" s="189" t="s">
        <v>81</v>
      </c>
      <c r="AV423" s="13" t="s">
        <v>81</v>
      </c>
      <c r="AW423" s="13" t="s">
        <v>33</v>
      </c>
      <c r="AX423" s="13" t="s">
        <v>71</v>
      </c>
      <c r="AY423" s="189" t="s">
        <v>144</v>
      </c>
    </row>
    <row r="424" s="13" customFormat="1">
      <c r="A424" s="13"/>
      <c r="B424" s="187"/>
      <c r="C424" s="13"/>
      <c r="D424" s="188" t="s">
        <v>159</v>
      </c>
      <c r="E424" s="189" t="s">
        <v>3</v>
      </c>
      <c r="F424" s="190" t="s">
        <v>1392</v>
      </c>
      <c r="G424" s="13"/>
      <c r="H424" s="191">
        <v>0.95999999999999996</v>
      </c>
      <c r="I424" s="192"/>
      <c r="J424" s="13"/>
      <c r="K424" s="13"/>
      <c r="L424" s="187"/>
      <c r="M424" s="193"/>
      <c r="N424" s="194"/>
      <c r="O424" s="194"/>
      <c r="P424" s="194"/>
      <c r="Q424" s="194"/>
      <c r="R424" s="194"/>
      <c r="S424" s="194"/>
      <c r="T424" s="19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9" t="s">
        <v>159</v>
      </c>
      <c r="AU424" s="189" t="s">
        <v>81</v>
      </c>
      <c r="AV424" s="13" t="s">
        <v>81</v>
      </c>
      <c r="AW424" s="13" t="s">
        <v>33</v>
      </c>
      <c r="AX424" s="13" t="s">
        <v>71</v>
      </c>
      <c r="AY424" s="189" t="s">
        <v>144</v>
      </c>
    </row>
    <row r="425" s="16" customFormat="1">
      <c r="A425" s="16"/>
      <c r="B425" s="231"/>
      <c r="C425" s="16"/>
      <c r="D425" s="188" t="s">
        <v>159</v>
      </c>
      <c r="E425" s="232" t="s">
        <v>3</v>
      </c>
      <c r="F425" s="233" t="s">
        <v>1347</v>
      </c>
      <c r="G425" s="16"/>
      <c r="H425" s="232" t="s">
        <v>3</v>
      </c>
      <c r="I425" s="234"/>
      <c r="J425" s="16"/>
      <c r="K425" s="16"/>
      <c r="L425" s="231"/>
      <c r="M425" s="235"/>
      <c r="N425" s="236"/>
      <c r="O425" s="236"/>
      <c r="P425" s="236"/>
      <c r="Q425" s="236"/>
      <c r="R425" s="236"/>
      <c r="S425" s="236"/>
      <c r="T425" s="237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32" t="s">
        <v>159</v>
      </c>
      <c r="AU425" s="232" t="s">
        <v>81</v>
      </c>
      <c r="AV425" s="16" t="s">
        <v>79</v>
      </c>
      <c r="AW425" s="16" t="s">
        <v>33</v>
      </c>
      <c r="AX425" s="16" t="s">
        <v>71</v>
      </c>
      <c r="AY425" s="232" t="s">
        <v>144</v>
      </c>
    </row>
    <row r="426" s="13" customFormat="1">
      <c r="A426" s="13"/>
      <c r="B426" s="187"/>
      <c r="C426" s="13"/>
      <c r="D426" s="188" t="s">
        <v>159</v>
      </c>
      <c r="E426" s="189" t="s">
        <v>3</v>
      </c>
      <c r="F426" s="190" t="s">
        <v>1393</v>
      </c>
      <c r="G426" s="13"/>
      <c r="H426" s="191">
        <v>16.396999999999998</v>
      </c>
      <c r="I426" s="192"/>
      <c r="J426" s="13"/>
      <c r="K426" s="13"/>
      <c r="L426" s="187"/>
      <c r="M426" s="193"/>
      <c r="N426" s="194"/>
      <c r="O426" s="194"/>
      <c r="P426" s="194"/>
      <c r="Q426" s="194"/>
      <c r="R426" s="194"/>
      <c r="S426" s="194"/>
      <c r="T426" s="19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9" t="s">
        <v>159</v>
      </c>
      <c r="AU426" s="189" t="s">
        <v>81</v>
      </c>
      <c r="AV426" s="13" t="s">
        <v>81</v>
      </c>
      <c r="AW426" s="13" t="s">
        <v>33</v>
      </c>
      <c r="AX426" s="13" t="s">
        <v>71</v>
      </c>
      <c r="AY426" s="189" t="s">
        <v>144</v>
      </c>
    </row>
    <row r="427" s="13" customFormat="1">
      <c r="A427" s="13"/>
      <c r="B427" s="187"/>
      <c r="C427" s="13"/>
      <c r="D427" s="188" t="s">
        <v>159</v>
      </c>
      <c r="E427" s="189" t="s">
        <v>3</v>
      </c>
      <c r="F427" s="190" t="s">
        <v>1394</v>
      </c>
      <c r="G427" s="13"/>
      <c r="H427" s="191">
        <v>1.8</v>
      </c>
      <c r="I427" s="192"/>
      <c r="J427" s="13"/>
      <c r="K427" s="13"/>
      <c r="L427" s="187"/>
      <c r="M427" s="193"/>
      <c r="N427" s="194"/>
      <c r="O427" s="194"/>
      <c r="P427" s="194"/>
      <c r="Q427" s="194"/>
      <c r="R427" s="194"/>
      <c r="S427" s="194"/>
      <c r="T427" s="19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9" t="s">
        <v>159</v>
      </c>
      <c r="AU427" s="189" t="s">
        <v>81</v>
      </c>
      <c r="AV427" s="13" t="s">
        <v>81</v>
      </c>
      <c r="AW427" s="13" t="s">
        <v>33</v>
      </c>
      <c r="AX427" s="13" t="s">
        <v>71</v>
      </c>
      <c r="AY427" s="189" t="s">
        <v>144</v>
      </c>
    </row>
    <row r="428" s="16" customFormat="1">
      <c r="A428" s="16"/>
      <c r="B428" s="231"/>
      <c r="C428" s="16"/>
      <c r="D428" s="188" t="s">
        <v>159</v>
      </c>
      <c r="E428" s="232" t="s">
        <v>3</v>
      </c>
      <c r="F428" s="233" t="s">
        <v>1395</v>
      </c>
      <c r="G428" s="16"/>
      <c r="H428" s="232" t="s">
        <v>3</v>
      </c>
      <c r="I428" s="234"/>
      <c r="J428" s="16"/>
      <c r="K428" s="16"/>
      <c r="L428" s="231"/>
      <c r="M428" s="235"/>
      <c r="N428" s="236"/>
      <c r="O428" s="236"/>
      <c r="P428" s="236"/>
      <c r="Q428" s="236"/>
      <c r="R428" s="236"/>
      <c r="S428" s="236"/>
      <c r="T428" s="237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32" t="s">
        <v>159</v>
      </c>
      <c r="AU428" s="232" t="s">
        <v>81</v>
      </c>
      <c r="AV428" s="16" t="s">
        <v>79</v>
      </c>
      <c r="AW428" s="16" t="s">
        <v>33</v>
      </c>
      <c r="AX428" s="16" t="s">
        <v>71</v>
      </c>
      <c r="AY428" s="232" t="s">
        <v>144</v>
      </c>
    </row>
    <row r="429" s="13" customFormat="1">
      <c r="A429" s="13"/>
      <c r="B429" s="187"/>
      <c r="C429" s="13"/>
      <c r="D429" s="188" t="s">
        <v>159</v>
      </c>
      <c r="E429" s="189" t="s">
        <v>3</v>
      </c>
      <c r="F429" s="190" t="s">
        <v>1396</v>
      </c>
      <c r="G429" s="13"/>
      <c r="H429" s="191">
        <v>2.3999999999999999</v>
      </c>
      <c r="I429" s="192"/>
      <c r="J429" s="13"/>
      <c r="K429" s="13"/>
      <c r="L429" s="187"/>
      <c r="M429" s="193"/>
      <c r="N429" s="194"/>
      <c r="O429" s="194"/>
      <c r="P429" s="194"/>
      <c r="Q429" s="194"/>
      <c r="R429" s="194"/>
      <c r="S429" s="194"/>
      <c r="T429" s="19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9" t="s">
        <v>159</v>
      </c>
      <c r="AU429" s="189" t="s">
        <v>81</v>
      </c>
      <c r="AV429" s="13" t="s">
        <v>81</v>
      </c>
      <c r="AW429" s="13" t="s">
        <v>33</v>
      </c>
      <c r="AX429" s="13" t="s">
        <v>71</v>
      </c>
      <c r="AY429" s="189" t="s">
        <v>144</v>
      </c>
    </row>
    <row r="430" s="14" customFormat="1">
      <c r="A430" s="14"/>
      <c r="B430" s="196"/>
      <c r="C430" s="14"/>
      <c r="D430" s="188" t="s">
        <v>159</v>
      </c>
      <c r="E430" s="197" t="s">
        <v>3</v>
      </c>
      <c r="F430" s="198" t="s">
        <v>163</v>
      </c>
      <c r="G430" s="14"/>
      <c r="H430" s="199">
        <v>24.196999999999999</v>
      </c>
      <c r="I430" s="200"/>
      <c r="J430" s="14"/>
      <c r="K430" s="14"/>
      <c r="L430" s="196"/>
      <c r="M430" s="201"/>
      <c r="N430" s="202"/>
      <c r="O430" s="202"/>
      <c r="P430" s="202"/>
      <c r="Q430" s="202"/>
      <c r="R430" s="202"/>
      <c r="S430" s="202"/>
      <c r="T430" s="20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7" t="s">
        <v>159</v>
      </c>
      <c r="AU430" s="197" t="s">
        <v>81</v>
      </c>
      <c r="AV430" s="14" t="s">
        <v>151</v>
      </c>
      <c r="AW430" s="14" t="s">
        <v>33</v>
      </c>
      <c r="AX430" s="14" t="s">
        <v>79</v>
      </c>
      <c r="AY430" s="197" t="s">
        <v>144</v>
      </c>
    </row>
    <row r="431" s="2" customFormat="1" ht="24.15" customHeight="1">
      <c r="A431" s="41"/>
      <c r="B431" s="168"/>
      <c r="C431" s="169" t="s">
        <v>475</v>
      </c>
      <c r="D431" s="169" t="s">
        <v>146</v>
      </c>
      <c r="E431" s="170" t="s">
        <v>1397</v>
      </c>
      <c r="F431" s="171" t="s">
        <v>1398</v>
      </c>
      <c r="G431" s="172" t="s">
        <v>149</v>
      </c>
      <c r="H431" s="173">
        <v>24.196999999999999</v>
      </c>
      <c r="I431" s="174"/>
      <c r="J431" s="175">
        <f>ROUND(I431*H431,2)</f>
        <v>0</v>
      </c>
      <c r="K431" s="171" t="s">
        <v>150</v>
      </c>
      <c r="L431" s="42"/>
      <c r="M431" s="176" t="s">
        <v>3</v>
      </c>
      <c r="N431" s="177" t="s">
        <v>42</v>
      </c>
      <c r="O431" s="75"/>
      <c r="P431" s="178">
        <f>O431*H431</f>
        <v>0</v>
      </c>
      <c r="Q431" s="178">
        <v>0</v>
      </c>
      <c r="R431" s="178">
        <f>Q431*H431</f>
        <v>0</v>
      </c>
      <c r="S431" s="178">
        <v>0</v>
      </c>
      <c r="T431" s="179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180" t="s">
        <v>151</v>
      </c>
      <c r="AT431" s="180" t="s">
        <v>146</v>
      </c>
      <c r="AU431" s="180" t="s">
        <v>81</v>
      </c>
      <c r="AY431" s="22" t="s">
        <v>144</v>
      </c>
      <c r="BE431" s="181">
        <f>IF(N431="základní",J431,0)</f>
        <v>0</v>
      </c>
      <c r="BF431" s="181">
        <f>IF(N431="snížená",J431,0)</f>
        <v>0</v>
      </c>
      <c r="BG431" s="181">
        <f>IF(N431="zákl. přenesená",J431,0)</f>
        <v>0</v>
      </c>
      <c r="BH431" s="181">
        <f>IF(N431="sníž. přenesená",J431,0)</f>
        <v>0</v>
      </c>
      <c r="BI431" s="181">
        <f>IF(N431="nulová",J431,0)</f>
        <v>0</v>
      </c>
      <c r="BJ431" s="22" t="s">
        <v>79</v>
      </c>
      <c r="BK431" s="181">
        <f>ROUND(I431*H431,2)</f>
        <v>0</v>
      </c>
      <c r="BL431" s="22" t="s">
        <v>151</v>
      </c>
      <c r="BM431" s="180" t="s">
        <v>1399</v>
      </c>
    </row>
    <row r="432" s="2" customFormat="1">
      <c r="A432" s="41"/>
      <c r="B432" s="42"/>
      <c r="C432" s="41"/>
      <c r="D432" s="182" t="s">
        <v>153</v>
      </c>
      <c r="E432" s="41"/>
      <c r="F432" s="183" t="s">
        <v>1400</v>
      </c>
      <c r="G432" s="41"/>
      <c r="H432" s="41"/>
      <c r="I432" s="184"/>
      <c r="J432" s="41"/>
      <c r="K432" s="41"/>
      <c r="L432" s="42"/>
      <c r="M432" s="185"/>
      <c r="N432" s="186"/>
      <c r="O432" s="75"/>
      <c r="P432" s="75"/>
      <c r="Q432" s="75"/>
      <c r="R432" s="75"/>
      <c r="S432" s="75"/>
      <c r="T432" s="76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2" t="s">
        <v>153</v>
      </c>
      <c r="AU432" s="22" t="s">
        <v>81</v>
      </c>
    </row>
    <row r="433" s="2" customFormat="1" ht="24.15" customHeight="1">
      <c r="A433" s="41"/>
      <c r="B433" s="168"/>
      <c r="C433" s="169" t="s">
        <v>481</v>
      </c>
      <c r="D433" s="169" t="s">
        <v>146</v>
      </c>
      <c r="E433" s="170" t="s">
        <v>1401</v>
      </c>
      <c r="F433" s="171" t="s">
        <v>1402</v>
      </c>
      <c r="G433" s="172" t="s">
        <v>725</v>
      </c>
      <c r="H433" s="173">
        <v>1</v>
      </c>
      <c r="I433" s="174"/>
      <c r="J433" s="175">
        <f>ROUND(I433*H433,2)</f>
        <v>0</v>
      </c>
      <c r="K433" s="171" t="s">
        <v>868</v>
      </c>
      <c r="L433" s="42"/>
      <c r="M433" s="176" t="s">
        <v>3</v>
      </c>
      <c r="N433" s="177" t="s">
        <v>42</v>
      </c>
      <c r="O433" s="75"/>
      <c r="P433" s="178">
        <f>O433*H433</f>
        <v>0</v>
      </c>
      <c r="Q433" s="178">
        <v>0</v>
      </c>
      <c r="R433" s="178">
        <f>Q433*H433</f>
        <v>0</v>
      </c>
      <c r="S433" s="178">
        <v>0</v>
      </c>
      <c r="T433" s="179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180" t="s">
        <v>151</v>
      </c>
      <c r="AT433" s="180" t="s">
        <v>146</v>
      </c>
      <c r="AU433" s="180" t="s">
        <v>81</v>
      </c>
      <c r="AY433" s="22" t="s">
        <v>144</v>
      </c>
      <c r="BE433" s="181">
        <f>IF(N433="základní",J433,0)</f>
        <v>0</v>
      </c>
      <c r="BF433" s="181">
        <f>IF(N433="snížená",J433,0)</f>
        <v>0</v>
      </c>
      <c r="BG433" s="181">
        <f>IF(N433="zákl. přenesená",J433,0)</f>
        <v>0</v>
      </c>
      <c r="BH433" s="181">
        <f>IF(N433="sníž. přenesená",J433,0)</f>
        <v>0</v>
      </c>
      <c r="BI433" s="181">
        <f>IF(N433="nulová",J433,0)</f>
        <v>0</v>
      </c>
      <c r="BJ433" s="22" t="s">
        <v>79</v>
      </c>
      <c r="BK433" s="181">
        <f>ROUND(I433*H433,2)</f>
        <v>0</v>
      </c>
      <c r="BL433" s="22" t="s">
        <v>151</v>
      </c>
      <c r="BM433" s="180" t="s">
        <v>1403</v>
      </c>
    </row>
    <row r="434" s="2" customFormat="1" ht="37.8" customHeight="1">
      <c r="A434" s="41"/>
      <c r="B434" s="168"/>
      <c r="C434" s="169" t="s">
        <v>489</v>
      </c>
      <c r="D434" s="169" t="s">
        <v>146</v>
      </c>
      <c r="E434" s="170" t="s">
        <v>1404</v>
      </c>
      <c r="F434" s="171" t="s">
        <v>1405</v>
      </c>
      <c r="G434" s="172" t="s">
        <v>1155</v>
      </c>
      <c r="H434" s="173">
        <v>0</v>
      </c>
      <c r="I434" s="174"/>
      <c r="J434" s="175">
        <f>ROUND(I434*H434,2)</f>
        <v>0</v>
      </c>
      <c r="K434" s="171" t="s">
        <v>868</v>
      </c>
      <c r="L434" s="42"/>
      <c r="M434" s="176" t="s">
        <v>3</v>
      </c>
      <c r="N434" s="177" t="s">
        <v>42</v>
      </c>
      <c r="O434" s="75"/>
      <c r="P434" s="178">
        <f>O434*H434</f>
        <v>0</v>
      </c>
      <c r="Q434" s="178">
        <v>0</v>
      </c>
      <c r="R434" s="178">
        <f>Q434*H434</f>
        <v>0</v>
      </c>
      <c r="S434" s="178">
        <v>0</v>
      </c>
      <c r="T434" s="179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180" t="s">
        <v>151</v>
      </c>
      <c r="AT434" s="180" t="s">
        <v>146</v>
      </c>
      <c r="AU434" s="180" t="s">
        <v>81</v>
      </c>
      <c r="AY434" s="22" t="s">
        <v>144</v>
      </c>
      <c r="BE434" s="181">
        <f>IF(N434="základní",J434,0)</f>
        <v>0</v>
      </c>
      <c r="BF434" s="181">
        <f>IF(N434="snížená",J434,0)</f>
        <v>0</v>
      </c>
      <c r="BG434" s="181">
        <f>IF(N434="zákl. přenesená",J434,0)</f>
        <v>0</v>
      </c>
      <c r="BH434" s="181">
        <f>IF(N434="sníž. přenesená",J434,0)</f>
        <v>0</v>
      </c>
      <c r="BI434" s="181">
        <f>IF(N434="nulová",J434,0)</f>
        <v>0</v>
      </c>
      <c r="BJ434" s="22" t="s">
        <v>79</v>
      </c>
      <c r="BK434" s="181">
        <f>ROUND(I434*H434,2)</f>
        <v>0</v>
      </c>
      <c r="BL434" s="22" t="s">
        <v>151</v>
      </c>
      <c r="BM434" s="180" t="s">
        <v>1406</v>
      </c>
    </row>
    <row r="435" s="12" customFormat="1" ht="22.8" customHeight="1">
      <c r="A435" s="12"/>
      <c r="B435" s="155"/>
      <c r="C435" s="12"/>
      <c r="D435" s="156" t="s">
        <v>70</v>
      </c>
      <c r="E435" s="166" t="s">
        <v>1407</v>
      </c>
      <c r="F435" s="166" t="s">
        <v>1408</v>
      </c>
      <c r="G435" s="12"/>
      <c r="H435" s="12"/>
      <c r="I435" s="158"/>
      <c r="J435" s="167">
        <f>BK435</f>
        <v>0</v>
      </c>
      <c r="K435" s="12"/>
      <c r="L435" s="155"/>
      <c r="M435" s="160"/>
      <c r="N435" s="161"/>
      <c r="O435" s="161"/>
      <c r="P435" s="162">
        <f>P436</f>
        <v>0</v>
      </c>
      <c r="Q435" s="161"/>
      <c r="R435" s="162">
        <f>R436</f>
        <v>0</v>
      </c>
      <c r="S435" s="161"/>
      <c r="T435" s="163">
        <f>T436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56" t="s">
        <v>151</v>
      </c>
      <c r="AT435" s="164" t="s">
        <v>70</v>
      </c>
      <c r="AU435" s="164" t="s">
        <v>79</v>
      </c>
      <c r="AY435" s="156" t="s">
        <v>144</v>
      </c>
      <c r="BK435" s="165">
        <f>BK436</f>
        <v>0</v>
      </c>
    </row>
    <row r="436" s="2" customFormat="1" ht="37.8" customHeight="1">
      <c r="A436" s="41"/>
      <c r="B436" s="168"/>
      <c r="C436" s="169" t="s">
        <v>1409</v>
      </c>
      <c r="D436" s="169" t="s">
        <v>146</v>
      </c>
      <c r="E436" s="170" t="s">
        <v>1410</v>
      </c>
      <c r="F436" s="171" t="s">
        <v>1411</v>
      </c>
      <c r="G436" s="172" t="s">
        <v>1155</v>
      </c>
      <c r="H436" s="173">
        <v>1</v>
      </c>
      <c r="I436" s="174"/>
      <c r="J436" s="175">
        <f>ROUND(I436*H436,2)</f>
        <v>0</v>
      </c>
      <c r="K436" s="171" t="s">
        <v>868</v>
      </c>
      <c r="L436" s="42"/>
      <c r="M436" s="238" t="s">
        <v>3</v>
      </c>
      <c r="N436" s="239" t="s">
        <v>42</v>
      </c>
      <c r="O436" s="217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180" t="s">
        <v>151</v>
      </c>
      <c r="AT436" s="180" t="s">
        <v>146</v>
      </c>
      <c r="AU436" s="180" t="s">
        <v>81</v>
      </c>
      <c r="AY436" s="22" t="s">
        <v>144</v>
      </c>
      <c r="BE436" s="181">
        <f>IF(N436="základní",J436,0)</f>
        <v>0</v>
      </c>
      <c r="BF436" s="181">
        <f>IF(N436="snížená",J436,0)</f>
        <v>0</v>
      </c>
      <c r="BG436" s="181">
        <f>IF(N436="zákl. přenesená",J436,0)</f>
        <v>0</v>
      </c>
      <c r="BH436" s="181">
        <f>IF(N436="sníž. přenesená",J436,0)</f>
        <v>0</v>
      </c>
      <c r="BI436" s="181">
        <f>IF(N436="nulová",J436,0)</f>
        <v>0</v>
      </c>
      <c r="BJ436" s="22" t="s">
        <v>79</v>
      </c>
      <c r="BK436" s="181">
        <f>ROUND(I436*H436,2)</f>
        <v>0</v>
      </c>
      <c r="BL436" s="22" t="s">
        <v>151</v>
      </c>
      <c r="BM436" s="180" t="s">
        <v>1412</v>
      </c>
    </row>
    <row r="437" s="2" customFormat="1" ht="6.96" customHeight="1">
      <c r="A437" s="41"/>
      <c r="B437" s="58"/>
      <c r="C437" s="59"/>
      <c r="D437" s="59"/>
      <c r="E437" s="59"/>
      <c r="F437" s="59"/>
      <c r="G437" s="59"/>
      <c r="H437" s="59"/>
      <c r="I437" s="59"/>
      <c r="J437" s="59"/>
      <c r="K437" s="59"/>
      <c r="L437" s="42"/>
      <c r="M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</sheetData>
  <autoFilter ref="C97:K436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3" r:id="rId1" display="https://podminky.urs.cz/item/CS_URS_2025_01/133251103"/>
    <hyperlink ref="F116" r:id="rId2" display="https://podminky.urs.cz/item/CS_URS_2025_01/132212131"/>
    <hyperlink ref="F123" r:id="rId3" display="https://podminky.urs.cz/item/CS_URS_2025_01/133212811"/>
    <hyperlink ref="F141" r:id="rId4" display="https://podminky.urs.cz/item/CS_URS_2025_01/174111101"/>
    <hyperlink ref="F152" r:id="rId5" display="https://podminky.urs.cz/item/CS_URS_2025_01/162251101"/>
    <hyperlink ref="F154" r:id="rId6" display="https://podminky.urs.cz/item/CS_URS_2025_01/167151111"/>
    <hyperlink ref="F157" r:id="rId7" display="https://podminky.urs.cz/item/CS_URS_2025_01/162751117"/>
    <hyperlink ref="F163" r:id="rId8" display="https://podminky.urs.cz/item/CS_URS_2025_01/162751119"/>
    <hyperlink ref="F167" r:id="rId9" display="https://podminky.urs.cz/item/CS_URS_2025_01/997013873"/>
    <hyperlink ref="F170" r:id="rId10" display="https://podminky.urs.cz/item/CS_URS_2025_01/275313511"/>
    <hyperlink ref="F174" r:id="rId11" display="https://podminky.urs.cz/item/CS_URS_2025_01/275313711"/>
    <hyperlink ref="F195" r:id="rId12" display="https://podminky.urs.cz/item/CS_URS_2025_01/275351121"/>
    <hyperlink ref="F216" r:id="rId13" display="https://podminky.urs.cz/item/CS_URS_2025_01/275351122"/>
    <hyperlink ref="F218" r:id="rId14" display="https://podminky.urs.cz/item/CS_URS_2025_01/211971110"/>
    <hyperlink ref="F227" r:id="rId15" display="https://podminky.urs.cz/item/CS_URS_2025_01/632451454"/>
    <hyperlink ref="F242" r:id="rId16" display="https://podminky.urs.cz/item/CS_URS_2025_01/998231311"/>
    <hyperlink ref="F246" r:id="rId17" display="https://podminky.urs.cz/item/CS_URS_2025_01/961044111"/>
    <hyperlink ref="F249" r:id="rId18" display="https://podminky.urs.cz/item/CS_URS_2025_01/966001311"/>
    <hyperlink ref="F252" r:id="rId19" display="https://podminky.urs.cz/item/CS_URS_2025_01/966001411"/>
    <hyperlink ref="F259" r:id="rId20" display="https://podminky.urs.cz/item/CS_URS_2025_01/936124113"/>
    <hyperlink ref="F262" r:id="rId21" display="https://podminky.urs.cz/item/CS_URS_2025_01/772521170"/>
    <hyperlink ref="F266" r:id="rId22" display="https://podminky.urs.cz/item/CS_URS_2025_01/635111242"/>
    <hyperlink ref="F269" r:id="rId23" display="https://podminky.urs.cz/item/CS_URS_2025_01/936124113"/>
    <hyperlink ref="F276" r:id="rId24" display="https://podminky.urs.cz/item/CS_URS_2025_01/936104213"/>
    <hyperlink ref="F280" r:id="rId25" display="https://podminky.urs.cz/item/CS_URS_2025_01/632451456"/>
    <hyperlink ref="F287" r:id="rId26" display="https://podminky.urs.cz/item/CS_URS_2025_01/273321511"/>
    <hyperlink ref="F291" r:id="rId27" display="https://podminky.urs.cz/item/CS_URS_2025_01/273351121"/>
    <hyperlink ref="F294" r:id="rId28" display="https://podminky.urs.cz/item/CS_URS_2025_01/273351122"/>
    <hyperlink ref="F296" r:id="rId29" display="https://podminky.urs.cz/item/CS_URS_2025_01/273361821"/>
    <hyperlink ref="F311" r:id="rId30" display="https://podminky.urs.cz/item/CS_URS_2025_01/311113151"/>
    <hyperlink ref="F314" r:id="rId31" display="https://podminky.urs.cz/item/CS_URS_2025_01/311113152"/>
    <hyperlink ref="F322" r:id="rId32" display="https://podminky.urs.cz/item/CS_URS_2025_01/434351141"/>
    <hyperlink ref="F328" r:id="rId33" display="https://podminky.urs.cz/item/CS_URS_2025_01/434351142"/>
    <hyperlink ref="F330" r:id="rId34" display="https://podminky.urs.cz/item/CS_URS_2025_01/430321515"/>
    <hyperlink ref="F336" r:id="rId35" display="https://podminky.urs.cz/item/CS_URS_2025_01/434191423"/>
    <hyperlink ref="F350" r:id="rId36" display="https://podminky.urs.cz/item/CS_URS_2025_01/936174311"/>
    <hyperlink ref="F356" r:id="rId37" display="https://podminky.urs.cz/item/CS_URS_2025_01/635111142"/>
    <hyperlink ref="F362" r:id="rId38" display="https://podminky.urs.cz/item/CS_URS_2025_01/919791023"/>
    <hyperlink ref="F372" r:id="rId39" display="https://podminky.urs.cz/item/CS_URS_2025_01/899620151"/>
    <hyperlink ref="F385" r:id="rId40" display="https://podminky.urs.cz/item/CS_URS_2025_01/345361821"/>
    <hyperlink ref="F420" r:id="rId41" display="https://podminky.urs.cz/item/CS_URS_2025_01/899641111"/>
    <hyperlink ref="F432" r:id="rId42" display="https://podminky.urs.cz/item/CS_URS_2025_01/899641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96</v>
      </c>
      <c r="AZ2" s="117" t="s">
        <v>1413</v>
      </c>
      <c r="BA2" s="117" t="s">
        <v>1414</v>
      </c>
      <c r="BB2" s="117" t="s">
        <v>1415</v>
      </c>
      <c r="BC2" s="117" t="s">
        <v>1416</v>
      </c>
      <c r="BD2" s="117" t="s">
        <v>164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  <c r="AZ3" s="117" t="s">
        <v>1417</v>
      </c>
      <c r="BA3" s="117" t="s">
        <v>1418</v>
      </c>
      <c r="BB3" s="117" t="s">
        <v>3</v>
      </c>
      <c r="BC3" s="117" t="s">
        <v>1419</v>
      </c>
      <c r="BD3" s="117" t="s">
        <v>164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  <c r="AZ4" s="117" t="s">
        <v>1420</v>
      </c>
      <c r="BA4" s="117" t="s">
        <v>1421</v>
      </c>
      <c r="BB4" s="117" t="s">
        <v>725</v>
      </c>
      <c r="BC4" s="117" t="s">
        <v>164</v>
      </c>
      <c r="BD4" s="117" t="s">
        <v>164</v>
      </c>
    </row>
    <row r="5" s="1" customFormat="1" ht="6.96" customHeight="1">
      <c r="B5" s="25"/>
      <c r="L5" s="25"/>
      <c r="AZ5" s="117" t="s">
        <v>1422</v>
      </c>
      <c r="BA5" s="117" t="s">
        <v>1423</v>
      </c>
      <c r="BB5" s="117" t="s">
        <v>149</v>
      </c>
      <c r="BC5" s="117" t="s">
        <v>1424</v>
      </c>
      <c r="BD5" s="117" t="s">
        <v>164</v>
      </c>
    </row>
    <row r="6" s="1" customFormat="1" ht="12" customHeight="1">
      <c r="B6" s="25"/>
      <c r="D6" s="35" t="s">
        <v>17</v>
      </c>
      <c r="L6" s="25"/>
      <c r="AZ6" s="117" t="s">
        <v>1425</v>
      </c>
      <c r="BA6" s="117" t="s">
        <v>1426</v>
      </c>
      <c r="BB6" s="117" t="s">
        <v>149</v>
      </c>
      <c r="BC6" s="117" t="s">
        <v>8</v>
      </c>
      <c r="BD6" s="117" t="s">
        <v>164</v>
      </c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  <c r="AZ7" s="117" t="s">
        <v>1427</v>
      </c>
      <c r="BA7" s="117" t="s">
        <v>1428</v>
      </c>
      <c r="BB7" s="117" t="s">
        <v>149</v>
      </c>
      <c r="BC7" s="117" t="s">
        <v>1429</v>
      </c>
      <c r="BD7" s="117" t="s">
        <v>164</v>
      </c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17" t="s">
        <v>1430</v>
      </c>
      <c r="BA8" s="117" t="s">
        <v>1431</v>
      </c>
      <c r="BB8" s="117" t="s">
        <v>149</v>
      </c>
      <c r="BC8" s="117" t="s">
        <v>1432</v>
      </c>
      <c r="BD8" s="117" t="s">
        <v>164</v>
      </c>
    </row>
    <row r="9" s="2" customFormat="1" ht="16.5" customHeight="1">
      <c r="A9" s="41"/>
      <c r="B9" s="42"/>
      <c r="C9" s="41"/>
      <c r="D9" s="41"/>
      <c r="E9" s="65" t="s">
        <v>1433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tr">
        <f>IF('Rekapitulace stavby'!AN16="","",'Rekapitulace stavby'!AN16)</f>
        <v/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tr">
        <f>IF('Rekapitulace stavby'!E17="","",'Rekapitulace stavby'!E17)</f>
        <v xml:space="preserve"> </v>
      </c>
      <c r="F21" s="41"/>
      <c r="G21" s="41"/>
      <c r="H21" s="41"/>
      <c r="I21" s="35" t="s">
        <v>29</v>
      </c>
      <c r="J21" s="30" t="str">
        <f>IF('Rekapitulace stavby'!AN17="","",'Rekapitulace stavby'!AN17)</f>
        <v/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996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ROUND(J107,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ROUND((SUM(BE107:BE595)),  2)</f>
        <v>0</v>
      </c>
      <c r="G33" s="41"/>
      <c r="H33" s="41"/>
      <c r="I33" s="127">
        <v>0.20999999999999999</v>
      </c>
      <c r="J33" s="126">
        <f>ROUND(((SUM(BE107:BE595))*I33),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ROUND((SUM(BF107:BF595)),  2)</f>
        <v>0</v>
      </c>
      <c r="G34" s="41"/>
      <c r="H34" s="41"/>
      <c r="I34" s="127">
        <v>0.12</v>
      </c>
      <c r="J34" s="126">
        <f>ROUND(((SUM(BF107:BF595))*I34),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ROUND((SUM(BG107:BG595)),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ROUND((SUM(BH107:BH595)),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ROUND((SUM(BI107:BI595)),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05-b - Mobiliář - schodiště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>Ing. Tomáš Hrdlička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J107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121</v>
      </c>
      <c r="E60" s="139"/>
      <c r="F60" s="139"/>
      <c r="G60" s="139"/>
      <c r="H60" s="139"/>
      <c r="I60" s="139"/>
      <c r="J60" s="140">
        <f>J108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J109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1"/>
      <c r="C62" s="10"/>
      <c r="D62" s="142" t="s">
        <v>997</v>
      </c>
      <c r="E62" s="143"/>
      <c r="F62" s="143"/>
      <c r="G62" s="143"/>
      <c r="H62" s="143"/>
      <c r="I62" s="143"/>
      <c r="J62" s="144">
        <f>J110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1"/>
      <c r="C63" s="10"/>
      <c r="D63" s="142" t="s">
        <v>998</v>
      </c>
      <c r="E63" s="143"/>
      <c r="F63" s="143"/>
      <c r="G63" s="143"/>
      <c r="H63" s="143"/>
      <c r="I63" s="143"/>
      <c r="J63" s="144">
        <f>J129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1"/>
      <c r="C64" s="10"/>
      <c r="D64" s="142" t="s">
        <v>999</v>
      </c>
      <c r="E64" s="143"/>
      <c r="F64" s="143"/>
      <c r="G64" s="143"/>
      <c r="H64" s="143"/>
      <c r="I64" s="143"/>
      <c r="J64" s="144">
        <f>J142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1"/>
      <c r="C65" s="10"/>
      <c r="D65" s="142" t="s">
        <v>123</v>
      </c>
      <c r="E65" s="143"/>
      <c r="F65" s="143"/>
      <c r="G65" s="143"/>
      <c r="H65" s="143"/>
      <c r="I65" s="143"/>
      <c r="J65" s="144">
        <f>J155</f>
        <v>0</v>
      </c>
      <c r="K65" s="10"/>
      <c r="L65" s="14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41"/>
      <c r="C66" s="10"/>
      <c r="D66" s="142" t="s">
        <v>1434</v>
      </c>
      <c r="E66" s="143"/>
      <c r="F66" s="143"/>
      <c r="G66" s="143"/>
      <c r="H66" s="143"/>
      <c r="I66" s="143"/>
      <c r="J66" s="144">
        <f>J162</f>
        <v>0</v>
      </c>
      <c r="K66" s="10"/>
      <c r="L66" s="14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1"/>
      <c r="C67" s="10"/>
      <c r="D67" s="142" t="s">
        <v>1435</v>
      </c>
      <c r="E67" s="143"/>
      <c r="F67" s="143"/>
      <c r="G67" s="143"/>
      <c r="H67" s="143"/>
      <c r="I67" s="143"/>
      <c r="J67" s="144">
        <f>J180</f>
        <v>0</v>
      </c>
      <c r="K67" s="10"/>
      <c r="L67" s="14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1"/>
      <c r="C68" s="10"/>
      <c r="D68" s="142" t="s">
        <v>124</v>
      </c>
      <c r="E68" s="143"/>
      <c r="F68" s="143"/>
      <c r="G68" s="143"/>
      <c r="H68" s="143"/>
      <c r="I68" s="143"/>
      <c r="J68" s="144">
        <f>J192</f>
        <v>0</v>
      </c>
      <c r="K68" s="10"/>
      <c r="L68" s="14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41"/>
      <c r="C69" s="10"/>
      <c r="D69" s="142" t="s">
        <v>1436</v>
      </c>
      <c r="E69" s="143"/>
      <c r="F69" s="143"/>
      <c r="G69" s="143"/>
      <c r="H69" s="143"/>
      <c r="I69" s="143"/>
      <c r="J69" s="144">
        <f>J193</f>
        <v>0</v>
      </c>
      <c r="K69" s="10"/>
      <c r="L69" s="14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41"/>
      <c r="C70" s="10"/>
      <c r="D70" s="142" t="s">
        <v>1437</v>
      </c>
      <c r="E70" s="143"/>
      <c r="F70" s="143"/>
      <c r="G70" s="143"/>
      <c r="H70" s="143"/>
      <c r="I70" s="143"/>
      <c r="J70" s="144">
        <f>J203</f>
        <v>0</v>
      </c>
      <c r="K70" s="10"/>
      <c r="L70" s="14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41"/>
      <c r="C71" s="10"/>
      <c r="D71" s="142" t="s">
        <v>1438</v>
      </c>
      <c r="E71" s="143"/>
      <c r="F71" s="143"/>
      <c r="G71" s="143"/>
      <c r="H71" s="143"/>
      <c r="I71" s="143"/>
      <c r="J71" s="144">
        <f>J204</f>
        <v>0</v>
      </c>
      <c r="K71" s="10"/>
      <c r="L71" s="14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41"/>
      <c r="C72" s="10"/>
      <c r="D72" s="142" t="s">
        <v>1439</v>
      </c>
      <c r="E72" s="143"/>
      <c r="F72" s="143"/>
      <c r="G72" s="143"/>
      <c r="H72" s="143"/>
      <c r="I72" s="143"/>
      <c r="J72" s="144">
        <f>J269</f>
        <v>0</v>
      </c>
      <c r="K72" s="10"/>
      <c r="L72" s="14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41"/>
      <c r="C73" s="10"/>
      <c r="D73" s="142" t="s">
        <v>1440</v>
      </c>
      <c r="E73" s="143"/>
      <c r="F73" s="143"/>
      <c r="G73" s="143"/>
      <c r="H73" s="143"/>
      <c r="I73" s="143"/>
      <c r="J73" s="144">
        <f>J290</f>
        <v>0</v>
      </c>
      <c r="K73" s="10"/>
      <c r="L73" s="14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1"/>
      <c r="C74" s="10"/>
      <c r="D74" s="142" t="s">
        <v>125</v>
      </c>
      <c r="E74" s="143"/>
      <c r="F74" s="143"/>
      <c r="G74" s="143"/>
      <c r="H74" s="143"/>
      <c r="I74" s="143"/>
      <c r="J74" s="144">
        <f>J361</f>
        <v>0</v>
      </c>
      <c r="K74" s="10"/>
      <c r="L74" s="14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1"/>
      <c r="C75" s="10"/>
      <c r="D75" s="142" t="s">
        <v>1441</v>
      </c>
      <c r="E75" s="143"/>
      <c r="F75" s="143"/>
      <c r="G75" s="143"/>
      <c r="H75" s="143"/>
      <c r="I75" s="143"/>
      <c r="J75" s="144">
        <f>J373</f>
        <v>0</v>
      </c>
      <c r="K75" s="10"/>
      <c r="L75" s="14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41"/>
      <c r="C76" s="10"/>
      <c r="D76" s="142" t="s">
        <v>1442</v>
      </c>
      <c r="E76" s="143"/>
      <c r="F76" s="143"/>
      <c r="G76" s="143"/>
      <c r="H76" s="143"/>
      <c r="I76" s="143"/>
      <c r="J76" s="144">
        <f>J374</f>
        <v>0</v>
      </c>
      <c r="K76" s="10"/>
      <c r="L76" s="14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41"/>
      <c r="C77" s="10"/>
      <c r="D77" s="142" t="s">
        <v>1443</v>
      </c>
      <c r="E77" s="143"/>
      <c r="F77" s="143"/>
      <c r="G77" s="143"/>
      <c r="H77" s="143"/>
      <c r="I77" s="143"/>
      <c r="J77" s="144">
        <f>J410</f>
        <v>0</v>
      </c>
      <c r="K77" s="10"/>
      <c r="L77" s="14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1"/>
      <c r="C78" s="10"/>
      <c r="D78" s="142" t="s">
        <v>126</v>
      </c>
      <c r="E78" s="143"/>
      <c r="F78" s="143"/>
      <c r="G78" s="143"/>
      <c r="H78" s="143"/>
      <c r="I78" s="143"/>
      <c r="J78" s="144">
        <f>J434</f>
        <v>0</v>
      </c>
      <c r="K78" s="10"/>
      <c r="L78" s="14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1"/>
      <c r="C79" s="10"/>
      <c r="D79" s="142" t="s">
        <v>1444</v>
      </c>
      <c r="E79" s="143"/>
      <c r="F79" s="143"/>
      <c r="G79" s="143"/>
      <c r="H79" s="143"/>
      <c r="I79" s="143"/>
      <c r="J79" s="144">
        <f>J438</f>
        <v>0</v>
      </c>
      <c r="K79" s="10"/>
      <c r="L79" s="14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1"/>
      <c r="C80" s="10"/>
      <c r="D80" s="142" t="s">
        <v>128</v>
      </c>
      <c r="E80" s="143"/>
      <c r="F80" s="143"/>
      <c r="G80" s="143"/>
      <c r="H80" s="143"/>
      <c r="I80" s="143"/>
      <c r="J80" s="144">
        <f>J449</f>
        <v>0</v>
      </c>
      <c r="K80" s="10"/>
      <c r="L80" s="14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37"/>
      <c r="C81" s="9"/>
      <c r="D81" s="138" t="s">
        <v>1445</v>
      </c>
      <c r="E81" s="139"/>
      <c r="F81" s="139"/>
      <c r="G81" s="139"/>
      <c r="H81" s="139"/>
      <c r="I81" s="139"/>
      <c r="J81" s="140">
        <f>J452</f>
        <v>0</v>
      </c>
      <c r="K81" s="9"/>
      <c r="L81" s="137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41"/>
      <c r="C82" s="10"/>
      <c r="D82" s="142" t="s">
        <v>127</v>
      </c>
      <c r="E82" s="143"/>
      <c r="F82" s="143"/>
      <c r="G82" s="143"/>
      <c r="H82" s="143"/>
      <c r="I82" s="143"/>
      <c r="J82" s="144">
        <f>J453</f>
        <v>0</v>
      </c>
      <c r="K82" s="10"/>
      <c r="L82" s="14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1"/>
      <c r="C83" s="10"/>
      <c r="D83" s="142" t="s">
        <v>1446</v>
      </c>
      <c r="E83" s="143"/>
      <c r="F83" s="143"/>
      <c r="G83" s="143"/>
      <c r="H83" s="143"/>
      <c r="I83" s="143"/>
      <c r="J83" s="144">
        <f>J464</f>
        <v>0</v>
      </c>
      <c r="K83" s="10"/>
      <c r="L83" s="14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37"/>
      <c r="C84" s="9"/>
      <c r="D84" s="138" t="s">
        <v>644</v>
      </c>
      <c r="E84" s="139"/>
      <c r="F84" s="139"/>
      <c r="G84" s="139"/>
      <c r="H84" s="139"/>
      <c r="I84" s="139"/>
      <c r="J84" s="140">
        <f>J528</f>
        <v>0</v>
      </c>
      <c r="K84" s="9"/>
      <c r="L84" s="137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10" customFormat="1" ht="19.92" customHeight="1">
      <c r="A85" s="10"/>
      <c r="B85" s="141"/>
      <c r="C85" s="10"/>
      <c r="D85" s="142" t="s">
        <v>645</v>
      </c>
      <c r="E85" s="143"/>
      <c r="F85" s="143"/>
      <c r="G85" s="143"/>
      <c r="H85" s="143"/>
      <c r="I85" s="143"/>
      <c r="J85" s="144">
        <f>J529</f>
        <v>0</v>
      </c>
      <c r="K85" s="10"/>
      <c r="L85" s="14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41"/>
      <c r="C86" s="10"/>
      <c r="D86" s="142" t="s">
        <v>1447</v>
      </c>
      <c r="E86" s="143"/>
      <c r="F86" s="143"/>
      <c r="G86" s="143"/>
      <c r="H86" s="143"/>
      <c r="I86" s="143"/>
      <c r="J86" s="144">
        <f>J566</f>
        <v>0</v>
      </c>
      <c r="K86" s="10"/>
      <c r="L86" s="14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37"/>
      <c r="C87" s="9"/>
      <c r="D87" s="138" t="s">
        <v>859</v>
      </c>
      <c r="E87" s="139"/>
      <c r="F87" s="139"/>
      <c r="G87" s="139"/>
      <c r="H87" s="139"/>
      <c r="I87" s="139"/>
      <c r="J87" s="140">
        <f>J594</f>
        <v>0</v>
      </c>
      <c r="K87" s="9"/>
      <c r="L87" s="137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2" customFormat="1" ht="21.84" customHeight="1">
      <c r="A88" s="41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12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120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3" s="2" customFormat="1" ht="6.96" customHeight="1">
      <c r="A93" s="41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120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4.96" customHeight="1">
      <c r="A94" s="41"/>
      <c r="B94" s="42"/>
      <c r="C94" s="26" t="s">
        <v>129</v>
      </c>
      <c r="D94" s="41"/>
      <c r="E94" s="41"/>
      <c r="F94" s="41"/>
      <c r="G94" s="41"/>
      <c r="H94" s="41"/>
      <c r="I94" s="41"/>
      <c r="J94" s="41"/>
      <c r="K94" s="41"/>
      <c r="L94" s="120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120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17</v>
      </c>
      <c r="D96" s="41"/>
      <c r="E96" s="41"/>
      <c r="F96" s="41"/>
      <c r="G96" s="41"/>
      <c r="H96" s="41"/>
      <c r="I96" s="41"/>
      <c r="J96" s="41"/>
      <c r="K96" s="41"/>
      <c r="L96" s="120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6.5" customHeight="1">
      <c r="A97" s="41"/>
      <c r="B97" s="42"/>
      <c r="C97" s="41"/>
      <c r="D97" s="41"/>
      <c r="E97" s="119" t="str">
        <f>E7</f>
        <v>REKONSTRUKCE ŠKROUPOVA NÁMĚSTÍ – ČESKÁ LÍPA</v>
      </c>
      <c r="F97" s="35"/>
      <c r="G97" s="35"/>
      <c r="H97" s="35"/>
      <c r="I97" s="41"/>
      <c r="J97" s="41"/>
      <c r="K97" s="41"/>
      <c r="L97" s="120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115</v>
      </c>
      <c r="D98" s="41"/>
      <c r="E98" s="41"/>
      <c r="F98" s="41"/>
      <c r="G98" s="41"/>
      <c r="H98" s="41"/>
      <c r="I98" s="41"/>
      <c r="J98" s="41"/>
      <c r="K98" s="41"/>
      <c r="L98" s="120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6.5" customHeight="1">
      <c r="A99" s="41"/>
      <c r="B99" s="42"/>
      <c r="C99" s="41"/>
      <c r="D99" s="41"/>
      <c r="E99" s="65" t="str">
        <f>E9</f>
        <v>05-b - Mobiliář - schodiště</v>
      </c>
      <c r="F99" s="41"/>
      <c r="G99" s="41"/>
      <c r="H99" s="41"/>
      <c r="I99" s="41"/>
      <c r="J99" s="41"/>
      <c r="K99" s="41"/>
      <c r="L99" s="120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120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5" t="s">
        <v>23</v>
      </c>
      <c r="D101" s="41"/>
      <c r="E101" s="41"/>
      <c r="F101" s="30" t="str">
        <f>F12</f>
        <v xml:space="preserve"> </v>
      </c>
      <c r="G101" s="41"/>
      <c r="H101" s="41"/>
      <c r="I101" s="35" t="s">
        <v>25</v>
      </c>
      <c r="J101" s="67" t="str">
        <f>IF(J12="","",J12)</f>
        <v>10. 2. 2024</v>
      </c>
      <c r="K101" s="41"/>
      <c r="L101" s="120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120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5.15" customHeight="1">
      <c r="A103" s="41"/>
      <c r="B103" s="42"/>
      <c r="C103" s="35" t="s">
        <v>27</v>
      </c>
      <c r="D103" s="41"/>
      <c r="E103" s="41"/>
      <c r="F103" s="30" t="str">
        <f>E15</f>
        <v xml:space="preserve"> </v>
      </c>
      <c r="G103" s="41"/>
      <c r="H103" s="41"/>
      <c r="I103" s="35" t="s">
        <v>32</v>
      </c>
      <c r="J103" s="39" t="str">
        <f>E21</f>
        <v xml:space="preserve"> </v>
      </c>
      <c r="K103" s="41"/>
      <c r="L103" s="120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5.15" customHeight="1">
      <c r="A104" s="41"/>
      <c r="B104" s="42"/>
      <c r="C104" s="35" t="s">
        <v>30</v>
      </c>
      <c r="D104" s="41"/>
      <c r="E104" s="41"/>
      <c r="F104" s="30" t="str">
        <f>IF(E18="","",E18)</f>
        <v>Vyplň údaj</v>
      </c>
      <c r="G104" s="41"/>
      <c r="H104" s="41"/>
      <c r="I104" s="35" t="s">
        <v>34</v>
      </c>
      <c r="J104" s="39" t="str">
        <f>E24</f>
        <v>Ing. Tomáš Hrdlička</v>
      </c>
      <c r="K104" s="41"/>
      <c r="L104" s="120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0.32" customHeight="1">
      <c r="A105" s="41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120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11" customFormat="1" ht="29.28" customHeight="1">
      <c r="A106" s="145"/>
      <c r="B106" s="146"/>
      <c r="C106" s="147" t="s">
        <v>130</v>
      </c>
      <c r="D106" s="148" t="s">
        <v>56</v>
      </c>
      <c r="E106" s="148" t="s">
        <v>52</v>
      </c>
      <c r="F106" s="148" t="s">
        <v>53</v>
      </c>
      <c r="G106" s="148" t="s">
        <v>131</v>
      </c>
      <c r="H106" s="148" t="s">
        <v>132</v>
      </c>
      <c r="I106" s="148" t="s">
        <v>133</v>
      </c>
      <c r="J106" s="148" t="s">
        <v>119</v>
      </c>
      <c r="K106" s="149" t="s">
        <v>134</v>
      </c>
      <c r="L106" s="150"/>
      <c r="M106" s="83" t="s">
        <v>3</v>
      </c>
      <c r="N106" s="84" t="s">
        <v>41</v>
      </c>
      <c r="O106" s="84" t="s">
        <v>135</v>
      </c>
      <c r="P106" s="84" t="s">
        <v>136</v>
      </c>
      <c r="Q106" s="84" t="s">
        <v>137</v>
      </c>
      <c r="R106" s="84" t="s">
        <v>138</v>
      </c>
      <c r="S106" s="84" t="s">
        <v>139</v>
      </c>
      <c r="T106" s="85" t="s">
        <v>140</v>
      </c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</row>
    <row r="107" s="2" customFormat="1" ht="22.8" customHeight="1">
      <c r="A107" s="41"/>
      <c r="B107" s="42"/>
      <c r="C107" s="90" t="s">
        <v>141</v>
      </c>
      <c r="D107" s="41"/>
      <c r="E107" s="41"/>
      <c r="F107" s="41"/>
      <c r="G107" s="41"/>
      <c r="H107" s="41"/>
      <c r="I107" s="41"/>
      <c r="J107" s="151">
        <f>BK107</f>
        <v>0</v>
      </c>
      <c r="K107" s="41"/>
      <c r="L107" s="42"/>
      <c r="M107" s="86"/>
      <c r="N107" s="71"/>
      <c r="O107" s="87"/>
      <c r="P107" s="152">
        <f>P108+P452+P528+P594</f>
        <v>0</v>
      </c>
      <c r="Q107" s="87"/>
      <c r="R107" s="152">
        <f>R108+R452+R528+R594</f>
        <v>122.65959144207199</v>
      </c>
      <c r="S107" s="87"/>
      <c r="T107" s="153">
        <f>T108+T452+T528+T594</f>
        <v>64.934883999999997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2" t="s">
        <v>70</v>
      </c>
      <c r="AU107" s="22" t="s">
        <v>120</v>
      </c>
      <c r="BK107" s="154">
        <f>BK108+BK452+BK528+BK594</f>
        <v>0</v>
      </c>
    </row>
    <row r="108" s="12" customFormat="1" ht="25.92" customHeight="1">
      <c r="A108" s="12"/>
      <c r="B108" s="155"/>
      <c r="C108" s="12"/>
      <c r="D108" s="156" t="s">
        <v>70</v>
      </c>
      <c r="E108" s="157" t="s">
        <v>142</v>
      </c>
      <c r="F108" s="157" t="s">
        <v>143</v>
      </c>
      <c r="G108" s="12"/>
      <c r="H108" s="12"/>
      <c r="I108" s="158"/>
      <c r="J108" s="159">
        <f>BK108</f>
        <v>0</v>
      </c>
      <c r="K108" s="12"/>
      <c r="L108" s="155"/>
      <c r="M108" s="160"/>
      <c r="N108" s="161"/>
      <c r="O108" s="161"/>
      <c r="P108" s="162">
        <f>P109+P155+P180+P192+P361+P373+P434+P438+P449</f>
        <v>0</v>
      </c>
      <c r="Q108" s="161"/>
      <c r="R108" s="162">
        <f>R109+R155+R180+R192+R361+R373+R434+R438+R449</f>
        <v>121.55358409207199</v>
      </c>
      <c r="S108" s="161"/>
      <c r="T108" s="163">
        <f>T109+T155+T180+T192+T361+T373+T434+T438+T449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6" t="s">
        <v>79</v>
      </c>
      <c r="AT108" s="164" t="s">
        <v>70</v>
      </c>
      <c r="AU108" s="164" t="s">
        <v>71</v>
      </c>
      <c r="AY108" s="156" t="s">
        <v>144</v>
      </c>
      <c r="BK108" s="165">
        <f>BK109+BK155+BK180+BK192+BK361+BK373+BK434+BK438+BK449</f>
        <v>0</v>
      </c>
    </row>
    <row r="109" s="12" customFormat="1" ht="22.8" customHeight="1">
      <c r="A109" s="12"/>
      <c r="B109" s="155"/>
      <c r="C109" s="12"/>
      <c r="D109" s="156" t="s">
        <v>70</v>
      </c>
      <c r="E109" s="166" t="s">
        <v>79</v>
      </c>
      <c r="F109" s="166" t="s">
        <v>145</v>
      </c>
      <c r="G109" s="12"/>
      <c r="H109" s="12"/>
      <c r="I109" s="158"/>
      <c r="J109" s="167">
        <f>BK109</f>
        <v>0</v>
      </c>
      <c r="K109" s="12"/>
      <c r="L109" s="155"/>
      <c r="M109" s="160"/>
      <c r="N109" s="161"/>
      <c r="O109" s="161"/>
      <c r="P109" s="162">
        <f>P110+P129+P142</f>
        <v>0</v>
      </c>
      <c r="Q109" s="161"/>
      <c r="R109" s="162">
        <f>R110+R129+R142</f>
        <v>0</v>
      </c>
      <c r="S109" s="161"/>
      <c r="T109" s="163">
        <f>T110+T129+T142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6" t="s">
        <v>79</v>
      </c>
      <c r="AT109" s="164" t="s">
        <v>70</v>
      </c>
      <c r="AU109" s="164" t="s">
        <v>79</v>
      </c>
      <c r="AY109" s="156" t="s">
        <v>144</v>
      </c>
      <c r="BK109" s="165">
        <f>BK110+BK129+BK142</f>
        <v>0</v>
      </c>
    </row>
    <row r="110" s="12" customFormat="1" ht="20.88" customHeight="1">
      <c r="A110" s="12"/>
      <c r="B110" s="155"/>
      <c r="C110" s="12"/>
      <c r="D110" s="156" t="s">
        <v>70</v>
      </c>
      <c r="E110" s="166" t="s">
        <v>9</v>
      </c>
      <c r="F110" s="166" t="s">
        <v>1012</v>
      </c>
      <c r="G110" s="12"/>
      <c r="H110" s="12"/>
      <c r="I110" s="158"/>
      <c r="J110" s="167">
        <f>BK110</f>
        <v>0</v>
      </c>
      <c r="K110" s="12"/>
      <c r="L110" s="155"/>
      <c r="M110" s="160"/>
      <c r="N110" s="161"/>
      <c r="O110" s="161"/>
      <c r="P110" s="162">
        <f>SUM(P111:P128)</f>
        <v>0</v>
      </c>
      <c r="Q110" s="161"/>
      <c r="R110" s="162">
        <f>SUM(R111:R128)</f>
        <v>0</v>
      </c>
      <c r="S110" s="161"/>
      <c r="T110" s="163">
        <f>SUM(T111:T128)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6" t="s">
        <v>79</v>
      </c>
      <c r="AT110" s="164" t="s">
        <v>70</v>
      </c>
      <c r="AU110" s="164" t="s">
        <v>81</v>
      </c>
      <c r="AY110" s="156" t="s">
        <v>144</v>
      </c>
      <c r="BK110" s="165">
        <f>SUM(BK111:BK128)</f>
        <v>0</v>
      </c>
    </row>
    <row r="111" s="2" customFormat="1" ht="44.25" customHeight="1">
      <c r="A111" s="41"/>
      <c r="B111" s="168"/>
      <c r="C111" s="169" t="s">
        <v>79</v>
      </c>
      <c r="D111" s="169" t="s">
        <v>146</v>
      </c>
      <c r="E111" s="170" t="s">
        <v>1448</v>
      </c>
      <c r="F111" s="171" t="s">
        <v>1449</v>
      </c>
      <c r="G111" s="172" t="s">
        <v>189</v>
      </c>
      <c r="H111" s="173">
        <v>8.8559999999999999</v>
      </c>
      <c r="I111" s="174"/>
      <c r="J111" s="175">
        <f>ROUND(I111*H111,2)</f>
        <v>0</v>
      </c>
      <c r="K111" s="171" t="s">
        <v>150</v>
      </c>
      <c r="L111" s="42"/>
      <c r="M111" s="176" t="s">
        <v>3</v>
      </c>
      <c r="N111" s="177" t="s">
        <v>42</v>
      </c>
      <c r="O111" s="7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180" t="s">
        <v>151</v>
      </c>
      <c r="AT111" s="180" t="s">
        <v>146</v>
      </c>
      <c r="AU111" s="180" t="s">
        <v>164</v>
      </c>
      <c r="AY111" s="22" t="s">
        <v>144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22" t="s">
        <v>79</v>
      </c>
      <c r="BK111" s="181">
        <f>ROUND(I111*H111,2)</f>
        <v>0</v>
      </c>
      <c r="BL111" s="22" t="s">
        <v>151</v>
      </c>
      <c r="BM111" s="180" t="s">
        <v>1450</v>
      </c>
    </row>
    <row r="112" s="2" customFormat="1">
      <c r="A112" s="41"/>
      <c r="B112" s="42"/>
      <c r="C112" s="41"/>
      <c r="D112" s="182" t="s">
        <v>153</v>
      </c>
      <c r="E112" s="41"/>
      <c r="F112" s="183" t="s">
        <v>1451</v>
      </c>
      <c r="G112" s="41"/>
      <c r="H112" s="41"/>
      <c r="I112" s="184"/>
      <c r="J112" s="41"/>
      <c r="K112" s="41"/>
      <c r="L112" s="42"/>
      <c r="M112" s="185"/>
      <c r="N112" s="186"/>
      <c r="O112" s="75"/>
      <c r="P112" s="75"/>
      <c r="Q112" s="75"/>
      <c r="R112" s="75"/>
      <c r="S112" s="75"/>
      <c r="T112" s="76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2" t="s">
        <v>153</v>
      </c>
      <c r="AU112" s="22" t="s">
        <v>164</v>
      </c>
    </row>
    <row r="113" s="13" customFormat="1">
      <c r="A113" s="13"/>
      <c r="B113" s="187"/>
      <c r="C113" s="13"/>
      <c r="D113" s="188" t="s">
        <v>159</v>
      </c>
      <c r="E113" s="189" t="s">
        <v>3</v>
      </c>
      <c r="F113" s="190" t="s">
        <v>1452</v>
      </c>
      <c r="G113" s="13"/>
      <c r="H113" s="191">
        <v>4.4160000000000004</v>
      </c>
      <c r="I113" s="192"/>
      <c r="J113" s="13"/>
      <c r="K113" s="13"/>
      <c r="L113" s="187"/>
      <c r="M113" s="193"/>
      <c r="N113" s="194"/>
      <c r="O113" s="194"/>
      <c r="P113" s="194"/>
      <c r="Q113" s="194"/>
      <c r="R113" s="194"/>
      <c r="S113" s="194"/>
      <c r="T113" s="19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9" t="s">
        <v>159</v>
      </c>
      <c r="AU113" s="189" t="s">
        <v>164</v>
      </c>
      <c r="AV113" s="13" t="s">
        <v>81</v>
      </c>
      <c r="AW113" s="13" t="s">
        <v>33</v>
      </c>
      <c r="AX113" s="13" t="s">
        <v>71</v>
      </c>
      <c r="AY113" s="189" t="s">
        <v>144</v>
      </c>
    </row>
    <row r="114" s="13" customFormat="1">
      <c r="A114" s="13"/>
      <c r="B114" s="187"/>
      <c r="C114" s="13"/>
      <c r="D114" s="188" t="s">
        <v>159</v>
      </c>
      <c r="E114" s="189" t="s">
        <v>3</v>
      </c>
      <c r="F114" s="190" t="s">
        <v>1453</v>
      </c>
      <c r="G114" s="13"/>
      <c r="H114" s="191">
        <v>1.944</v>
      </c>
      <c r="I114" s="192"/>
      <c r="J114" s="13"/>
      <c r="K114" s="13"/>
      <c r="L114" s="187"/>
      <c r="M114" s="193"/>
      <c r="N114" s="194"/>
      <c r="O114" s="194"/>
      <c r="P114" s="194"/>
      <c r="Q114" s="194"/>
      <c r="R114" s="194"/>
      <c r="S114" s="194"/>
      <c r="T114" s="19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9" t="s">
        <v>159</v>
      </c>
      <c r="AU114" s="189" t="s">
        <v>164</v>
      </c>
      <c r="AV114" s="13" t="s">
        <v>81</v>
      </c>
      <c r="AW114" s="13" t="s">
        <v>33</v>
      </c>
      <c r="AX114" s="13" t="s">
        <v>71</v>
      </c>
      <c r="AY114" s="189" t="s">
        <v>144</v>
      </c>
    </row>
    <row r="115" s="13" customFormat="1">
      <c r="A115" s="13"/>
      <c r="B115" s="187"/>
      <c r="C115" s="13"/>
      <c r="D115" s="188" t="s">
        <v>159</v>
      </c>
      <c r="E115" s="189" t="s">
        <v>3</v>
      </c>
      <c r="F115" s="190" t="s">
        <v>1454</v>
      </c>
      <c r="G115" s="13"/>
      <c r="H115" s="191">
        <v>2.496</v>
      </c>
      <c r="I115" s="192"/>
      <c r="J115" s="13"/>
      <c r="K115" s="13"/>
      <c r="L115" s="187"/>
      <c r="M115" s="193"/>
      <c r="N115" s="194"/>
      <c r="O115" s="194"/>
      <c r="P115" s="194"/>
      <c r="Q115" s="194"/>
      <c r="R115" s="194"/>
      <c r="S115" s="194"/>
      <c r="T115" s="19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9" t="s">
        <v>159</v>
      </c>
      <c r="AU115" s="189" t="s">
        <v>164</v>
      </c>
      <c r="AV115" s="13" t="s">
        <v>81</v>
      </c>
      <c r="AW115" s="13" t="s">
        <v>33</v>
      </c>
      <c r="AX115" s="13" t="s">
        <v>71</v>
      </c>
      <c r="AY115" s="189" t="s">
        <v>144</v>
      </c>
    </row>
    <row r="116" s="14" customFormat="1">
      <c r="A116" s="14"/>
      <c r="B116" s="196"/>
      <c r="C116" s="14"/>
      <c r="D116" s="188" t="s">
        <v>159</v>
      </c>
      <c r="E116" s="197" t="s">
        <v>3</v>
      </c>
      <c r="F116" s="198" t="s">
        <v>163</v>
      </c>
      <c r="G116" s="14"/>
      <c r="H116" s="199">
        <v>8.8559999999999999</v>
      </c>
      <c r="I116" s="200"/>
      <c r="J116" s="14"/>
      <c r="K116" s="14"/>
      <c r="L116" s="196"/>
      <c r="M116" s="201"/>
      <c r="N116" s="202"/>
      <c r="O116" s="202"/>
      <c r="P116" s="202"/>
      <c r="Q116" s="202"/>
      <c r="R116" s="202"/>
      <c r="S116" s="202"/>
      <c r="T116" s="20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7" t="s">
        <v>159</v>
      </c>
      <c r="AU116" s="197" t="s">
        <v>164</v>
      </c>
      <c r="AV116" s="14" t="s">
        <v>151</v>
      </c>
      <c r="AW116" s="14" t="s">
        <v>33</v>
      </c>
      <c r="AX116" s="14" t="s">
        <v>79</v>
      </c>
      <c r="AY116" s="197" t="s">
        <v>144</v>
      </c>
    </row>
    <row r="117" s="2" customFormat="1" ht="49.05" customHeight="1">
      <c r="A117" s="41"/>
      <c r="B117" s="168"/>
      <c r="C117" s="169" t="s">
        <v>81</v>
      </c>
      <c r="D117" s="169" t="s">
        <v>146</v>
      </c>
      <c r="E117" s="170" t="s">
        <v>1455</v>
      </c>
      <c r="F117" s="171" t="s">
        <v>1456</v>
      </c>
      <c r="G117" s="172" t="s">
        <v>189</v>
      </c>
      <c r="H117" s="173">
        <v>217.67400000000001</v>
      </c>
      <c r="I117" s="174"/>
      <c r="J117" s="175">
        <f>ROUND(I117*H117,2)</f>
        <v>0</v>
      </c>
      <c r="K117" s="171" t="s">
        <v>150</v>
      </c>
      <c r="L117" s="42"/>
      <c r="M117" s="176" t="s">
        <v>3</v>
      </c>
      <c r="N117" s="177" t="s">
        <v>42</v>
      </c>
      <c r="O117" s="7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80" t="s">
        <v>151</v>
      </c>
      <c r="AT117" s="180" t="s">
        <v>146</v>
      </c>
      <c r="AU117" s="180" t="s">
        <v>164</v>
      </c>
      <c r="AY117" s="22" t="s">
        <v>144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22" t="s">
        <v>79</v>
      </c>
      <c r="BK117" s="181">
        <f>ROUND(I117*H117,2)</f>
        <v>0</v>
      </c>
      <c r="BL117" s="22" t="s">
        <v>151</v>
      </c>
      <c r="BM117" s="180" t="s">
        <v>1457</v>
      </c>
    </row>
    <row r="118" s="2" customFormat="1">
      <c r="A118" s="41"/>
      <c r="B118" s="42"/>
      <c r="C118" s="41"/>
      <c r="D118" s="182" t="s">
        <v>153</v>
      </c>
      <c r="E118" s="41"/>
      <c r="F118" s="183" t="s">
        <v>1458</v>
      </c>
      <c r="G118" s="41"/>
      <c r="H118" s="41"/>
      <c r="I118" s="184"/>
      <c r="J118" s="41"/>
      <c r="K118" s="41"/>
      <c r="L118" s="42"/>
      <c r="M118" s="185"/>
      <c r="N118" s="186"/>
      <c r="O118" s="75"/>
      <c r="P118" s="75"/>
      <c r="Q118" s="75"/>
      <c r="R118" s="75"/>
      <c r="S118" s="75"/>
      <c r="T118" s="76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2" t="s">
        <v>153</v>
      </c>
      <c r="AU118" s="22" t="s">
        <v>164</v>
      </c>
    </row>
    <row r="119" s="16" customFormat="1">
      <c r="A119" s="16"/>
      <c r="B119" s="231"/>
      <c r="C119" s="16"/>
      <c r="D119" s="188" t="s">
        <v>159</v>
      </c>
      <c r="E119" s="232" t="s">
        <v>3</v>
      </c>
      <c r="F119" s="233" t="s">
        <v>1459</v>
      </c>
      <c r="G119" s="16"/>
      <c r="H119" s="232" t="s">
        <v>3</v>
      </c>
      <c r="I119" s="234"/>
      <c r="J119" s="16"/>
      <c r="K119" s="16"/>
      <c r="L119" s="231"/>
      <c r="M119" s="235"/>
      <c r="N119" s="236"/>
      <c r="O119" s="236"/>
      <c r="P119" s="236"/>
      <c r="Q119" s="236"/>
      <c r="R119" s="236"/>
      <c r="S119" s="236"/>
      <c r="T119" s="23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32" t="s">
        <v>159</v>
      </c>
      <c r="AU119" s="232" t="s">
        <v>164</v>
      </c>
      <c r="AV119" s="16" t="s">
        <v>79</v>
      </c>
      <c r="AW119" s="16" t="s">
        <v>33</v>
      </c>
      <c r="AX119" s="16" t="s">
        <v>71</v>
      </c>
      <c r="AY119" s="232" t="s">
        <v>144</v>
      </c>
    </row>
    <row r="120" s="13" customFormat="1">
      <c r="A120" s="13"/>
      <c r="B120" s="187"/>
      <c r="C120" s="13"/>
      <c r="D120" s="188" t="s">
        <v>159</v>
      </c>
      <c r="E120" s="189" t="s">
        <v>3</v>
      </c>
      <c r="F120" s="190" t="s">
        <v>1460</v>
      </c>
      <c r="G120" s="13"/>
      <c r="H120" s="191">
        <v>217.67400000000001</v>
      </c>
      <c r="I120" s="192"/>
      <c r="J120" s="13"/>
      <c r="K120" s="13"/>
      <c r="L120" s="187"/>
      <c r="M120" s="193"/>
      <c r="N120" s="194"/>
      <c r="O120" s="194"/>
      <c r="P120" s="194"/>
      <c r="Q120" s="194"/>
      <c r="R120" s="194"/>
      <c r="S120" s="194"/>
      <c r="T120" s="19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9" t="s">
        <v>159</v>
      </c>
      <c r="AU120" s="189" t="s">
        <v>164</v>
      </c>
      <c r="AV120" s="13" t="s">
        <v>81</v>
      </c>
      <c r="AW120" s="13" t="s">
        <v>33</v>
      </c>
      <c r="AX120" s="13" t="s">
        <v>71</v>
      </c>
      <c r="AY120" s="189" t="s">
        <v>144</v>
      </c>
    </row>
    <row r="121" s="14" customFormat="1">
      <c r="A121" s="14"/>
      <c r="B121" s="196"/>
      <c r="C121" s="14"/>
      <c r="D121" s="188" t="s">
        <v>159</v>
      </c>
      <c r="E121" s="197" t="s">
        <v>3</v>
      </c>
      <c r="F121" s="198" t="s">
        <v>163</v>
      </c>
      <c r="G121" s="14"/>
      <c r="H121" s="199">
        <v>217.67400000000001</v>
      </c>
      <c r="I121" s="200"/>
      <c r="J121" s="14"/>
      <c r="K121" s="14"/>
      <c r="L121" s="196"/>
      <c r="M121" s="201"/>
      <c r="N121" s="202"/>
      <c r="O121" s="202"/>
      <c r="P121" s="202"/>
      <c r="Q121" s="202"/>
      <c r="R121" s="202"/>
      <c r="S121" s="202"/>
      <c r="T121" s="20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7" t="s">
        <v>159</v>
      </c>
      <c r="AU121" s="197" t="s">
        <v>164</v>
      </c>
      <c r="AV121" s="14" t="s">
        <v>151</v>
      </c>
      <c r="AW121" s="14" t="s">
        <v>33</v>
      </c>
      <c r="AX121" s="14" t="s">
        <v>79</v>
      </c>
      <c r="AY121" s="197" t="s">
        <v>144</v>
      </c>
    </row>
    <row r="122" s="2" customFormat="1" ht="55.5" customHeight="1">
      <c r="A122" s="41"/>
      <c r="B122" s="168"/>
      <c r="C122" s="169" t="s">
        <v>164</v>
      </c>
      <c r="D122" s="169" t="s">
        <v>146</v>
      </c>
      <c r="E122" s="170" t="s">
        <v>1461</v>
      </c>
      <c r="F122" s="171" t="s">
        <v>1060</v>
      </c>
      <c r="G122" s="172" t="s">
        <v>189</v>
      </c>
      <c r="H122" s="173">
        <v>217.67400000000001</v>
      </c>
      <c r="I122" s="174"/>
      <c r="J122" s="175">
        <f>ROUND(I122*H122,2)</f>
        <v>0</v>
      </c>
      <c r="K122" s="171" t="s">
        <v>150</v>
      </c>
      <c r="L122" s="42"/>
      <c r="M122" s="176" t="s">
        <v>3</v>
      </c>
      <c r="N122" s="177" t="s">
        <v>42</v>
      </c>
      <c r="O122" s="7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180" t="s">
        <v>151</v>
      </c>
      <c r="AT122" s="180" t="s">
        <v>146</v>
      </c>
      <c r="AU122" s="180" t="s">
        <v>164</v>
      </c>
      <c r="AY122" s="22" t="s">
        <v>144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22" t="s">
        <v>79</v>
      </c>
      <c r="BK122" s="181">
        <f>ROUND(I122*H122,2)</f>
        <v>0</v>
      </c>
      <c r="BL122" s="22" t="s">
        <v>151</v>
      </c>
      <c r="BM122" s="180" t="s">
        <v>1462</v>
      </c>
    </row>
    <row r="123" s="2" customFormat="1">
      <c r="A123" s="41"/>
      <c r="B123" s="42"/>
      <c r="C123" s="41"/>
      <c r="D123" s="182" t="s">
        <v>153</v>
      </c>
      <c r="E123" s="41"/>
      <c r="F123" s="183" t="s">
        <v>1463</v>
      </c>
      <c r="G123" s="41"/>
      <c r="H123" s="41"/>
      <c r="I123" s="184"/>
      <c r="J123" s="41"/>
      <c r="K123" s="41"/>
      <c r="L123" s="42"/>
      <c r="M123" s="185"/>
      <c r="N123" s="186"/>
      <c r="O123" s="75"/>
      <c r="P123" s="75"/>
      <c r="Q123" s="75"/>
      <c r="R123" s="75"/>
      <c r="S123" s="75"/>
      <c r="T123" s="76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2" t="s">
        <v>153</v>
      </c>
      <c r="AU123" s="22" t="s">
        <v>164</v>
      </c>
    </row>
    <row r="124" s="2" customFormat="1" ht="44.25" customHeight="1">
      <c r="A124" s="41"/>
      <c r="B124" s="168"/>
      <c r="C124" s="169" t="s">
        <v>151</v>
      </c>
      <c r="D124" s="169" t="s">
        <v>146</v>
      </c>
      <c r="E124" s="170" t="s">
        <v>1026</v>
      </c>
      <c r="F124" s="171" t="s">
        <v>1027</v>
      </c>
      <c r="G124" s="172" t="s">
        <v>189</v>
      </c>
      <c r="H124" s="173">
        <v>3</v>
      </c>
      <c r="I124" s="174"/>
      <c r="J124" s="175">
        <f>ROUND(I124*H124,2)</f>
        <v>0</v>
      </c>
      <c r="K124" s="171" t="s">
        <v>150</v>
      </c>
      <c r="L124" s="42"/>
      <c r="M124" s="176" t="s">
        <v>3</v>
      </c>
      <c r="N124" s="177" t="s">
        <v>42</v>
      </c>
      <c r="O124" s="7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180" t="s">
        <v>151</v>
      </c>
      <c r="AT124" s="180" t="s">
        <v>146</v>
      </c>
      <c r="AU124" s="180" t="s">
        <v>164</v>
      </c>
      <c r="AY124" s="22" t="s">
        <v>144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22" t="s">
        <v>79</v>
      </c>
      <c r="BK124" s="181">
        <f>ROUND(I124*H124,2)</f>
        <v>0</v>
      </c>
      <c r="BL124" s="22" t="s">
        <v>151</v>
      </c>
      <c r="BM124" s="180" t="s">
        <v>1464</v>
      </c>
    </row>
    <row r="125" s="2" customFormat="1">
      <c r="A125" s="41"/>
      <c r="B125" s="42"/>
      <c r="C125" s="41"/>
      <c r="D125" s="182" t="s">
        <v>153</v>
      </c>
      <c r="E125" s="41"/>
      <c r="F125" s="183" t="s">
        <v>1029</v>
      </c>
      <c r="G125" s="41"/>
      <c r="H125" s="41"/>
      <c r="I125" s="184"/>
      <c r="J125" s="41"/>
      <c r="K125" s="41"/>
      <c r="L125" s="42"/>
      <c r="M125" s="185"/>
      <c r="N125" s="186"/>
      <c r="O125" s="75"/>
      <c r="P125" s="75"/>
      <c r="Q125" s="75"/>
      <c r="R125" s="75"/>
      <c r="S125" s="75"/>
      <c r="T125" s="7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2" t="s">
        <v>153</v>
      </c>
      <c r="AU125" s="22" t="s">
        <v>164</v>
      </c>
    </row>
    <row r="126" s="13" customFormat="1">
      <c r="A126" s="13"/>
      <c r="B126" s="187"/>
      <c r="C126" s="13"/>
      <c r="D126" s="188" t="s">
        <v>159</v>
      </c>
      <c r="E126" s="189" t="s">
        <v>3</v>
      </c>
      <c r="F126" s="190" t="s">
        <v>1465</v>
      </c>
      <c r="G126" s="13"/>
      <c r="H126" s="191">
        <v>3</v>
      </c>
      <c r="I126" s="192"/>
      <c r="J126" s="13"/>
      <c r="K126" s="13"/>
      <c r="L126" s="187"/>
      <c r="M126" s="193"/>
      <c r="N126" s="194"/>
      <c r="O126" s="194"/>
      <c r="P126" s="194"/>
      <c r="Q126" s="194"/>
      <c r="R126" s="194"/>
      <c r="S126" s="194"/>
      <c r="T126" s="19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159</v>
      </c>
      <c r="AU126" s="189" t="s">
        <v>164</v>
      </c>
      <c r="AV126" s="13" t="s">
        <v>81</v>
      </c>
      <c r="AW126" s="13" t="s">
        <v>33</v>
      </c>
      <c r="AX126" s="13" t="s">
        <v>79</v>
      </c>
      <c r="AY126" s="189" t="s">
        <v>144</v>
      </c>
    </row>
    <row r="127" s="2" customFormat="1" ht="16.5" customHeight="1">
      <c r="A127" s="41"/>
      <c r="B127" s="168"/>
      <c r="C127" s="169" t="s">
        <v>174</v>
      </c>
      <c r="D127" s="169" t="s">
        <v>146</v>
      </c>
      <c r="E127" s="170" t="s">
        <v>1466</v>
      </c>
      <c r="F127" s="171" t="s">
        <v>1467</v>
      </c>
      <c r="G127" s="172" t="s">
        <v>1155</v>
      </c>
      <c r="H127" s="173">
        <v>1</v>
      </c>
      <c r="I127" s="174"/>
      <c r="J127" s="175">
        <f>ROUND(I127*H127,2)</f>
        <v>0</v>
      </c>
      <c r="K127" s="171" t="s">
        <v>590</v>
      </c>
      <c r="L127" s="42"/>
      <c r="M127" s="176" t="s">
        <v>3</v>
      </c>
      <c r="N127" s="177" t="s">
        <v>42</v>
      </c>
      <c r="O127" s="75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180" t="s">
        <v>151</v>
      </c>
      <c r="AT127" s="180" t="s">
        <v>146</v>
      </c>
      <c r="AU127" s="180" t="s">
        <v>164</v>
      </c>
      <c r="AY127" s="22" t="s">
        <v>144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22" t="s">
        <v>79</v>
      </c>
      <c r="BK127" s="181">
        <f>ROUND(I127*H127,2)</f>
        <v>0</v>
      </c>
      <c r="BL127" s="22" t="s">
        <v>151</v>
      </c>
      <c r="BM127" s="180" t="s">
        <v>1468</v>
      </c>
    </row>
    <row r="128" s="2" customFormat="1" ht="24.15" customHeight="1">
      <c r="A128" s="41"/>
      <c r="B128" s="168"/>
      <c r="C128" s="169" t="s">
        <v>179</v>
      </c>
      <c r="D128" s="169" t="s">
        <v>146</v>
      </c>
      <c r="E128" s="170" t="s">
        <v>1469</v>
      </c>
      <c r="F128" s="171" t="s">
        <v>1470</v>
      </c>
      <c r="G128" s="172" t="s">
        <v>1155</v>
      </c>
      <c r="H128" s="173">
        <v>1</v>
      </c>
      <c r="I128" s="174"/>
      <c r="J128" s="175">
        <f>ROUND(I128*H128,2)</f>
        <v>0</v>
      </c>
      <c r="K128" s="171" t="s">
        <v>590</v>
      </c>
      <c r="L128" s="42"/>
      <c r="M128" s="176" t="s">
        <v>3</v>
      </c>
      <c r="N128" s="177" t="s">
        <v>42</v>
      </c>
      <c r="O128" s="7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180" t="s">
        <v>151</v>
      </c>
      <c r="AT128" s="180" t="s">
        <v>146</v>
      </c>
      <c r="AU128" s="180" t="s">
        <v>164</v>
      </c>
      <c r="AY128" s="22" t="s">
        <v>144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22" t="s">
        <v>79</v>
      </c>
      <c r="BK128" s="181">
        <f>ROUND(I128*H128,2)</f>
        <v>0</v>
      </c>
      <c r="BL128" s="22" t="s">
        <v>151</v>
      </c>
      <c r="BM128" s="180" t="s">
        <v>1471</v>
      </c>
    </row>
    <row r="129" s="12" customFormat="1" ht="20.88" customHeight="1">
      <c r="A129" s="12"/>
      <c r="B129" s="155"/>
      <c r="C129" s="12"/>
      <c r="D129" s="156" t="s">
        <v>70</v>
      </c>
      <c r="E129" s="166" t="s">
        <v>225</v>
      </c>
      <c r="F129" s="166" t="s">
        <v>1052</v>
      </c>
      <c r="G129" s="12"/>
      <c r="H129" s="12"/>
      <c r="I129" s="158"/>
      <c r="J129" s="167">
        <f>BK129</f>
        <v>0</v>
      </c>
      <c r="K129" s="12"/>
      <c r="L129" s="155"/>
      <c r="M129" s="160"/>
      <c r="N129" s="161"/>
      <c r="O129" s="161"/>
      <c r="P129" s="162">
        <f>SUM(P130:P141)</f>
        <v>0</v>
      </c>
      <c r="Q129" s="161"/>
      <c r="R129" s="162">
        <f>SUM(R130:R141)</f>
        <v>0</v>
      </c>
      <c r="S129" s="161"/>
      <c r="T129" s="163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6" t="s">
        <v>79</v>
      </c>
      <c r="AT129" s="164" t="s">
        <v>70</v>
      </c>
      <c r="AU129" s="164" t="s">
        <v>81</v>
      </c>
      <c r="AY129" s="156" t="s">
        <v>144</v>
      </c>
      <c r="BK129" s="165">
        <f>SUM(BK130:BK141)</f>
        <v>0</v>
      </c>
    </row>
    <row r="130" s="2" customFormat="1" ht="44.25" customHeight="1">
      <c r="A130" s="41"/>
      <c r="B130" s="168"/>
      <c r="C130" s="169" t="s">
        <v>186</v>
      </c>
      <c r="D130" s="169" t="s">
        <v>146</v>
      </c>
      <c r="E130" s="170" t="s">
        <v>1053</v>
      </c>
      <c r="F130" s="171" t="s">
        <v>1054</v>
      </c>
      <c r="G130" s="172" t="s">
        <v>189</v>
      </c>
      <c r="H130" s="173">
        <v>200.33500000000001</v>
      </c>
      <c r="I130" s="174"/>
      <c r="J130" s="175">
        <f>ROUND(I130*H130,2)</f>
        <v>0</v>
      </c>
      <c r="K130" s="171" t="s">
        <v>150</v>
      </c>
      <c r="L130" s="42"/>
      <c r="M130" s="176" t="s">
        <v>3</v>
      </c>
      <c r="N130" s="177" t="s">
        <v>42</v>
      </c>
      <c r="O130" s="75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180" t="s">
        <v>151</v>
      </c>
      <c r="AT130" s="180" t="s">
        <v>146</v>
      </c>
      <c r="AU130" s="180" t="s">
        <v>164</v>
      </c>
      <c r="AY130" s="22" t="s">
        <v>144</v>
      </c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22" t="s">
        <v>79</v>
      </c>
      <c r="BK130" s="181">
        <f>ROUND(I130*H130,2)</f>
        <v>0</v>
      </c>
      <c r="BL130" s="22" t="s">
        <v>151</v>
      </c>
      <c r="BM130" s="180" t="s">
        <v>1472</v>
      </c>
    </row>
    <row r="131" s="2" customFormat="1">
      <c r="A131" s="41"/>
      <c r="B131" s="42"/>
      <c r="C131" s="41"/>
      <c r="D131" s="182" t="s">
        <v>153</v>
      </c>
      <c r="E131" s="41"/>
      <c r="F131" s="183" t="s">
        <v>1056</v>
      </c>
      <c r="G131" s="41"/>
      <c r="H131" s="41"/>
      <c r="I131" s="184"/>
      <c r="J131" s="41"/>
      <c r="K131" s="41"/>
      <c r="L131" s="42"/>
      <c r="M131" s="185"/>
      <c r="N131" s="186"/>
      <c r="O131" s="75"/>
      <c r="P131" s="75"/>
      <c r="Q131" s="75"/>
      <c r="R131" s="75"/>
      <c r="S131" s="75"/>
      <c r="T131" s="76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2" t="s">
        <v>153</v>
      </c>
      <c r="AU131" s="22" t="s">
        <v>164</v>
      </c>
    </row>
    <row r="132" s="13" customFormat="1">
      <c r="A132" s="13"/>
      <c r="B132" s="187"/>
      <c r="C132" s="13"/>
      <c r="D132" s="188" t="s">
        <v>159</v>
      </c>
      <c r="E132" s="189" t="s">
        <v>3</v>
      </c>
      <c r="F132" s="190" t="s">
        <v>1473</v>
      </c>
      <c r="G132" s="13"/>
      <c r="H132" s="191">
        <v>195.90700000000001</v>
      </c>
      <c r="I132" s="192"/>
      <c r="J132" s="13"/>
      <c r="K132" s="13"/>
      <c r="L132" s="187"/>
      <c r="M132" s="193"/>
      <c r="N132" s="194"/>
      <c r="O132" s="194"/>
      <c r="P132" s="194"/>
      <c r="Q132" s="194"/>
      <c r="R132" s="194"/>
      <c r="S132" s="194"/>
      <c r="T132" s="19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159</v>
      </c>
      <c r="AU132" s="189" t="s">
        <v>164</v>
      </c>
      <c r="AV132" s="13" t="s">
        <v>81</v>
      </c>
      <c r="AW132" s="13" t="s">
        <v>33</v>
      </c>
      <c r="AX132" s="13" t="s">
        <v>71</v>
      </c>
      <c r="AY132" s="189" t="s">
        <v>144</v>
      </c>
    </row>
    <row r="133" s="16" customFormat="1">
      <c r="A133" s="16"/>
      <c r="B133" s="231"/>
      <c r="C133" s="16"/>
      <c r="D133" s="188" t="s">
        <v>159</v>
      </c>
      <c r="E133" s="232" t="s">
        <v>3</v>
      </c>
      <c r="F133" s="233" t="s">
        <v>1474</v>
      </c>
      <c r="G133" s="16"/>
      <c r="H133" s="232" t="s">
        <v>3</v>
      </c>
      <c r="I133" s="234"/>
      <c r="J133" s="16"/>
      <c r="K133" s="16"/>
      <c r="L133" s="231"/>
      <c r="M133" s="235"/>
      <c r="N133" s="236"/>
      <c r="O133" s="236"/>
      <c r="P133" s="236"/>
      <c r="Q133" s="236"/>
      <c r="R133" s="236"/>
      <c r="S133" s="236"/>
      <c r="T133" s="237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32" t="s">
        <v>159</v>
      </c>
      <c r="AU133" s="232" t="s">
        <v>164</v>
      </c>
      <c r="AV133" s="16" t="s">
        <v>79</v>
      </c>
      <c r="AW133" s="16" t="s">
        <v>33</v>
      </c>
      <c r="AX133" s="16" t="s">
        <v>71</v>
      </c>
      <c r="AY133" s="232" t="s">
        <v>144</v>
      </c>
    </row>
    <row r="134" s="13" customFormat="1">
      <c r="A134" s="13"/>
      <c r="B134" s="187"/>
      <c r="C134" s="13"/>
      <c r="D134" s="188" t="s">
        <v>159</v>
      </c>
      <c r="E134" s="189" t="s">
        <v>3</v>
      </c>
      <c r="F134" s="190" t="s">
        <v>1475</v>
      </c>
      <c r="G134" s="13"/>
      <c r="H134" s="191">
        <v>2.2080000000000002</v>
      </c>
      <c r="I134" s="192"/>
      <c r="J134" s="13"/>
      <c r="K134" s="13"/>
      <c r="L134" s="187"/>
      <c r="M134" s="193"/>
      <c r="N134" s="194"/>
      <c r="O134" s="194"/>
      <c r="P134" s="194"/>
      <c r="Q134" s="194"/>
      <c r="R134" s="194"/>
      <c r="S134" s="194"/>
      <c r="T134" s="19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159</v>
      </c>
      <c r="AU134" s="189" t="s">
        <v>164</v>
      </c>
      <c r="AV134" s="13" t="s">
        <v>81</v>
      </c>
      <c r="AW134" s="13" t="s">
        <v>33</v>
      </c>
      <c r="AX134" s="13" t="s">
        <v>71</v>
      </c>
      <c r="AY134" s="189" t="s">
        <v>144</v>
      </c>
    </row>
    <row r="135" s="13" customFormat="1">
      <c r="A135" s="13"/>
      <c r="B135" s="187"/>
      <c r="C135" s="13"/>
      <c r="D135" s="188" t="s">
        <v>159</v>
      </c>
      <c r="E135" s="189" t="s">
        <v>3</v>
      </c>
      <c r="F135" s="190" t="s">
        <v>1476</v>
      </c>
      <c r="G135" s="13"/>
      <c r="H135" s="191">
        <v>0.97199999999999998</v>
      </c>
      <c r="I135" s="192"/>
      <c r="J135" s="13"/>
      <c r="K135" s="13"/>
      <c r="L135" s="187"/>
      <c r="M135" s="193"/>
      <c r="N135" s="194"/>
      <c r="O135" s="194"/>
      <c r="P135" s="194"/>
      <c r="Q135" s="194"/>
      <c r="R135" s="194"/>
      <c r="S135" s="194"/>
      <c r="T135" s="19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9" t="s">
        <v>159</v>
      </c>
      <c r="AU135" s="189" t="s">
        <v>164</v>
      </c>
      <c r="AV135" s="13" t="s">
        <v>81</v>
      </c>
      <c r="AW135" s="13" t="s">
        <v>33</v>
      </c>
      <c r="AX135" s="13" t="s">
        <v>71</v>
      </c>
      <c r="AY135" s="189" t="s">
        <v>144</v>
      </c>
    </row>
    <row r="136" s="13" customFormat="1">
      <c r="A136" s="13"/>
      <c r="B136" s="187"/>
      <c r="C136" s="13"/>
      <c r="D136" s="188" t="s">
        <v>159</v>
      </c>
      <c r="E136" s="189" t="s">
        <v>3</v>
      </c>
      <c r="F136" s="190" t="s">
        <v>1477</v>
      </c>
      <c r="G136" s="13"/>
      <c r="H136" s="191">
        <v>1.248</v>
      </c>
      <c r="I136" s="192"/>
      <c r="J136" s="13"/>
      <c r="K136" s="13"/>
      <c r="L136" s="187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159</v>
      </c>
      <c r="AU136" s="189" t="s">
        <v>164</v>
      </c>
      <c r="AV136" s="13" t="s">
        <v>81</v>
      </c>
      <c r="AW136" s="13" t="s">
        <v>33</v>
      </c>
      <c r="AX136" s="13" t="s">
        <v>71</v>
      </c>
      <c r="AY136" s="189" t="s">
        <v>144</v>
      </c>
    </row>
    <row r="137" s="14" customFormat="1">
      <c r="A137" s="14"/>
      <c r="B137" s="196"/>
      <c r="C137" s="14"/>
      <c r="D137" s="188" t="s">
        <v>159</v>
      </c>
      <c r="E137" s="197" t="s">
        <v>3</v>
      </c>
      <c r="F137" s="198" t="s">
        <v>163</v>
      </c>
      <c r="G137" s="14"/>
      <c r="H137" s="199">
        <v>200.33500000000001</v>
      </c>
      <c r="I137" s="200"/>
      <c r="J137" s="14"/>
      <c r="K137" s="14"/>
      <c r="L137" s="196"/>
      <c r="M137" s="201"/>
      <c r="N137" s="202"/>
      <c r="O137" s="202"/>
      <c r="P137" s="202"/>
      <c r="Q137" s="202"/>
      <c r="R137" s="202"/>
      <c r="S137" s="202"/>
      <c r="T137" s="20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7" t="s">
        <v>159</v>
      </c>
      <c r="AU137" s="197" t="s">
        <v>164</v>
      </c>
      <c r="AV137" s="14" t="s">
        <v>151</v>
      </c>
      <c r="AW137" s="14" t="s">
        <v>33</v>
      </c>
      <c r="AX137" s="14" t="s">
        <v>79</v>
      </c>
      <c r="AY137" s="197" t="s">
        <v>144</v>
      </c>
    </row>
    <row r="138" s="2" customFormat="1" ht="55.5" customHeight="1">
      <c r="A138" s="41"/>
      <c r="B138" s="168"/>
      <c r="C138" s="169" t="s">
        <v>194</v>
      </c>
      <c r="D138" s="169" t="s">
        <v>146</v>
      </c>
      <c r="E138" s="170" t="s">
        <v>1059</v>
      </c>
      <c r="F138" s="171" t="s">
        <v>1060</v>
      </c>
      <c r="G138" s="172" t="s">
        <v>189</v>
      </c>
      <c r="H138" s="173">
        <v>200.33500000000001</v>
      </c>
      <c r="I138" s="174"/>
      <c r="J138" s="175">
        <f>ROUND(I138*H138,2)</f>
        <v>0</v>
      </c>
      <c r="K138" s="171" t="s">
        <v>150</v>
      </c>
      <c r="L138" s="42"/>
      <c r="M138" s="176" t="s">
        <v>3</v>
      </c>
      <c r="N138" s="177" t="s">
        <v>42</v>
      </c>
      <c r="O138" s="75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180" t="s">
        <v>151</v>
      </c>
      <c r="AT138" s="180" t="s">
        <v>146</v>
      </c>
      <c r="AU138" s="180" t="s">
        <v>164</v>
      </c>
      <c r="AY138" s="22" t="s">
        <v>144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22" t="s">
        <v>79</v>
      </c>
      <c r="BK138" s="181">
        <f>ROUND(I138*H138,2)</f>
        <v>0</v>
      </c>
      <c r="BL138" s="22" t="s">
        <v>151</v>
      </c>
      <c r="BM138" s="180" t="s">
        <v>1478</v>
      </c>
    </row>
    <row r="139" s="2" customFormat="1">
      <c r="A139" s="41"/>
      <c r="B139" s="42"/>
      <c r="C139" s="41"/>
      <c r="D139" s="182" t="s">
        <v>153</v>
      </c>
      <c r="E139" s="41"/>
      <c r="F139" s="183" t="s">
        <v>1062</v>
      </c>
      <c r="G139" s="41"/>
      <c r="H139" s="41"/>
      <c r="I139" s="184"/>
      <c r="J139" s="41"/>
      <c r="K139" s="41"/>
      <c r="L139" s="42"/>
      <c r="M139" s="185"/>
      <c r="N139" s="186"/>
      <c r="O139" s="75"/>
      <c r="P139" s="75"/>
      <c r="Q139" s="75"/>
      <c r="R139" s="75"/>
      <c r="S139" s="75"/>
      <c r="T139" s="76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2" t="s">
        <v>153</v>
      </c>
      <c r="AU139" s="22" t="s">
        <v>164</v>
      </c>
    </row>
    <row r="140" s="2" customFormat="1" ht="44.25" customHeight="1">
      <c r="A140" s="41"/>
      <c r="B140" s="168"/>
      <c r="C140" s="169" t="s">
        <v>199</v>
      </c>
      <c r="D140" s="169" t="s">
        <v>146</v>
      </c>
      <c r="E140" s="170" t="s">
        <v>674</v>
      </c>
      <c r="F140" s="171" t="s">
        <v>675</v>
      </c>
      <c r="G140" s="172" t="s">
        <v>189</v>
      </c>
      <c r="H140" s="173">
        <v>200.33500000000001</v>
      </c>
      <c r="I140" s="174"/>
      <c r="J140" s="175">
        <f>ROUND(I140*H140,2)</f>
        <v>0</v>
      </c>
      <c r="K140" s="171" t="s">
        <v>150</v>
      </c>
      <c r="L140" s="42"/>
      <c r="M140" s="176" t="s">
        <v>3</v>
      </c>
      <c r="N140" s="177" t="s">
        <v>42</v>
      </c>
      <c r="O140" s="75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80" t="s">
        <v>151</v>
      </c>
      <c r="AT140" s="180" t="s">
        <v>146</v>
      </c>
      <c r="AU140" s="180" t="s">
        <v>164</v>
      </c>
      <c r="AY140" s="22" t="s">
        <v>144</v>
      </c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22" t="s">
        <v>79</v>
      </c>
      <c r="BK140" s="181">
        <f>ROUND(I140*H140,2)</f>
        <v>0</v>
      </c>
      <c r="BL140" s="22" t="s">
        <v>151</v>
      </c>
      <c r="BM140" s="180" t="s">
        <v>1479</v>
      </c>
    </row>
    <row r="141" s="2" customFormat="1">
      <c r="A141" s="41"/>
      <c r="B141" s="42"/>
      <c r="C141" s="41"/>
      <c r="D141" s="182" t="s">
        <v>153</v>
      </c>
      <c r="E141" s="41"/>
      <c r="F141" s="183" t="s">
        <v>1064</v>
      </c>
      <c r="G141" s="41"/>
      <c r="H141" s="41"/>
      <c r="I141" s="184"/>
      <c r="J141" s="41"/>
      <c r="K141" s="41"/>
      <c r="L141" s="42"/>
      <c r="M141" s="185"/>
      <c r="N141" s="186"/>
      <c r="O141" s="75"/>
      <c r="P141" s="75"/>
      <c r="Q141" s="75"/>
      <c r="R141" s="75"/>
      <c r="S141" s="75"/>
      <c r="T141" s="76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2" t="s">
        <v>153</v>
      </c>
      <c r="AU141" s="22" t="s">
        <v>164</v>
      </c>
    </row>
    <row r="142" s="12" customFormat="1" ht="20.88" customHeight="1">
      <c r="A142" s="12"/>
      <c r="B142" s="155"/>
      <c r="C142" s="12"/>
      <c r="D142" s="156" t="s">
        <v>70</v>
      </c>
      <c r="E142" s="166" t="s">
        <v>237</v>
      </c>
      <c r="F142" s="166" t="s">
        <v>1065</v>
      </c>
      <c r="G142" s="12"/>
      <c r="H142" s="12"/>
      <c r="I142" s="158"/>
      <c r="J142" s="167">
        <f>BK142</f>
        <v>0</v>
      </c>
      <c r="K142" s="12"/>
      <c r="L142" s="155"/>
      <c r="M142" s="160"/>
      <c r="N142" s="161"/>
      <c r="O142" s="161"/>
      <c r="P142" s="162">
        <f>SUM(P143:P154)</f>
        <v>0</v>
      </c>
      <c r="Q142" s="161"/>
      <c r="R142" s="162">
        <f>SUM(R143:R154)</f>
        <v>0</v>
      </c>
      <c r="S142" s="161"/>
      <c r="T142" s="163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6" t="s">
        <v>79</v>
      </c>
      <c r="AT142" s="164" t="s">
        <v>70</v>
      </c>
      <c r="AU142" s="164" t="s">
        <v>81</v>
      </c>
      <c r="AY142" s="156" t="s">
        <v>144</v>
      </c>
      <c r="BK142" s="165">
        <f>SUM(BK143:BK154)</f>
        <v>0</v>
      </c>
    </row>
    <row r="143" s="2" customFormat="1" ht="62.7" customHeight="1">
      <c r="A143" s="41"/>
      <c r="B143" s="168"/>
      <c r="C143" s="169" t="s">
        <v>207</v>
      </c>
      <c r="D143" s="169" t="s">
        <v>146</v>
      </c>
      <c r="E143" s="170" t="s">
        <v>200</v>
      </c>
      <c r="F143" s="171" t="s">
        <v>667</v>
      </c>
      <c r="G143" s="172" t="s">
        <v>189</v>
      </c>
      <c r="H143" s="173">
        <v>29.18</v>
      </c>
      <c r="I143" s="174"/>
      <c r="J143" s="175">
        <f>ROUND(I143*H143,2)</f>
        <v>0</v>
      </c>
      <c r="K143" s="171" t="s">
        <v>150</v>
      </c>
      <c r="L143" s="42"/>
      <c r="M143" s="176" t="s">
        <v>3</v>
      </c>
      <c r="N143" s="177" t="s">
        <v>42</v>
      </c>
      <c r="O143" s="75"/>
      <c r="P143" s="178">
        <f>O143*H143</f>
        <v>0</v>
      </c>
      <c r="Q143" s="178">
        <v>0</v>
      </c>
      <c r="R143" s="178">
        <f>Q143*H143</f>
        <v>0</v>
      </c>
      <c r="S143" s="178">
        <v>0</v>
      </c>
      <c r="T143" s="17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180" t="s">
        <v>151</v>
      </c>
      <c r="AT143" s="180" t="s">
        <v>146</v>
      </c>
      <c r="AU143" s="180" t="s">
        <v>164</v>
      </c>
      <c r="AY143" s="22" t="s">
        <v>144</v>
      </c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22" t="s">
        <v>79</v>
      </c>
      <c r="BK143" s="181">
        <f>ROUND(I143*H143,2)</f>
        <v>0</v>
      </c>
      <c r="BL143" s="22" t="s">
        <v>151</v>
      </c>
      <c r="BM143" s="180" t="s">
        <v>1480</v>
      </c>
    </row>
    <row r="144" s="2" customFormat="1">
      <c r="A144" s="41"/>
      <c r="B144" s="42"/>
      <c r="C144" s="41"/>
      <c r="D144" s="182" t="s">
        <v>153</v>
      </c>
      <c r="E144" s="41"/>
      <c r="F144" s="183" t="s">
        <v>203</v>
      </c>
      <c r="G144" s="41"/>
      <c r="H144" s="41"/>
      <c r="I144" s="184"/>
      <c r="J144" s="41"/>
      <c r="K144" s="41"/>
      <c r="L144" s="42"/>
      <c r="M144" s="185"/>
      <c r="N144" s="186"/>
      <c r="O144" s="75"/>
      <c r="P144" s="75"/>
      <c r="Q144" s="75"/>
      <c r="R144" s="75"/>
      <c r="S144" s="75"/>
      <c r="T144" s="76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2" t="s">
        <v>153</v>
      </c>
      <c r="AU144" s="22" t="s">
        <v>164</v>
      </c>
    </row>
    <row r="145" s="16" customFormat="1">
      <c r="A145" s="16"/>
      <c r="B145" s="231"/>
      <c r="C145" s="16"/>
      <c r="D145" s="188" t="s">
        <v>159</v>
      </c>
      <c r="E145" s="232" t="s">
        <v>3</v>
      </c>
      <c r="F145" s="233" t="s">
        <v>1067</v>
      </c>
      <c r="G145" s="16"/>
      <c r="H145" s="232" t="s">
        <v>3</v>
      </c>
      <c r="I145" s="234"/>
      <c r="J145" s="16"/>
      <c r="K145" s="16"/>
      <c r="L145" s="231"/>
      <c r="M145" s="235"/>
      <c r="N145" s="236"/>
      <c r="O145" s="236"/>
      <c r="P145" s="236"/>
      <c r="Q145" s="236"/>
      <c r="R145" s="236"/>
      <c r="S145" s="236"/>
      <c r="T145" s="237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32" t="s">
        <v>159</v>
      </c>
      <c r="AU145" s="232" t="s">
        <v>164</v>
      </c>
      <c r="AV145" s="16" t="s">
        <v>79</v>
      </c>
      <c r="AW145" s="16" t="s">
        <v>33</v>
      </c>
      <c r="AX145" s="16" t="s">
        <v>71</v>
      </c>
      <c r="AY145" s="232" t="s">
        <v>144</v>
      </c>
    </row>
    <row r="146" s="13" customFormat="1">
      <c r="A146" s="13"/>
      <c r="B146" s="187"/>
      <c r="C146" s="13"/>
      <c r="D146" s="188" t="s">
        <v>159</v>
      </c>
      <c r="E146" s="189" t="s">
        <v>3</v>
      </c>
      <c r="F146" s="190" t="s">
        <v>1481</v>
      </c>
      <c r="G146" s="13"/>
      <c r="H146" s="191">
        <v>229.53</v>
      </c>
      <c r="I146" s="192"/>
      <c r="J146" s="13"/>
      <c r="K146" s="13"/>
      <c r="L146" s="187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9" t="s">
        <v>159</v>
      </c>
      <c r="AU146" s="189" t="s">
        <v>164</v>
      </c>
      <c r="AV146" s="13" t="s">
        <v>81</v>
      </c>
      <c r="AW146" s="13" t="s">
        <v>33</v>
      </c>
      <c r="AX146" s="13" t="s">
        <v>71</v>
      </c>
      <c r="AY146" s="189" t="s">
        <v>144</v>
      </c>
    </row>
    <row r="147" s="13" customFormat="1">
      <c r="A147" s="13"/>
      <c r="B147" s="187"/>
      <c r="C147" s="13"/>
      <c r="D147" s="188" t="s">
        <v>159</v>
      </c>
      <c r="E147" s="189" t="s">
        <v>3</v>
      </c>
      <c r="F147" s="190" t="s">
        <v>1482</v>
      </c>
      <c r="G147" s="13"/>
      <c r="H147" s="191">
        <v>-200.34999999999999</v>
      </c>
      <c r="I147" s="192"/>
      <c r="J147" s="13"/>
      <c r="K147" s="13"/>
      <c r="L147" s="187"/>
      <c r="M147" s="193"/>
      <c r="N147" s="194"/>
      <c r="O147" s="194"/>
      <c r="P147" s="194"/>
      <c r="Q147" s="194"/>
      <c r="R147" s="194"/>
      <c r="S147" s="194"/>
      <c r="T147" s="19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159</v>
      </c>
      <c r="AU147" s="189" t="s">
        <v>164</v>
      </c>
      <c r="AV147" s="13" t="s">
        <v>81</v>
      </c>
      <c r="AW147" s="13" t="s">
        <v>33</v>
      </c>
      <c r="AX147" s="13" t="s">
        <v>71</v>
      </c>
      <c r="AY147" s="189" t="s">
        <v>144</v>
      </c>
    </row>
    <row r="148" s="14" customFormat="1">
      <c r="A148" s="14"/>
      <c r="B148" s="196"/>
      <c r="C148" s="14"/>
      <c r="D148" s="188" t="s">
        <v>159</v>
      </c>
      <c r="E148" s="197" t="s">
        <v>3</v>
      </c>
      <c r="F148" s="198" t="s">
        <v>163</v>
      </c>
      <c r="G148" s="14"/>
      <c r="H148" s="199">
        <v>29.180000000000007</v>
      </c>
      <c r="I148" s="200"/>
      <c r="J148" s="14"/>
      <c r="K148" s="14"/>
      <c r="L148" s="196"/>
      <c r="M148" s="201"/>
      <c r="N148" s="202"/>
      <c r="O148" s="202"/>
      <c r="P148" s="202"/>
      <c r="Q148" s="202"/>
      <c r="R148" s="202"/>
      <c r="S148" s="202"/>
      <c r="T148" s="20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7" t="s">
        <v>159</v>
      </c>
      <c r="AU148" s="197" t="s">
        <v>164</v>
      </c>
      <c r="AV148" s="14" t="s">
        <v>151</v>
      </c>
      <c r="AW148" s="14" t="s">
        <v>33</v>
      </c>
      <c r="AX148" s="14" t="s">
        <v>79</v>
      </c>
      <c r="AY148" s="197" t="s">
        <v>144</v>
      </c>
    </row>
    <row r="149" s="2" customFormat="1" ht="66.75" customHeight="1">
      <c r="A149" s="41"/>
      <c r="B149" s="168"/>
      <c r="C149" s="169" t="s">
        <v>214</v>
      </c>
      <c r="D149" s="169" t="s">
        <v>146</v>
      </c>
      <c r="E149" s="170" t="s">
        <v>1070</v>
      </c>
      <c r="F149" s="171" t="s">
        <v>1071</v>
      </c>
      <c r="G149" s="172" t="s">
        <v>189</v>
      </c>
      <c r="H149" s="173">
        <v>437.69999999999999</v>
      </c>
      <c r="I149" s="174"/>
      <c r="J149" s="175">
        <f>ROUND(I149*H149,2)</f>
        <v>0</v>
      </c>
      <c r="K149" s="171" t="s">
        <v>150</v>
      </c>
      <c r="L149" s="42"/>
      <c r="M149" s="176" t="s">
        <v>3</v>
      </c>
      <c r="N149" s="177" t="s">
        <v>42</v>
      </c>
      <c r="O149" s="75"/>
      <c r="P149" s="178">
        <f>O149*H149</f>
        <v>0</v>
      </c>
      <c r="Q149" s="178">
        <v>0</v>
      </c>
      <c r="R149" s="178">
        <f>Q149*H149</f>
        <v>0</v>
      </c>
      <c r="S149" s="178">
        <v>0</v>
      </c>
      <c r="T149" s="17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180" t="s">
        <v>151</v>
      </c>
      <c r="AT149" s="180" t="s">
        <v>146</v>
      </c>
      <c r="AU149" s="180" t="s">
        <v>164</v>
      </c>
      <c r="AY149" s="22" t="s">
        <v>144</v>
      </c>
      <c r="BE149" s="181">
        <f>IF(N149="základní",J149,0)</f>
        <v>0</v>
      </c>
      <c r="BF149" s="181">
        <f>IF(N149="snížená",J149,0)</f>
        <v>0</v>
      </c>
      <c r="BG149" s="181">
        <f>IF(N149="zákl. přenesená",J149,0)</f>
        <v>0</v>
      </c>
      <c r="BH149" s="181">
        <f>IF(N149="sníž. přenesená",J149,0)</f>
        <v>0</v>
      </c>
      <c r="BI149" s="181">
        <f>IF(N149="nulová",J149,0)</f>
        <v>0</v>
      </c>
      <c r="BJ149" s="22" t="s">
        <v>79</v>
      </c>
      <c r="BK149" s="181">
        <f>ROUND(I149*H149,2)</f>
        <v>0</v>
      </c>
      <c r="BL149" s="22" t="s">
        <v>151</v>
      </c>
      <c r="BM149" s="180" t="s">
        <v>1483</v>
      </c>
    </row>
    <row r="150" s="2" customFormat="1">
      <c r="A150" s="41"/>
      <c r="B150" s="42"/>
      <c r="C150" s="41"/>
      <c r="D150" s="182" t="s">
        <v>153</v>
      </c>
      <c r="E150" s="41"/>
      <c r="F150" s="183" t="s">
        <v>1073</v>
      </c>
      <c r="G150" s="41"/>
      <c r="H150" s="41"/>
      <c r="I150" s="184"/>
      <c r="J150" s="41"/>
      <c r="K150" s="41"/>
      <c r="L150" s="42"/>
      <c r="M150" s="185"/>
      <c r="N150" s="186"/>
      <c r="O150" s="75"/>
      <c r="P150" s="75"/>
      <c r="Q150" s="75"/>
      <c r="R150" s="75"/>
      <c r="S150" s="75"/>
      <c r="T150" s="76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2" t="s">
        <v>153</v>
      </c>
      <c r="AU150" s="22" t="s">
        <v>164</v>
      </c>
    </row>
    <row r="151" s="2" customFormat="1">
      <c r="A151" s="41"/>
      <c r="B151" s="42"/>
      <c r="C151" s="41"/>
      <c r="D151" s="188" t="s">
        <v>184</v>
      </c>
      <c r="E151" s="41"/>
      <c r="F151" s="204" t="s">
        <v>1074</v>
      </c>
      <c r="G151" s="41"/>
      <c r="H151" s="41"/>
      <c r="I151" s="184"/>
      <c r="J151" s="41"/>
      <c r="K151" s="41"/>
      <c r="L151" s="42"/>
      <c r="M151" s="185"/>
      <c r="N151" s="186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2" t="s">
        <v>184</v>
      </c>
      <c r="AU151" s="22" t="s">
        <v>164</v>
      </c>
    </row>
    <row r="152" s="13" customFormat="1">
      <c r="A152" s="13"/>
      <c r="B152" s="187"/>
      <c r="C152" s="13"/>
      <c r="D152" s="188" t="s">
        <v>159</v>
      </c>
      <c r="E152" s="13"/>
      <c r="F152" s="190" t="s">
        <v>1484</v>
      </c>
      <c r="G152" s="13"/>
      <c r="H152" s="191">
        <v>437.69999999999999</v>
      </c>
      <c r="I152" s="192"/>
      <c r="J152" s="13"/>
      <c r="K152" s="13"/>
      <c r="L152" s="187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159</v>
      </c>
      <c r="AU152" s="189" t="s">
        <v>164</v>
      </c>
      <c r="AV152" s="13" t="s">
        <v>81</v>
      </c>
      <c r="AW152" s="13" t="s">
        <v>4</v>
      </c>
      <c r="AX152" s="13" t="s">
        <v>79</v>
      </c>
      <c r="AY152" s="189" t="s">
        <v>144</v>
      </c>
    </row>
    <row r="153" s="2" customFormat="1" ht="44.25" customHeight="1">
      <c r="A153" s="41"/>
      <c r="B153" s="168"/>
      <c r="C153" s="169" t="s">
        <v>9</v>
      </c>
      <c r="D153" s="169" t="s">
        <v>146</v>
      </c>
      <c r="E153" s="170" t="s">
        <v>1076</v>
      </c>
      <c r="F153" s="171" t="s">
        <v>678</v>
      </c>
      <c r="G153" s="172" t="s">
        <v>210</v>
      </c>
      <c r="H153" s="173">
        <v>29.18</v>
      </c>
      <c r="I153" s="174"/>
      <c r="J153" s="175">
        <f>ROUND(I153*H153,2)</f>
        <v>0</v>
      </c>
      <c r="K153" s="171" t="s">
        <v>150</v>
      </c>
      <c r="L153" s="42"/>
      <c r="M153" s="176" t="s">
        <v>3</v>
      </c>
      <c r="N153" s="177" t="s">
        <v>42</v>
      </c>
      <c r="O153" s="75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180" t="s">
        <v>151</v>
      </c>
      <c r="AT153" s="180" t="s">
        <v>146</v>
      </c>
      <c r="AU153" s="180" t="s">
        <v>164</v>
      </c>
      <c r="AY153" s="22" t="s">
        <v>144</v>
      </c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22" t="s">
        <v>79</v>
      </c>
      <c r="BK153" s="181">
        <f>ROUND(I153*H153,2)</f>
        <v>0</v>
      </c>
      <c r="BL153" s="22" t="s">
        <v>151</v>
      </c>
      <c r="BM153" s="180" t="s">
        <v>1485</v>
      </c>
    </row>
    <row r="154" s="2" customFormat="1">
      <c r="A154" s="41"/>
      <c r="B154" s="42"/>
      <c r="C154" s="41"/>
      <c r="D154" s="182" t="s">
        <v>153</v>
      </c>
      <c r="E154" s="41"/>
      <c r="F154" s="183" t="s">
        <v>1078</v>
      </c>
      <c r="G154" s="41"/>
      <c r="H154" s="41"/>
      <c r="I154" s="184"/>
      <c r="J154" s="41"/>
      <c r="K154" s="41"/>
      <c r="L154" s="42"/>
      <c r="M154" s="185"/>
      <c r="N154" s="186"/>
      <c r="O154" s="75"/>
      <c r="P154" s="75"/>
      <c r="Q154" s="75"/>
      <c r="R154" s="75"/>
      <c r="S154" s="75"/>
      <c r="T154" s="76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2" t="s">
        <v>153</v>
      </c>
      <c r="AU154" s="22" t="s">
        <v>164</v>
      </c>
    </row>
    <row r="155" s="12" customFormat="1" ht="22.8" customHeight="1">
      <c r="A155" s="12"/>
      <c r="B155" s="155"/>
      <c r="C155" s="12"/>
      <c r="D155" s="156" t="s">
        <v>70</v>
      </c>
      <c r="E155" s="166" t="s">
        <v>81</v>
      </c>
      <c r="F155" s="166" t="s">
        <v>224</v>
      </c>
      <c r="G155" s="12"/>
      <c r="H155" s="12"/>
      <c r="I155" s="158"/>
      <c r="J155" s="167">
        <f>BK155</f>
        <v>0</v>
      </c>
      <c r="K155" s="12"/>
      <c r="L155" s="155"/>
      <c r="M155" s="160"/>
      <c r="N155" s="161"/>
      <c r="O155" s="161"/>
      <c r="P155" s="162">
        <f>P156+SUM(P157:P162)</f>
        <v>0</v>
      </c>
      <c r="Q155" s="161"/>
      <c r="R155" s="162">
        <f>R156+SUM(R157:R162)</f>
        <v>27.63000044</v>
      </c>
      <c r="S155" s="161"/>
      <c r="T155" s="163">
        <f>T156+SUM(T157:T162)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6" t="s">
        <v>79</v>
      </c>
      <c r="AT155" s="164" t="s">
        <v>70</v>
      </c>
      <c r="AU155" s="164" t="s">
        <v>79</v>
      </c>
      <c r="AY155" s="156" t="s">
        <v>144</v>
      </c>
      <c r="BK155" s="165">
        <f>BK156+SUM(BK157:BK162)</f>
        <v>0</v>
      </c>
    </row>
    <row r="156" s="2" customFormat="1" ht="24.15" customHeight="1">
      <c r="A156" s="41"/>
      <c r="B156" s="168"/>
      <c r="C156" s="169" t="s">
        <v>225</v>
      </c>
      <c r="D156" s="169" t="s">
        <v>146</v>
      </c>
      <c r="E156" s="170" t="s">
        <v>1201</v>
      </c>
      <c r="F156" s="171" t="s">
        <v>1202</v>
      </c>
      <c r="G156" s="172" t="s">
        <v>149</v>
      </c>
      <c r="H156" s="173">
        <v>5.2999999999999998</v>
      </c>
      <c r="I156" s="174"/>
      <c r="J156" s="175">
        <f>ROUND(I156*H156,2)</f>
        <v>0</v>
      </c>
      <c r="K156" s="171" t="s">
        <v>150</v>
      </c>
      <c r="L156" s="42"/>
      <c r="M156" s="176" t="s">
        <v>3</v>
      </c>
      <c r="N156" s="177" t="s">
        <v>42</v>
      </c>
      <c r="O156" s="75"/>
      <c r="P156" s="178">
        <f>O156*H156</f>
        <v>0</v>
      </c>
      <c r="Q156" s="178">
        <v>0.11169999999999999</v>
      </c>
      <c r="R156" s="178">
        <f>Q156*H156</f>
        <v>0.59200999999999993</v>
      </c>
      <c r="S156" s="178">
        <v>0</v>
      </c>
      <c r="T156" s="17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180" t="s">
        <v>151</v>
      </c>
      <c r="AT156" s="180" t="s">
        <v>146</v>
      </c>
      <c r="AU156" s="180" t="s">
        <v>81</v>
      </c>
      <c r="AY156" s="22" t="s">
        <v>144</v>
      </c>
      <c r="BE156" s="181">
        <f>IF(N156="základní",J156,0)</f>
        <v>0</v>
      </c>
      <c r="BF156" s="181">
        <f>IF(N156="snížená",J156,0)</f>
        <v>0</v>
      </c>
      <c r="BG156" s="181">
        <f>IF(N156="zákl. přenesená",J156,0)</f>
        <v>0</v>
      </c>
      <c r="BH156" s="181">
        <f>IF(N156="sníž. přenesená",J156,0)</f>
        <v>0</v>
      </c>
      <c r="BI156" s="181">
        <f>IF(N156="nulová",J156,0)</f>
        <v>0</v>
      </c>
      <c r="BJ156" s="22" t="s">
        <v>79</v>
      </c>
      <c r="BK156" s="181">
        <f>ROUND(I156*H156,2)</f>
        <v>0</v>
      </c>
      <c r="BL156" s="22" t="s">
        <v>151</v>
      </c>
      <c r="BM156" s="180" t="s">
        <v>1486</v>
      </c>
    </row>
    <row r="157" s="2" customFormat="1">
      <c r="A157" s="41"/>
      <c r="B157" s="42"/>
      <c r="C157" s="41"/>
      <c r="D157" s="182" t="s">
        <v>153</v>
      </c>
      <c r="E157" s="41"/>
      <c r="F157" s="183" t="s">
        <v>1204</v>
      </c>
      <c r="G157" s="41"/>
      <c r="H157" s="41"/>
      <c r="I157" s="184"/>
      <c r="J157" s="41"/>
      <c r="K157" s="41"/>
      <c r="L157" s="42"/>
      <c r="M157" s="185"/>
      <c r="N157" s="186"/>
      <c r="O157" s="75"/>
      <c r="P157" s="75"/>
      <c r="Q157" s="75"/>
      <c r="R157" s="75"/>
      <c r="S157" s="75"/>
      <c r="T157" s="76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2" t="s">
        <v>153</v>
      </c>
      <c r="AU157" s="22" t="s">
        <v>81</v>
      </c>
    </row>
    <row r="158" s="16" customFormat="1">
      <c r="A158" s="16"/>
      <c r="B158" s="231"/>
      <c r="C158" s="16"/>
      <c r="D158" s="188" t="s">
        <v>159</v>
      </c>
      <c r="E158" s="232" t="s">
        <v>3</v>
      </c>
      <c r="F158" s="233" t="s">
        <v>1487</v>
      </c>
      <c r="G158" s="16"/>
      <c r="H158" s="232" t="s">
        <v>3</v>
      </c>
      <c r="I158" s="234"/>
      <c r="J158" s="16"/>
      <c r="K158" s="16"/>
      <c r="L158" s="231"/>
      <c r="M158" s="235"/>
      <c r="N158" s="236"/>
      <c r="O158" s="236"/>
      <c r="P158" s="236"/>
      <c r="Q158" s="236"/>
      <c r="R158" s="236"/>
      <c r="S158" s="236"/>
      <c r="T158" s="237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32" t="s">
        <v>159</v>
      </c>
      <c r="AU158" s="232" t="s">
        <v>81</v>
      </c>
      <c r="AV158" s="16" t="s">
        <v>79</v>
      </c>
      <c r="AW158" s="16" t="s">
        <v>33</v>
      </c>
      <c r="AX158" s="16" t="s">
        <v>71</v>
      </c>
      <c r="AY158" s="232" t="s">
        <v>144</v>
      </c>
    </row>
    <row r="159" s="13" customFormat="1">
      <c r="A159" s="13"/>
      <c r="B159" s="187"/>
      <c r="C159" s="13"/>
      <c r="D159" s="188" t="s">
        <v>159</v>
      </c>
      <c r="E159" s="189" t="s">
        <v>3</v>
      </c>
      <c r="F159" s="190" t="s">
        <v>1488</v>
      </c>
      <c r="G159" s="13"/>
      <c r="H159" s="191">
        <v>3.6800000000000002</v>
      </c>
      <c r="I159" s="192"/>
      <c r="J159" s="13"/>
      <c r="K159" s="13"/>
      <c r="L159" s="187"/>
      <c r="M159" s="193"/>
      <c r="N159" s="194"/>
      <c r="O159" s="194"/>
      <c r="P159" s="194"/>
      <c r="Q159" s="194"/>
      <c r="R159" s="194"/>
      <c r="S159" s="194"/>
      <c r="T159" s="19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9" t="s">
        <v>159</v>
      </c>
      <c r="AU159" s="189" t="s">
        <v>81</v>
      </c>
      <c r="AV159" s="13" t="s">
        <v>81</v>
      </c>
      <c r="AW159" s="13" t="s">
        <v>33</v>
      </c>
      <c r="AX159" s="13" t="s">
        <v>71</v>
      </c>
      <c r="AY159" s="189" t="s">
        <v>144</v>
      </c>
    </row>
    <row r="160" s="13" customFormat="1">
      <c r="A160" s="13"/>
      <c r="B160" s="187"/>
      <c r="C160" s="13"/>
      <c r="D160" s="188" t="s">
        <v>159</v>
      </c>
      <c r="E160" s="189" t="s">
        <v>3</v>
      </c>
      <c r="F160" s="190" t="s">
        <v>1489</v>
      </c>
      <c r="G160" s="13"/>
      <c r="H160" s="191">
        <v>1.6200000000000001</v>
      </c>
      <c r="I160" s="192"/>
      <c r="J160" s="13"/>
      <c r="K160" s="13"/>
      <c r="L160" s="187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159</v>
      </c>
      <c r="AU160" s="189" t="s">
        <v>81</v>
      </c>
      <c r="AV160" s="13" t="s">
        <v>81</v>
      </c>
      <c r="AW160" s="13" t="s">
        <v>33</v>
      </c>
      <c r="AX160" s="13" t="s">
        <v>71</v>
      </c>
      <c r="AY160" s="189" t="s">
        <v>144</v>
      </c>
    </row>
    <row r="161" s="14" customFormat="1">
      <c r="A161" s="14"/>
      <c r="B161" s="196"/>
      <c r="C161" s="14"/>
      <c r="D161" s="188" t="s">
        <v>159</v>
      </c>
      <c r="E161" s="197" t="s">
        <v>3</v>
      </c>
      <c r="F161" s="198" t="s">
        <v>163</v>
      </c>
      <c r="G161" s="14"/>
      <c r="H161" s="199">
        <v>5.2999999999999998</v>
      </c>
      <c r="I161" s="200"/>
      <c r="J161" s="14"/>
      <c r="K161" s="14"/>
      <c r="L161" s="196"/>
      <c r="M161" s="201"/>
      <c r="N161" s="202"/>
      <c r="O161" s="202"/>
      <c r="P161" s="202"/>
      <c r="Q161" s="202"/>
      <c r="R161" s="202"/>
      <c r="S161" s="202"/>
      <c r="T161" s="20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7" t="s">
        <v>159</v>
      </c>
      <c r="AU161" s="197" t="s">
        <v>81</v>
      </c>
      <c r="AV161" s="14" t="s">
        <v>151</v>
      </c>
      <c r="AW161" s="14" t="s">
        <v>33</v>
      </c>
      <c r="AX161" s="14" t="s">
        <v>79</v>
      </c>
      <c r="AY161" s="197" t="s">
        <v>144</v>
      </c>
    </row>
    <row r="162" s="12" customFormat="1" ht="20.88" customHeight="1">
      <c r="A162" s="12"/>
      <c r="B162" s="155"/>
      <c r="C162" s="12"/>
      <c r="D162" s="156" t="s">
        <v>70</v>
      </c>
      <c r="E162" s="166" t="s">
        <v>297</v>
      </c>
      <c r="F162" s="166" t="s">
        <v>1490</v>
      </c>
      <c r="G162" s="12"/>
      <c r="H162" s="12"/>
      <c r="I162" s="158"/>
      <c r="J162" s="167">
        <f>BK162</f>
        <v>0</v>
      </c>
      <c r="K162" s="12"/>
      <c r="L162" s="155"/>
      <c r="M162" s="160"/>
      <c r="N162" s="161"/>
      <c r="O162" s="161"/>
      <c r="P162" s="162">
        <f>SUM(P163:P179)</f>
        <v>0</v>
      </c>
      <c r="Q162" s="161"/>
      <c r="R162" s="162">
        <f>SUM(R163:R179)</f>
        <v>27.037990440000002</v>
      </c>
      <c r="S162" s="161"/>
      <c r="T162" s="163">
        <f>SUM(T163:T179)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6" t="s">
        <v>79</v>
      </c>
      <c r="AT162" s="164" t="s">
        <v>70</v>
      </c>
      <c r="AU162" s="164" t="s">
        <v>81</v>
      </c>
      <c r="AY162" s="156" t="s">
        <v>144</v>
      </c>
      <c r="BK162" s="165">
        <f>SUM(BK163:BK179)</f>
        <v>0</v>
      </c>
    </row>
    <row r="163" s="2" customFormat="1" ht="66.75" customHeight="1">
      <c r="A163" s="41"/>
      <c r="B163" s="168"/>
      <c r="C163" s="169" t="s">
        <v>231</v>
      </c>
      <c r="D163" s="169" t="s">
        <v>146</v>
      </c>
      <c r="E163" s="170" t="s">
        <v>1491</v>
      </c>
      <c r="F163" s="171" t="s">
        <v>1492</v>
      </c>
      <c r="G163" s="172" t="s">
        <v>189</v>
      </c>
      <c r="H163" s="173">
        <v>10.224</v>
      </c>
      <c r="I163" s="174"/>
      <c r="J163" s="175">
        <f>ROUND(I163*H163,2)</f>
        <v>0</v>
      </c>
      <c r="K163" s="171" t="s">
        <v>150</v>
      </c>
      <c r="L163" s="42"/>
      <c r="M163" s="176" t="s">
        <v>3</v>
      </c>
      <c r="N163" s="177" t="s">
        <v>42</v>
      </c>
      <c r="O163" s="75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180" t="s">
        <v>242</v>
      </c>
      <c r="AT163" s="180" t="s">
        <v>146</v>
      </c>
      <c r="AU163" s="180" t="s">
        <v>164</v>
      </c>
      <c r="AY163" s="22" t="s">
        <v>144</v>
      </c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22" t="s">
        <v>79</v>
      </c>
      <c r="BK163" s="181">
        <f>ROUND(I163*H163,2)</f>
        <v>0</v>
      </c>
      <c r="BL163" s="22" t="s">
        <v>242</v>
      </c>
      <c r="BM163" s="180" t="s">
        <v>1493</v>
      </c>
    </row>
    <row r="164" s="2" customFormat="1">
      <c r="A164" s="41"/>
      <c r="B164" s="42"/>
      <c r="C164" s="41"/>
      <c r="D164" s="182" t="s">
        <v>153</v>
      </c>
      <c r="E164" s="41"/>
      <c r="F164" s="183" t="s">
        <v>1494</v>
      </c>
      <c r="G164" s="41"/>
      <c r="H164" s="41"/>
      <c r="I164" s="184"/>
      <c r="J164" s="41"/>
      <c r="K164" s="41"/>
      <c r="L164" s="42"/>
      <c r="M164" s="185"/>
      <c r="N164" s="186"/>
      <c r="O164" s="75"/>
      <c r="P164" s="75"/>
      <c r="Q164" s="75"/>
      <c r="R164" s="75"/>
      <c r="S164" s="75"/>
      <c r="T164" s="76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2" t="s">
        <v>153</v>
      </c>
      <c r="AU164" s="22" t="s">
        <v>164</v>
      </c>
    </row>
    <row r="165" s="16" customFormat="1">
      <c r="A165" s="16"/>
      <c r="B165" s="231"/>
      <c r="C165" s="16"/>
      <c r="D165" s="188" t="s">
        <v>159</v>
      </c>
      <c r="E165" s="232" t="s">
        <v>3</v>
      </c>
      <c r="F165" s="233" t="s">
        <v>1495</v>
      </c>
      <c r="G165" s="16"/>
      <c r="H165" s="232" t="s">
        <v>3</v>
      </c>
      <c r="I165" s="234"/>
      <c r="J165" s="16"/>
      <c r="K165" s="16"/>
      <c r="L165" s="231"/>
      <c r="M165" s="235"/>
      <c r="N165" s="236"/>
      <c r="O165" s="236"/>
      <c r="P165" s="236"/>
      <c r="Q165" s="236"/>
      <c r="R165" s="236"/>
      <c r="S165" s="236"/>
      <c r="T165" s="237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32" t="s">
        <v>159</v>
      </c>
      <c r="AU165" s="232" t="s">
        <v>164</v>
      </c>
      <c r="AV165" s="16" t="s">
        <v>79</v>
      </c>
      <c r="AW165" s="16" t="s">
        <v>33</v>
      </c>
      <c r="AX165" s="16" t="s">
        <v>71</v>
      </c>
      <c r="AY165" s="232" t="s">
        <v>144</v>
      </c>
    </row>
    <row r="166" s="13" customFormat="1">
      <c r="A166" s="13"/>
      <c r="B166" s="187"/>
      <c r="C166" s="13"/>
      <c r="D166" s="188" t="s">
        <v>159</v>
      </c>
      <c r="E166" s="189" t="s">
        <v>3</v>
      </c>
      <c r="F166" s="190" t="s">
        <v>1496</v>
      </c>
      <c r="G166" s="13"/>
      <c r="H166" s="191">
        <v>10.224</v>
      </c>
      <c r="I166" s="192"/>
      <c r="J166" s="13"/>
      <c r="K166" s="13"/>
      <c r="L166" s="187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159</v>
      </c>
      <c r="AU166" s="189" t="s">
        <v>164</v>
      </c>
      <c r="AV166" s="13" t="s">
        <v>81</v>
      </c>
      <c r="AW166" s="13" t="s">
        <v>33</v>
      </c>
      <c r="AX166" s="13" t="s">
        <v>79</v>
      </c>
      <c r="AY166" s="189" t="s">
        <v>144</v>
      </c>
    </row>
    <row r="167" s="2" customFormat="1" ht="16.5" customHeight="1">
      <c r="A167" s="41"/>
      <c r="B167" s="168"/>
      <c r="C167" s="205" t="s">
        <v>237</v>
      </c>
      <c r="D167" s="205" t="s">
        <v>238</v>
      </c>
      <c r="E167" s="206" t="s">
        <v>1497</v>
      </c>
      <c r="F167" s="207" t="s">
        <v>1498</v>
      </c>
      <c r="G167" s="208" t="s">
        <v>210</v>
      </c>
      <c r="H167" s="209">
        <v>16.358000000000001</v>
      </c>
      <c r="I167" s="210"/>
      <c r="J167" s="211">
        <f>ROUND(I167*H167,2)</f>
        <v>0</v>
      </c>
      <c r="K167" s="207" t="s">
        <v>150</v>
      </c>
      <c r="L167" s="212"/>
      <c r="M167" s="213" t="s">
        <v>3</v>
      </c>
      <c r="N167" s="214" t="s">
        <v>42</v>
      </c>
      <c r="O167" s="75"/>
      <c r="P167" s="178">
        <f>O167*H167</f>
        <v>0</v>
      </c>
      <c r="Q167" s="178">
        <v>1</v>
      </c>
      <c r="R167" s="178">
        <f>Q167*H167</f>
        <v>16.358000000000001</v>
      </c>
      <c r="S167" s="178">
        <v>0</v>
      </c>
      <c r="T167" s="17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80" t="s">
        <v>326</v>
      </c>
      <c r="AT167" s="180" t="s">
        <v>238</v>
      </c>
      <c r="AU167" s="180" t="s">
        <v>164</v>
      </c>
      <c r="AY167" s="22" t="s">
        <v>144</v>
      </c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22" t="s">
        <v>79</v>
      </c>
      <c r="BK167" s="181">
        <f>ROUND(I167*H167,2)</f>
        <v>0</v>
      </c>
      <c r="BL167" s="22" t="s">
        <v>242</v>
      </c>
      <c r="BM167" s="180" t="s">
        <v>1499</v>
      </c>
    </row>
    <row r="168" s="13" customFormat="1">
      <c r="A168" s="13"/>
      <c r="B168" s="187"/>
      <c r="C168" s="13"/>
      <c r="D168" s="188" t="s">
        <v>159</v>
      </c>
      <c r="E168" s="13"/>
      <c r="F168" s="190" t="s">
        <v>1500</v>
      </c>
      <c r="G168" s="13"/>
      <c r="H168" s="191">
        <v>16.358000000000001</v>
      </c>
      <c r="I168" s="192"/>
      <c r="J168" s="13"/>
      <c r="K168" s="13"/>
      <c r="L168" s="187"/>
      <c r="M168" s="193"/>
      <c r="N168" s="194"/>
      <c r="O168" s="194"/>
      <c r="P168" s="194"/>
      <c r="Q168" s="194"/>
      <c r="R168" s="194"/>
      <c r="S168" s="194"/>
      <c r="T168" s="19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159</v>
      </c>
      <c r="AU168" s="189" t="s">
        <v>164</v>
      </c>
      <c r="AV168" s="13" t="s">
        <v>81</v>
      </c>
      <c r="AW168" s="13" t="s">
        <v>4</v>
      </c>
      <c r="AX168" s="13" t="s">
        <v>79</v>
      </c>
      <c r="AY168" s="189" t="s">
        <v>144</v>
      </c>
    </row>
    <row r="169" s="2" customFormat="1" ht="55.5" customHeight="1">
      <c r="A169" s="41"/>
      <c r="B169" s="168"/>
      <c r="C169" s="169" t="s">
        <v>242</v>
      </c>
      <c r="D169" s="169" t="s">
        <v>146</v>
      </c>
      <c r="E169" s="170" t="s">
        <v>1501</v>
      </c>
      <c r="F169" s="171" t="s">
        <v>1502</v>
      </c>
      <c r="G169" s="172" t="s">
        <v>149</v>
      </c>
      <c r="H169" s="173">
        <v>102.24</v>
      </c>
      <c r="I169" s="174"/>
      <c r="J169" s="175">
        <f>ROUND(I169*H169,2)</f>
        <v>0</v>
      </c>
      <c r="K169" s="171" t="s">
        <v>150</v>
      </c>
      <c r="L169" s="42"/>
      <c r="M169" s="176" t="s">
        <v>3</v>
      </c>
      <c r="N169" s="177" t="s">
        <v>42</v>
      </c>
      <c r="O169" s="75"/>
      <c r="P169" s="178">
        <f>O169*H169</f>
        <v>0</v>
      </c>
      <c r="Q169" s="178">
        <v>0.00030945000000000001</v>
      </c>
      <c r="R169" s="178">
        <f>Q169*H169</f>
        <v>0.031638168000000001</v>
      </c>
      <c r="S169" s="178">
        <v>0</v>
      </c>
      <c r="T169" s="17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180" t="s">
        <v>151</v>
      </c>
      <c r="AT169" s="180" t="s">
        <v>146</v>
      </c>
      <c r="AU169" s="180" t="s">
        <v>164</v>
      </c>
      <c r="AY169" s="22" t="s">
        <v>144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22" t="s">
        <v>79</v>
      </c>
      <c r="BK169" s="181">
        <f>ROUND(I169*H169,2)</f>
        <v>0</v>
      </c>
      <c r="BL169" s="22" t="s">
        <v>151</v>
      </c>
      <c r="BM169" s="180" t="s">
        <v>1503</v>
      </c>
    </row>
    <row r="170" s="2" customFormat="1">
      <c r="A170" s="41"/>
      <c r="B170" s="42"/>
      <c r="C170" s="41"/>
      <c r="D170" s="182" t="s">
        <v>153</v>
      </c>
      <c r="E170" s="41"/>
      <c r="F170" s="183" t="s">
        <v>1504</v>
      </c>
      <c r="G170" s="41"/>
      <c r="H170" s="41"/>
      <c r="I170" s="184"/>
      <c r="J170" s="41"/>
      <c r="K170" s="41"/>
      <c r="L170" s="42"/>
      <c r="M170" s="185"/>
      <c r="N170" s="186"/>
      <c r="O170" s="75"/>
      <c r="P170" s="75"/>
      <c r="Q170" s="75"/>
      <c r="R170" s="75"/>
      <c r="S170" s="75"/>
      <c r="T170" s="76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2" t="s">
        <v>153</v>
      </c>
      <c r="AU170" s="22" t="s">
        <v>164</v>
      </c>
    </row>
    <row r="171" s="13" customFormat="1">
      <c r="A171" s="13"/>
      <c r="B171" s="187"/>
      <c r="C171" s="13"/>
      <c r="D171" s="188" t="s">
        <v>159</v>
      </c>
      <c r="E171" s="189" t="s">
        <v>3</v>
      </c>
      <c r="F171" s="190" t="s">
        <v>1505</v>
      </c>
      <c r="G171" s="13"/>
      <c r="H171" s="191">
        <v>102.24</v>
      </c>
      <c r="I171" s="192"/>
      <c r="J171" s="13"/>
      <c r="K171" s="13"/>
      <c r="L171" s="187"/>
      <c r="M171" s="193"/>
      <c r="N171" s="194"/>
      <c r="O171" s="194"/>
      <c r="P171" s="194"/>
      <c r="Q171" s="194"/>
      <c r="R171" s="194"/>
      <c r="S171" s="194"/>
      <c r="T171" s="19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9" t="s">
        <v>159</v>
      </c>
      <c r="AU171" s="189" t="s">
        <v>164</v>
      </c>
      <c r="AV171" s="13" t="s">
        <v>81</v>
      </c>
      <c r="AW171" s="13" t="s">
        <v>33</v>
      </c>
      <c r="AX171" s="13" t="s">
        <v>79</v>
      </c>
      <c r="AY171" s="189" t="s">
        <v>144</v>
      </c>
    </row>
    <row r="172" s="2" customFormat="1" ht="24.15" customHeight="1">
      <c r="A172" s="41"/>
      <c r="B172" s="168"/>
      <c r="C172" s="205" t="s">
        <v>248</v>
      </c>
      <c r="D172" s="205" t="s">
        <v>238</v>
      </c>
      <c r="E172" s="206" t="s">
        <v>1506</v>
      </c>
      <c r="F172" s="207" t="s">
        <v>1507</v>
      </c>
      <c r="G172" s="208" t="s">
        <v>149</v>
      </c>
      <c r="H172" s="209">
        <v>121.10299999999999</v>
      </c>
      <c r="I172" s="210"/>
      <c r="J172" s="211">
        <f>ROUND(I172*H172,2)</f>
        <v>0</v>
      </c>
      <c r="K172" s="207" t="s">
        <v>150</v>
      </c>
      <c r="L172" s="212"/>
      <c r="M172" s="213" t="s">
        <v>3</v>
      </c>
      <c r="N172" s="214" t="s">
        <v>42</v>
      </c>
      <c r="O172" s="75"/>
      <c r="P172" s="178">
        <f>O172*H172</f>
        <v>0</v>
      </c>
      <c r="Q172" s="178">
        <v>0.00029999999999999997</v>
      </c>
      <c r="R172" s="178">
        <f>Q172*H172</f>
        <v>0.036330899999999992</v>
      </c>
      <c r="S172" s="178">
        <v>0</v>
      </c>
      <c r="T172" s="17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180" t="s">
        <v>194</v>
      </c>
      <c r="AT172" s="180" t="s">
        <v>238</v>
      </c>
      <c r="AU172" s="180" t="s">
        <v>164</v>
      </c>
      <c r="AY172" s="22" t="s">
        <v>144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22" t="s">
        <v>79</v>
      </c>
      <c r="BK172" s="181">
        <f>ROUND(I172*H172,2)</f>
        <v>0</v>
      </c>
      <c r="BL172" s="22" t="s">
        <v>151</v>
      </c>
      <c r="BM172" s="180" t="s">
        <v>1508</v>
      </c>
    </row>
    <row r="173" s="13" customFormat="1">
      <c r="A173" s="13"/>
      <c r="B173" s="187"/>
      <c r="C173" s="13"/>
      <c r="D173" s="188" t="s">
        <v>159</v>
      </c>
      <c r="E173" s="13"/>
      <c r="F173" s="190" t="s">
        <v>1509</v>
      </c>
      <c r="G173" s="13"/>
      <c r="H173" s="191">
        <v>121.10299999999999</v>
      </c>
      <c r="I173" s="192"/>
      <c r="J173" s="13"/>
      <c r="K173" s="13"/>
      <c r="L173" s="187"/>
      <c r="M173" s="193"/>
      <c r="N173" s="194"/>
      <c r="O173" s="194"/>
      <c r="P173" s="194"/>
      <c r="Q173" s="194"/>
      <c r="R173" s="194"/>
      <c r="S173" s="194"/>
      <c r="T173" s="19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9" t="s">
        <v>159</v>
      </c>
      <c r="AU173" s="189" t="s">
        <v>164</v>
      </c>
      <c r="AV173" s="13" t="s">
        <v>81</v>
      </c>
      <c r="AW173" s="13" t="s">
        <v>4</v>
      </c>
      <c r="AX173" s="13" t="s">
        <v>79</v>
      </c>
      <c r="AY173" s="189" t="s">
        <v>144</v>
      </c>
    </row>
    <row r="174" s="2" customFormat="1" ht="16.5" customHeight="1">
      <c r="A174" s="41"/>
      <c r="B174" s="168"/>
      <c r="C174" s="169" t="s">
        <v>254</v>
      </c>
      <c r="D174" s="169" t="s">
        <v>146</v>
      </c>
      <c r="E174" s="170" t="s">
        <v>1510</v>
      </c>
      <c r="F174" s="171" t="s">
        <v>1511</v>
      </c>
      <c r="G174" s="172" t="s">
        <v>189</v>
      </c>
      <c r="H174" s="173">
        <v>4.601</v>
      </c>
      <c r="I174" s="174"/>
      <c r="J174" s="175">
        <f>ROUND(I174*H174,2)</f>
        <v>0</v>
      </c>
      <c r="K174" s="171" t="s">
        <v>150</v>
      </c>
      <c r="L174" s="42"/>
      <c r="M174" s="176" t="s">
        <v>3</v>
      </c>
      <c r="N174" s="177" t="s">
        <v>42</v>
      </c>
      <c r="O174" s="75"/>
      <c r="P174" s="178">
        <f>O174*H174</f>
        <v>0</v>
      </c>
      <c r="Q174" s="178">
        <v>2.3010199999999998</v>
      </c>
      <c r="R174" s="178">
        <f>Q174*H174</f>
        <v>10.58699302</v>
      </c>
      <c r="S174" s="178">
        <v>0</v>
      </c>
      <c r="T174" s="179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180" t="s">
        <v>151</v>
      </c>
      <c r="AT174" s="180" t="s">
        <v>146</v>
      </c>
      <c r="AU174" s="180" t="s">
        <v>164</v>
      </c>
      <c r="AY174" s="22" t="s">
        <v>144</v>
      </c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22" t="s">
        <v>79</v>
      </c>
      <c r="BK174" s="181">
        <f>ROUND(I174*H174,2)</f>
        <v>0</v>
      </c>
      <c r="BL174" s="22" t="s">
        <v>151</v>
      </c>
      <c r="BM174" s="180" t="s">
        <v>1512</v>
      </c>
    </row>
    <row r="175" s="2" customFormat="1">
      <c r="A175" s="41"/>
      <c r="B175" s="42"/>
      <c r="C175" s="41"/>
      <c r="D175" s="182" t="s">
        <v>153</v>
      </c>
      <c r="E175" s="41"/>
      <c r="F175" s="183" t="s">
        <v>1513</v>
      </c>
      <c r="G175" s="41"/>
      <c r="H175" s="41"/>
      <c r="I175" s="184"/>
      <c r="J175" s="41"/>
      <c r="K175" s="41"/>
      <c r="L175" s="42"/>
      <c r="M175" s="185"/>
      <c r="N175" s="186"/>
      <c r="O175" s="75"/>
      <c r="P175" s="75"/>
      <c r="Q175" s="75"/>
      <c r="R175" s="75"/>
      <c r="S175" s="75"/>
      <c r="T175" s="76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2" t="s">
        <v>153</v>
      </c>
      <c r="AU175" s="22" t="s">
        <v>164</v>
      </c>
    </row>
    <row r="176" s="13" customFormat="1">
      <c r="A176" s="13"/>
      <c r="B176" s="187"/>
      <c r="C176" s="13"/>
      <c r="D176" s="188" t="s">
        <v>159</v>
      </c>
      <c r="E176" s="189" t="s">
        <v>3</v>
      </c>
      <c r="F176" s="190" t="s">
        <v>1514</v>
      </c>
      <c r="G176" s="13"/>
      <c r="H176" s="191">
        <v>4.601</v>
      </c>
      <c r="I176" s="192"/>
      <c r="J176" s="13"/>
      <c r="K176" s="13"/>
      <c r="L176" s="187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159</v>
      </c>
      <c r="AU176" s="189" t="s">
        <v>164</v>
      </c>
      <c r="AV176" s="13" t="s">
        <v>81</v>
      </c>
      <c r="AW176" s="13" t="s">
        <v>33</v>
      </c>
      <c r="AX176" s="13" t="s">
        <v>79</v>
      </c>
      <c r="AY176" s="189" t="s">
        <v>144</v>
      </c>
    </row>
    <row r="177" s="2" customFormat="1" ht="24.15" customHeight="1">
      <c r="A177" s="41"/>
      <c r="B177" s="168"/>
      <c r="C177" s="169" t="s">
        <v>261</v>
      </c>
      <c r="D177" s="169" t="s">
        <v>146</v>
      </c>
      <c r="E177" s="170" t="s">
        <v>1515</v>
      </c>
      <c r="F177" s="171" t="s">
        <v>1516</v>
      </c>
      <c r="G177" s="172" t="s">
        <v>171</v>
      </c>
      <c r="H177" s="173">
        <v>51.119999999999997</v>
      </c>
      <c r="I177" s="174"/>
      <c r="J177" s="175">
        <f>ROUND(I177*H177,2)</f>
        <v>0</v>
      </c>
      <c r="K177" s="171" t="s">
        <v>150</v>
      </c>
      <c r="L177" s="42"/>
      <c r="M177" s="176" t="s">
        <v>3</v>
      </c>
      <c r="N177" s="177" t="s">
        <v>42</v>
      </c>
      <c r="O177" s="75"/>
      <c r="P177" s="178">
        <f>O177*H177</f>
        <v>0</v>
      </c>
      <c r="Q177" s="178">
        <v>0.00048959999999999997</v>
      </c>
      <c r="R177" s="178">
        <f>Q177*H177</f>
        <v>0.025028351999999997</v>
      </c>
      <c r="S177" s="178">
        <v>0</v>
      </c>
      <c r="T177" s="179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180" t="s">
        <v>151</v>
      </c>
      <c r="AT177" s="180" t="s">
        <v>146</v>
      </c>
      <c r="AU177" s="180" t="s">
        <v>164</v>
      </c>
      <c r="AY177" s="22" t="s">
        <v>144</v>
      </c>
      <c r="BE177" s="181">
        <f>IF(N177="základní",J177,0)</f>
        <v>0</v>
      </c>
      <c r="BF177" s="181">
        <f>IF(N177="snížená",J177,0)</f>
        <v>0</v>
      </c>
      <c r="BG177" s="181">
        <f>IF(N177="zákl. přenesená",J177,0)</f>
        <v>0</v>
      </c>
      <c r="BH177" s="181">
        <f>IF(N177="sníž. přenesená",J177,0)</f>
        <v>0</v>
      </c>
      <c r="BI177" s="181">
        <f>IF(N177="nulová",J177,0)</f>
        <v>0</v>
      </c>
      <c r="BJ177" s="22" t="s">
        <v>79</v>
      </c>
      <c r="BK177" s="181">
        <f>ROUND(I177*H177,2)</f>
        <v>0</v>
      </c>
      <c r="BL177" s="22" t="s">
        <v>151</v>
      </c>
      <c r="BM177" s="180" t="s">
        <v>1517</v>
      </c>
    </row>
    <row r="178" s="2" customFormat="1">
      <c r="A178" s="41"/>
      <c r="B178" s="42"/>
      <c r="C178" s="41"/>
      <c r="D178" s="182" t="s">
        <v>153</v>
      </c>
      <c r="E178" s="41"/>
      <c r="F178" s="183" t="s">
        <v>1518</v>
      </c>
      <c r="G178" s="41"/>
      <c r="H178" s="41"/>
      <c r="I178" s="184"/>
      <c r="J178" s="41"/>
      <c r="K178" s="41"/>
      <c r="L178" s="42"/>
      <c r="M178" s="185"/>
      <c r="N178" s="186"/>
      <c r="O178" s="75"/>
      <c r="P178" s="75"/>
      <c r="Q178" s="75"/>
      <c r="R178" s="75"/>
      <c r="S178" s="75"/>
      <c r="T178" s="76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2" t="s">
        <v>153</v>
      </c>
      <c r="AU178" s="22" t="s">
        <v>164</v>
      </c>
    </row>
    <row r="179" s="13" customFormat="1">
      <c r="A179" s="13"/>
      <c r="B179" s="187"/>
      <c r="C179" s="13"/>
      <c r="D179" s="188" t="s">
        <v>159</v>
      </c>
      <c r="E179" s="189" t="s">
        <v>3</v>
      </c>
      <c r="F179" s="190" t="s">
        <v>1413</v>
      </c>
      <c r="G179" s="13"/>
      <c r="H179" s="191">
        <v>51.119999999999997</v>
      </c>
      <c r="I179" s="192"/>
      <c r="J179" s="13"/>
      <c r="K179" s="13"/>
      <c r="L179" s="187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159</v>
      </c>
      <c r="AU179" s="189" t="s">
        <v>164</v>
      </c>
      <c r="AV179" s="13" t="s">
        <v>81</v>
      </c>
      <c r="AW179" s="13" t="s">
        <v>33</v>
      </c>
      <c r="AX179" s="13" t="s">
        <v>79</v>
      </c>
      <c r="AY179" s="189" t="s">
        <v>144</v>
      </c>
    </row>
    <row r="180" s="12" customFormat="1" ht="22.8" customHeight="1">
      <c r="A180" s="12"/>
      <c r="B180" s="155"/>
      <c r="C180" s="12"/>
      <c r="D180" s="156" t="s">
        <v>70</v>
      </c>
      <c r="E180" s="166" t="s">
        <v>164</v>
      </c>
      <c r="F180" s="166" t="s">
        <v>1519</v>
      </c>
      <c r="G180" s="12"/>
      <c r="H180" s="12"/>
      <c r="I180" s="158"/>
      <c r="J180" s="167">
        <f>BK180</f>
        <v>0</v>
      </c>
      <c r="K180" s="12"/>
      <c r="L180" s="155"/>
      <c r="M180" s="160"/>
      <c r="N180" s="161"/>
      <c r="O180" s="161"/>
      <c r="P180" s="162">
        <f>SUM(P181:P191)</f>
        <v>0</v>
      </c>
      <c r="Q180" s="161"/>
      <c r="R180" s="162">
        <f>SUM(R181:R191)</f>
        <v>9.3607422800000002</v>
      </c>
      <c r="S180" s="161"/>
      <c r="T180" s="163">
        <f>SUM(T181:T191)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6" t="s">
        <v>79</v>
      </c>
      <c r="AT180" s="164" t="s">
        <v>70</v>
      </c>
      <c r="AU180" s="164" t="s">
        <v>79</v>
      </c>
      <c r="AY180" s="156" t="s">
        <v>144</v>
      </c>
      <c r="BK180" s="165">
        <f>SUM(BK181:BK191)</f>
        <v>0</v>
      </c>
    </row>
    <row r="181" s="2" customFormat="1" ht="33" customHeight="1">
      <c r="A181" s="41"/>
      <c r="B181" s="168"/>
      <c r="C181" s="169" t="s">
        <v>268</v>
      </c>
      <c r="D181" s="169" t="s">
        <v>146</v>
      </c>
      <c r="E181" s="170" t="s">
        <v>1520</v>
      </c>
      <c r="F181" s="171" t="s">
        <v>1521</v>
      </c>
      <c r="G181" s="172" t="s">
        <v>340</v>
      </c>
      <c r="H181" s="173">
        <v>1</v>
      </c>
      <c r="I181" s="174"/>
      <c r="J181" s="175">
        <f>ROUND(I181*H181,2)</f>
        <v>0</v>
      </c>
      <c r="K181" s="171" t="s">
        <v>150</v>
      </c>
      <c r="L181" s="42"/>
      <c r="M181" s="176" t="s">
        <v>3</v>
      </c>
      <c r="N181" s="177" t="s">
        <v>42</v>
      </c>
      <c r="O181" s="75"/>
      <c r="P181" s="178">
        <f>O181*H181</f>
        <v>0</v>
      </c>
      <c r="Q181" s="178">
        <v>0.012619999999999999</v>
      </c>
      <c r="R181" s="178">
        <f>Q181*H181</f>
        <v>0.012619999999999999</v>
      </c>
      <c r="S181" s="178">
        <v>0</v>
      </c>
      <c r="T181" s="17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180" t="s">
        <v>151</v>
      </c>
      <c r="AT181" s="180" t="s">
        <v>146</v>
      </c>
      <c r="AU181" s="180" t="s">
        <v>81</v>
      </c>
      <c r="AY181" s="22" t="s">
        <v>144</v>
      </c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22" t="s">
        <v>79</v>
      </c>
      <c r="BK181" s="181">
        <f>ROUND(I181*H181,2)</f>
        <v>0</v>
      </c>
      <c r="BL181" s="22" t="s">
        <v>151</v>
      </c>
      <c r="BM181" s="180" t="s">
        <v>1522</v>
      </c>
    </row>
    <row r="182" s="2" customFormat="1">
      <c r="A182" s="41"/>
      <c r="B182" s="42"/>
      <c r="C182" s="41"/>
      <c r="D182" s="182" t="s">
        <v>153</v>
      </c>
      <c r="E182" s="41"/>
      <c r="F182" s="183" t="s">
        <v>1523</v>
      </c>
      <c r="G182" s="41"/>
      <c r="H182" s="41"/>
      <c r="I182" s="184"/>
      <c r="J182" s="41"/>
      <c r="K182" s="41"/>
      <c r="L182" s="42"/>
      <c r="M182" s="185"/>
      <c r="N182" s="186"/>
      <c r="O182" s="75"/>
      <c r="P182" s="75"/>
      <c r="Q182" s="75"/>
      <c r="R182" s="75"/>
      <c r="S182" s="75"/>
      <c r="T182" s="76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2" t="s">
        <v>153</v>
      </c>
      <c r="AU182" s="22" t="s">
        <v>81</v>
      </c>
    </row>
    <row r="183" s="13" customFormat="1">
      <c r="A183" s="13"/>
      <c r="B183" s="187"/>
      <c r="C183" s="13"/>
      <c r="D183" s="188" t="s">
        <v>159</v>
      </c>
      <c r="E183" s="189" t="s">
        <v>3</v>
      </c>
      <c r="F183" s="190" t="s">
        <v>1524</v>
      </c>
      <c r="G183" s="13"/>
      <c r="H183" s="191">
        <v>0.0030000000000000001</v>
      </c>
      <c r="I183" s="192"/>
      <c r="J183" s="13"/>
      <c r="K183" s="13"/>
      <c r="L183" s="187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159</v>
      </c>
      <c r="AU183" s="189" t="s">
        <v>81</v>
      </c>
      <c r="AV183" s="13" t="s">
        <v>81</v>
      </c>
      <c r="AW183" s="13" t="s">
        <v>33</v>
      </c>
      <c r="AX183" s="13" t="s">
        <v>71</v>
      </c>
      <c r="AY183" s="189" t="s">
        <v>144</v>
      </c>
    </row>
    <row r="184" s="13" customFormat="1">
      <c r="A184" s="13"/>
      <c r="B184" s="187"/>
      <c r="C184" s="13"/>
      <c r="D184" s="188" t="s">
        <v>159</v>
      </c>
      <c r="E184" s="189" t="s">
        <v>3</v>
      </c>
      <c r="F184" s="190" t="s">
        <v>79</v>
      </c>
      <c r="G184" s="13"/>
      <c r="H184" s="191">
        <v>1</v>
      </c>
      <c r="I184" s="192"/>
      <c r="J184" s="13"/>
      <c r="K184" s="13"/>
      <c r="L184" s="187"/>
      <c r="M184" s="193"/>
      <c r="N184" s="194"/>
      <c r="O184" s="194"/>
      <c r="P184" s="194"/>
      <c r="Q184" s="194"/>
      <c r="R184" s="194"/>
      <c r="S184" s="194"/>
      <c r="T184" s="19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9" t="s">
        <v>159</v>
      </c>
      <c r="AU184" s="189" t="s">
        <v>81</v>
      </c>
      <c r="AV184" s="13" t="s">
        <v>81</v>
      </c>
      <c r="AW184" s="13" t="s">
        <v>33</v>
      </c>
      <c r="AX184" s="13" t="s">
        <v>79</v>
      </c>
      <c r="AY184" s="189" t="s">
        <v>144</v>
      </c>
    </row>
    <row r="185" s="2" customFormat="1" ht="37.8" customHeight="1">
      <c r="A185" s="41"/>
      <c r="B185" s="168"/>
      <c r="C185" s="169" t="s">
        <v>8</v>
      </c>
      <c r="D185" s="169" t="s">
        <v>146</v>
      </c>
      <c r="E185" s="170" t="s">
        <v>1525</v>
      </c>
      <c r="F185" s="171" t="s">
        <v>1526</v>
      </c>
      <c r="G185" s="172" t="s">
        <v>189</v>
      </c>
      <c r="H185" s="173">
        <v>1</v>
      </c>
      <c r="I185" s="174"/>
      <c r="J185" s="175">
        <f>ROUND(I185*H185,2)</f>
        <v>0</v>
      </c>
      <c r="K185" s="171" t="s">
        <v>150</v>
      </c>
      <c r="L185" s="42"/>
      <c r="M185" s="176" t="s">
        <v>3</v>
      </c>
      <c r="N185" s="177" t="s">
        <v>42</v>
      </c>
      <c r="O185" s="75"/>
      <c r="P185" s="178">
        <f>O185*H185</f>
        <v>0</v>
      </c>
      <c r="Q185" s="178">
        <v>1.8775</v>
      </c>
      <c r="R185" s="178">
        <f>Q185*H185</f>
        <v>1.8775</v>
      </c>
      <c r="S185" s="178">
        <v>0</v>
      </c>
      <c r="T185" s="179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180" t="s">
        <v>151</v>
      </c>
      <c r="AT185" s="180" t="s">
        <v>146</v>
      </c>
      <c r="AU185" s="180" t="s">
        <v>81</v>
      </c>
      <c r="AY185" s="22" t="s">
        <v>144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22" t="s">
        <v>79</v>
      </c>
      <c r="BK185" s="181">
        <f>ROUND(I185*H185,2)</f>
        <v>0</v>
      </c>
      <c r="BL185" s="22" t="s">
        <v>151</v>
      </c>
      <c r="BM185" s="180" t="s">
        <v>1527</v>
      </c>
    </row>
    <row r="186" s="2" customFormat="1">
      <c r="A186" s="41"/>
      <c r="B186" s="42"/>
      <c r="C186" s="41"/>
      <c r="D186" s="182" t="s">
        <v>153</v>
      </c>
      <c r="E186" s="41"/>
      <c r="F186" s="183" t="s">
        <v>1528</v>
      </c>
      <c r="G186" s="41"/>
      <c r="H186" s="41"/>
      <c r="I186" s="184"/>
      <c r="J186" s="41"/>
      <c r="K186" s="41"/>
      <c r="L186" s="42"/>
      <c r="M186" s="185"/>
      <c r="N186" s="186"/>
      <c r="O186" s="75"/>
      <c r="P186" s="75"/>
      <c r="Q186" s="75"/>
      <c r="R186" s="75"/>
      <c r="S186" s="75"/>
      <c r="T186" s="76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2" t="s">
        <v>153</v>
      </c>
      <c r="AU186" s="22" t="s">
        <v>81</v>
      </c>
    </row>
    <row r="187" s="13" customFormat="1">
      <c r="A187" s="13"/>
      <c r="B187" s="187"/>
      <c r="C187" s="13"/>
      <c r="D187" s="188" t="s">
        <v>159</v>
      </c>
      <c r="E187" s="189" t="s">
        <v>3</v>
      </c>
      <c r="F187" s="190" t="s">
        <v>1529</v>
      </c>
      <c r="G187" s="13"/>
      <c r="H187" s="191">
        <v>1</v>
      </c>
      <c r="I187" s="192"/>
      <c r="J187" s="13"/>
      <c r="K187" s="13"/>
      <c r="L187" s="187"/>
      <c r="M187" s="193"/>
      <c r="N187" s="194"/>
      <c r="O187" s="194"/>
      <c r="P187" s="194"/>
      <c r="Q187" s="194"/>
      <c r="R187" s="194"/>
      <c r="S187" s="194"/>
      <c r="T187" s="19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9" t="s">
        <v>159</v>
      </c>
      <c r="AU187" s="189" t="s">
        <v>81</v>
      </c>
      <c r="AV187" s="13" t="s">
        <v>81</v>
      </c>
      <c r="AW187" s="13" t="s">
        <v>33</v>
      </c>
      <c r="AX187" s="13" t="s">
        <v>79</v>
      </c>
      <c r="AY187" s="189" t="s">
        <v>144</v>
      </c>
    </row>
    <row r="188" s="2" customFormat="1" ht="55.5" customHeight="1">
      <c r="A188" s="41"/>
      <c r="B188" s="168"/>
      <c r="C188" s="169" t="s">
        <v>277</v>
      </c>
      <c r="D188" s="169" t="s">
        <v>146</v>
      </c>
      <c r="E188" s="170" t="s">
        <v>1530</v>
      </c>
      <c r="F188" s="171" t="s">
        <v>1531</v>
      </c>
      <c r="G188" s="172" t="s">
        <v>189</v>
      </c>
      <c r="H188" s="173">
        <v>3.9380000000000002</v>
      </c>
      <c r="I188" s="174"/>
      <c r="J188" s="175">
        <f>ROUND(I188*H188,2)</f>
        <v>0</v>
      </c>
      <c r="K188" s="171" t="s">
        <v>150</v>
      </c>
      <c r="L188" s="42"/>
      <c r="M188" s="176" t="s">
        <v>3</v>
      </c>
      <c r="N188" s="177" t="s">
        <v>42</v>
      </c>
      <c r="O188" s="75"/>
      <c r="P188" s="178">
        <f>O188*H188</f>
        <v>0</v>
      </c>
      <c r="Q188" s="178">
        <v>1.89706</v>
      </c>
      <c r="R188" s="178">
        <f>Q188*H188</f>
        <v>7.4706222800000006</v>
      </c>
      <c r="S188" s="178">
        <v>0</v>
      </c>
      <c r="T188" s="179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180" t="s">
        <v>151</v>
      </c>
      <c r="AT188" s="180" t="s">
        <v>146</v>
      </c>
      <c r="AU188" s="180" t="s">
        <v>81</v>
      </c>
      <c r="AY188" s="22" t="s">
        <v>144</v>
      </c>
      <c r="BE188" s="181">
        <f>IF(N188="základní",J188,0)</f>
        <v>0</v>
      </c>
      <c r="BF188" s="181">
        <f>IF(N188="snížená",J188,0)</f>
        <v>0</v>
      </c>
      <c r="BG188" s="181">
        <f>IF(N188="zákl. přenesená",J188,0)</f>
        <v>0</v>
      </c>
      <c r="BH188" s="181">
        <f>IF(N188="sníž. přenesená",J188,0)</f>
        <v>0</v>
      </c>
      <c r="BI188" s="181">
        <f>IF(N188="nulová",J188,0)</f>
        <v>0</v>
      </c>
      <c r="BJ188" s="22" t="s">
        <v>79</v>
      </c>
      <c r="BK188" s="181">
        <f>ROUND(I188*H188,2)</f>
        <v>0</v>
      </c>
      <c r="BL188" s="22" t="s">
        <v>151</v>
      </c>
      <c r="BM188" s="180" t="s">
        <v>1532</v>
      </c>
    </row>
    <row r="189" s="2" customFormat="1">
      <c r="A189" s="41"/>
      <c r="B189" s="42"/>
      <c r="C189" s="41"/>
      <c r="D189" s="182" t="s">
        <v>153</v>
      </c>
      <c r="E189" s="41"/>
      <c r="F189" s="183" t="s">
        <v>1533</v>
      </c>
      <c r="G189" s="41"/>
      <c r="H189" s="41"/>
      <c r="I189" s="184"/>
      <c r="J189" s="41"/>
      <c r="K189" s="41"/>
      <c r="L189" s="42"/>
      <c r="M189" s="185"/>
      <c r="N189" s="186"/>
      <c r="O189" s="75"/>
      <c r="P189" s="75"/>
      <c r="Q189" s="75"/>
      <c r="R189" s="75"/>
      <c r="S189" s="75"/>
      <c r="T189" s="76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2" t="s">
        <v>153</v>
      </c>
      <c r="AU189" s="22" t="s">
        <v>81</v>
      </c>
    </row>
    <row r="190" s="13" customFormat="1">
      <c r="A190" s="13"/>
      <c r="B190" s="187"/>
      <c r="C190" s="13"/>
      <c r="D190" s="188" t="s">
        <v>159</v>
      </c>
      <c r="E190" s="189" t="s">
        <v>3</v>
      </c>
      <c r="F190" s="190" t="s">
        <v>1534</v>
      </c>
      <c r="G190" s="13"/>
      <c r="H190" s="191">
        <v>3.9380000000000002</v>
      </c>
      <c r="I190" s="192"/>
      <c r="J190" s="13"/>
      <c r="K190" s="13"/>
      <c r="L190" s="187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159</v>
      </c>
      <c r="AU190" s="189" t="s">
        <v>81</v>
      </c>
      <c r="AV190" s="13" t="s">
        <v>81</v>
      </c>
      <c r="AW190" s="13" t="s">
        <v>33</v>
      </c>
      <c r="AX190" s="13" t="s">
        <v>79</v>
      </c>
      <c r="AY190" s="189" t="s">
        <v>144</v>
      </c>
    </row>
    <row r="191" s="2" customFormat="1" ht="24.15" customHeight="1">
      <c r="A191" s="41"/>
      <c r="B191" s="168"/>
      <c r="C191" s="169" t="s">
        <v>282</v>
      </c>
      <c r="D191" s="169" t="s">
        <v>146</v>
      </c>
      <c r="E191" s="170" t="s">
        <v>1535</v>
      </c>
      <c r="F191" s="171" t="s">
        <v>1536</v>
      </c>
      <c r="G191" s="172" t="s">
        <v>149</v>
      </c>
      <c r="H191" s="173">
        <v>1</v>
      </c>
      <c r="I191" s="174"/>
      <c r="J191" s="175">
        <f>ROUND(I191*H191,2)</f>
        <v>0</v>
      </c>
      <c r="K191" s="171" t="s">
        <v>590</v>
      </c>
      <c r="L191" s="42"/>
      <c r="M191" s="176" t="s">
        <v>3</v>
      </c>
      <c r="N191" s="177" t="s">
        <v>42</v>
      </c>
      <c r="O191" s="75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180" t="s">
        <v>151</v>
      </c>
      <c r="AT191" s="180" t="s">
        <v>146</v>
      </c>
      <c r="AU191" s="180" t="s">
        <v>81</v>
      </c>
      <c r="AY191" s="22" t="s">
        <v>144</v>
      </c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22" t="s">
        <v>79</v>
      </c>
      <c r="BK191" s="181">
        <f>ROUND(I191*H191,2)</f>
        <v>0</v>
      </c>
      <c r="BL191" s="22" t="s">
        <v>151</v>
      </c>
      <c r="BM191" s="180" t="s">
        <v>1537</v>
      </c>
    </row>
    <row r="192" s="12" customFormat="1" ht="22.8" customHeight="1">
      <c r="A192" s="12"/>
      <c r="B192" s="155"/>
      <c r="C192" s="12"/>
      <c r="D192" s="156" t="s">
        <v>70</v>
      </c>
      <c r="E192" s="166" t="s">
        <v>151</v>
      </c>
      <c r="F192" s="166" t="s">
        <v>247</v>
      </c>
      <c r="G192" s="12"/>
      <c r="H192" s="12"/>
      <c r="I192" s="158"/>
      <c r="J192" s="167">
        <f>BK192</f>
        <v>0</v>
      </c>
      <c r="K192" s="12"/>
      <c r="L192" s="155"/>
      <c r="M192" s="160"/>
      <c r="N192" s="161"/>
      <c r="O192" s="161"/>
      <c r="P192" s="162">
        <f>P193+P203</f>
        <v>0</v>
      </c>
      <c r="Q192" s="161"/>
      <c r="R192" s="162">
        <f>R193+R203</f>
        <v>66.138272672071992</v>
      </c>
      <c r="S192" s="161"/>
      <c r="T192" s="163">
        <f>T193+T203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6" t="s">
        <v>79</v>
      </c>
      <c r="AT192" s="164" t="s">
        <v>70</v>
      </c>
      <c r="AU192" s="164" t="s">
        <v>79</v>
      </c>
      <c r="AY192" s="156" t="s">
        <v>144</v>
      </c>
      <c r="BK192" s="165">
        <f>BK193+BK203</f>
        <v>0</v>
      </c>
    </row>
    <row r="193" s="12" customFormat="1" ht="20.88" customHeight="1">
      <c r="A193" s="12"/>
      <c r="B193" s="155"/>
      <c r="C193" s="12"/>
      <c r="D193" s="156" t="s">
        <v>70</v>
      </c>
      <c r="E193" s="166" t="s">
        <v>367</v>
      </c>
      <c r="F193" s="166" t="s">
        <v>1538</v>
      </c>
      <c r="G193" s="12"/>
      <c r="H193" s="12"/>
      <c r="I193" s="158"/>
      <c r="J193" s="167">
        <f>BK193</f>
        <v>0</v>
      </c>
      <c r="K193" s="12"/>
      <c r="L193" s="155"/>
      <c r="M193" s="160"/>
      <c r="N193" s="161"/>
      <c r="O193" s="161"/>
      <c r="P193" s="162">
        <f>SUM(P194:P202)</f>
        <v>0</v>
      </c>
      <c r="Q193" s="161"/>
      <c r="R193" s="162">
        <f>SUM(R194:R202)</f>
        <v>0</v>
      </c>
      <c r="S193" s="161"/>
      <c r="T193" s="163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6" t="s">
        <v>79</v>
      </c>
      <c r="AT193" s="164" t="s">
        <v>70</v>
      </c>
      <c r="AU193" s="164" t="s">
        <v>81</v>
      </c>
      <c r="AY193" s="156" t="s">
        <v>144</v>
      </c>
      <c r="BK193" s="165">
        <f>SUM(BK194:BK202)</f>
        <v>0</v>
      </c>
    </row>
    <row r="194" s="2" customFormat="1" ht="24.15" customHeight="1">
      <c r="A194" s="41"/>
      <c r="B194" s="168"/>
      <c r="C194" s="169" t="s">
        <v>287</v>
      </c>
      <c r="D194" s="169" t="s">
        <v>146</v>
      </c>
      <c r="E194" s="170" t="s">
        <v>1539</v>
      </c>
      <c r="F194" s="171" t="s">
        <v>1540</v>
      </c>
      <c r="G194" s="172" t="s">
        <v>725</v>
      </c>
      <c r="H194" s="173">
        <v>16</v>
      </c>
      <c r="I194" s="174"/>
      <c r="J194" s="175">
        <f>ROUND(I194*H194,2)</f>
        <v>0</v>
      </c>
      <c r="K194" s="171" t="s">
        <v>590</v>
      </c>
      <c r="L194" s="42"/>
      <c r="M194" s="176" t="s">
        <v>3</v>
      </c>
      <c r="N194" s="177" t="s">
        <v>42</v>
      </c>
      <c r="O194" s="75"/>
      <c r="P194" s="178">
        <f>O194*H194</f>
        <v>0</v>
      </c>
      <c r="Q194" s="178">
        <v>0</v>
      </c>
      <c r="R194" s="178">
        <f>Q194*H194</f>
        <v>0</v>
      </c>
      <c r="S194" s="178">
        <v>0</v>
      </c>
      <c r="T194" s="17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180" t="s">
        <v>151</v>
      </c>
      <c r="AT194" s="180" t="s">
        <v>146</v>
      </c>
      <c r="AU194" s="180" t="s">
        <v>164</v>
      </c>
      <c r="AY194" s="22" t="s">
        <v>144</v>
      </c>
      <c r="BE194" s="181">
        <f>IF(N194="základní",J194,0)</f>
        <v>0</v>
      </c>
      <c r="BF194" s="181">
        <f>IF(N194="snížená",J194,0)</f>
        <v>0</v>
      </c>
      <c r="BG194" s="181">
        <f>IF(N194="zákl. přenesená",J194,0)</f>
        <v>0</v>
      </c>
      <c r="BH194" s="181">
        <f>IF(N194="sníž. přenesená",J194,0)</f>
        <v>0</v>
      </c>
      <c r="BI194" s="181">
        <f>IF(N194="nulová",J194,0)</f>
        <v>0</v>
      </c>
      <c r="BJ194" s="22" t="s">
        <v>79</v>
      </c>
      <c r="BK194" s="181">
        <f>ROUND(I194*H194,2)</f>
        <v>0</v>
      </c>
      <c r="BL194" s="22" t="s">
        <v>151</v>
      </c>
      <c r="BM194" s="180" t="s">
        <v>1541</v>
      </c>
    </row>
    <row r="195" s="2" customFormat="1" ht="24.15" customHeight="1">
      <c r="A195" s="41"/>
      <c r="B195" s="168"/>
      <c r="C195" s="169" t="s">
        <v>292</v>
      </c>
      <c r="D195" s="169" t="s">
        <v>146</v>
      </c>
      <c r="E195" s="170" t="s">
        <v>1542</v>
      </c>
      <c r="F195" s="171" t="s">
        <v>1543</v>
      </c>
      <c r="G195" s="172" t="s">
        <v>725</v>
      </c>
      <c r="H195" s="173">
        <v>84</v>
      </c>
      <c r="I195" s="174"/>
      <c r="J195" s="175">
        <f>ROUND(I195*H195,2)</f>
        <v>0</v>
      </c>
      <c r="K195" s="171" t="s">
        <v>590</v>
      </c>
      <c r="L195" s="42"/>
      <c r="M195" s="176" t="s">
        <v>3</v>
      </c>
      <c r="N195" s="177" t="s">
        <v>42</v>
      </c>
      <c r="O195" s="75"/>
      <c r="P195" s="178">
        <f>O195*H195</f>
        <v>0</v>
      </c>
      <c r="Q195" s="178">
        <v>0</v>
      </c>
      <c r="R195" s="178">
        <f>Q195*H195</f>
        <v>0</v>
      </c>
      <c r="S195" s="178">
        <v>0</v>
      </c>
      <c r="T195" s="179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180" t="s">
        <v>151</v>
      </c>
      <c r="AT195" s="180" t="s">
        <v>146</v>
      </c>
      <c r="AU195" s="180" t="s">
        <v>164</v>
      </c>
      <c r="AY195" s="22" t="s">
        <v>144</v>
      </c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22" t="s">
        <v>79</v>
      </c>
      <c r="BK195" s="181">
        <f>ROUND(I195*H195,2)</f>
        <v>0</v>
      </c>
      <c r="BL195" s="22" t="s">
        <v>151</v>
      </c>
      <c r="BM195" s="180" t="s">
        <v>1544</v>
      </c>
    </row>
    <row r="196" s="2" customFormat="1" ht="24.15" customHeight="1">
      <c r="A196" s="41"/>
      <c r="B196" s="168"/>
      <c r="C196" s="169" t="s">
        <v>297</v>
      </c>
      <c r="D196" s="169" t="s">
        <v>146</v>
      </c>
      <c r="E196" s="170" t="s">
        <v>1545</v>
      </c>
      <c r="F196" s="171" t="s">
        <v>1546</v>
      </c>
      <c r="G196" s="172" t="s">
        <v>725</v>
      </c>
      <c r="H196" s="173">
        <v>16</v>
      </c>
      <c r="I196" s="174"/>
      <c r="J196" s="175">
        <f>ROUND(I196*H196,2)</f>
        <v>0</v>
      </c>
      <c r="K196" s="171" t="s">
        <v>590</v>
      </c>
      <c r="L196" s="42"/>
      <c r="M196" s="176" t="s">
        <v>3</v>
      </c>
      <c r="N196" s="177" t="s">
        <v>42</v>
      </c>
      <c r="O196" s="75"/>
      <c r="P196" s="178">
        <f>O196*H196</f>
        <v>0</v>
      </c>
      <c r="Q196" s="178">
        <v>0</v>
      </c>
      <c r="R196" s="178">
        <f>Q196*H196</f>
        <v>0</v>
      </c>
      <c r="S196" s="178">
        <v>0</v>
      </c>
      <c r="T196" s="179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180" t="s">
        <v>151</v>
      </c>
      <c r="AT196" s="180" t="s">
        <v>146</v>
      </c>
      <c r="AU196" s="180" t="s">
        <v>164</v>
      </c>
      <c r="AY196" s="22" t="s">
        <v>144</v>
      </c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22" t="s">
        <v>79</v>
      </c>
      <c r="BK196" s="181">
        <f>ROUND(I196*H196,2)</f>
        <v>0</v>
      </c>
      <c r="BL196" s="22" t="s">
        <v>151</v>
      </c>
      <c r="BM196" s="180" t="s">
        <v>1547</v>
      </c>
    </row>
    <row r="197" s="2" customFormat="1" ht="24.15" customHeight="1">
      <c r="A197" s="41"/>
      <c r="B197" s="168"/>
      <c r="C197" s="169" t="s">
        <v>305</v>
      </c>
      <c r="D197" s="169" t="s">
        <v>146</v>
      </c>
      <c r="E197" s="170" t="s">
        <v>1548</v>
      </c>
      <c r="F197" s="171" t="s">
        <v>1549</v>
      </c>
      <c r="G197" s="172" t="s">
        <v>725</v>
      </c>
      <c r="H197" s="173">
        <v>12</v>
      </c>
      <c r="I197" s="174"/>
      <c r="J197" s="175">
        <f>ROUND(I197*H197,2)</f>
        <v>0</v>
      </c>
      <c r="K197" s="171" t="s">
        <v>590</v>
      </c>
      <c r="L197" s="42"/>
      <c r="M197" s="176" t="s">
        <v>3</v>
      </c>
      <c r="N197" s="177" t="s">
        <v>42</v>
      </c>
      <c r="O197" s="75"/>
      <c r="P197" s="178">
        <f>O197*H197</f>
        <v>0</v>
      </c>
      <c r="Q197" s="178">
        <v>0</v>
      </c>
      <c r="R197" s="178">
        <f>Q197*H197</f>
        <v>0</v>
      </c>
      <c r="S197" s="178">
        <v>0</v>
      </c>
      <c r="T197" s="179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180" t="s">
        <v>151</v>
      </c>
      <c r="AT197" s="180" t="s">
        <v>146</v>
      </c>
      <c r="AU197" s="180" t="s">
        <v>164</v>
      </c>
      <c r="AY197" s="22" t="s">
        <v>144</v>
      </c>
      <c r="BE197" s="181">
        <f>IF(N197="základní",J197,0)</f>
        <v>0</v>
      </c>
      <c r="BF197" s="181">
        <f>IF(N197="snížená",J197,0)</f>
        <v>0</v>
      </c>
      <c r="BG197" s="181">
        <f>IF(N197="zákl. přenesená",J197,0)</f>
        <v>0</v>
      </c>
      <c r="BH197" s="181">
        <f>IF(N197="sníž. přenesená",J197,0)</f>
        <v>0</v>
      </c>
      <c r="BI197" s="181">
        <f>IF(N197="nulová",J197,0)</f>
        <v>0</v>
      </c>
      <c r="BJ197" s="22" t="s">
        <v>79</v>
      </c>
      <c r="BK197" s="181">
        <f>ROUND(I197*H197,2)</f>
        <v>0</v>
      </c>
      <c r="BL197" s="22" t="s">
        <v>151</v>
      </c>
      <c r="BM197" s="180" t="s">
        <v>1550</v>
      </c>
    </row>
    <row r="198" s="2" customFormat="1" ht="24.15" customHeight="1">
      <c r="A198" s="41"/>
      <c r="B198" s="168"/>
      <c r="C198" s="169" t="s">
        <v>309</v>
      </c>
      <c r="D198" s="169" t="s">
        <v>146</v>
      </c>
      <c r="E198" s="170" t="s">
        <v>1551</v>
      </c>
      <c r="F198" s="171" t="s">
        <v>1552</v>
      </c>
      <c r="G198" s="172" t="s">
        <v>725</v>
      </c>
      <c r="H198" s="173">
        <v>3</v>
      </c>
      <c r="I198" s="174"/>
      <c r="J198" s="175">
        <f>ROUND(I198*H198,2)</f>
        <v>0</v>
      </c>
      <c r="K198" s="171" t="s">
        <v>590</v>
      </c>
      <c r="L198" s="42"/>
      <c r="M198" s="176" t="s">
        <v>3</v>
      </c>
      <c r="N198" s="177" t="s">
        <v>42</v>
      </c>
      <c r="O198" s="75"/>
      <c r="P198" s="178">
        <f>O198*H198</f>
        <v>0</v>
      </c>
      <c r="Q198" s="178">
        <v>0</v>
      </c>
      <c r="R198" s="178">
        <f>Q198*H198</f>
        <v>0</v>
      </c>
      <c r="S198" s="178">
        <v>0</v>
      </c>
      <c r="T198" s="17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180" t="s">
        <v>151</v>
      </c>
      <c r="AT198" s="180" t="s">
        <v>146</v>
      </c>
      <c r="AU198" s="180" t="s">
        <v>164</v>
      </c>
      <c r="AY198" s="22" t="s">
        <v>144</v>
      </c>
      <c r="BE198" s="181">
        <f>IF(N198="základní",J198,0)</f>
        <v>0</v>
      </c>
      <c r="BF198" s="181">
        <f>IF(N198="snížená",J198,0)</f>
        <v>0</v>
      </c>
      <c r="BG198" s="181">
        <f>IF(N198="zákl. přenesená",J198,0)</f>
        <v>0</v>
      </c>
      <c r="BH198" s="181">
        <f>IF(N198="sníž. přenesená",J198,0)</f>
        <v>0</v>
      </c>
      <c r="BI198" s="181">
        <f>IF(N198="nulová",J198,0)</f>
        <v>0</v>
      </c>
      <c r="BJ198" s="22" t="s">
        <v>79</v>
      </c>
      <c r="BK198" s="181">
        <f>ROUND(I198*H198,2)</f>
        <v>0</v>
      </c>
      <c r="BL198" s="22" t="s">
        <v>151</v>
      </c>
      <c r="BM198" s="180" t="s">
        <v>1553</v>
      </c>
    </row>
    <row r="199" s="2" customFormat="1" ht="24.15" customHeight="1">
      <c r="A199" s="41"/>
      <c r="B199" s="168"/>
      <c r="C199" s="169" t="s">
        <v>313</v>
      </c>
      <c r="D199" s="169" t="s">
        <v>146</v>
      </c>
      <c r="E199" s="170" t="s">
        <v>1554</v>
      </c>
      <c r="F199" s="171" t="s">
        <v>1555</v>
      </c>
      <c r="G199" s="172" t="s">
        <v>725</v>
      </c>
      <c r="H199" s="173">
        <v>5</v>
      </c>
      <c r="I199" s="174"/>
      <c r="J199" s="175">
        <f>ROUND(I199*H199,2)</f>
        <v>0</v>
      </c>
      <c r="K199" s="171" t="s">
        <v>590</v>
      </c>
      <c r="L199" s="42"/>
      <c r="M199" s="176" t="s">
        <v>3</v>
      </c>
      <c r="N199" s="177" t="s">
        <v>42</v>
      </c>
      <c r="O199" s="75"/>
      <c r="P199" s="178">
        <f>O199*H199</f>
        <v>0</v>
      </c>
      <c r="Q199" s="178">
        <v>0</v>
      </c>
      <c r="R199" s="178">
        <f>Q199*H199</f>
        <v>0</v>
      </c>
      <c r="S199" s="178">
        <v>0</v>
      </c>
      <c r="T199" s="179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180" t="s">
        <v>151</v>
      </c>
      <c r="AT199" s="180" t="s">
        <v>146</v>
      </c>
      <c r="AU199" s="180" t="s">
        <v>164</v>
      </c>
      <c r="AY199" s="22" t="s">
        <v>144</v>
      </c>
      <c r="BE199" s="181">
        <f>IF(N199="základní",J199,0)</f>
        <v>0</v>
      </c>
      <c r="BF199" s="181">
        <f>IF(N199="snížená",J199,0)</f>
        <v>0</v>
      </c>
      <c r="BG199" s="181">
        <f>IF(N199="zákl. přenesená",J199,0)</f>
        <v>0</v>
      </c>
      <c r="BH199" s="181">
        <f>IF(N199="sníž. přenesená",J199,0)</f>
        <v>0</v>
      </c>
      <c r="BI199" s="181">
        <f>IF(N199="nulová",J199,0)</f>
        <v>0</v>
      </c>
      <c r="BJ199" s="22" t="s">
        <v>79</v>
      </c>
      <c r="BK199" s="181">
        <f>ROUND(I199*H199,2)</f>
        <v>0</v>
      </c>
      <c r="BL199" s="22" t="s">
        <v>151</v>
      </c>
      <c r="BM199" s="180" t="s">
        <v>1556</v>
      </c>
    </row>
    <row r="200" s="2" customFormat="1" ht="24.15" customHeight="1">
      <c r="A200" s="41"/>
      <c r="B200" s="168"/>
      <c r="C200" s="169" t="s">
        <v>317</v>
      </c>
      <c r="D200" s="169" t="s">
        <v>146</v>
      </c>
      <c r="E200" s="170" t="s">
        <v>1557</v>
      </c>
      <c r="F200" s="171" t="s">
        <v>1558</v>
      </c>
      <c r="G200" s="172" t="s">
        <v>725</v>
      </c>
      <c r="H200" s="173">
        <v>10</v>
      </c>
      <c r="I200" s="174"/>
      <c r="J200" s="175">
        <f>ROUND(I200*H200,2)</f>
        <v>0</v>
      </c>
      <c r="K200" s="171" t="s">
        <v>590</v>
      </c>
      <c r="L200" s="42"/>
      <c r="M200" s="176" t="s">
        <v>3</v>
      </c>
      <c r="N200" s="177" t="s">
        <v>42</v>
      </c>
      <c r="O200" s="75"/>
      <c r="P200" s="178">
        <f>O200*H200</f>
        <v>0</v>
      </c>
      <c r="Q200" s="178">
        <v>0</v>
      </c>
      <c r="R200" s="178">
        <f>Q200*H200</f>
        <v>0</v>
      </c>
      <c r="S200" s="178">
        <v>0</v>
      </c>
      <c r="T200" s="17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180" t="s">
        <v>151</v>
      </c>
      <c r="AT200" s="180" t="s">
        <v>146</v>
      </c>
      <c r="AU200" s="180" t="s">
        <v>164</v>
      </c>
      <c r="AY200" s="22" t="s">
        <v>144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22" t="s">
        <v>79</v>
      </c>
      <c r="BK200" s="181">
        <f>ROUND(I200*H200,2)</f>
        <v>0</v>
      </c>
      <c r="BL200" s="22" t="s">
        <v>151</v>
      </c>
      <c r="BM200" s="180" t="s">
        <v>1559</v>
      </c>
    </row>
    <row r="201" s="2" customFormat="1" ht="24.15" customHeight="1">
      <c r="A201" s="41"/>
      <c r="B201" s="168"/>
      <c r="C201" s="169" t="s">
        <v>322</v>
      </c>
      <c r="D201" s="169" t="s">
        <v>146</v>
      </c>
      <c r="E201" s="170" t="s">
        <v>1560</v>
      </c>
      <c r="F201" s="171" t="s">
        <v>1561</v>
      </c>
      <c r="G201" s="172" t="s">
        <v>725</v>
      </c>
      <c r="H201" s="173">
        <v>5</v>
      </c>
      <c r="I201" s="174"/>
      <c r="J201" s="175">
        <f>ROUND(I201*H201,2)</f>
        <v>0</v>
      </c>
      <c r="K201" s="171" t="s">
        <v>590</v>
      </c>
      <c r="L201" s="42"/>
      <c r="M201" s="176" t="s">
        <v>3</v>
      </c>
      <c r="N201" s="177" t="s">
        <v>42</v>
      </c>
      <c r="O201" s="75"/>
      <c r="P201" s="178">
        <f>O201*H201</f>
        <v>0</v>
      </c>
      <c r="Q201" s="178">
        <v>0</v>
      </c>
      <c r="R201" s="178">
        <f>Q201*H201</f>
        <v>0</v>
      </c>
      <c r="S201" s="178">
        <v>0</v>
      </c>
      <c r="T201" s="17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180" t="s">
        <v>151</v>
      </c>
      <c r="AT201" s="180" t="s">
        <v>146</v>
      </c>
      <c r="AU201" s="180" t="s">
        <v>164</v>
      </c>
      <c r="AY201" s="22" t="s">
        <v>144</v>
      </c>
      <c r="BE201" s="181">
        <f>IF(N201="základní",J201,0)</f>
        <v>0</v>
      </c>
      <c r="BF201" s="181">
        <f>IF(N201="snížená",J201,0)</f>
        <v>0</v>
      </c>
      <c r="BG201" s="181">
        <f>IF(N201="zákl. přenesená",J201,0)</f>
        <v>0</v>
      </c>
      <c r="BH201" s="181">
        <f>IF(N201="sníž. přenesená",J201,0)</f>
        <v>0</v>
      </c>
      <c r="BI201" s="181">
        <f>IF(N201="nulová",J201,0)</f>
        <v>0</v>
      </c>
      <c r="BJ201" s="22" t="s">
        <v>79</v>
      </c>
      <c r="BK201" s="181">
        <f>ROUND(I201*H201,2)</f>
        <v>0</v>
      </c>
      <c r="BL201" s="22" t="s">
        <v>151</v>
      </c>
      <c r="BM201" s="180" t="s">
        <v>1562</v>
      </c>
    </row>
    <row r="202" s="2" customFormat="1" ht="24.15" customHeight="1">
      <c r="A202" s="41"/>
      <c r="B202" s="168"/>
      <c r="C202" s="169" t="s">
        <v>326</v>
      </c>
      <c r="D202" s="169" t="s">
        <v>146</v>
      </c>
      <c r="E202" s="170" t="s">
        <v>1563</v>
      </c>
      <c r="F202" s="171" t="s">
        <v>1564</v>
      </c>
      <c r="G202" s="172" t="s">
        <v>725</v>
      </c>
      <c r="H202" s="173">
        <v>3</v>
      </c>
      <c r="I202" s="174"/>
      <c r="J202" s="175">
        <f>ROUND(I202*H202,2)</f>
        <v>0</v>
      </c>
      <c r="K202" s="171" t="s">
        <v>590</v>
      </c>
      <c r="L202" s="42"/>
      <c r="M202" s="176" t="s">
        <v>3</v>
      </c>
      <c r="N202" s="177" t="s">
        <v>42</v>
      </c>
      <c r="O202" s="75"/>
      <c r="P202" s="178">
        <f>O202*H202</f>
        <v>0</v>
      </c>
      <c r="Q202" s="178">
        <v>0</v>
      </c>
      <c r="R202" s="178">
        <f>Q202*H202</f>
        <v>0</v>
      </c>
      <c r="S202" s="178">
        <v>0</v>
      </c>
      <c r="T202" s="179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180" t="s">
        <v>151</v>
      </c>
      <c r="AT202" s="180" t="s">
        <v>146</v>
      </c>
      <c r="AU202" s="180" t="s">
        <v>164</v>
      </c>
      <c r="AY202" s="22" t="s">
        <v>144</v>
      </c>
      <c r="BE202" s="181">
        <f>IF(N202="základní",J202,0)</f>
        <v>0</v>
      </c>
      <c r="BF202" s="181">
        <f>IF(N202="snížená",J202,0)</f>
        <v>0</v>
      </c>
      <c r="BG202" s="181">
        <f>IF(N202="zákl. přenesená",J202,0)</f>
        <v>0</v>
      </c>
      <c r="BH202" s="181">
        <f>IF(N202="sníž. přenesená",J202,0)</f>
        <v>0</v>
      </c>
      <c r="BI202" s="181">
        <f>IF(N202="nulová",J202,0)</f>
        <v>0</v>
      </c>
      <c r="BJ202" s="22" t="s">
        <v>79</v>
      </c>
      <c r="BK202" s="181">
        <f>ROUND(I202*H202,2)</f>
        <v>0</v>
      </c>
      <c r="BL202" s="22" t="s">
        <v>151</v>
      </c>
      <c r="BM202" s="180" t="s">
        <v>1565</v>
      </c>
    </row>
    <row r="203" s="12" customFormat="1" ht="20.88" customHeight="1">
      <c r="A203" s="12"/>
      <c r="B203" s="155"/>
      <c r="C203" s="12"/>
      <c r="D203" s="156" t="s">
        <v>70</v>
      </c>
      <c r="E203" s="166" t="s">
        <v>377</v>
      </c>
      <c r="F203" s="166" t="s">
        <v>1566</v>
      </c>
      <c r="G203" s="12"/>
      <c r="H203" s="12"/>
      <c r="I203" s="158"/>
      <c r="J203" s="167">
        <f>BK203</f>
        <v>0</v>
      </c>
      <c r="K203" s="12"/>
      <c r="L203" s="155"/>
      <c r="M203" s="160"/>
      <c r="N203" s="161"/>
      <c r="O203" s="161"/>
      <c r="P203" s="162">
        <f>P204+P269+P290</f>
        <v>0</v>
      </c>
      <c r="Q203" s="161"/>
      <c r="R203" s="162">
        <f>R204+R269+R290</f>
        <v>66.138272672071992</v>
      </c>
      <c r="S203" s="161"/>
      <c r="T203" s="163">
        <f>T204+T269+T290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6" t="s">
        <v>79</v>
      </c>
      <c r="AT203" s="164" t="s">
        <v>70</v>
      </c>
      <c r="AU203" s="164" t="s">
        <v>81</v>
      </c>
      <c r="AY203" s="156" t="s">
        <v>144</v>
      </c>
      <c r="BK203" s="165">
        <f>BK204+BK269+BK290</f>
        <v>0</v>
      </c>
    </row>
    <row r="204" s="17" customFormat="1" ht="20.88" customHeight="1">
      <c r="A204" s="17"/>
      <c r="B204" s="240"/>
      <c r="C204" s="17"/>
      <c r="D204" s="241" t="s">
        <v>70</v>
      </c>
      <c r="E204" s="241" t="s">
        <v>1407</v>
      </c>
      <c r="F204" s="241" t="s">
        <v>1567</v>
      </c>
      <c r="G204" s="17"/>
      <c r="H204" s="17"/>
      <c r="I204" s="242"/>
      <c r="J204" s="243">
        <f>BK204</f>
        <v>0</v>
      </c>
      <c r="K204" s="17"/>
      <c r="L204" s="240"/>
      <c r="M204" s="244"/>
      <c r="N204" s="245"/>
      <c r="O204" s="245"/>
      <c r="P204" s="246">
        <f>SUM(P205:P268)</f>
        <v>0</v>
      </c>
      <c r="Q204" s="245"/>
      <c r="R204" s="246">
        <f>SUM(R205:R268)</f>
        <v>48.308393289999998</v>
      </c>
      <c r="S204" s="245"/>
      <c r="T204" s="247">
        <f>SUM(T205:T268)</f>
        <v>0</v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R204" s="241" t="s">
        <v>151</v>
      </c>
      <c r="AT204" s="248" t="s">
        <v>70</v>
      </c>
      <c r="AU204" s="248" t="s">
        <v>164</v>
      </c>
      <c r="AY204" s="241" t="s">
        <v>144</v>
      </c>
      <c r="BK204" s="249">
        <f>SUM(BK205:BK268)</f>
        <v>0</v>
      </c>
    </row>
    <row r="205" s="2" customFormat="1" ht="55.5" customHeight="1">
      <c r="A205" s="41"/>
      <c r="B205" s="168"/>
      <c r="C205" s="169" t="s">
        <v>332</v>
      </c>
      <c r="D205" s="169" t="s">
        <v>146</v>
      </c>
      <c r="E205" s="170" t="s">
        <v>1278</v>
      </c>
      <c r="F205" s="171" t="s">
        <v>1279</v>
      </c>
      <c r="G205" s="172" t="s">
        <v>171</v>
      </c>
      <c r="H205" s="173">
        <v>83.405000000000001</v>
      </c>
      <c r="I205" s="174"/>
      <c r="J205" s="175">
        <f>ROUND(I205*H205,2)</f>
        <v>0</v>
      </c>
      <c r="K205" s="171" t="s">
        <v>150</v>
      </c>
      <c r="L205" s="42"/>
      <c r="M205" s="176" t="s">
        <v>3</v>
      </c>
      <c r="N205" s="177" t="s">
        <v>42</v>
      </c>
      <c r="O205" s="75"/>
      <c r="P205" s="178">
        <f>O205*H205</f>
        <v>0</v>
      </c>
      <c r="Q205" s="178">
        <v>0.03465</v>
      </c>
      <c r="R205" s="178">
        <f>Q205*H205</f>
        <v>2.8899832500000002</v>
      </c>
      <c r="S205" s="178">
        <v>0</v>
      </c>
      <c r="T205" s="179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180" t="s">
        <v>869</v>
      </c>
      <c r="AT205" s="180" t="s">
        <v>146</v>
      </c>
      <c r="AU205" s="180" t="s">
        <v>151</v>
      </c>
      <c r="AY205" s="22" t="s">
        <v>144</v>
      </c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22" t="s">
        <v>79</v>
      </c>
      <c r="BK205" s="181">
        <f>ROUND(I205*H205,2)</f>
        <v>0</v>
      </c>
      <c r="BL205" s="22" t="s">
        <v>869</v>
      </c>
      <c r="BM205" s="180" t="s">
        <v>1568</v>
      </c>
    </row>
    <row r="206" s="2" customFormat="1">
      <c r="A206" s="41"/>
      <c r="B206" s="42"/>
      <c r="C206" s="41"/>
      <c r="D206" s="182" t="s">
        <v>153</v>
      </c>
      <c r="E206" s="41"/>
      <c r="F206" s="183" t="s">
        <v>1281</v>
      </c>
      <c r="G206" s="41"/>
      <c r="H206" s="41"/>
      <c r="I206" s="184"/>
      <c r="J206" s="41"/>
      <c r="K206" s="41"/>
      <c r="L206" s="42"/>
      <c r="M206" s="185"/>
      <c r="N206" s="186"/>
      <c r="O206" s="75"/>
      <c r="P206" s="75"/>
      <c r="Q206" s="75"/>
      <c r="R206" s="75"/>
      <c r="S206" s="75"/>
      <c r="T206" s="76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2" t="s">
        <v>153</v>
      </c>
      <c r="AU206" s="22" t="s">
        <v>151</v>
      </c>
    </row>
    <row r="207" s="13" customFormat="1">
      <c r="A207" s="13"/>
      <c r="B207" s="187"/>
      <c r="C207" s="13"/>
      <c r="D207" s="188" t="s">
        <v>159</v>
      </c>
      <c r="E207" s="189" t="s">
        <v>3</v>
      </c>
      <c r="F207" s="190" t="s">
        <v>1569</v>
      </c>
      <c r="G207" s="13"/>
      <c r="H207" s="191">
        <v>23.100000000000001</v>
      </c>
      <c r="I207" s="192"/>
      <c r="J207" s="13"/>
      <c r="K207" s="13"/>
      <c r="L207" s="187"/>
      <c r="M207" s="193"/>
      <c r="N207" s="194"/>
      <c r="O207" s="194"/>
      <c r="P207" s="194"/>
      <c r="Q207" s="194"/>
      <c r="R207" s="194"/>
      <c r="S207" s="194"/>
      <c r="T207" s="19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9" t="s">
        <v>159</v>
      </c>
      <c r="AU207" s="189" t="s">
        <v>151</v>
      </c>
      <c r="AV207" s="13" t="s">
        <v>81</v>
      </c>
      <c r="AW207" s="13" t="s">
        <v>33</v>
      </c>
      <c r="AX207" s="13" t="s">
        <v>71</v>
      </c>
      <c r="AY207" s="189" t="s">
        <v>144</v>
      </c>
    </row>
    <row r="208" s="13" customFormat="1">
      <c r="A208" s="13"/>
      <c r="B208" s="187"/>
      <c r="C208" s="13"/>
      <c r="D208" s="188" t="s">
        <v>159</v>
      </c>
      <c r="E208" s="189" t="s">
        <v>3</v>
      </c>
      <c r="F208" s="190" t="s">
        <v>1570</v>
      </c>
      <c r="G208" s="13"/>
      <c r="H208" s="191">
        <v>27.5</v>
      </c>
      <c r="I208" s="192"/>
      <c r="J208" s="13"/>
      <c r="K208" s="13"/>
      <c r="L208" s="187"/>
      <c r="M208" s="193"/>
      <c r="N208" s="194"/>
      <c r="O208" s="194"/>
      <c r="P208" s="194"/>
      <c r="Q208" s="194"/>
      <c r="R208" s="194"/>
      <c r="S208" s="194"/>
      <c r="T208" s="19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9" t="s">
        <v>159</v>
      </c>
      <c r="AU208" s="189" t="s">
        <v>151</v>
      </c>
      <c r="AV208" s="13" t="s">
        <v>81</v>
      </c>
      <c r="AW208" s="13" t="s">
        <v>33</v>
      </c>
      <c r="AX208" s="13" t="s">
        <v>71</v>
      </c>
      <c r="AY208" s="189" t="s">
        <v>144</v>
      </c>
    </row>
    <row r="209" s="13" customFormat="1">
      <c r="A209" s="13"/>
      <c r="B209" s="187"/>
      <c r="C209" s="13"/>
      <c r="D209" s="188" t="s">
        <v>159</v>
      </c>
      <c r="E209" s="189" t="s">
        <v>3</v>
      </c>
      <c r="F209" s="190" t="s">
        <v>1571</v>
      </c>
      <c r="G209" s="13"/>
      <c r="H209" s="191">
        <v>2.5</v>
      </c>
      <c r="I209" s="192"/>
      <c r="J209" s="13"/>
      <c r="K209" s="13"/>
      <c r="L209" s="187"/>
      <c r="M209" s="193"/>
      <c r="N209" s="194"/>
      <c r="O209" s="194"/>
      <c r="P209" s="194"/>
      <c r="Q209" s="194"/>
      <c r="R209" s="194"/>
      <c r="S209" s="194"/>
      <c r="T209" s="19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9" t="s">
        <v>159</v>
      </c>
      <c r="AU209" s="189" t="s">
        <v>151</v>
      </c>
      <c r="AV209" s="13" t="s">
        <v>81</v>
      </c>
      <c r="AW209" s="13" t="s">
        <v>33</v>
      </c>
      <c r="AX209" s="13" t="s">
        <v>71</v>
      </c>
      <c r="AY209" s="189" t="s">
        <v>144</v>
      </c>
    </row>
    <row r="210" s="13" customFormat="1">
      <c r="A210" s="13"/>
      <c r="B210" s="187"/>
      <c r="C210" s="13"/>
      <c r="D210" s="188" t="s">
        <v>159</v>
      </c>
      <c r="E210" s="189" t="s">
        <v>3</v>
      </c>
      <c r="F210" s="190" t="s">
        <v>1572</v>
      </c>
      <c r="G210" s="13"/>
      <c r="H210" s="191">
        <v>2.1000000000000001</v>
      </c>
      <c r="I210" s="192"/>
      <c r="J210" s="13"/>
      <c r="K210" s="13"/>
      <c r="L210" s="187"/>
      <c r="M210" s="193"/>
      <c r="N210" s="194"/>
      <c r="O210" s="194"/>
      <c r="P210" s="194"/>
      <c r="Q210" s="194"/>
      <c r="R210" s="194"/>
      <c r="S210" s="194"/>
      <c r="T210" s="19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9" t="s">
        <v>159</v>
      </c>
      <c r="AU210" s="189" t="s">
        <v>151</v>
      </c>
      <c r="AV210" s="13" t="s">
        <v>81</v>
      </c>
      <c r="AW210" s="13" t="s">
        <v>33</v>
      </c>
      <c r="AX210" s="13" t="s">
        <v>71</v>
      </c>
      <c r="AY210" s="189" t="s">
        <v>144</v>
      </c>
    </row>
    <row r="211" s="13" customFormat="1">
      <c r="A211" s="13"/>
      <c r="B211" s="187"/>
      <c r="C211" s="13"/>
      <c r="D211" s="188" t="s">
        <v>159</v>
      </c>
      <c r="E211" s="189" t="s">
        <v>3</v>
      </c>
      <c r="F211" s="190" t="s">
        <v>1573</v>
      </c>
      <c r="G211" s="13"/>
      <c r="H211" s="191">
        <v>3.375</v>
      </c>
      <c r="I211" s="192"/>
      <c r="J211" s="13"/>
      <c r="K211" s="13"/>
      <c r="L211" s="187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159</v>
      </c>
      <c r="AU211" s="189" t="s">
        <v>151</v>
      </c>
      <c r="AV211" s="13" t="s">
        <v>81</v>
      </c>
      <c r="AW211" s="13" t="s">
        <v>33</v>
      </c>
      <c r="AX211" s="13" t="s">
        <v>71</v>
      </c>
      <c r="AY211" s="189" t="s">
        <v>144</v>
      </c>
    </row>
    <row r="212" s="13" customFormat="1">
      <c r="A212" s="13"/>
      <c r="B212" s="187"/>
      <c r="C212" s="13"/>
      <c r="D212" s="188" t="s">
        <v>159</v>
      </c>
      <c r="E212" s="189" t="s">
        <v>3</v>
      </c>
      <c r="F212" s="190" t="s">
        <v>1574</v>
      </c>
      <c r="G212" s="13"/>
      <c r="H212" s="191">
        <v>2.9700000000000002</v>
      </c>
      <c r="I212" s="192"/>
      <c r="J212" s="13"/>
      <c r="K212" s="13"/>
      <c r="L212" s="187"/>
      <c r="M212" s="193"/>
      <c r="N212" s="194"/>
      <c r="O212" s="194"/>
      <c r="P212" s="194"/>
      <c r="Q212" s="194"/>
      <c r="R212" s="194"/>
      <c r="S212" s="194"/>
      <c r="T212" s="19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9" t="s">
        <v>159</v>
      </c>
      <c r="AU212" s="189" t="s">
        <v>151</v>
      </c>
      <c r="AV212" s="13" t="s">
        <v>81</v>
      </c>
      <c r="AW212" s="13" t="s">
        <v>33</v>
      </c>
      <c r="AX212" s="13" t="s">
        <v>71</v>
      </c>
      <c r="AY212" s="189" t="s">
        <v>144</v>
      </c>
    </row>
    <row r="213" s="13" customFormat="1">
      <c r="A213" s="13"/>
      <c r="B213" s="187"/>
      <c r="C213" s="13"/>
      <c r="D213" s="188" t="s">
        <v>159</v>
      </c>
      <c r="E213" s="189" t="s">
        <v>3</v>
      </c>
      <c r="F213" s="190" t="s">
        <v>1575</v>
      </c>
      <c r="G213" s="13"/>
      <c r="H213" s="191">
        <v>5.7999999999999998</v>
      </c>
      <c r="I213" s="192"/>
      <c r="J213" s="13"/>
      <c r="K213" s="13"/>
      <c r="L213" s="187"/>
      <c r="M213" s="193"/>
      <c r="N213" s="194"/>
      <c r="O213" s="194"/>
      <c r="P213" s="194"/>
      <c r="Q213" s="194"/>
      <c r="R213" s="194"/>
      <c r="S213" s="194"/>
      <c r="T213" s="19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9" t="s">
        <v>159</v>
      </c>
      <c r="AU213" s="189" t="s">
        <v>151</v>
      </c>
      <c r="AV213" s="13" t="s">
        <v>81</v>
      </c>
      <c r="AW213" s="13" t="s">
        <v>33</v>
      </c>
      <c r="AX213" s="13" t="s">
        <v>71</v>
      </c>
      <c r="AY213" s="189" t="s">
        <v>144</v>
      </c>
    </row>
    <row r="214" s="13" customFormat="1">
      <c r="A214" s="13"/>
      <c r="B214" s="187"/>
      <c r="C214" s="13"/>
      <c r="D214" s="188" t="s">
        <v>159</v>
      </c>
      <c r="E214" s="189" t="s">
        <v>3</v>
      </c>
      <c r="F214" s="190" t="s">
        <v>1576</v>
      </c>
      <c r="G214" s="13"/>
      <c r="H214" s="191">
        <v>2.7400000000000002</v>
      </c>
      <c r="I214" s="192"/>
      <c r="J214" s="13"/>
      <c r="K214" s="13"/>
      <c r="L214" s="187"/>
      <c r="M214" s="193"/>
      <c r="N214" s="194"/>
      <c r="O214" s="194"/>
      <c r="P214" s="194"/>
      <c r="Q214" s="194"/>
      <c r="R214" s="194"/>
      <c r="S214" s="194"/>
      <c r="T214" s="19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9" t="s">
        <v>159</v>
      </c>
      <c r="AU214" s="189" t="s">
        <v>151</v>
      </c>
      <c r="AV214" s="13" t="s">
        <v>81</v>
      </c>
      <c r="AW214" s="13" t="s">
        <v>33</v>
      </c>
      <c r="AX214" s="13" t="s">
        <v>71</v>
      </c>
      <c r="AY214" s="189" t="s">
        <v>144</v>
      </c>
    </row>
    <row r="215" s="13" customFormat="1">
      <c r="A215" s="13"/>
      <c r="B215" s="187"/>
      <c r="C215" s="13"/>
      <c r="D215" s="188" t="s">
        <v>159</v>
      </c>
      <c r="E215" s="189" t="s">
        <v>3</v>
      </c>
      <c r="F215" s="190" t="s">
        <v>1577</v>
      </c>
      <c r="G215" s="13"/>
      <c r="H215" s="191">
        <v>2.7400000000000002</v>
      </c>
      <c r="I215" s="192"/>
      <c r="J215" s="13"/>
      <c r="K215" s="13"/>
      <c r="L215" s="187"/>
      <c r="M215" s="193"/>
      <c r="N215" s="194"/>
      <c r="O215" s="194"/>
      <c r="P215" s="194"/>
      <c r="Q215" s="194"/>
      <c r="R215" s="194"/>
      <c r="S215" s="194"/>
      <c r="T215" s="19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9" t="s">
        <v>159</v>
      </c>
      <c r="AU215" s="189" t="s">
        <v>151</v>
      </c>
      <c r="AV215" s="13" t="s">
        <v>81</v>
      </c>
      <c r="AW215" s="13" t="s">
        <v>33</v>
      </c>
      <c r="AX215" s="13" t="s">
        <v>71</v>
      </c>
      <c r="AY215" s="189" t="s">
        <v>144</v>
      </c>
    </row>
    <row r="216" s="13" customFormat="1">
      <c r="A216" s="13"/>
      <c r="B216" s="187"/>
      <c r="C216" s="13"/>
      <c r="D216" s="188" t="s">
        <v>159</v>
      </c>
      <c r="E216" s="189" t="s">
        <v>3</v>
      </c>
      <c r="F216" s="190" t="s">
        <v>1578</v>
      </c>
      <c r="G216" s="13"/>
      <c r="H216" s="191">
        <v>5.3799999999999999</v>
      </c>
      <c r="I216" s="192"/>
      <c r="J216" s="13"/>
      <c r="K216" s="13"/>
      <c r="L216" s="187"/>
      <c r="M216" s="193"/>
      <c r="N216" s="194"/>
      <c r="O216" s="194"/>
      <c r="P216" s="194"/>
      <c r="Q216" s="194"/>
      <c r="R216" s="194"/>
      <c r="S216" s="194"/>
      <c r="T216" s="19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9" t="s">
        <v>159</v>
      </c>
      <c r="AU216" s="189" t="s">
        <v>151</v>
      </c>
      <c r="AV216" s="13" t="s">
        <v>81</v>
      </c>
      <c r="AW216" s="13" t="s">
        <v>33</v>
      </c>
      <c r="AX216" s="13" t="s">
        <v>71</v>
      </c>
      <c r="AY216" s="189" t="s">
        <v>144</v>
      </c>
    </row>
    <row r="217" s="13" customFormat="1">
      <c r="A217" s="13"/>
      <c r="B217" s="187"/>
      <c r="C217" s="13"/>
      <c r="D217" s="188" t="s">
        <v>159</v>
      </c>
      <c r="E217" s="189" t="s">
        <v>3</v>
      </c>
      <c r="F217" s="190" t="s">
        <v>1579</v>
      </c>
      <c r="G217" s="13"/>
      <c r="H217" s="191">
        <v>2.6000000000000001</v>
      </c>
      <c r="I217" s="192"/>
      <c r="J217" s="13"/>
      <c r="K217" s="13"/>
      <c r="L217" s="187"/>
      <c r="M217" s="193"/>
      <c r="N217" s="194"/>
      <c r="O217" s="194"/>
      <c r="P217" s="194"/>
      <c r="Q217" s="194"/>
      <c r="R217" s="194"/>
      <c r="S217" s="194"/>
      <c r="T217" s="19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9" t="s">
        <v>159</v>
      </c>
      <c r="AU217" s="189" t="s">
        <v>151</v>
      </c>
      <c r="AV217" s="13" t="s">
        <v>81</v>
      </c>
      <c r="AW217" s="13" t="s">
        <v>33</v>
      </c>
      <c r="AX217" s="13" t="s">
        <v>71</v>
      </c>
      <c r="AY217" s="189" t="s">
        <v>144</v>
      </c>
    </row>
    <row r="218" s="13" customFormat="1">
      <c r="A218" s="13"/>
      <c r="B218" s="187"/>
      <c r="C218" s="13"/>
      <c r="D218" s="188" t="s">
        <v>159</v>
      </c>
      <c r="E218" s="189" t="s">
        <v>3</v>
      </c>
      <c r="F218" s="190" t="s">
        <v>1580</v>
      </c>
      <c r="G218" s="13"/>
      <c r="H218" s="191">
        <v>2.6000000000000001</v>
      </c>
      <c r="I218" s="192"/>
      <c r="J218" s="13"/>
      <c r="K218" s="13"/>
      <c r="L218" s="187"/>
      <c r="M218" s="193"/>
      <c r="N218" s="194"/>
      <c r="O218" s="194"/>
      <c r="P218" s="194"/>
      <c r="Q218" s="194"/>
      <c r="R218" s="194"/>
      <c r="S218" s="194"/>
      <c r="T218" s="19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9" t="s">
        <v>159</v>
      </c>
      <c r="AU218" s="189" t="s">
        <v>151</v>
      </c>
      <c r="AV218" s="13" t="s">
        <v>81</v>
      </c>
      <c r="AW218" s="13" t="s">
        <v>33</v>
      </c>
      <c r="AX218" s="13" t="s">
        <v>71</v>
      </c>
      <c r="AY218" s="189" t="s">
        <v>144</v>
      </c>
    </row>
    <row r="219" s="14" customFormat="1">
      <c r="A219" s="14"/>
      <c r="B219" s="196"/>
      <c r="C219" s="14"/>
      <c r="D219" s="188" t="s">
        <v>159</v>
      </c>
      <c r="E219" s="197" t="s">
        <v>3</v>
      </c>
      <c r="F219" s="198" t="s">
        <v>163</v>
      </c>
      <c r="G219" s="14"/>
      <c r="H219" s="199">
        <v>83.405000000000001</v>
      </c>
      <c r="I219" s="200"/>
      <c r="J219" s="14"/>
      <c r="K219" s="14"/>
      <c r="L219" s="196"/>
      <c r="M219" s="201"/>
      <c r="N219" s="202"/>
      <c r="O219" s="202"/>
      <c r="P219" s="202"/>
      <c r="Q219" s="202"/>
      <c r="R219" s="202"/>
      <c r="S219" s="202"/>
      <c r="T219" s="20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7" t="s">
        <v>159</v>
      </c>
      <c r="AU219" s="197" t="s">
        <v>151</v>
      </c>
      <c r="AV219" s="14" t="s">
        <v>151</v>
      </c>
      <c r="AW219" s="14" t="s">
        <v>33</v>
      </c>
      <c r="AX219" s="14" t="s">
        <v>79</v>
      </c>
      <c r="AY219" s="197" t="s">
        <v>144</v>
      </c>
    </row>
    <row r="220" s="2" customFormat="1" ht="24.15" customHeight="1">
      <c r="A220" s="41"/>
      <c r="B220" s="168"/>
      <c r="C220" s="205" t="s">
        <v>337</v>
      </c>
      <c r="D220" s="205" t="s">
        <v>238</v>
      </c>
      <c r="E220" s="206" t="s">
        <v>1286</v>
      </c>
      <c r="F220" s="207" t="s">
        <v>1287</v>
      </c>
      <c r="G220" s="208" t="s">
        <v>189</v>
      </c>
      <c r="H220" s="209">
        <v>4.5039999999999996</v>
      </c>
      <c r="I220" s="210"/>
      <c r="J220" s="211">
        <f>ROUND(I220*H220,2)</f>
        <v>0</v>
      </c>
      <c r="K220" s="207" t="s">
        <v>590</v>
      </c>
      <c r="L220" s="212"/>
      <c r="M220" s="213" t="s">
        <v>3</v>
      </c>
      <c r="N220" s="214" t="s">
        <v>42</v>
      </c>
      <c r="O220" s="75"/>
      <c r="P220" s="178">
        <f>O220*H220</f>
        <v>0</v>
      </c>
      <c r="Q220" s="178">
        <v>2.5</v>
      </c>
      <c r="R220" s="178">
        <f>Q220*H220</f>
        <v>11.259999999999998</v>
      </c>
      <c r="S220" s="178">
        <v>0</v>
      </c>
      <c r="T220" s="179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180" t="s">
        <v>869</v>
      </c>
      <c r="AT220" s="180" t="s">
        <v>238</v>
      </c>
      <c r="AU220" s="180" t="s">
        <v>151</v>
      </c>
      <c r="AY220" s="22" t="s">
        <v>144</v>
      </c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22" t="s">
        <v>79</v>
      </c>
      <c r="BK220" s="181">
        <f>ROUND(I220*H220,2)</f>
        <v>0</v>
      </c>
      <c r="BL220" s="22" t="s">
        <v>869</v>
      </c>
      <c r="BM220" s="180" t="s">
        <v>1581</v>
      </c>
    </row>
    <row r="221" s="13" customFormat="1">
      <c r="A221" s="13"/>
      <c r="B221" s="187"/>
      <c r="C221" s="13"/>
      <c r="D221" s="188" t="s">
        <v>159</v>
      </c>
      <c r="E221" s="189" t="s">
        <v>3</v>
      </c>
      <c r="F221" s="190" t="s">
        <v>1582</v>
      </c>
      <c r="G221" s="13"/>
      <c r="H221" s="191">
        <v>1.1719999999999999</v>
      </c>
      <c r="I221" s="192"/>
      <c r="J221" s="13"/>
      <c r="K221" s="13"/>
      <c r="L221" s="187"/>
      <c r="M221" s="193"/>
      <c r="N221" s="194"/>
      <c r="O221" s="194"/>
      <c r="P221" s="194"/>
      <c r="Q221" s="194"/>
      <c r="R221" s="194"/>
      <c r="S221" s="194"/>
      <c r="T221" s="19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9" t="s">
        <v>159</v>
      </c>
      <c r="AU221" s="189" t="s">
        <v>151</v>
      </c>
      <c r="AV221" s="13" t="s">
        <v>81</v>
      </c>
      <c r="AW221" s="13" t="s">
        <v>33</v>
      </c>
      <c r="AX221" s="13" t="s">
        <v>71</v>
      </c>
      <c r="AY221" s="189" t="s">
        <v>144</v>
      </c>
    </row>
    <row r="222" s="13" customFormat="1">
      <c r="A222" s="13"/>
      <c r="B222" s="187"/>
      <c r="C222" s="13"/>
      <c r="D222" s="188" t="s">
        <v>159</v>
      </c>
      <c r="E222" s="189" t="s">
        <v>3</v>
      </c>
      <c r="F222" s="190" t="s">
        <v>1583</v>
      </c>
      <c r="G222" s="13"/>
      <c r="H222" s="191">
        <v>1.395</v>
      </c>
      <c r="I222" s="192"/>
      <c r="J222" s="13"/>
      <c r="K222" s="13"/>
      <c r="L222" s="187"/>
      <c r="M222" s="193"/>
      <c r="N222" s="194"/>
      <c r="O222" s="194"/>
      <c r="P222" s="194"/>
      <c r="Q222" s="194"/>
      <c r="R222" s="194"/>
      <c r="S222" s="194"/>
      <c r="T222" s="19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9" t="s">
        <v>159</v>
      </c>
      <c r="AU222" s="189" t="s">
        <v>151</v>
      </c>
      <c r="AV222" s="13" t="s">
        <v>81</v>
      </c>
      <c r="AW222" s="13" t="s">
        <v>33</v>
      </c>
      <c r="AX222" s="13" t="s">
        <v>71</v>
      </c>
      <c r="AY222" s="189" t="s">
        <v>144</v>
      </c>
    </row>
    <row r="223" s="13" customFormat="1">
      <c r="A223" s="13"/>
      <c r="B223" s="187"/>
      <c r="C223" s="13"/>
      <c r="D223" s="188" t="s">
        <v>159</v>
      </c>
      <c r="E223" s="189" t="s">
        <v>3</v>
      </c>
      <c r="F223" s="190" t="s">
        <v>1584</v>
      </c>
      <c r="G223" s="13"/>
      <c r="H223" s="191">
        <v>0.155</v>
      </c>
      <c r="I223" s="192"/>
      <c r="J223" s="13"/>
      <c r="K223" s="13"/>
      <c r="L223" s="187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9" t="s">
        <v>159</v>
      </c>
      <c r="AU223" s="189" t="s">
        <v>151</v>
      </c>
      <c r="AV223" s="13" t="s">
        <v>81</v>
      </c>
      <c r="AW223" s="13" t="s">
        <v>33</v>
      </c>
      <c r="AX223" s="13" t="s">
        <v>71</v>
      </c>
      <c r="AY223" s="189" t="s">
        <v>144</v>
      </c>
    </row>
    <row r="224" s="13" customFormat="1">
      <c r="A224" s="13"/>
      <c r="B224" s="187"/>
      <c r="C224" s="13"/>
      <c r="D224" s="188" t="s">
        <v>159</v>
      </c>
      <c r="E224" s="189" t="s">
        <v>3</v>
      </c>
      <c r="F224" s="190" t="s">
        <v>1585</v>
      </c>
      <c r="G224" s="13"/>
      <c r="H224" s="191">
        <v>0.13</v>
      </c>
      <c r="I224" s="192"/>
      <c r="J224" s="13"/>
      <c r="K224" s="13"/>
      <c r="L224" s="187"/>
      <c r="M224" s="193"/>
      <c r="N224" s="194"/>
      <c r="O224" s="194"/>
      <c r="P224" s="194"/>
      <c r="Q224" s="194"/>
      <c r="R224" s="194"/>
      <c r="S224" s="194"/>
      <c r="T224" s="19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9" t="s">
        <v>159</v>
      </c>
      <c r="AU224" s="189" t="s">
        <v>151</v>
      </c>
      <c r="AV224" s="13" t="s">
        <v>81</v>
      </c>
      <c r="AW224" s="13" t="s">
        <v>33</v>
      </c>
      <c r="AX224" s="13" t="s">
        <v>71</v>
      </c>
      <c r="AY224" s="189" t="s">
        <v>144</v>
      </c>
    </row>
    <row r="225" s="13" customFormat="1">
      <c r="A225" s="13"/>
      <c r="B225" s="187"/>
      <c r="C225" s="13"/>
      <c r="D225" s="188" t="s">
        <v>159</v>
      </c>
      <c r="E225" s="189" t="s">
        <v>3</v>
      </c>
      <c r="F225" s="190" t="s">
        <v>1586</v>
      </c>
      <c r="G225" s="13"/>
      <c r="H225" s="191">
        <v>0.156</v>
      </c>
      <c r="I225" s="192"/>
      <c r="J225" s="13"/>
      <c r="K225" s="13"/>
      <c r="L225" s="187"/>
      <c r="M225" s="193"/>
      <c r="N225" s="194"/>
      <c r="O225" s="194"/>
      <c r="P225" s="194"/>
      <c r="Q225" s="194"/>
      <c r="R225" s="194"/>
      <c r="S225" s="194"/>
      <c r="T225" s="19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9" t="s">
        <v>159</v>
      </c>
      <c r="AU225" s="189" t="s">
        <v>151</v>
      </c>
      <c r="AV225" s="13" t="s">
        <v>81</v>
      </c>
      <c r="AW225" s="13" t="s">
        <v>33</v>
      </c>
      <c r="AX225" s="13" t="s">
        <v>71</v>
      </c>
      <c r="AY225" s="189" t="s">
        <v>144</v>
      </c>
    </row>
    <row r="226" s="13" customFormat="1">
      <c r="A226" s="13"/>
      <c r="B226" s="187"/>
      <c r="C226" s="13"/>
      <c r="D226" s="188" t="s">
        <v>159</v>
      </c>
      <c r="E226" s="189" t="s">
        <v>3</v>
      </c>
      <c r="F226" s="190" t="s">
        <v>1587</v>
      </c>
      <c r="G226" s="13"/>
      <c r="H226" s="191">
        <v>0.13800000000000001</v>
      </c>
      <c r="I226" s="192"/>
      <c r="J226" s="13"/>
      <c r="K226" s="13"/>
      <c r="L226" s="187"/>
      <c r="M226" s="193"/>
      <c r="N226" s="194"/>
      <c r="O226" s="194"/>
      <c r="P226" s="194"/>
      <c r="Q226" s="194"/>
      <c r="R226" s="194"/>
      <c r="S226" s="194"/>
      <c r="T226" s="19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9" t="s">
        <v>159</v>
      </c>
      <c r="AU226" s="189" t="s">
        <v>151</v>
      </c>
      <c r="AV226" s="13" t="s">
        <v>81</v>
      </c>
      <c r="AW226" s="13" t="s">
        <v>33</v>
      </c>
      <c r="AX226" s="13" t="s">
        <v>71</v>
      </c>
      <c r="AY226" s="189" t="s">
        <v>144</v>
      </c>
    </row>
    <row r="227" s="13" customFormat="1">
      <c r="A227" s="13"/>
      <c r="B227" s="187"/>
      <c r="C227" s="13"/>
      <c r="D227" s="188" t="s">
        <v>159</v>
      </c>
      <c r="E227" s="189" t="s">
        <v>3</v>
      </c>
      <c r="F227" s="190" t="s">
        <v>1588</v>
      </c>
      <c r="G227" s="13"/>
      <c r="H227" s="191">
        <v>0.40699999999999997</v>
      </c>
      <c r="I227" s="192"/>
      <c r="J227" s="13"/>
      <c r="K227" s="13"/>
      <c r="L227" s="187"/>
      <c r="M227" s="193"/>
      <c r="N227" s="194"/>
      <c r="O227" s="194"/>
      <c r="P227" s="194"/>
      <c r="Q227" s="194"/>
      <c r="R227" s="194"/>
      <c r="S227" s="194"/>
      <c r="T227" s="19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9" t="s">
        <v>159</v>
      </c>
      <c r="AU227" s="189" t="s">
        <v>151</v>
      </c>
      <c r="AV227" s="13" t="s">
        <v>81</v>
      </c>
      <c r="AW227" s="13" t="s">
        <v>33</v>
      </c>
      <c r="AX227" s="13" t="s">
        <v>71</v>
      </c>
      <c r="AY227" s="189" t="s">
        <v>144</v>
      </c>
    </row>
    <row r="228" s="13" customFormat="1">
      <c r="A228" s="13"/>
      <c r="B228" s="187"/>
      <c r="C228" s="13"/>
      <c r="D228" s="188" t="s">
        <v>159</v>
      </c>
      <c r="E228" s="189" t="s">
        <v>3</v>
      </c>
      <c r="F228" s="190" t="s">
        <v>1589</v>
      </c>
      <c r="G228" s="13"/>
      <c r="H228" s="191">
        <v>0.192</v>
      </c>
      <c r="I228" s="192"/>
      <c r="J228" s="13"/>
      <c r="K228" s="13"/>
      <c r="L228" s="187"/>
      <c r="M228" s="193"/>
      <c r="N228" s="194"/>
      <c r="O228" s="194"/>
      <c r="P228" s="194"/>
      <c r="Q228" s="194"/>
      <c r="R228" s="194"/>
      <c r="S228" s="194"/>
      <c r="T228" s="19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9" t="s">
        <v>159</v>
      </c>
      <c r="AU228" s="189" t="s">
        <v>151</v>
      </c>
      <c r="AV228" s="13" t="s">
        <v>81</v>
      </c>
      <c r="AW228" s="13" t="s">
        <v>33</v>
      </c>
      <c r="AX228" s="13" t="s">
        <v>71</v>
      </c>
      <c r="AY228" s="189" t="s">
        <v>144</v>
      </c>
    </row>
    <row r="229" s="16" customFormat="1">
      <c r="A229" s="16"/>
      <c r="B229" s="231"/>
      <c r="C229" s="16"/>
      <c r="D229" s="188" t="s">
        <v>159</v>
      </c>
      <c r="E229" s="232" t="s">
        <v>3</v>
      </c>
      <c r="F229" s="233" t="s">
        <v>1590</v>
      </c>
      <c r="G229" s="16"/>
      <c r="H229" s="232" t="s">
        <v>3</v>
      </c>
      <c r="I229" s="234"/>
      <c r="J229" s="16"/>
      <c r="K229" s="16"/>
      <c r="L229" s="231"/>
      <c r="M229" s="235"/>
      <c r="N229" s="236"/>
      <c r="O229" s="236"/>
      <c r="P229" s="236"/>
      <c r="Q229" s="236"/>
      <c r="R229" s="236"/>
      <c r="S229" s="236"/>
      <c r="T229" s="237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32" t="s">
        <v>159</v>
      </c>
      <c r="AU229" s="232" t="s">
        <v>151</v>
      </c>
      <c r="AV229" s="16" t="s">
        <v>79</v>
      </c>
      <c r="AW229" s="16" t="s">
        <v>33</v>
      </c>
      <c r="AX229" s="16" t="s">
        <v>71</v>
      </c>
      <c r="AY229" s="232" t="s">
        <v>144</v>
      </c>
    </row>
    <row r="230" s="13" customFormat="1">
      <c r="A230" s="13"/>
      <c r="B230" s="187"/>
      <c r="C230" s="13"/>
      <c r="D230" s="188" t="s">
        <v>159</v>
      </c>
      <c r="E230" s="189" t="s">
        <v>3</v>
      </c>
      <c r="F230" s="190" t="s">
        <v>1591</v>
      </c>
      <c r="G230" s="13"/>
      <c r="H230" s="191">
        <v>0.32700000000000001</v>
      </c>
      <c r="I230" s="192"/>
      <c r="J230" s="13"/>
      <c r="K230" s="13"/>
      <c r="L230" s="187"/>
      <c r="M230" s="193"/>
      <c r="N230" s="194"/>
      <c r="O230" s="194"/>
      <c r="P230" s="194"/>
      <c r="Q230" s="194"/>
      <c r="R230" s="194"/>
      <c r="S230" s="194"/>
      <c r="T230" s="19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9" t="s">
        <v>159</v>
      </c>
      <c r="AU230" s="189" t="s">
        <v>151</v>
      </c>
      <c r="AV230" s="13" t="s">
        <v>81</v>
      </c>
      <c r="AW230" s="13" t="s">
        <v>33</v>
      </c>
      <c r="AX230" s="13" t="s">
        <v>71</v>
      </c>
      <c r="AY230" s="189" t="s">
        <v>144</v>
      </c>
    </row>
    <row r="231" s="13" customFormat="1">
      <c r="A231" s="13"/>
      <c r="B231" s="187"/>
      <c r="C231" s="13"/>
      <c r="D231" s="188" t="s">
        <v>159</v>
      </c>
      <c r="E231" s="189" t="s">
        <v>3</v>
      </c>
      <c r="F231" s="190" t="s">
        <v>1592</v>
      </c>
      <c r="G231" s="13"/>
      <c r="H231" s="191">
        <v>0.19</v>
      </c>
      <c r="I231" s="192"/>
      <c r="J231" s="13"/>
      <c r="K231" s="13"/>
      <c r="L231" s="187"/>
      <c r="M231" s="193"/>
      <c r="N231" s="194"/>
      <c r="O231" s="194"/>
      <c r="P231" s="194"/>
      <c r="Q231" s="194"/>
      <c r="R231" s="194"/>
      <c r="S231" s="194"/>
      <c r="T231" s="19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9" t="s">
        <v>159</v>
      </c>
      <c r="AU231" s="189" t="s">
        <v>151</v>
      </c>
      <c r="AV231" s="13" t="s">
        <v>81</v>
      </c>
      <c r="AW231" s="13" t="s">
        <v>33</v>
      </c>
      <c r="AX231" s="13" t="s">
        <v>71</v>
      </c>
      <c r="AY231" s="189" t="s">
        <v>144</v>
      </c>
    </row>
    <row r="232" s="13" customFormat="1">
      <c r="A232" s="13"/>
      <c r="B232" s="187"/>
      <c r="C232" s="13"/>
      <c r="D232" s="188" t="s">
        <v>159</v>
      </c>
      <c r="E232" s="189" t="s">
        <v>3</v>
      </c>
      <c r="F232" s="190" t="s">
        <v>1593</v>
      </c>
      <c r="G232" s="13"/>
      <c r="H232" s="191">
        <v>0.24199999999999999</v>
      </c>
      <c r="I232" s="192"/>
      <c r="J232" s="13"/>
      <c r="K232" s="13"/>
      <c r="L232" s="187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159</v>
      </c>
      <c r="AU232" s="189" t="s">
        <v>151</v>
      </c>
      <c r="AV232" s="13" t="s">
        <v>81</v>
      </c>
      <c r="AW232" s="13" t="s">
        <v>33</v>
      </c>
      <c r="AX232" s="13" t="s">
        <v>71</v>
      </c>
      <c r="AY232" s="189" t="s">
        <v>144</v>
      </c>
    </row>
    <row r="233" s="14" customFormat="1">
      <c r="A233" s="14"/>
      <c r="B233" s="196"/>
      <c r="C233" s="14"/>
      <c r="D233" s="188" t="s">
        <v>159</v>
      </c>
      <c r="E233" s="197" t="s">
        <v>3</v>
      </c>
      <c r="F233" s="198" t="s">
        <v>163</v>
      </c>
      <c r="G233" s="14"/>
      <c r="H233" s="199">
        <v>4.5039999999999996</v>
      </c>
      <c r="I233" s="200"/>
      <c r="J233" s="14"/>
      <c r="K233" s="14"/>
      <c r="L233" s="196"/>
      <c r="M233" s="201"/>
      <c r="N233" s="202"/>
      <c r="O233" s="202"/>
      <c r="P233" s="202"/>
      <c r="Q233" s="202"/>
      <c r="R233" s="202"/>
      <c r="S233" s="202"/>
      <c r="T233" s="20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7" t="s">
        <v>159</v>
      </c>
      <c r="AU233" s="197" t="s">
        <v>151</v>
      </c>
      <c r="AV233" s="14" t="s">
        <v>151</v>
      </c>
      <c r="AW233" s="14" t="s">
        <v>33</v>
      </c>
      <c r="AX233" s="14" t="s">
        <v>79</v>
      </c>
      <c r="AY233" s="197" t="s">
        <v>144</v>
      </c>
    </row>
    <row r="234" s="2" customFormat="1" ht="33" customHeight="1">
      <c r="A234" s="41"/>
      <c r="B234" s="168"/>
      <c r="C234" s="169" t="s">
        <v>343</v>
      </c>
      <c r="D234" s="169" t="s">
        <v>146</v>
      </c>
      <c r="E234" s="170" t="s">
        <v>1261</v>
      </c>
      <c r="F234" s="171" t="s">
        <v>1262</v>
      </c>
      <c r="G234" s="172" t="s">
        <v>149</v>
      </c>
      <c r="H234" s="173">
        <v>40.700000000000003</v>
      </c>
      <c r="I234" s="174"/>
      <c r="J234" s="175">
        <f>ROUND(I234*H234,2)</f>
        <v>0</v>
      </c>
      <c r="K234" s="171" t="s">
        <v>150</v>
      </c>
      <c r="L234" s="42"/>
      <c r="M234" s="176" t="s">
        <v>3</v>
      </c>
      <c r="N234" s="177" t="s">
        <v>42</v>
      </c>
      <c r="O234" s="75"/>
      <c r="P234" s="178">
        <f>O234*H234</f>
        <v>0</v>
      </c>
      <c r="Q234" s="178">
        <v>0.00792</v>
      </c>
      <c r="R234" s="178">
        <f>Q234*H234</f>
        <v>0.32234400000000002</v>
      </c>
      <c r="S234" s="178">
        <v>0</v>
      </c>
      <c r="T234" s="179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180" t="s">
        <v>869</v>
      </c>
      <c r="AT234" s="180" t="s">
        <v>146</v>
      </c>
      <c r="AU234" s="180" t="s">
        <v>151</v>
      </c>
      <c r="AY234" s="22" t="s">
        <v>144</v>
      </c>
      <c r="BE234" s="181">
        <f>IF(N234="základní",J234,0)</f>
        <v>0</v>
      </c>
      <c r="BF234" s="181">
        <f>IF(N234="snížená",J234,0)</f>
        <v>0</v>
      </c>
      <c r="BG234" s="181">
        <f>IF(N234="zákl. přenesená",J234,0)</f>
        <v>0</v>
      </c>
      <c r="BH234" s="181">
        <f>IF(N234="sníž. přenesená",J234,0)</f>
        <v>0</v>
      </c>
      <c r="BI234" s="181">
        <f>IF(N234="nulová",J234,0)</f>
        <v>0</v>
      </c>
      <c r="BJ234" s="22" t="s">
        <v>79</v>
      </c>
      <c r="BK234" s="181">
        <f>ROUND(I234*H234,2)</f>
        <v>0</v>
      </c>
      <c r="BL234" s="22" t="s">
        <v>869</v>
      </c>
      <c r="BM234" s="180" t="s">
        <v>1594</v>
      </c>
    </row>
    <row r="235" s="2" customFormat="1">
      <c r="A235" s="41"/>
      <c r="B235" s="42"/>
      <c r="C235" s="41"/>
      <c r="D235" s="182" t="s">
        <v>153</v>
      </c>
      <c r="E235" s="41"/>
      <c r="F235" s="183" t="s">
        <v>1264</v>
      </c>
      <c r="G235" s="41"/>
      <c r="H235" s="41"/>
      <c r="I235" s="184"/>
      <c r="J235" s="41"/>
      <c r="K235" s="41"/>
      <c r="L235" s="42"/>
      <c r="M235" s="185"/>
      <c r="N235" s="186"/>
      <c r="O235" s="75"/>
      <c r="P235" s="75"/>
      <c r="Q235" s="75"/>
      <c r="R235" s="75"/>
      <c r="S235" s="75"/>
      <c r="T235" s="76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2" t="s">
        <v>153</v>
      </c>
      <c r="AU235" s="22" t="s">
        <v>151</v>
      </c>
    </row>
    <row r="236" s="16" customFormat="1">
      <c r="A236" s="16"/>
      <c r="B236" s="231"/>
      <c r="C236" s="16"/>
      <c r="D236" s="188" t="s">
        <v>159</v>
      </c>
      <c r="E236" s="232" t="s">
        <v>3</v>
      </c>
      <c r="F236" s="233" t="s">
        <v>1595</v>
      </c>
      <c r="G236" s="16"/>
      <c r="H236" s="232" t="s">
        <v>3</v>
      </c>
      <c r="I236" s="234"/>
      <c r="J236" s="16"/>
      <c r="K236" s="16"/>
      <c r="L236" s="231"/>
      <c r="M236" s="235"/>
      <c r="N236" s="236"/>
      <c r="O236" s="236"/>
      <c r="P236" s="236"/>
      <c r="Q236" s="236"/>
      <c r="R236" s="236"/>
      <c r="S236" s="236"/>
      <c r="T236" s="237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32" t="s">
        <v>159</v>
      </c>
      <c r="AU236" s="232" t="s">
        <v>151</v>
      </c>
      <c r="AV236" s="16" t="s">
        <v>79</v>
      </c>
      <c r="AW236" s="16" t="s">
        <v>33</v>
      </c>
      <c r="AX236" s="16" t="s">
        <v>71</v>
      </c>
      <c r="AY236" s="232" t="s">
        <v>144</v>
      </c>
    </row>
    <row r="237" s="13" customFormat="1">
      <c r="A237" s="13"/>
      <c r="B237" s="187"/>
      <c r="C237" s="13"/>
      <c r="D237" s="188" t="s">
        <v>159</v>
      </c>
      <c r="E237" s="189" t="s">
        <v>3</v>
      </c>
      <c r="F237" s="190" t="s">
        <v>1596</v>
      </c>
      <c r="G237" s="13"/>
      <c r="H237" s="191">
        <v>29.899999999999999</v>
      </c>
      <c r="I237" s="192"/>
      <c r="J237" s="13"/>
      <c r="K237" s="13"/>
      <c r="L237" s="187"/>
      <c r="M237" s="193"/>
      <c r="N237" s="194"/>
      <c r="O237" s="194"/>
      <c r="P237" s="194"/>
      <c r="Q237" s="194"/>
      <c r="R237" s="194"/>
      <c r="S237" s="194"/>
      <c r="T237" s="19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9" t="s">
        <v>159</v>
      </c>
      <c r="AU237" s="189" t="s">
        <v>151</v>
      </c>
      <c r="AV237" s="13" t="s">
        <v>81</v>
      </c>
      <c r="AW237" s="13" t="s">
        <v>33</v>
      </c>
      <c r="AX237" s="13" t="s">
        <v>71</v>
      </c>
      <c r="AY237" s="189" t="s">
        <v>144</v>
      </c>
    </row>
    <row r="238" s="13" customFormat="1">
      <c r="A238" s="13"/>
      <c r="B238" s="187"/>
      <c r="C238" s="13"/>
      <c r="D238" s="188" t="s">
        <v>159</v>
      </c>
      <c r="E238" s="189" t="s">
        <v>3</v>
      </c>
      <c r="F238" s="190" t="s">
        <v>1597</v>
      </c>
      <c r="G238" s="13"/>
      <c r="H238" s="191">
        <v>5.4000000000000004</v>
      </c>
      <c r="I238" s="192"/>
      <c r="J238" s="13"/>
      <c r="K238" s="13"/>
      <c r="L238" s="187"/>
      <c r="M238" s="193"/>
      <c r="N238" s="194"/>
      <c r="O238" s="194"/>
      <c r="P238" s="194"/>
      <c r="Q238" s="194"/>
      <c r="R238" s="194"/>
      <c r="S238" s="194"/>
      <c r="T238" s="19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9" t="s">
        <v>159</v>
      </c>
      <c r="AU238" s="189" t="s">
        <v>151</v>
      </c>
      <c r="AV238" s="13" t="s">
        <v>81</v>
      </c>
      <c r="AW238" s="13" t="s">
        <v>33</v>
      </c>
      <c r="AX238" s="13" t="s">
        <v>71</v>
      </c>
      <c r="AY238" s="189" t="s">
        <v>144</v>
      </c>
    </row>
    <row r="239" s="13" customFormat="1">
      <c r="A239" s="13"/>
      <c r="B239" s="187"/>
      <c r="C239" s="13"/>
      <c r="D239" s="188" t="s">
        <v>159</v>
      </c>
      <c r="E239" s="189" t="s">
        <v>3</v>
      </c>
      <c r="F239" s="190" t="s">
        <v>1598</v>
      </c>
      <c r="G239" s="13"/>
      <c r="H239" s="191">
        <v>5.4000000000000004</v>
      </c>
      <c r="I239" s="192"/>
      <c r="J239" s="13"/>
      <c r="K239" s="13"/>
      <c r="L239" s="187"/>
      <c r="M239" s="193"/>
      <c r="N239" s="194"/>
      <c r="O239" s="194"/>
      <c r="P239" s="194"/>
      <c r="Q239" s="194"/>
      <c r="R239" s="194"/>
      <c r="S239" s="194"/>
      <c r="T239" s="19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9" t="s">
        <v>159</v>
      </c>
      <c r="AU239" s="189" t="s">
        <v>151</v>
      </c>
      <c r="AV239" s="13" t="s">
        <v>81</v>
      </c>
      <c r="AW239" s="13" t="s">
        <v>33</v>
      </c>
      <c r="AX239" s="13" t="s">
        <v>71</v>
      </c>
      <c r="AY239" s="189" t="s">
        <v>144</v>
      </c>
    </row>
    <row r="240" s="14" customFormat="1">
      <c r="A240" s="14"/>
      <c r="B240" s="196"/>
      <c r="C240" s="14"/>
      <c r="D240" s="188" t="s">
        <v>159</v>
      </c>
      <c r="E240" s="197" t="s">
        <v>3</v>
      </c>
      <c r="F240" s="198" t="s">
        <v>163</v>
      </c>
      <c r="G240" s="14"/>
      <c r="H240" s="199">
        <v>40.700000000000003</v>
      </c>
      <c r="I240" s="200"/>
      <c r="J240" s="14"/>
      <c r="K240" s="14"/>
      <c r="L240" s="196"/>
      <c r="M240" s="201"/>
      <c r="N240" s="202"/>
      <c r="O240" s="202"/>
      <c r="P240" s="202"/>
      <c r="Q240" s="202"/>
      <c r="R240" s="202"/>
      <c r="S240" s="202"/>
      <c r="T240" s="20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7" t="s">
        <v>159</v>
      </c>
      <c r="AU240" s="197" t="s">
        <v>151</v>
      </c>
      <c r="AV240" s="14" t="s">
        <v>151</v>
      </c>
      <c r="AW240" s="14" t="s">
        <v>33</v>
      </c>
      <c r="AX240" s="14" t="s">
        <v>79</v>
      </c>
      <c r="AY240" s="197" t="s">
        <v>144</v>
      </c>
    </row>
    <row r="241" s="2" customFormat="1" ht="33" customHeight="1">
      <c r="A241" s="41"/>
      <c r="B241" s="168"/>
      <c r="C241" s="169" t="s">
        <v>347</v>
      </c>
      <c r="D241" s="169" t="s">
        <v>146</v>
      </c>
      <c r="E241" s="170" t="s">
        <v>1268</v>
      </c>
      <c r="F241" s="171" t="s">
        <v>1269</v>
      </c>
      <c r="G241" s="172" t="s">
        <v>149</v>
      </c>
      <c r="H241" s="173">
        <v>40.700000000000003</v>
      </c>
      <c r="I241" s="174"/>
      <c r="J241" s="175">
        <f>ROUND(I241*H241,2)</f>
        <v>0</v>
      </c>
      <c r="K241" s="171" t="s">
        <v>150</v>
      </c>
      <c r="L241" s="42"/>
      <c r="M241" s="176" t="s">
        <v>3</v>
      </c>
      <c r="N241" s="177" t="s">
        <v>42</v>
      </c>
      <c r="O241" s="75"/>
      <c r="P241" s="178">
        <f>O241*H241</f>
        <v>0</v>
      </c>
      <c r="Q241" s="178">
        <v>0</v>
      </c>
      <c r="R241" s="178">
        <f>Q241*H241</f>
        <v>0</v>
      </c>
      <c r="S241" s="178">
        <v>0</v>
      </c>
      <c r="T241" s="17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180" t="s">
        <v>869</v>
      </c>
      <c r="AT241" s="180" t="s">
        <v>146</v>
      </c>
      <c r="AU241" s="180" t="s">
        <v>151</v>
      </c>
      <c r="AY241" s="22" t="s">
        <v>144</v>
      </c>
      <c r="BE241" s="181">
        <f>IF(N241="základní",J241,0)</f>
        <v>0</v>
      </c>
      <c r="BF241" s="181">
        <f>IF(N241="snížená",J241,0)</f>
        <v>0</v>
      </c>
      <c r="BG241" s="181">
        <f>IF(N241="zákl. přenesená",J241,0)</f>
        <v>0</v>
      </c>
      <c r="BH241" s="181">
        <f>IF(N241="sníž. přenesená",J241,0)</f>
        <v>0</v>
      </c>
      <c r="BI241" s="181">
        <f>IF(N241="nulová",J241,0)</f>
        <v>0</v>
      </c>
      <c r="BJ241" s="22" t="s">
        <v>79</v>
      </c>
      <c r="BK241" s="181">
        <f>ROUND(I241*H241,2)</f>
        <v>0</v>
      </c>
      <c r="BL241" s="22" t="s">
        <v>869</v>
      </c>
      <c r="BM241" s="180" t="s">
        <v>1599</v>
      </c>
    </row>
    <row r="242" s="2" customFormat="1">
      <c r="A242" s="41"/>
      <c r="B242" s="42"/>
      <c r="C242" s="41"/>
      <c r="D242" s="182" t="s">
        <v>153</v>
      </c>
      <c r="E242" s="41"/>
      <c r="F242" s="183" t="s">
        <v>1271</v>
      </c>
      <c r="G242" s="41"/>
      <c r="H242" s="41"/>
      <c r="I242" s="184"/>
      <c r="J242" s="41"/>
      <c r="K242" s="41"/>
      <c r="L242" s="42"/>
      <c r="M242" s="185"/>
      <c r="N242" s="186"/>
      <c r="O242" s="75"/>
      <c r="P242" s="75"/>
      <c r="Q242" s="75"/>
      <c r="R242" s="75"/>
      <c r="S242" s="75"/>
      <c r="T242" s="76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2" t="s">
        <v>153</v>
      </c>
      <c r="AU242" s="22" t="s">
        <v>151</v>
      </c>
    </row>
    <row r="243" s="2" customFormat="1" ht="37.8" customHeight="1">
      <c r="A243" s="41"/>
      <c r="B243" s="168"/>
      <c r="C243" s="169" t="s">
        <v>351</v>
      </c>
      <c r="D243" s="169" t="s">
        <v>146</v>
      </c>
      <c r="E243" s="170" t="s">
        <v>1272</v>
      </c>
      <c r="F243" s="171" t="s">
        <v>1273</v>
      </c>
      <c r="G243" s="172" t="s">
        <v>189</v>
      </c>
      <c r="H243" s="173">
        <v>13.414</v>
      </c>
      <c r="I243" s="174"/>
      <c r="J243" s="175">
        <f>ROUND(I243*H243,2)</f>
        <v>0</v>
      </c>
      <c r="K243" s="171" t="s">
        <v>150</v>
      </c>
      <c r="L243" s="42"/>
      <c r="M243" s="176" t="s">
        <v>3</v>
      </c>
      <c r="N243" s="177" t="s">
        <v>42</v>
      </c>
      <c r="O243" s="75"/>
      <c r="P243" s="178">
        <f>O243*H243</f>
        <v>0</v>
      </c>
      <c r="Q243" s="178">
        <v>2.5019499999999999</v>
      </c>
      <c r="R243" s="178">
        <f>Q243*H243</f>
        <v>33.561157299999998</v>
      </c>
      <c r="S243" s="178">
        <v>0</v>
      </c>
      <c r="T243" s="179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180" t="s">
        <v>869</v>
      </c>
      <c r="AT243" s="180" t="s">
        <v>146</v>
      </c>
      <c r="AU243" s="180" t="s">
        <v>151</v>
      </c>
      <c r="AY243" s="22" t="s">
        <v>144</v>
      </c>
      <c r="BE243" s="181">
        <f>IF(N243="základní",J243,0)</f>
        <v>0</v>
      </c>
      <c r="BF243" s="181">
        <f>IF(N243="snížená",J243,0)</f>
        <v>0</v>
      </c>
      <c r="BG243" s="181">
        <f>IF(N243="zákl. přenesená",J243,0)</f>
        <v>0</v>
      </c>
      <c r="BH243" s="181">
        <f>IF(N243="sníž. přenesená",J243,0)</f>
        <v>0</v>
      </c>
      <c r="BI243" s="181">
        <f>IF(N243="nulová",J243,0)</f>
        <v>0</v>
      </c>
      <c r="BJ243" s="22" t="s">
        <v>79</v>
      </c>
      <c r="BK243" s="181">
        <f>ROUND(I243*H243,2)</f>
        <v>0</v>
      </c>
      <c r="BL243" s="22" t="s">
        <v>869</v>
      </c>
      <c r="BM243" s="180" t="s">
        <v>1600</v>
      </c>
    </row>
    <row r="244" s="2" customFormat="1">
      <c r="A244" s="41"/>
      <c r="B244" s="42"/>
      <c r="C244" s="41"/>
      <c r="D244" s="182" t="s">
        <v>153</v>
      </c>
      <c r="E244" s="41"/>
      <c r="F244" s="183" t="s">
        <v>1275</v>
      </c>
      <c r="G244" s="41"/>
      <c r="H244" s="41"/>
      <c r="I244" s="184"/>
      <c r="J244" s="41"/>
      <c r="K244" s="41"/>
      <c r="L244" s="42"/>
      <c r="M244" s="185"/>
      <c r="N244" s="186"/>
      <c r="O244" s="75"/>
      <c r="P244" s="75"/>
      <c r="Q244" s="75"/>
      <c r="R244" s="75"/>
      <c r="S244" s="75"/>
      <c r="T244" s="76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2" t="s">
        <v>153</v>
      </c>
      <c r="AU244" s="22" t="s">
        <v>151</v>
      </c>
    </row>
    <row r="245" s="16" customFormat="1">
      <c r="A245" s="16"/>
      <c r="B245" s="231"/>
      <c r="C245" s="16"/>
      <c r="D245" s="188" t="s">
        <v>159</v>
      </c>
      <c r="E245" s="232" t="s">
        <v>3</v>
      </c>
      <c r="F245" s="233" t="s">
        <v>1487</v>
      </c>
      <c r="G245" s="16"/>
      <c r="H245" s="232" t="s">
        <v>3</v>
      </c>
      <c r="I245" s="234"/>
      <c r="J245" s="16"/>
      <c r="K245" s="16"/>
      <c r="L245" s="231"/>
      <c r="M245" s="235"/>
      <c r="N245" s="236"/>
      <c r="O245" s="236"/>
      <c r="P245" s="236"/>
      <c r="Q245" s="236"/>
      <c r="R245" s="236"/>
      <c r="S245" s="236"/>
      <c r="T245" s="237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32" t="s">
        <v>159</v>
      </c>
      <c r="AU245" s="232" t="s">
        <v>151</v>
      </c>
      <c r="AV245" s="16" t="s">
        <v>79</v>
      </c>
      <c r="AW245" s="16" t="s">
        <v>33</v>
      </c>
      <c r="AX245" s="16" t="s">
        <v>71</v>
      </c>
      <c r="AY245" s="232" t="s">
        <v>144</v>
      </c>
    </row>
    <row r="246" s="13" customFormat="1">
      <c r="A246" s="13"/>
      <c r="B246" s="187"/>
      <c r="C246" s="13"/>
      <c r="D246" s="188" t="s">
        <v>159</v>
      </c>
      <c r="E246" s="189" t="s">
        <v>3</v>
      </c>
      <c r="F246" s="190" t="s">
        <v>1601</v>
      </c>
      <c r="G246" s="13"/>
      <c r="H246" s="191">
        <v>1.5269999999999999</v>
      </c>
      <c r="I246" s="192"/>
      <c r="J246" s="13"/>
      <c r="K246" s="13"/>
      <c r="L246" s="187"/>
      <c r="M246" s="193"/>
      <c r="N246" s="194"/>
      <c r="O246" s="194"/>
      <c r="P246" s="194"/>
      <c r="Q246" s="194"/>
      <c r="R246" s="194"/>
      <c r="S246" s="194"/>
      <c r="T246" s="19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9" t="s">
        <v>159</v>
      </c>
      <c r="AU246" s="189" t="s">
        <v>151</v>
      </c>
      <c r="AV246" s="13" t="s">
        <v>81</v>
      </c>
      <c r="AW246" s="13" t="s">
        <v>33</v>
      </c>
      <c r="AX246" s="13" t="s">
        <v>71</v>
      </c>
      <c r="AY246" s="189" t="s">
        <v>144</v>
      </c>
    </row>
    <row r="247" s="13" customFormat="1">
      <c r="A247" s="13"/>
      <c r="B247" s="187"/>
      <c r="C247" s="13"/>
      <c r="D247" s="188" t="s">
        <v>159</v>
      </c>
      <c r="E247" s="189" t="s">
        <v>3</v>
      </c>
      <c r="F247" s="190" t="s">
        <v>1602</v>
      </c>
      <c r="G247" s="13"/>
      <c r="H247" s="191">
        <v>1.5029999999999999</v>
      </c>
      <c r="I247" s="192"/>
      <c r="J247" s="13"/>
      <c r="K247" s="13"/>
      <c r="L247" s="187"/>
      <c r="M247" s="193"/>
      <c r="N247" s="194"/>
      <c r="O247" s="194"/>
      <c r="P247" s="194"/>
      <c r="Q247" s="194"/>
      <c r="R247" s="194"/>
      <c r="S247" s="194"/>
      <c r="T247" s="19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9" t="s">
        <v>159</v>
      </c>
      <c r="AU247" s="189" t="s">
        <v>151</v>
      </c>
      <c r="AV247" s="13" t="s">
        <v>81</v>
      </c>
      <c r="AW247" s="13" t="s">
        <v>33</v>
      </c>
      <c r="AX247" s="13" t="s">
        <v>71</v>
      </c>
      <c r="AY247" s="189" t="s">
        <v>144</v>
      </c>
    </row>
    <row r="248" s="13" customFormat="1">
      <c r="A248" s="13"/>
      <c r="B248" s="187"/>
      <c r="C248" s="13"/>
      <c r="D248" s="188" t="s">
        <v>159</v>
      </c>
      <c r="E248" s="189" t="s">
        <v>3</v>
      </c>
      <c r="F248" s="190" t="s">
        <v>1603</v>
      </c>
      <c r="G248" s="13"/>
      <c r="H248" s="191">
        <v>2.6549999999999998</v>
      </c>
      <c r="I248" s="192"/>
      <c r="J248" s="13"/>
      <c r="K248" s="13"/>
      <c r="L248" s="187"/>
      <c r="M248" s="193"/>
      <c r="N248" s="194"/>
      <c r="O248" s="194"/>
      <c r="P248" s="194"/>
      <c r="Q248" s="194"/>
      <c r="R248" s="194"/>
      <c r="S248" s="194"/>
      <c r="T248" s="19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9" t="s">
        <v>159</v>
      </c>
      <c r="AU248" s="189" t="s">
        <v>151</v>
      </c>
      <c r="AV248" s="13" t="s">
        <v>81</v>
      </c>
      <c r="AW248" s="13" t="s">
        <v>33</v>
      </c>
      <c r="AX248" s="13" t="s">
        <v>71</v>
      </c>
      <c r="AY248" s="189" t="s">
        <v>144</v>
      </c>
    </row>
    <row r="249" s="13" customFormat="1">
      <c r="A249" s="13"/>
      <c r="B249" s="187"/>
      <c r="C249" s="13"/>
      <c r="D249" s="188" t="s">
        <v>159</v>
      </c>
      <c r="E249" s="189" t="s">
        <v>3</v>
      </c>
      <c r="F249" s="190" t="s">
        <v>1604</v>
      </c>
      <c r="G249" s="13"/>
      <c r="H249" s="191">
        <v>0.27900000000000003</v>
      </c>
      <c r="I249" s="192"/>
      <c r="J249" s="13"/>
      <c r="K249" s="13"/>
      <c r="L249" s="187"/>
      <c r="M249" s="193"/>
      <c r="N249" s="194"/>
      <c r="O249" s="194"/>
      <c r="P249" s="194"/>
      <c r="Q249" s="194"/>
      <c r="R249" s="194"/>
      <c r="S249" s="194"/>
      <c r="T249" s="19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9" t="s">
        <v>159</v>
      </c>
      <c r="AU249" s="189" t="s">
        <v>151</v>
      </c>
      <c r="AV249" s="13" t="s">
        <v>81</v>
      </c>
      <c r="AW249" s="13" t="s">
        <v>33</v>
      </c>
      <c r="AX249" s="13" t="s">
        <v>71</v>
      </c>
      <c r="AY249" s="189" t="s">
        <v>144</v>
      </c>
    </row>
    <row r="250" s="13" customFormat="1">
      <c r="A250" s="13"/>
      <c r="B250" s="187"/>
      <c r="C250" s="13"/>
      <c r="D250" s="188" t="s">
        <v>159</v>
      </c>
      <c r="E250" s="189" t="s">
        <v>3</v>
      </c>
      <c r="F250" s="190" t="s">
        <v>1605</v>
      </c>
      <c r="G250" s="13"/>
      <c r="H250" s="191">
        <v>0.55400000000000005</v>
      </c>
      <c r="I250" s="192"/>
      <c r="J250" s="13"/>
      <c r="K250" s="13"/>
      <c r="L250" s="187"/>
      <c r="M250" s="193"/>
      <c r="N250" s="194"/>
      <c r="O250" s="194"/>
      <c r="P250" s="194"/>
      <c r="Q250" s="194"/>
      <c r="R250" s="194"/>
      <c r="S250" s="194"/>
      <c r="T250" s="19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9" t="s">
        <v>159</v>
      </c>
      <c r="AU250" s="189" t="s">
        <v>151</v>
      </c>
      <c r="AV250" s="13" t="s">
        <v>81</v>
      </c>
      <c r="AW250" s="13" t="s">
        <v>33</v>
      </c>
      <c r="AX250" s="13" t="s">
        <v>71</v>
      </c>
      <c r="AY250" s="189" t="s">
        <v>144</v>
      </c>
    </row>
    <row r="251" s="13" customFormat="1">
      <c r="A251" s="13"/>
      <c r="B251" s="187"/>
      <c r="C251" s="13"/>
      <c r="D251" s="188" t="s">
        <v>159</v>
      </c>
      <c r="E251" s="189" t="s">
        <v>3</v>
      </c>
      <c r="F251" s="190" t="s">
        <v>1605</v>
      </c>
      <c r="G251" s="13"/>
      <c r="H251" s="191">
        <v>0.55400000000000005</v>
      </c>
      <c r="I251" s="192"/>
      <c r="J251" s="13"/>
      <c r="K251" s="13"/>
      <c r="L251" s="187"/>
      <c r="M251" s="193"/>
      <c r="N251" s="194"/>
      <c r="O251" s="194"/>
      <c r="P251" s="194"/>
      <c r="Q251" s="194"/>
      <c r="R251" s="194"/>
      <c r="S251" s="194"/>
      <c r="T251" s="19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9" t="s">
        <v>159</v>
      </c>
      <c r="AU251" s="189" t="s">
        <v>151</v>
      </c>
      <c r="AV251" s="13" t="s">
        <v>81</v>
      </c>
      <c r="AW251" s="13" t="s">
        <v>33</v>
      </c>
      <c r="AX251" s="13" t="s">
        <v>71</v>
      </c>
      <c r="AY251" s="189" t="s">
        <v>144</v>
      </c>
    </row>
    <row r="252" s="16" customFormat="1">
      <c r="A252" s="16"/>
      <c r="B252" s="231"/>
      <c r="C252" s="16"/>
      <c r="D252" s="188" t="s">
        <v>159</v>
      </c>
      <c r="E252" s="232" t="s">
        <v>3</v>
      </c>
      <c r="F252" s="233" t="s">
        <v>1606</v>
      </c>
      <c r="G252" s="16"/>
      <c r="H252" s="232" t="s">
        <v>3</v>
      </c>
      <c r="I252" s="234"/>
      <c r="J252" s="16"/>
      <c r="K252" s="16"/>
      <c r="L252" s="231"/>
      <c r="M252" s="235"/>
      <c r="N252" s="236"/>
      <c r="O252" s="236"/>
      <c r="P252" s="236"/>
      <c r="Q252" s="236"/>
      <c r="R252" s="236"/>
      <c r="S252" s="236"/>
      <c r="T252" s="237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32" t="s">
        <v>159</v>
      </c>
      <c r="AU252" s="232" t="s">
        <v>151</v>
      </c>
      <c r="AV252" s="16" t="s">
        <v>79</v>
      </c>
      <c r="AW252" s="16" t="s">
        <v>33</v>
      </c>
      <c r="AX252" s="16" t="s">
        <v>71</v>
      </c>
      <c r="AY252" s="232" t="s">
        <v>144</v>
      </c>
    </row>
    <row r="253" s="13" customFormat="1">
      <c r="A253" s="13"/>
      <c r="B253" s="187"/>
      <c r="C253" s="13"/>
      <c r="D253" s="188" t="s">
        <v>159</v>
      </c>
      <c r="E253" s="189" t="s">
        <v>3</v>
      </c>
      <c r="F253" s="190" t="s">
        <v>1607</v>
      </c>
      <c r="G253" s="13"/>
      <c r="H253" s="191">
        <v>4.0570000000000004</v>
      </c>
      <c r="I253" s="192"/>
      <c r="J253" s="13"/>
      <c r="K253" s="13"/>
      <c r="L253" s="187"/>
      <c r="M253" s="193"/>
      <c r="N253" s="194"/>
      <c r="O253" s="194"/>
      <c r="P253" s="194"/>
      <c r="Q253" s="194"/>
      <c r="R253" s="194"/>
      <c r="S253" s="194"/>
      <c r="T253" s="19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9" t="s">
        <v>159</v>
      </c>
      <c r="AU253" s="189" t="s">
        <v>151</v>
      </c>
      <c r="AV253" s="13" t="s">
        <v>81</v>
      </c>
      <c r="AW253" s="13" t="s">
        <v>33</v>
      </c>
      <c r="AX253" s="13" t="s">
        <v>71</v>
      </c>
      <c r="AY253" s="189" t="s">
        <v>144</v>
      </c>
    </row>
    <row r="254" s="13" customFormat="1">
      <c r="A254" s="13"/>
      <c r="B254" s="187"/>
      <c r="C254" s="13"/>
      <c r="D254" s="188" t="s">
        <v>159</v>
      </c>
      <c r="E254" s="189" t="s">
        <v>3</v>
      </c>
      <c r="F254" s="190" t="s">
        <v>1608</v>
      </c>
      <c r="G254" s="13"/>
      <c r="H254" s="191">
        <v>0.61699999999999999</v>
      </c>
      <c r="I254" s="192"/>
      <c r="J254" s="13"/>
      <c r="K254" s="13"/>
      <c r="L254" s="187"/>
      <c r="M254" s="193"/>
      <c r="N254" s="194"/>
      <c r="O254" s="194"/>
      <c r="P254" s="194"/>
      <c r="Q254" s="194"/>
      <c r="R254" s="194"/>
      <c r="S254" s="194"/>
      <c r="T254" s="19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9" t="s">
        <v>159</v>
      </c>
      <c r="AU254" s="189" t="s">
        <v>151</v>
      </c>
      <c r="AV254" s="13" t="s">
        <v>81</v>
      </c>
      <c r="AW254" s="13" t="s">
        <v>33</v>
      </c>
      <c r="AX254" s="13" t="s">
        <v>71</v>
      </c>
      <c r="AY254" s="189" t="s">
        <v>144</v>
      </c>
    </row>
    <row r="255" s="16" customFormat="1">
      <c r="A255" s="16"/>
      <c r="B255" s="231"/>
      <c r="C255" s="16"/>
      <c r="D255" s="188" t="s">
        <v>159</v>
      </c>
      <c r="E255" s="232" t="s">
        <v>3</v>
      </c>
      <c r="F255" s="233" t="s">
        <v>1595</v>
      </c>
      <c r="G255" s="16"/>
      <c r="H255" s="232" t="s">
        <v>3</v>
      </c>
      <c r="I255" s="234"/>
      <c r="J255" s="16"/>
      <c r="K255" s="16"/>
      <c r="L255" s="231"/>
      <c r="M255" s="235"/>
      <c r="N255" s="236"/>
      <c r="O255" s="236"/>
      <c r="P255" s="236"/>
      <c r="Q255" s="236"/>
      <c r="R255" s="236"/>
      <c r="S255" s="236"/>
      <c r="T255" s="237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32" t="s">
        <v>159</v>
      </c>
      <c r="AU255" s="232" t="s">
        <v>151</v>
      </c>
      <c r="AV255" s="16" t="s">
        <v>79</v>
      </c>
      <c r="AW255" s="16" t="s">
        <v>33</v>
      </c>
      <c r="AX255" s="16" t="s">
        <v>71</v>
      </c>
      <c r="AY255" s="232" t="s">
        <v>144</v>
      </c>
    </row>
    <row r="256" s="13" customFormat="1">
      <c r="A256" s="13"/>
      <c r="B256" s="187"/>
      <c r="C256" s="13"/>
      <c r="D256" s="188" t="s">
        <v>159</v>
      </c>
      <c r="E256" s="189" t="s">
        <v>3</v>
      </c>
      <c r="F256" s="190" t="s">
        <v>1609</v>
      </c>
      <c r="G256" s="13"/>
      <c r="H256" s="191">
        <v>1.413</v>
      </c>
      <c r="I256" s="192"/>
      <c r="J256" s="13"/>
      <c r="K256" s="13"/>
      <c r="L256" s="187"/>
      <c r="M256" s="193"/>
      <c r="N256" s="194"/>
      <c r="O256" s="194"/>
      <c r="P256" s="194"/>
      <c r="Q256" s="194"/>
      <c r="R256" s="194"/>
      <c r="S256" s="194"/>
      <c r="T256" s="19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9" t="s">
        <v>159</v>
      </c>
      <c r="AU256" s="189" t="s">
        <v>151</v>
      </c>
      <c r="AV256" s="13" t="s">
        <v>81</v>
      </c>
      <c r="AW256" s="13" t="s">
        <v>33</v>
      </c>
      <c r="AX256" s="13" t="s">
        <v>71</v>
      </c>
      <c r="AY256" s="189" t="s">
        <v>144</v>
      </c>
    </row>
    <row r="257" s="13" customFormat="1">
      <c r="A257" s="13"/>
      <c r="B257" s="187"/>
      <c r="C257" s="13"/>
      <c r="D257" s="188" t="s">
        <v>159</v>
      </c>
      <c r="E257" s="189" t="s">
        <v>3</v>
      </c>
      <c r="F257" s="190" t="s">
        <v>1610</v>
      </c>
      <c r="G257" s="13"/>
      <c r="H257" s="191">
        <v>0.255</v>
      </c>
      <c r="I257" s="192"/>
      <c r="J257" s="13"/>
      <c r="K257" s="13"/>
      <c r="L257" s="187"/>
      <c r="M257" s="193"/>
      <c r="N257" s="194"/>
      <c r="O257" s="194"/>
      <c r="P257" s="194"/>
      <c r="Q257" s="194"/>
      <c r="R257" s="194"/>
      <c r="S257" s="194"/>
      <c r="T257" s="19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9" t="s">
        <v>159</v>
      </c>
      <c r="AU257" s="189" t="s">
        <v>151</v>
      </c>
      <c r="AV257" s="13" t="s">
        <v>81</v>
      </c>
      <c r="AW257" s="13" t="s">
        <v>33</v>
      </c>
      <c r="AX257" s="13" t="s">
        <v>71</v>
      </c>
      <c r="AY257" s="189" t="s">
        <v>144</v>
      </c>
    </row>
    <row r="258" s="14" customFormat="1">
      <c r="A258" s="14"/>
      <c r="B258" s="196"/>
      <c r="C258" s="14"/>
      <c r="D258" s="188" t="s">
        <v>159</v>
      </c>
      <c r="E258" s="197" t="s">
        <v>3</v>
      </c>
      <c r="F258" s="198" t="s">
        <v>163</v>
      </c>
      <c r="G258" s="14"/>
      <c r="H258" s="199">
        <v>13.414</v>
      </c>
      <c r="I258" s="200"/>
      <c r="J258" s="14"/>
      <c r="K258" s="14"/>
      <c r="L258" s="196"/>
      <c r="M258" s="201"/>
      <c r="N258" s="202"/>
      <c r="O258" s="202"/>
      <c r="P258" s="202"/>
      <c r="Q258" s="202"/>
      <c r="R258" s="202"/>
      <c r="S258" s="202"/>
      <c r="T258" s="20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7" t="s">
        <v>159</v>
      </c>
      <c r="AU258" s="197" t="s">
        <v>151</v>
      </c>
      <c r="AV258" s="14" t="s">
        <v>151</v>
      </c>
      <c r="AW258" s="14" t="s">
        <v>33</v>
      </c>
      <c r="AX258" s="14" t="s">
        <v>79</v>
      </c>
      <c r="AY258" s="197" t="s">
        <v>144</v>
      </c>
    </row>
    <row r="259" s="2" customFormat="1" ht="37.8" customHeight="1">
      <c r="A259" s="41"/>
      <c r="B259" s="168"/>
      <c r="C259" s="169" t="s">
        <v>355</v>
      </c>
      <c r="D259" s="169" t="s">
        <v>146</v>
      </c>
      <c r="E259" s="170" t="s">
        <v>1611</v>
      </c>
      <c r="F259" s="171" t="s">
        <v>1612</v>
      </c>
      <c r="G259" s="172" t="s">
        <v>210</v>
      </c>
      <c r="H259" s="173">
        <v>0.26200000000000001</v>
      </c>
      <c r="I259" s="174"/>
      <c r="J259" s="175">
        <f>ROUND(I259*H259,2)</f>
        <v>0</v>
      </c>
      <c r="K259" s="171" t="s">
        <v>150</v>
      </c>
      <c r="L259" s="42"/>
      <c r="M259" s="176" t="s">
        <v>3</v>
      </c>
      <c r="N259" s="177" t="s">
        <v>42</v>
      </c>
      <c r="O259" s="75"/>
      <c r="P259" s="178">
        <f>O259*H259</f>
        <v>0</v>
      </c>
      <c r="Q259" s="178">
        <v>1.0492699999999999</v>
      </c>
      <c r="R259" s="178">
        <f>Q259*H259</f>
        <v>0.27490873999999998</v>
      </c>
      <c r="S259" s="178">
        <v>0</v>
      </c>
      <c r="T259" s="179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180" t="s">
        <v>869</v>
      </c>
      <c r="AT259" s="180" t="s">
        <v>146</v>
      </c>
      <c r="AU259" s="180" t="s">
        <v>151</v>
      </c>
      <c r="AY259" s="22" t="s">
        <v>144</v>
      </c>
      <c r="BE259" s="181">
        <f>IF(N259="základní",J259,0)</f>
        <v>0</v>
      </c>
      <c r="BF259" s="181">
        <f>IF(N259="snížená",J259,0)</f>
        <v>0</v>
      </c>
      <c r="BG259" s="181">
        <f>IF(N259="zákl. přenesená",J259,0)</f>
        <v>0</v>
      </c>
      <c r="BH259" s="181">
        <f>IF(N259="sníž. přenesená",J259,0)</f>
        <v>0</v>
      </c>
      <c r="BI259" s="181">
        <f>IF(N259="nulová",J259,0)</f>
        <v>0</v>
      </c>
      <c r="BJ259" s="22" t="s">
        <v>79</v>
      </c>
      <c r="BK259" s="181">
        <f>ROUND(I259*H259,2)</f>
        <v>0</v>
      </c>
      <c r="BL259" s="22" t="s">
        <v>869</v>
      </c>
      <c r="BM259" s="180" t="s">
        <v>1613</v>
      </c>
    </row>
    <row r="260" s="2" customFormat="1">
      <c r="A260" s="41"/>
      <c r="B260" s="42"/>
      <c r="C260" s="41"/>
      <c r="D260" s="182" t="s">
        <v>153</v>
      </c>
      <c r="E260" s="41"/>
      <c r="F260" s="183" t="s">
        <v>1614</v>
      </c>
      <c r="G260" s="41"/>
      <c r="H260" s="41"/>
      <c r="I260" s="184"/>
      <c r="J260" s="41"/>
      <c r="K260" s="41"/>
      <c r="L260" s="42"/>
      <c r="M260" s="185"/>
      <c r="N260" s="186"/>
      <c r="O260" s="75"/>
      <c r="P260" s="75"/>
      <c r="Q260" s="75"/>
      <c r="R260" s="75"/>
      <c r="S260" s="75"/>
      <c r="T260" s="76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2" t="s">
        <v>153</v>
      </c>
      <c r="AU260" s="22" t="s">
        <v>151</v>
      </c>
    </row>
    <row r="261" s="16" customFormat="1">
      <c r="A261" s="16"/>
      <c r="B261" s="231"/>
      <c r="C261" s="16"/>
      <c r="D261" s="188" t="s">
        <v>159</v>
      </c>
      <c r="E261" s="232" t="s">
        <v>3</v>
      </c>
      <c r="F261" s="233" t="s">
        <v>1615</v>
      </c>
      <c r="G261" s="16"/>
      <c r="H261" s="232" t="s">
        <v>3</v>
      </c>
      <c r="I261" s="234"/>
      <c r="J261" s="16"/>
      <c r="K261" s="16"/>
      <c r="L261" s="231"/>
      <c r="M261" s="235"/>
      <c r="N261" s="236"/>
      <c r="O261" s="236"/>
      <c r="P261" s="236"/>
      <c r="Q261" s="236"/>
      <c r="R261" s="236"/>
      <c r="S261" s="236"/>
      <c r="T261" s="237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32" t="s">
        <v>159</v>
      </c>
      <c r="AU261" s="232" t="s">
        <v>151</v>
      </c>
      <c r="AV261" s="16" t="s">
        <v>79</v>
      </c>
      <c r="AW261" s="16" t="s">
        <v>33</v>
      </c>
      <c r="AX261" s="16" t="s">
        <v>71</v>
      </c>
      <c r="AY261" s="232" t="s">
        <v>144</v>
      </c>
    </row>
    <row r="262" s="13" customFormat="1">
      <c r="A262" s="13"/>
      <c r="B262" s="187"/>
      <c r="C262" s="13"/>
      <c r="D262" s="188" t="s">
        <v>159</v>
      </c>
      <c r="E262" s="189" t="s">
        <v>3</v>
      </c>
      <c r="F262" s="190" t="s">
        <v>1616</v>
      </c>
      <c r="G262" s="13"/>
      <c r="H262" s="191">
        <v>0.040000000000000001</v>
      </c>
      <c r="I262" s="192"/>
      <c r="J262" s="13"/>
      <c r="K262" s="13"/>
      <c r="L262" s="187"/>
      <c r="M262" s="193"/>
      <c r="N262" s="194"/>
      <c r="O262" s="194"/>
      <c r="P262" s="194"/>
      <c r="Q262" s="194"/>
      <c r="R262" s="194"/>
      <c r="S262" s="194"/>
      <c r="T262" s="19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9" t="s">
        <v>159</v>
      </c>
      <c r="AU262" s="189" t="s">
        <v>151</v>
      </c>
      <c r="AV262" s="13" t="s">
        <v>81</v>
      </c>
      <c r="AW262" s="13" t="s">
        <v>33</v>
      </c>
      <c r="AX262" s="13" t="s">
        <v>71</v>
      </c>
      <c r="AY262" s="189" t="s">
        <v>144</v>
      </c>
    </row>
    <row r="263" s="13" customFormat="1">
      <c r="A263" s="13"/>
      <c r="B263" s="187"/>
      <c r="C263" s="13"/>
      <c r="D263" s="188" t="s">
        <v>159</v>
      </c>
      <c r="E263" s="189" t="s">
        <v>3</v>
      </c>
      <c r="F263" s="190" t="s">
        <v>1617</v>
      </c>
      <c r="G263" s="13"/>
      <c r="H263" s="191">
        <v>0.040000000000000001</v>
      </c>
      <c r="I263" s="192"/>
      <c r="J263" s="13"/>
      <c r="K263" s="13"/>
      <c r="L263" s="187"/>
      <c r="M263" s="193"/>
      <c r="N263" s="194"/>
      <c r="O263" s="194"/>
      <c r="P263" s="194"/>
      <c r="Q263" s="194"/>
      <c r="R263" s="194"/>
      <c r="S263" s="194"/>
      <c r="T263" s="19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9" t="s">
        <v>159</v>
      </c>
      <c r="AU263" s="189" t="s">
        <v>151</v>
      </c>
      <c r="AV263" s="13" t="s">
        <v>81</v>
      </c>
      <c r="AW263" s="13" t="s">
        <v>33</v>
      </c>
      <c r="AX263" s="13" t="s">
        <v>71</v>
      </c>
      <c r="AY263" s="189" t="s">
        <v>144</v>
      </c>
    </row>
    <row r="264" s="13" customFormat="1">
      <c r="A264" s="13"/>
      <c r="B264" s="187"/>
      <c r="C264" s="13"/>
      <c r="D264" s="188" t="s">
        <v>159</v>
      </c>
      <c r="E264" s="189" t="s">
        <v>3</v>
      </c>
      <c r="F264" s="190" t="s">
        <v>1618</v>
      </c>
      <c r="G264" s="13"/>
      <c r="H264" s="191">
        <v>0.096000000000000002</v>
      </c>
      <c r="I264" s="192"/>
      <c r="J264" s="13"/>
      <c r="K264" s="13"/>
      <c r="L264" s="187"/>
      <c r="M264" s="193"/>
      <c r="N264" s="194"/>
      <c r="O264" s="194"/>
      <c r="P264" s="194"/>
      <c r="Q264" s="194"/>
      <c r="R264" s="194"/>
      <c r="S264" s="194"/>
      <c r="T264" s="19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9" t="s">
        <v>159</v>
      </c>
      <c r="AU264" s="189" t="s">
        <v>151</v>
      </c>
      <c r="AV264" s="13" t="s">
        <v>81</v>
      </c>
      <c r="AW264" s="13" t="s">
        <v>33</v>
      </c>
      <c r="AX264" s="13" t="s">
        <v>71</v>
      </c>
      <c r="AY264" s="189" t="s">
        <v>144</v>
      </c>
    </row>
    <row r="265" s="13" customFormat="1">
      <c r="A265" s="13"/>
      <c r="B265" s="187"/>
      <c r="C265" s="13"/>
      <c r="D265" s="188" t="s">
        <v>159</v>
      </c>
      <c r="E265" s="189" t="s">
        <v>3</v>
      </c>
      <c r="F265" s="190" t="s">
        <v>1619</v>
      </c>
      <c r="G265" s="13"/>
      <c r="H265" s="191">
        <v>0.062</v>
      </c>
      <c r="I265" s="192"/>
      <c r="J265" s="13"/>
      <c r="K265" s="13"/>
      <c r="L265" s="187"/>
      <c r="M265" s="193"/>
      <c r="N265" s="194"/>
      <c r="O265" s="194"/>
      <c r="P265" s="194"/>
      <c r="Q265" s="194"/>
      <c r="R265" s="194"/>
      <c r="S265" s="194"/>
      <c r="T265" s="19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9" t="s">
        <v>159</v>
      </c>
      <c r="AU265" s="189" t="s">
        <v>151</v>
      </c>
      <c r="AV265" s="13" t="s">
        <v>81</v>
      </c>
      <c r="AW265" s="13" t="s">
        <v>33</v>
      </c>
      <c r="AX265" s="13" t="s">
        <v>71</v>
      </c>
      <c r="AY265" s="189" t="s">
        <v>144</v>
      </c>
    </row>
    <row r="266" s="13" customFormat="1">
      <c r="A266" s="13"/>
      <c r="B266" s="187"/>
      <c r="C266" s="13"/>
      <c r="D266" s="188" t="s">
        <v>159</v>
      </c>
      <c r="E266" s="189" t="s">
        <v>3</v>
      </c>
      <c r="F266" s="190" t="s">
        <v>1620</v>
      </c>
      <c r="G266" s="13"/>
      <c r="H266" s="191">
        <v>0.012</v>
      </c>
      <c r="I266" s="192"/>
      <c r="J266" s="13"/>
      <c r="K266" s="13"/>
      <c r="L266" s="187"/>
      <c r="M266" s="193"/>
      <c r="N266" s="194"/>
      <c r="O266" s="194"/>
      <c r="P266" s="194"/>
      <c r="Q266" s="194"/>
      <c r="R266" s="194"/>
      <c r="S266" s="194"/>
      <c r="T266" s="19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9" t="s">
        <v>159</v>
      </c>
      <c r="AU266" s="189" t="s">
        <v>151</v>
      </c>
      <c r="AV266" s="13" t="s">
        <v>81</v>
      </c>
      <c r="AW266" s="13" t="s">
        <v>33</v>
      </c>
      <c r="AX266" s="13" t="s">
        <v>71</v>
      </c>
      <c r="AY266" s="189" t="s">
        <v>144</v>
      </c>
    </row>
    <row r="267" s="13" customFormat="1">
      <c r="A267" s="13"/>
      <c r="B267" s="187"/>
      <c r="C267" s="13"/>
      <c r="D267" s="188" t="s">
        <v>159</v>
      </c>
      <c r="E267" s="189" t="s">
        <v>3</v>
      </c>
      <c r="F267" s="190" t="s">
        <v>1621</v>
      </c>
      <c r="G267" s="13"/>
      <c r="H267" s="191">
        <v>0.012</v>
      </c>
      <c r="I267" s="192"/>
      <c r="J267" s="13"/>
      <c r="K267" s="13"/>
      <c r="L267" s="187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159</v>
      </c>
      <c r="AU267" s="189" t="s">
        <v>151</v>
      </c>
      <c r="AV267" s="13" t="s">
        <v>81</v>
      </c>
      <c r="AW267" s="13" t="s">
        <v>33</v>
      </c>
      <c r="AX267" s="13" t="s">
        <v>71</v>
      </c>
      <c r="AY267" s="189" t="s">
        <v>144</v>
      </c>
    </row>
    <row r="268" s="14" customFormat="1">
      <c r="A268" s="14"/>
      <c r="B268" s="196"/>
      <c r="C268" s="14"/>
      <c r="D268" s="188" t="s">
        <v>159</v>
      </c>
      <c r="E268" s="197" t="s">
        <v>3</v>
      </c>
      <c r="F268" s="198" t="s">
        <v>163</v>
      </c>
      <c r="G268" s="14"/>
      <c r="H268" s="199">
        <v>0.26200000000000001</v>
      </c>
      <c r="I268" s="200"/>
      <c r="J268" s="14"/>
      <c r="K268" s="14"/>
      <c r="L268" s="196"/>
      <c r="M268" s="201"/>
      <c r="N268" s="202"/>
      <c r="O268" s="202"/>
      <c r="P268" s="202"/>
      <c r="Q268" s="202"/>
      <c r="R268" s="202"/>
      <c r="S268" s="202"/>
      <c r="T268" s="20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7" t="s">
        <v>159</v>
      </c>
      <c r="AU268" s="197" t="s">
        <v>151</v>
      </c>
      <c r="AV268" s="14" t="s">
        <v>151</v>
      </c>
      <c r="AW268" s="14" t="s">
        <v>33</v>
      </c>
      <c r="AX268" s="14" t="s">
        <v>79</v>
      </c>
      <c r="AY268" s="197" t="s">
        <v>144</v>
      </c>
    </row>
    <row r="269" s="17" customFormat="1" ht="20.88" customHeight="1">
      <c r="A269" s="17"/>
      <c r="B269" s="240"/>
      <c r="C269" s="17"/>
      <c r="D269" s="241" t="s">
        <v>70</v>
      </c>
      <c r="E269" s="241" t="s">
        <v>1622</v>
      </c>
      <c r="F269" s="241" t="s">
        <v>1623</v>
      </c>
      <c r="G269" s="17"/>
      <c r="H269" s="17"/>
      <c r="I269" s="242"/>
      <c r="J269" s="243">
        <f>BK269</f>
        <v>0</v>
      </c>
      <c r="K269" s="17"/>
      <c r="L269" s="240"/>
      <c r="M269" s="244"/>
      <c r="N269" s="245"/>
      <c r="O269" s="245"/>
      <c r="P269" s="246">
        <f>SUM(P270:P289)</f>
        <v>0</v>
      </c>
      <c r="Q269" s="245"/>
      <c r="R269" s="246">
        <f>SUM(R270:R289)</f>
        <v>4.4535160000000005</v>
      </c>
      <c r="S269" s="245"/>
      <c r="T269" s="247">
        <f>SUM(T270:T289)</f>
        <v>0</v>
      </c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R269" s="241" t="s">
        <v>151</v>
      </c>
      <c r="AT269" s="248" t="s">
        <v>70</v>
      </c>
      <c r="AU269" s="248" t="s">
        <v>164</v>
      </c>
      <c r="AY269" s="241" t="s">
        <v>144</v>
      </c>
      <c r="BK269" s="249">
        <f>SUM(BK270:BK289)</f>
        <v>0</v>
      </c>
    </row>
    <row r="270" s="2" customFormat="1" ht="33" customHeight="1">
      <c r="A270" s="41"/>
      <c r="B270" s="168"/>
      <c r="C270" s="169" t="s">
        <v>359</v>
      </c>
      <c r="D270" s="169" t="s">
        <v>146</v>
      </c>
      <c r="E270" s="170" t="s">
        <v>1261</v>
      </c>
      <c r="F270" s="171" t="s">
        <v>1262</v>
      </c>
      <c r="G270" s="172" t="s">
        <v>149</v>
      </c>
      <c r="H270" s="173">
        <v>0.90000000000000002</v>
      </c>
      <c r="I270" s="174"/>
      <c r="J270" s="175">
        <f>ROUND(I270*H270,2)</f>
        <v>0</v>
      </c>
      <c r="K270" s="171" t="s">
        <v>150</v>
      </c>
      <c r="L270" s="42"/>
      <c r="M270" s="176" t="s">
        <v>3</v>
      </c>
      <c r="N270" s="177" t="s">
        <v>42</v>
      </c>
      <c r="O270" s="75"/>
      <c r="P270" s="178">
        <f>O270*H270</f>
        <v>0</v>
      </c>
      <c r="Q270" s="178">
        <v>0.00792</v>
      </c>
      <c r="R270" s="178">
        <f>Q270*H270</f>
        <v>0.0071279999999999998</v>
      </c>
      <c r="S270" s="178">
        <v>0</v>
      </c>
      <c r="T270" s="179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180" t="s">
        <v>869</v>
      </c>
      <c r="AT270" s="180" t="s">
        <v>146</v>
      </c>
      <c r="AU270" s="180" t="s">
        <v>151</v>
      </c>
      <c r="AY270" s="22" t="s">
        <v>144</v>
      </c>
      <c r="BE270" s="181">
        <f>IF(N270="základní",J270,0)</f>
        <v>0</v>
      </c>
      <c r="BF270" s="181">
        <f>IF(N270="snížená",J270,0)</f>
        <v>0</v>
      </c>
      <c r="BG270" s="181">
        <f>IF(N270="zákl. přenesená",J270,0)</f>
        <v>0</v>
      </c>
      <c r="BH270" s="181">
        <f>IF(N270="sníž. přenesená",J270,0)</f>
        <v>0</v>
      </c>
      <c r="BI270" s="181">
        <f>IF(N270="nulová",J270,0)</f>
        <v>0</v>
      </c>
      <c r="BJ270" s="22" t="s">
        <v>79</v>
      </c>
      <c r="BK270" s="181">
        <f>ROUND(I270*H270,2)</f>
        <v>0</v>
      </c>
      <c r="BL270" s="22" t="s">
        <v>869</v>
      </c>
      <c r="BM270" s="180" t="s">
        <v>1624</v>
      </c>
    </row>
    <row r="271" s="2" customFormat="1">
      <c r="A271" s="41"/>
      <c r="B271" s="42"/>
      <c r="C271" s="41"/>
      <c r="D271" s="182" t="s">
        <v>153</v>
      </c>
      <c r="E271" s="41"/>
      <c r="F271" s="183" t="s">
        <v>1264</v>
      </c>
      <c r="G271" s="41"/>
      <c r="H271" s="41"/>
      <c r="I271" s="184"/>
      <c r="J271" s="41"/>
      <c r="K271" s="41"/>
      <c r="L271" s="42"/>
      <c r="M271" s="185"/>
      <c r="N271" s="186"/>
      <c r="O271" s="75"/>
      <c r="P271" s="75"/>
      <c r="Q271" s="75"/>
      <c r="R271" s="75"/>
      <c r="S271" s="75"/>
      <c r="T271" s="76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2" t="s">
        <v>153</v>
      </c>
      <c r="AU271" s="22" t="s">
        <v>151</v>
      </c>
    </row>
    <row r="272" s="13" customFormat="1">
      <c r="A272" s="13"/>
      <c r="B272" s="187"/>
      <c r="C272" s="13"/>
      <c r="D272" s="188" t="s">
        <v>159</v>
      </c>
      <c r="E272" s="189" t="s">
        <v>3</v>
      </c>
      <c r="F272" s="190" t="s">
        <v>1625</v>
      </c>
      <c r="G272" s="13"/>
      <c r="H272" s="191">
        <v>0.90000000000000002</v>
      </c>
      <c r="I272" s="192"/>
      <c r="J272" s="13"/>
      <c r="K272" s="13"/>
      <c r="L272" s="187"/>
      <c r="M272" s="193"/>
      <c r="N272" s="194"/>
      <c r="O272" s="194"/>
      <c r="P272" s="194"/>
      <c r="Q272" s="194"/>
      <c r="R272" s="194"/>
      <c r="S272" s="194"/>
      <c r="T272" s="19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9" t="s">
        <v>159</v>
      </c>
      <c r="AU272" s="189" t="s">
        <v>151</v>
      </c>
      <c r="AV272" s="13" t="s">
        <v>81</v>
      </c>
      <c r="AW272" s="13" t="s">
        <v>33</v>
      </c>
      <c r="AX272" s="13" t="s">
        <v>79</v>
      </c>
      <c r="AY272" s="189" t="s">
        <v>144</v>
      </c>
    </row>
    <row r="273" s="2" customFormat="1" ht="33" customHeight="1">
      <c r="A273" s="41"/>
      <c r="B273" s="168"/>
      <c r="C273" s="169" t="s">
        <v>114</v>
      </c>
      <c r="D273" s="169" t="s">
        <v>146</v>
      </c>
      <c r="E273" s="170" t="s">
        <v>1268</v>
      </c>
      <c r="F273" s="171" t="s">
        <v>1269</v>
      </c>
      <c r="G273" s="172" t="s">
        <v>149</v>
      </c>
      <c r="H273" s="173">
        <v>0.90000000000000002</v>
      </c>
      <c r="I273" s="174"/>
      <c r="J273" s="175">
        <f>ROUND(I273*H273,2)</f>
        <v>0</v>
      </c>
      <c r="K273" s="171" t="s">
        <v>150</v>
      </c>
      <c r="L273" s="42"/>
      <c r="M273" s="176" t="s">
        <v>3</v>
      </c>
      <c r="N273" s="177" t="s">
        <v>42</v>
      </c>
      <c r="O273" s="75"/>
      <c r="P273" s="178">
        <f>O273*H273</f>
        <v>0</v>
      </c>
      <c r="Q273" s="178">
        <v>0</v>
      </c>
      <c r="R273" s="178">
        <f>Q273*H273</f>
        <v>0</v>
      </c>
      <c r="S273" s="178">
        <v>0</v>
      </c>
      <c r="T273" s="17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180" t="s">
        <v>869</v>
      </c>
      <c r="AT273" s="180" t="s">
        <v>146</v>
      </c>
      <c r="AU273" s="180" t="s">
        <v>151</v>
      </c>
      <c r="AY273" s="22" t="s">
        <v>144</v>
      </c>
      <c r="BE273" s="181">
        <f>IF(N273="základní",J273,0)</f>
        <v>0</v>
      </c>
      <c r="BF273" s="181">
        <f>IF(N273="snížená",J273,0)</f>
        <v>0</v>
      </c>
      <c r="BG273" s="181">
        <f>IF(N273="zákl. přenesená",J273,0)</f>
        <v>0</v>
      </c>
      <c r="BH273" s="181">
        <f>IF(N273="sníž. přenesená",J273,0)</f>
        <v>0</v>
      </c>
      <c r="BI273" s="181">
        <f>IF(N273="nulová",J273,0)</f>
        <v>0</v>
      </c>
      <c r="BJ273" s="22" t="s">
        <v>79</v>
      </c>
      <c r="BK273" s="181">
        <f>ROUND(I273*H273,2)</f>
        <v>0</v>
      </c>
      <c r="BL273" s="22" t="s">
        <v>869</v>
      </c>
      <c r="BM273" s="180" t="s">
        <v>1626</v>
      </c>
    </row>
    <row r="274" s="2" customFormat="1">
      <c r="A274" s="41"/>
      <c r="B274" s="42"/>
      <c r="C274" s="41"/>
      <c r="D274" s="182" t="s">
        <v>153</v>
      </c>
      <c r="E274" s="41"/>
      <c r="F274" s="183" t="s">
        <v>1271</v>
      </c>
      <c r="G274" s="41"/>
      <c r="H274" s="41"/>
      <c r="I274" s="184"/>
      <c r="J274" s="41"/>
      <c r="K274" s="41"/>
      <c r="L274" s="42"/>
      <c r="M274" s="185"/>
      <c r="N274" s="186"/>
      <c r="O274" s="75"/>
      <c r="P274" s="75"/>
      <c r="Q274" s="75"/>
      <c r="R274" s="75"/>
      <c r="S274" s="75"/>
      <c r="T274" s="76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2" t="s">
        <v>153</v>
      </c>
      <c r="AU274" s="22" t="s">
        <v>151</v>
      </c>
    </row>
    <row r="275" s="2" customFormat="1" ht="37.8" customHeight="1">
      <c r="A275" s="41"/>
      <c r="B275" s="168"/>
      <c r="C275" s="169" t="s">
        <v>367</v>
      </c>
      <c r="D275" s="169" t="s">
        <v>146</v>
      </c>
      <c r="E275" s="170" t="s">
        <v>1627</v>
      </c>
      <c r="F275" s="171" t="s">
        <v>1628</v>
      </c>
      <c r="G275" s="172" t="s">
        <v>189</v>
      </c>
      <c r="H275" s="173">
        <v>1.0800000000000001</v>
      </c>
      <c r="I275" s="174"/>
      <c r="J275" s="175">
        <f>ROUND(I275*H275,2)</f>
        <v>0</v>
      </c>
      <c r="K275" s="171" t="s">
        <v>150</v>
      </c>
      <c r="L275" s="42"/>
      <c r="M275" s="176" t="s">
        <v>3</v>
      </c>
      <c r="N275" s="177" t="s">
        <v>42</v>
      </c>
      <c r="O275" s="75"/>
      <c r="P275" s="178">
        <f>O275*H275</f>
        <v>0</v>
      </c>
      <c r="Q275" s="178">
        <v>2.3010999999999999</v>
      </c>
      <c r="R275" s="178">
        <f>Q275*H275</f>
        <v>2.485188</v>
      </c>
      <c r="S275" s="178">
        <v>0</v>
      </c>
      <c r="T275" s="17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180" t="s">
        <v>869</v>
      </c>
      <c r="AT275" s="180" t="s">
        <v>146</v>
      </c>
      <c r="AU275" s="180" t="s">
        <v>151</v>
      </c>
      <c r="AY275" s="22" t="s">
        <v>144</v>
      </c>
      <c r="BE275" s="181">
        <f>IF(N275="základní",J275,0)</f>
        <v>0</v>
      </c>
      <c r="BF275" s="181">
        <f>IF(N275="snížená",J275,0)</f>
        <v>0</v>
      </c>
      <c r="BG275" s="181">
        <f>IF(N275="zákl. přenesená",J275,0)</f>
        <v>0</v>
      </c>
      <c r="BH275" s="181">
        <f>IF(N275="sníž. přenesená",J275,0)</f>
        <v>0</v>
      </c>
      <c r="BI275" s="181">
        <f>IF(N275="nulová",J275,0)</f>
        <v>0</v>
      </c>
      <c r="BJ275" s="22" t="s">
        <v>79</v>
      </c>
      <c r="BK275" s="181">
        <f>ROUND(I275*H275,2)</f>
        <v>0</v>
      </c>
      <c r="BL275" s="22" t="s">
        <v>869</v>
      </c>
      <c r="BM275" s="180" t="s">
        <v>1629</v>
      </c>
    </row>
    <row r="276" s="2" customFormat="1">
      <c r="A276" s="41"/>
      <c r="B276" s="42"/>
      <c r="C276" s="41"/>
      <c r="D276" s="182" t="s">
        <v>153</v>
      </c>
      <c r="E276" s="41"/>
      <c r="F276" s="183" t="s">
        <v>1630</v>
      </c>
      <c r="G276" s="41"/>
      <c r="H276" s="41"/>
      <c r="I276" s="184"/>
      <c r="J276" s="41"/>
      <c r="K276" s="41"/>
      <c r="L276" s="42"/>
      <c r="M276" s="185"/>
      <c r="N276" s="186"/>
      <c r="O276" s="75"/>
      <c r="P276" s="75"/>
      <c r="Q276" s="75"/>
      <c r="R276" s="75"/>
      <c r="S276" s="75"/>
      <c r="T276" s="76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2" t="s">
        <v>153</v>
      </c>
      <c r="AU276" s="22" t="s">
        <v>151</v>
      </c>
    </row>
    <row r="277" s="16" customFormat="1">
      <c r="A277" s="16"/>
      <c r="B277" s="231"/>
      <c r="C277" s="16"/>
      <c r="D277" s="188" t="s">
        <v>159</v>
      </c>
      <c r="E277" s="232" t="s">
        <v>3</v>
      </c>
      <c r="F277" s="233" t="s">
        <v>1631</v>
      </c>
      <c r="G277" s="16"/>
      <c r="H277" s="232" t="s">
        <v>3</v>
      </c>
      <c r="I277" s="234"/>
      <c r="J277" s="16"/>
      <c r="K277" s="16"/>
      <c r="L277" s="231"/>
      <c r="M277" s="235"/>
      <c r="N277" s="236"/>
      <c r="O277" s="236"/>
      <c r="P277" s="236"/>
      <c r="Q277" s="236"/>
      <c r="R277" s="236"/>
      <c r="S277" s="236"/>
      <c r="T277" s="237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32" t="s">
        <v>159</v>
      </c>
      <c r="AU277" s="232" t="s">
        <v>151</v>
      </c>
      <c r="AV277" s="16" t="s">
        <v>79</v>
      </c>
      <c r="AW277" s="16" t="s">
        <v>33</v>
      </c>
      <c r="AX277" s="16" t="s">
        <v>71</v>
      </c>
      <c r="AY277" s="232" t="s">
        <v>144</v>
      </c>
    </row>
    <row r="278" s="13" customFormat="1">
      <c r="A278" s="13"/>
      <c r="B278" s="187"/>
      <c r="C278" s="13"/>
      <c r="D278" s="188" t="s">
        <v>159</v>
      </c>
      <c r="E278" s="189" t="s">
        <v>3</v>
      </c>
      <c r="F278" s="190" t="s">
        <v>1632</v>
      </c>
      <c r="G278" s="13"/>
      <c r="H278" s="191">
        <v>0.71999999999999997</v>
      </c>
      <c r="I278" s="192"/>
      <c r="J278" s="13"/>
      <c r="K278" s="13"/>
      <c r="L278" s="187"/>
      <c r="M278" s="193"/>
      <c r="N278" s="194"/>
      <c r="O278" s="194"/>
      <c r="P278" s="194"/>
      <c r="Q278" s="194"/>
      <c r="R278" s="194"/>
      <c r="S278" s="194"/>
      <c r="T278" s="19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9" t="s">
        <v>159</v>
      </c>
      <c r="AU278" s="189" t="s">
        <v>151</v>
      </c>
      <c r="AV278" s="13" t="s">
        <v>81</v>
      </c>
      <c r="AW278" s="13" t="s">
        <v>33</v>
      </c>
      <c r="AX278" s="13" t="s">
        <v>71</v>
      </c>
      <c r="AY278" s="189" t="s">
        <v>144</v>
      </c>
    </row>
    <row r="279" s="13" customFormat="1">
      <c r="A279" s="13"/>
      <c r="B279" s="187"/>
      <c r="C279" s="13"/>
      <c r="D279" s="188" t="s">
        <v>159</v>
      </c>
      <c r="E279" s="189" t="s">
        <v>3</v>
      </c>
      <c r="F279" s="190" t="s">
        <v>1633</v>
      </c>
      <c r="G279" s="13"/>
      <c r="H279" s="191">
        <v>0.35999999999999999</v>
      </c>
      <c r="I279" s="192"/>
      <c r="J279" s="13"/>
      <c r="K279" s="13"/>
      <c r="L279" s="187"/>
      <c r="M279" s="193"/>
      <c r="N279" s="194"/>
      <c r="O279" s="194"/>
      <c r="P279" s="194"/>
      <c r="Q279" s="194"/>
      <c r="R279" s="194"/>
      <c r="S279" s="194"/>
      <c r="T279" s="19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9" t="s">
        <v>159</v>
      </c>
      <c r="AU279" s="189" t="s">
        <v>151</v>
      </c>
      <c r="AV279" s="13" t="s">
        <v>81</v>
      </c>
      <c r="AW279" s="13" t="s">
        <v>33</v>
      </c>
      <c r="AX279" s="13" t="s">
        <v>71</v>
      </c>
      <c r="AY279" s="189" t="s">
        <v>144</v>
      </c>
    </row>
    <row r="280" s="14" customFormat="1">
      <c r="A280" s="14"/>
      <c r="B280" s="196"/>
      <c r="C280" s="14"/>
      <c r="D280" s="188" t="s">
        <v>159</v>
      </c>
      <c r="E280" s="197" t="s">
        <v>3</v>
      </c>
      <c r="F280" s="198" t="s">
        <v>163</v>
      </c>
      <c r="G280" s="14"/>
      <c r="H280" s="199">
        <v>1.0800000000000001</v>
      </c>
      <c r="I280" s="200"/>
      <c r="J280" s="14"/>
      <c r="K280" s="14"/>
      <c r="L280" s="196"/>
      <c r="M280" s="201"/>
      <c r="N280" s="202"/>
      <c r="O280" s="202"/>
      <c r="P280" s="202"/>
      <c r="Q280" s="202"/>
      <c r="R280" s="202"/>
      <c r="S280" s="202"/>
      <c r="T280" s="20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7" t="s">
        <v>159</v>
      </c>
      <c r="AU280" s="197" t="s">
        <v>151</v>
      </c>
      <c r="AV280" s="14" t="s">
        <v>151</v>
      </c>
      <c r="AW280" s="14" t="s">
        <v>33</v>
      </c>
      <c r="AX280" s="14" t="s">
        <v>79</v>
      </c>
      <c r="AY280" s="197" t="s">
        <v>144</v>
      </c>
    </row>
    <row r="281" s="2" customFormat="1" ht="55.5" customHeight="1">
      <c r="A281" s="41"/>
      <c r="B281" s="168"/>
      <c r="C281" s="169" t="s">
        <v>373</v>
      </c>
      <c r="D281" s="169" t="s">
        <v>146</v>
      </c>
      <c r="E281" s="170" t="s">
        <v>1278</v>
      </c>
      <c r="F281" s="171" t="s">
        <v>1279</v>
      </c>
      <c r="G281" s="172" t="s">
        <v>171</v>
      </c>
      <c r="H281" s="173">
        <v>18</v>
      </c>
      <c r="I281" s="174"/>
      <c r="J281" s="175">
        <f>ROUND(I281*H281,2)</f>
        <v>0</v>
      </c>
      <c r="K281" s="171" t="s">
        <v>150</v>
      </c>
      <c r="L281" s="42"/>
      <c r="M281" s="176" t="s">
        <v>3</v>
      </c>
      <c r="N281" s="177" t="s">
        <v>42</v>
      </c>
      <c r="O281" s="75"/>
      <c r="P281" s="178">
        <f>O281*H281</f>
        <v>0</v>
      </c>
      <c r="Q281" s="178">
        <v>0.03465</v>
      </c>
      <c r="R281" s="178">
        <f>Q281*H281</f>
        <v>0.62370000000000003</v>
      </c>
      <c r="S281" s="178">
        <v>0</v>
      </c>
      <c r="T281" s="179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180" t="s">
        <v>869</v>
      </c>
      <c r="AT281" s="180" t="s">
        <v>146</v>
      </c>
      <c r="AU281" s="180" t="s">
        <v>151</v>
      </c>
      <c r="AY281" s="22" t="s">
        <v>144</v>
      </c>
      <c r="BE281" s="181">
        <f>IF(N281="základní",J281,0)</f>
        <v>0</v>
      </c>
      <c r="BF281" s="181">
        <f>IF(N281="snížená",J281,0)</f>
        <v>0</v>
      </c>
      <c r="BG281" s="181">
        <f>IF(N281="zákl. přenesená",J281,0)</f>
        <v>0</v>
      </c>
      <c r="BH281" s="181">
        <f>IF(N281="sníž. přenesená",J281,0)</f>
        <v>0</v>
      </c>
      <c r="BI281" s="181">
        <f>IF(N281="nulová",J281,0)</f>
        <v>0</v>
      </c>
      <c r="BJ281" s="22" t="s">
        <v>79</v>
      </c>
      <c r="BK281" s="181">
        <f>ROUND(I281*H281,2)</f>
        <v>0</v>
      </c>
      <c r="BL281" s="22" t="s">
        <v>869</v>
      </c>
      <c r="BM281" s="180" t="s">
        <v>1634</v>
      </c>
    </row>
    <row r="282" s="2" customFormat="1">
      <c r="A282" s="41"/>
      <c r="B282" s="42"/>
      <c r="C282" s="41"/>
      <c r="D282" s="182" t="s">
        <v>153</v>
      </c>
      <c r="E282" s="41"/>
      <c r="F282" s="183" t="s">
        <v>1281</v>
      </c>
      <c r="G282" s="41"/>
      <c r="H282" s="41"/>
      <c r="I282" s="184"/>
      <c r="J282" s="41"/>
      <c r="K282" s="41"/>
      <c r="L282" s="42"/>
      <c r="M282" s="185"/>
      <c r="N282" s="186"/>
      <c r="O282" s="75"/>
      <c r="P282" s="75"/>
      <c r="Q282" s="75"/>
      <c r="R282" s="75"/>
      <c r="S282" s="75"/>
      <c r="T282" s="76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2" t="s">
        <v>153</v>
      </c>
      <c r="AU282" s="22" t="s">
        <v>151</v>
      </c>
    </row>
    <row r="283" s="13" customFormat="1">
      <c r="A283" s="13"/>
      <c r="B283" s="187"/>
      <c r="C283" s="13"/>
      <c r="D283" s="188" t="s">
        <v>159</v>
      </c>
      <c r="E283" s="189" t="s">
        <v>3</v>
      </c>
      <c r="F283" s="190" t="s">
        <v>1635</v>
      </c>
      <c r="G283" s="13"/>
      <c r="H283" s="191">
        <v>12</v>
      </c>
      <c r="I283" s="192"/>
      <c r="J283" s="13"/>
      <c r="K283" s="13"/>
      <c r="L283" s="187"/>
      <c r="M283" s="193"/>
      <c r="N283" s="194"/>
      <c r="O283" s="194"/>
      <c r="P283" s="194"/>
      <c r="Q283" s="194"/>
      <c r="R283" s="194"/>
      <c r="S283" s="194"/>
      <c r="T283" s="19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9" t="s">
        <v>159</v>
      </c>
      <c r="AU283" s="189" t="s">
        <v>151</v>
      </c>
      <c r="AV283" s="13" t="s">
        <v>81</v>
      </c>
      <c r="AW283" s="13" t="s">
        <v>33</v>
      </c>
      <c r="AX283" s="13" t="s">
        <v>71</v>
      </c>
      <c r="AY283" s="189" t="s">
        <v>144</v>
      </c>
    </row>
    <row r="284" s="13" customFormat="1">
      <c r="A284" s="13"/>
      <c r="B284" s="187"/>
      <c r="C284" s="13"/>
      <c r="D284" s="188" t="s">
        <v>159</v>
      </c>
      <c r="E284" s="189" t="s">
        <v>3</v>
      </c>
      <c r="F284" s="190" t="s">
        <v>1636</v>
      </c>
      <c r="G284" s="13"/>
      <c r="H284" s="191">
        <v>6</v>
      </c>
      <c r="I284" s="192"/>
      <c r="J284" s="13"/>
      <c r="K284" s="13"/>
      <c r="L284" s="187"/>
      <c r="M284" s="193"/>
      <c r="N284" s="194"/>
      <c r="O284" s="194"/>
      <c r="P284" s="194"/>
      <c r="Q284" s="194"/>
      <c r="R284" s="194"/>
      <c r="S284" s="194"/>
      <c r="T284" s="19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9" t="s">
        <v>159</v>
      </c>
      <c r="AU284" s="189" t="s">
        <v>151</v>
      </c>
      <c r="AV284" s="13" t="s">
        <v>81</v>
      </c>
      <c r="AW284" s="13" t="s">
        <v>33</v>
      </c>
      <c r="AX284" s="13" t="s">
        <v>71</v>
      </c>
      <c r="AY284" s="189" t="s">
        <v>144</v>
      </c>
    </row>
    <row r="285" s="14" customFormat="1">
      <c r="A285" s="14"/>
      <c r="B285" s="196"/>
      <c r="C285" s="14"/>
      <c r="D285" s="188" t="s">
        <v>159</v>
      </c>
      <c r="E285" s="197" t="s">
        <v>3</v>
      </c>
      <c r="F285" s="198" t="s">
        <v>163</v>
      </c>
      <c r="G285" s="14"/>
      <c r="H285" s="199">
        <v>18</v>
      </c>
      <c r="I285" s="200"/>
      <c r="J285" s="14"/>
      <c r="K285" s="14"/>
      <c r="L285" s="196"/>
      <c r="M285" s="201"/>
      <c r="N285" s="202"/>
      <c r="O285" s="202"/>
      <c r="P285" s="202"/>
      <c r="Q285" s="202"/>
      <c r="R285" s="202"/>
      <c r="S285" s="202"/>
      <c r="T285" s="20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7" t="s">
        <v>159</v>
      </c>
      <c r="AU285" s="197" t="s">
        <v>151</v>
      </c>
      <c r="AV285" s="14" t="s">
        <v>151</v>
      </c>
      <c r="AW285" s="14" t="s">
        <v>33</v>
      </c>
      <c r="AX285" s="14" t="s">
        <v>79</v>
      </c>
      <c r="AY285" s="197" t="s">
        <v>144</v>
      </c>
    </row>
    <row r="286" s="2" customFormat="1" ht="24.15" customHeight="1">
      <c r="A286" s="41"/>
      <c r="B286" s="168"/>
      <c r="C286" s="205" t="s">
        <v>377</v>
      </c>
      <c r="D286" s="205" t="s">
        <v>238</v>
      </c>
      <c r="E286" s="206" t="s">
        <v>1286</v>
      </c>
      <c r="F286" s="207" t="s">
        <v>1287</v>
      </c>
      <c r="G286" s="208" t="s">
        <v>189</v>
      </c>
      <c r="H286" s="209">
        <v>0.53500000000000003</v>
      </c>
      <c r="I286" s="210"/>
      <c r="J286" s="211">
        <f>ROUND(I286*H286,2)</f>
        <v>0</v>
      </c>
      <c r="K286" s="207" t="s">
        <v>590</v>
      </c>
      <c r="L286" s="212"/>
      <c r="M286" s="213" t="s">
        <v>3</v>
      </c>
      <c r="N286" s="214" t="s">
        <v>42</v>
      </c>
      <c r="O286" s="75"/>
      <c r="P286" s="178">
        <f>O286*H286</f>
        <v>0</v>
      </c>
      <c r="Q286" s="178">
        <v>2.5</v>
      </c>
      <c r="R286" s="178">
        <f>Q286*H286</f>
        <v>1.3375000000000001</v>
      </c>
      <c r="S286" s="178">
        <v>0</v>
      </c>
      <c r="T286" s="179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180" t="s">
        <v>869</v>
      </c>
      <c r="AT286" s="180" t="s">
        <v>238</v>
      </c>
      <c r="AU286" s="180" t="s">
        <v>151</v>
      </c>
      <c r="AY286" s="22" t="s">
        <v>144</v>
      </c>
      <c r="BE286" s="181">
        <f>IF(N286="základní",J286,0)</f>
        <v>0</v>
      </c>
      <c r="BF286" s="181">
        <f>IF(N286="snížená",J286,0)</f>
        <v>0</v>
      </c>
      <c r="BG286" s="181">
        <f>IF(N286="zákl. přenesená",J286,0)</f>
        <v>0</v>
      </c>
      <c r="BH286" s="181">
        <f>IF(N286="sníž. přenesená",J286,0)</f>
        <v>0</v>
      </c>
      <c r="BI286" s="181">
        <f>IF(N286="nulová",J286,0)</f>
        <v>0</v>
      </c>
      <c r="BJ286" s="22" t="s">
        <v>79</v>
      </c>
      <c r="BK286" s="181">
        <f>ROUND(I286*H286,2)</f>
        <v>0</v>
      </c>
      <c r="BL286" s="22" t="s">
        <v>869</v>
      </c>
      <c r="BM286" s="180" t="s">
        <v>1637</v>
      </c>
    </row>
    <row r="287" s="13" customFormat="1">
      <c r="A287" s="13"/>
      <c r="B287" s="187"/>
      <c r="C287" s="13"/>
      <c r="D287" s="188" t="s">
        <v>159</v>
      </c>
      <c r="E287" s="189" t="s">
        <v>3</v>
      </c>
      <c r="F287" s="190" t="s">
        <v>1638</v>
      </c>
      <c r="G287" s="13"/>
      <c r="H287" s="191">
        <v>0.39600000000000002</v>
      </c>
      <c r="I287" s="192"/>
      <c r="J287" s="13"/>
      <c r="K287" s="13"/>
      <c r="L287" s="187"/>
      <c r="M287" s="193"/>
      <c r="N287" s="194"/>
      <c r="O287" s="194"/>
      <c r="P287" s="194"/>
      <c r="Q287" s="194"/>
      <c r="R287" s="194"/>
      <c r="S287" s="194"/>
      <c r="T287" s="19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9" t="s">
        <v>159</v>
      </c>
      <c r="AU287" s="189" t="s">
        <v>151</v>
      </c>
      <c r="AV287" s="13" t="s">
        <v>81</v>
      </c>
      <c r="AW287" s="13" t="s">
        <v>33</v>
      </c>
      <c r="AX287" s="13" t="s">
        <v>71</v>
      </c>
      <c r="AY287" s="189" t="s">
        <v>144</v>
      </c>
    </row>
    <row r="288" s="13" customFormat="1">
      <c r="A288" s="13"/>
      <c r="B288" s="187"/>
      <c r="C288" s="13"/>
      <c r="D288" s="188" t="s">
        <v>159</v>
      </c>
      <c r="E288" s="189" t="s">
        <v>3</v>
      </c>
      <c r="F288" s="190" t="s">
        <v>1639</v>
      </c>
      <c r="G288" s="13"/>
      <c r="H288" s="191">
        <v>0.13900000000000001</v>
      </c>
      <c r="I288" s="192"/>
      <c r="J288" s="13"/>
      <c r="K288" s="13"/>
      <c r="L288" s="187"/>
      <c r="M288" s="193"/>
      <c r="N288" s="194"/>
      <c r="O288" s="194"/>
      <c r="P288" s="194"/>
      <c r="Q288" s="194"/>
      <c r="R288" s="194"/>
      <c r="S288" s="194"/>
      <c r="T288" s="19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9" t="s">
        <v>159</v>
      </c>
      <c r="AU288" s="189" t="s">
        <v>151</v>
      </c>
      <c r="AV288" s="13" t="s">
        <v>81</v>
      </c>
      <c r="AW288" s="13" t="s">
        <v>33</v>
      </c>
      <c r="AX288" s="13" t="s">
        <v>71</v>
      </c>
      <c r="AY288" s="189" t="s">
        <v>144</v>
      </c>
    </row>
    <row r="289" s="14" customFormat="1">
      <c r="A289" s="14"/>
      <c r="B289" s="196"/>
      <c r="C289" s="14"/>
      <c r="D289" s="188" t="s">
        <v>159</v>
      </c>
      <c r="E289" s="197" t="s">
        <v>3</v>
      </c>
      <c r="F289" s="198" t="s">
        <v>163</v>
      </c>
      <c r="G289" s="14"/>
      <c r="H289" s="199">
        <v>0.53500000000000003</v>
      </c>
      <c r="I289" s="200"/>
      <c r="J289" s="14"/>
      <c r="K289" s="14"/>
      <c r="L289" s="196"/>
      <c r="M289" s="201"/>
      <c r="N289" s="202"/>
      <c r="O289" s="202"/>
      <c r="P289" s="202"/>
      <c r="Q289" s="202"/>
      <c r="R289" s="202"/>
      <c r="S289" s="202"/>
      <c r="T289" s="20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7" t="s">
        <v>159</v>
      </c>
      <c r="AU289" s="197" t="s">
        <v>151</v>
      </c>
      <c r="AV289" s="14" t="s">
        <v>151</v>
      </c>
      <c r="AW289" s="14" t="s">
        <v>33</v>
      </c>
      <c r="AX289" s="14" t="s">
        <v>79</v>
      </c>
      <c r="AY289" s="197" t="s">
        <v>144</v>
      </c>
    </row>
    <row r="290" s="17" customFormat="1" ht="20.88" customHeight="1">
      <c r="A290" s="17"/>
      <c r="B290" s="240"/>
      <c r="C290" s="17"/>
      <c r="D290" s="241" t="s">
        <v>70</v>
      </c>
      <c r="E290" s="241" t="s">
        <v>1640</v>
      </c>
      <c r="F290" s="241" t="s">
        <v>1641</v>
      </c>
      <c r="G290" s="17"/>
      <c r="H290" s="17"/>
      <c r="I290" s="242"/>
      <c r="J290" s="243">
        <f>BK290</f>
        <v>0</v>
      </c>
      <c r="K290" s="17"/>
      <c r="L290" s="240"/>
      <c r="M290" s="244"/>
      <c r="N290" s="245"/>
      <c r="O290" s="245"/>
      <c r="P290" s="246">
        <f>SUM(P291:P360)</f>
        <v>0</v>
      </c>
      <c r="Q290" s="245"/>
      <c r="R290" s="246">
        <f>SUM(R291:R360)</f>
        <v>13.376363382072</v>
      </c>
      <c r="S290" s="245"/>
      <c r="T290" s="247">
        <f>SUM(T291:T360)</f>
        <v>0</v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R290" s="241" t="s">
        <v>151</v>
      </c>
      <c r="AT290" s="248" t="s">
        <v>70</v>
      </c>
      <c r="AU290" s="248" t="s">
        <v>164</v>
      </c>
      <c r="AY290" s="241" t="s">
        <v>144</v>
      </c>
      <c r="BK290" s="249">
        <f>SUM(BK291:BK360)</f>
        <v>0</v>
      </c>
    </row>
    <row r="291" s="2" customFormat="1" ht="33" customHeight="1">
      <c r="A291" s="41"/>
      <c r="B291" s="168"/>
      <c r="C291" s="169" t="s">
        <v>381</v>
      </c>
      <c r="D291" s="169" t="s">
        <v>146</v>
      </c>
      <c r="E291" s="170" t="s">
        <v>1642</v>
      </c>
      <c r="F291" s="171" t="s">
        <v>1643</v>
      </c>
      <c r="G291" s="172" t="s">
        <v>189</v>
      </c>
      <c r="H291" s="173">
        <v>0.61799999999999999</v>
      </c>
      <c r="I291" s="174"/>
      <c r="J291" s="175">
        <f>ROUND(I291*H291,2)</f>
        <v>0</v>
      </c>
      <c r="K291" s="171" t="s">
        <v>150</v>
      </c>
      <c r="L291" s="42"/>
      <c r="M291" s="176" t="s">
        <v>3</v>
      </c>
      <c r="N291" s="177" t="s">
        <v>42</v>
      </c>
      <c r="O291" s="75"/>
      <c r="P291" s="178">
        <f>O291*H291</f>
        <v>0</v>
      </c>
      <c r="Q291" s="178">
        <v>2.3010222040000001</v>
      </c>
      <c r="R291" s="178">
        <f>Q291*H291</f>
        <v>1.422031722072</v>
      </c>
      <c r="S291" s="178">
        <v>0</v>
      </c>
      <c r="T291" s="179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180" t="s">
        <v>151</v>
      </c>
      <c r="AT291" s="180" t="s">
        <v>146</v>
      </c>
      <c r="AU291" s="180" t="s">
        <v>151</v>
      </c>
      <c r="AY291" s="22" t="s">
        <v>144</v>
      </c>
      <c r="BE291" s="181">
        <f>IF(N291="základní",J291,0)</f>
        <v>0</v>
      </c>
      <c r="BF291" s="181">
        <f>IF(N291="snížená",J291,0)</f>
        <v>0</v>
      </c>
      <c r="BG291" s="181">
        <f>IF(N291="zákl. přenesená",J291,0)</f>
        <v>0</v>
      </c>
      <c r="BH291" s="181">
        <f>IF(N291="sníž. přenesená",J291,0)</f>
        <v>0</v>
      </c>
      <c r="BI291" s="181">
        <f>IF(N291="nulová",J291,0)</f>
        <v>0</v>
      </c>
      <c r="BJ291" s="22" t="s">
        <v>79</v>
      </c>
      <c r="BK291" s="181">
        <f>ROUND(I291*H291,2)</f>
        <v>0</v>
      </c>
      <c r="BL291" s="22" t="s">
        <v>151</v>
      </c>
      <c r="BM291" s="180" t="s">
        <v>1644</v>
      </c>
    </row>
    <row r="292" s="2" customFormat="1">
      <c r="A292" s="41"/>
      <c r="B292" s="42"/>
      <c r="C292" s="41"/>
      <c r="D292" s="182" t="s">
        <v>153</v>
      </c>
      <c r="E292" s="41"/>
      <c r="F292" s="183" t="s">
        <v>1645</v>
      </c>
      <c r="G292" s="41"/>
      <c r="H292" s="41"/>
      <c r="I292" s="184"/>
      <c r="J292" s="41"/>
      <c r="K292" s="41"/>
      <c r="L292" s="42"/>
      <c r="M292" s="185"/>
      <c r="N292" s="186"/>
      <c r="O292" s="75"/>
      <c r="P292" s="75"/>
      <c r="Q292" s="75"/>
      <c r="R292" s="75"/>
      <c r="S292" s="75"/>
      <c r="T292" s="76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2" t="s">
        <v>153</v>
      </c>
      <c r="AU292" s="22" t="s">
        <v>151</v>
      </c>
    </row>
    <row r="293" s="16" customFormat="1">
      <c r="A293" s="16"/>
      <c r="B293" s="231"/>
      <c r="C293" s="16"/>
      <c r="D293" s="188" t="s">
        <v>159</v>
      </c>
      <c r="E293" s="232" t="s">
        <v>3</v>
      </c>
      <c r="F293" s="233" t="s">
        <v>1646</v>
      </c>
      <c r="G293" s="16"/>
      <c r="H293" s="232" t="s">
        <v>3</v>
      </c>
      <c r="I293" s="234"/>
      <c r="J293" s="16"/>
      <c r="K293" s="16"/>
      <c r="L293" s="231"/>
      <c r="M293" s="235"/>
      <c r="N293" s="236"/>
      <c r="O293" s="236"/>
      <c r="P293" s="236"/>
      <c r="Q293" s="236"/>
      <c r="R293" s="236"/>
      <c r="S293" s="236"/>
      <c r="T293" s="237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32" t="s">
        <v>159</v>
      </c>
      <c r="AU293" s="232" t="s">
        <v>151</v>
      </c>
      <c r="AV293" s="16" t="s">
        <v>79</v>
      </c>
      <c r="AW293" s="16" t="s">
        <v>33</v>
      </c>
      <c r="AX293" s="16" t="s">
        <v>71</v>
      </c>
      <c r="AY293" s="232" t="s">
        <v>144</v>
      </c>
    </row>
    <row r="294" s="13" customFormat="1">
      <c r="A294" s="13"/>
      <c r="B294" s="187"/>
      <c r="C294" s="13"/>
      <c r="D294" s="188" t="s">
        <v>159</v>
      </c>
      <c r="E294" s="189" t="s">
        <v>3</v>
      </c>
      <c r="F294" s="190" t="s">
        <v>1647</v>
      </c>
      <c r="G294" s="13"/>
      <c r="H294" s="191">
        <v>0.28499999999999998</v>
      </c>
      <c r="I294" s="192"/>
      <c r="J294" s="13"/>
      <c r="K294" s="13"/>
      <c r="L294" s="187"/>
      <c r="M294" s="193"/>
      <c r="N294" s="194"/>
      <c r="O294" s="194"/>
      <c r="P294" s="194"/>
      <c r="Q294" s="194"/>
      <c r="R294" s="194"/>
      <c r="S294" s="194"/>
      <c r="T294" s="19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9" t="s">
        <v>159</v>
      </c>
      <c r="AU294" s="189" t="s">
        <v>151</v>
      </c>
      <c r="AV294" s="13" t="s">
        <v>81</v>
      </c>
      <c r="AW294" s="13" t="s">
        <v>33</v>
      </c>
      <c r="AX294" s="13" t="s">
        <v>71</v>
      </c>
      <c r="AY294" s="189" t="s">
        <v>144</v>
      </c>
    </row>
    <row r="295" s="13" customFormat="1">
      <c r="A295" s="13"/>
      <c r="B295" s="187"/>
      <c r="C295" s="13"/>
      <c r="D295" s="188" t="s">
        <v>159</v>
      </c>
      <c r="E295" s="189" t="s">
        <v>3</v>
      </c>
      <c r="F295" s="190" t="s">
        <v>1648</v>
      </c>
      <c r="G295" s="13"/>
      <c r="H295" s="191">
        <v>0.073999999999999996</v>
      </c>
      <c r="I295" s="192"/>
      <c r="J295" s="13"/>
      <c r="K295" s="13"/>
      <c r="L295" s="187"/>
      <c r="M295" s="193"/>
      <c r="N295" s="194"/>
      <c r="O295" s="194"/>
      <c r="P295" s="194"/>
      <c r="Q295" s="194"/>
      <c r="R295" s="194"/>
      <c r="S295" s="194"/>
      <c r="T295" s="19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9" t="s">
        <v>159</v>
      </c>
      <c r="AU295" s="189" t="s">
        <v>151</v>
      </c>
      <c r="AV295" s="13" t="s">
        <v>81</v>
      </c>
      <c r="AW295" s="13" t="s">
        <v>33</v>
      </c>
      <c r="AX295" s="13" t="s">
        <v>71</v>
      </c>
      <c r="AY295" s="189" t="s">
        <v>144</v>
      </c>
    </row>
    <row r="296" s="13" customFormat="1">
      <c r="A296" s="13"/>
      <c r="B296" s="187"/>
      <c r="C296" s="13"/>
      <c r="D296" s="188" t="s">
        <v>159</v>
      </c>
      <c r="E296" s="189" t="s">
        <v>3</v>
      </c>
      <c r="F296" s="190" t="s">
        <v>1649</v>
      </c>
      <c r="G296" s="13"/>
      <c r="H296" s="191">
        <v>0.108</v>
      </c>
      <c r="I296" s="192"/>
      <c r="J296" s="13"/>
      <c r="K296" s="13"/>
      <c r="L296" s="187"/>
      <c r="M296" s="193"/>
      <c r="N296" s="194"/>
      <c r="O296" s="194"/>
      <c r="P296" s="194"/>
      <c r="Q296" s="194"/>
      <c r="R296" s="194"/>
      <c r="S296" s="194"/>
      <c r="T296" s="19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9" t="s">
        <v>159</v>
      </c>
      <c r="AU296" s="189" t="s">
        <v>151</v>
      </c>
      <c r="AV296" s="13" t="s">
        <v>81</v>
      </c>
      <c r="AW296" s="13" t="s">
        <v>33</v>
      </c>
      <c r="AX296" s="13" t="s">
        <v>71</v>
      </c>
      <c r="AY296" s="189" t="s">
        <v>144</v>
      </c>
    </row>
    <row r="297" s="13" customFormat="1">
      <c r="A297" s="13"/>
      <c r="B297" s="187"/>
      <c r="C297" s="13"/>
      <c r="D297" s="188" t="s">
        <v>159</v>
      </c>
      <c r="E297" s="189" t="s">
        <v>3</v>
      </c>
      <c r="F297" s="190" t="s">
        <v>1650</v>
      </c>
      <c r="G297" s="13"/>
      <c r="H297" s="191">
        <v>0.151</v>
      </c>
      <c r="I297" s="192"/>
      <c r="J297" s="13"/>
      <c r="K297" s="13"/>
      <c r="L297" s="187"/>
      <c r="M297" s="193"/>
      <c r="N297" s="194"/>
      <c r="O297" s="194"/>
      <c r="P297" s="194"/>
      <c r="Q297" s="194"/>
      <c r="R297" s="194"/>
      <c r="S297" s="194"/>
      <c r="T297" s="19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9" t="s">
        <v>159</v>
      </c>
      <c r="AU297" s="189" t="s">
        <v>151</v>
      </c>
      <c r="AV297" s="13" t="s">
        <v>81</v>
      </c>
      <c r="AW297" s="13" t="s">
        <v>33</v>
      </c>
      <c r="AX297" s="13" t="s">
        <v>71</v>
      </c>
      <c r="AY297" s="189" t="s">
        <v>144</v>
      </c>
    </row>
    <row r="298" s="14" customFormat="1">
      <c r="A298" s="14"/>
      <c r="B298" s="196"/>
      <c r="C298" s="14"/>
      <c r="D298" s="188" t="s">
        <v>159</v>
      </c>
      <c r="E298" s="197" t="s">
        <v>3</v>
      </c>
      <c r="F298" s="198" t="s">
        <v>163</v>
      </c>
      <c r="G298" s="14"/>
      <c r="H298" s="199">
        <v>0.61799999999999999</v>
      </c>
      <c r="I298" s="200"/>
      <c r="J298" s="14"/>
      <c r="K298" s="14"/>
      <c r="L298" s="196"/>
      <c r="M298" s="201"/>
      <c r="N298" s="202"/>
      <c r="O298" s="202"/>
      <c r="P298" s="202"/>
      <c r="Q298" s="202"/>
      <c r="R298" s="202"/>
      <c r="S298" s="202"/>
      <c r="T298" s="20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197" t="s">
        <v>159</v>
      </c>
      <c r="AU298" s="197" t="s">
        <v>151</v>
      </c>
      <c r="AV298" s="14" t="s">
        <v>151</v>
      </c>
      <c r="AW298" s="14" t="s">
        <v>33</v>
      </c>
      <c r="AX298" s="14" t="s">
        <v>79</v>
      </c>
      <c r="AY298" s="197" t="s">
        <v>144</v>
      </c>
    </row>
    <row r="299" s="2" customFormat="1" ht="16.5" customHeight="1">
      <c r="A299" s="41"/>
      <c r="B299" s="168"/>
      <c r="C299" s="169" t="s">
        <v>385</v>
      </c>
      <c r="D299" s="169" t="s">
        <v>146</v>
      </c>
      <c r="E299" s="170" t="s">
        <v>1215</v>
      </c>
      <c r="F299" s="171" t="s">
        <v>1216</v>
      </c>
      <c r="G299" s="172" t="s">
        <v>149</v>
      </c>
      <c r="H299" s="173">
        <v>2</v>
      </c>
      <c r="I299" s="174"/>
      <c r="J299" s="175">
        <f>ROUND(I299*H299,2)</f>
        <v>0</v>
      </c>
      <c r="K299" s="171" t="s">
        <v>150</v>
      </c>
      <c r="L299" s="42"/>
      <c r="M299" s="176" t="s">
        <v>3</v>
      </c>
      <c r="N299" s="177" t="s">
        <v>42</v>
      </c>
      <c r="O299" s="75"/>
      <c r="P299" s="178">
        <f>O299*H299</f>
        <v>0</v>
      </c>
      <c r="Q299" s="178">
        <v>0.0024719</v>
      </c>
      <c r="R299" s="178">
        <f>Q299*H299</f>
        <v>0.0049437999999999999</v>
      </c>
      <c r="S299" s="178">
        <v>0</v>
      </c>
      <c r="T299" s="17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180" t="s">
        <v>151</v>
      </c>
      <c r="AT299" s="180" t="s">
        <v>146</v>
      </c>
      <c r="AU299" s="180" t="s">
        <v>151</v>
      </c>
      <c r="AY299" s="22" t="s">
        <v>144</v>
      </c>
      <c r="BE299" s="181">
        <f>IF(N299="základní",J299,0)</f>
        <v>0</v>
      </c>
      <c r="BF299" s="181">
        <f>IF(N299="snížená",J299,0)</f>
        <v>0</v>
      </c>
      <c r="BG299" s="181">
        <f>IF(N299="zákl. přenesená",J299,0)</f>
        <v>0</v>
      </c>
      <c r="BH299" s="181">
        <f>IF(N299="sníž. přenesená",J299,0)</f>
        <v>0</v>
      </c>
      <c r="BI299" s="181">
        <f>IF(N299="nulová",J299,0)</f>
        <v>0</v>
      </c>
      <c r="BJ299" s="22" t="s">
        <v>79</v>
      </c>
      <c r="BK299" s="181">
        <f>ROUND(I299*H299,2)</f>
        <v>0</v>
      </c>
      <c r="BL299" s="22" t="s">
        <v>151</v>
      </c>
      <c r="BM299" s="180" t="s">
        <v>1651</v>
      </c>
    </row>
    <row r="300" s="2" customFormat="1">
      <c r="A300" s="41"/>
      <c r="B300" s="42"/>
      <c r="C300" s="41"/>
      <c r="D300" s="182" t="s">
        <v>153</v>
      </c>
      <c r="E300" s="41"/>
      <c r="F300" s="183" t="s">
        <v>1218</v>
      </c>
      <c r="G300" s="41"/>
      <c r="H300" s="41"/>
      <c r="I300" s="184"/>
      <c r="J300" s="41"/>
      <c r="K300" s="41"/>
      <c r="L300" s="42"/>
      <c r="M300" s="185"/>
      <c r="N300" s="186"/>
      <c r="O300" s="75"/>
      <c r="P300" s="75"/>
      <c r="Q300" s="75"/>
      <c r="R300" s="75"/>
      <c r="S300" s="75"/>
      <c r="T300" s="76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2" t="s">
        <v>153</v>
      </c>
      <c r="AU300" s="22" t="s">
        <v>151</v>
      </c>
    </row>
    <row r="301" s="2" customFormat="1" ht="16.5" customHeight="1">
      <c r="A301" s="41"/>
      <c r="B301" s="168"/>
      <c r="C301" s="169" t="s">
        <v>389</v>
      </c>
      <c r="D301" s="169" t="s">
        <v>146</v>
      </c>
      <c r="E301" s="170" t="s">
        <v>1220</v>
      </c>
      <c r="F301" s="171" t="s">
        <v>1221</v>
      </c>
      <c r="G301" s="172" t="s">
        <v>149</v>
      </c>
      <c r="H301" s="173">
        <v>2</v>
      </c>
      <c r="I301" s="174"/>
      <c r="J301" s="175">
        <f>ROUND(I301*H301,2)</f>
        <v>0</v>
      </c>
      <c r="K301" s="171" t="s">
        <v>150</v>
      </c>
      <c r="L301" s="42"/>
      <c r="M301" s="176" t="s">
        <v>3</v>
      </c>
      <c r="N301" s="177" t="s">
        <v>42</v>
      </c>
      <c r="O301" s="75"/>
      <c r="P301" s="178">
        <f>O301*H301</f>
        <v>0</v>
      </c>
      <c r="Q301" s="178">
        <v>0</v>
      </c>
      <c r="R301" s="178">
        <f>Q301*H301</f>
        <v>0</v>
      </c>
      <c r="S301" s="178">
        <v>0</v>
      </c>
      <c r="T301" s="179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180" t="s">
        <v>151</v>
      </c>
      <c r="AT301" s="180" t="s">
        <v>146</v>
      </c>
      <c r="AU301" s="180" t="s">
        <v>151</v>
      </c>
      <c r="AY301" s="22" t="s">
        <v>144</v>
      </c>
      <c r="BE301" s="181">
        <f>IF(N301="základní",J301,0)</f>
        <v>0</v>
      </c>
      <c r="BF301" s="181">
        <f>IF(N301="snížená",J301,0)</f>
        <v>0</v>
      </c>
      <c r="BG301" s="181">
        <f>IF(N301="zákl. přenesená",J301,0)</f>
        <v>0</v>
      </c>
      <c r="BH301" s="181">
        <f>IF(N301="sníž. přenesená",J301,0)</f>
        <v>0</v>
      </c>
      <c r="BI301" s="181">
        <f>IF(N301="nulová",J301,0)</f>
        <v>0</v>
      </c>
      <c r="BJ301" s="22" t="s">
        <v>79</v>
      </c>
      <c r="BK301" s="181">
        <f>ROUND(I301*H301,2)</f>
        <v>0</v>
      </c>
      <c r="BL301" s="22" t="s">
        <v>151</v>
      </c>
      <c r="BM301" s="180" t="s">
        <v>1652</v>
      </c>
    </row>
    <row r="302" s="2" customFormat="1">
      <c r="A302" s="41"/>
      <c r="B302" s="42"/>
      <c r="C302" s="41"/>
      <c r="D302" s="182" t="s">
        <v>153</v>
      </c>
      <c r="E302" s="41"/>
      <c r="F302" s="183" t="s">
        <v>1223</v>
      </c>
      <c r="G302" s="41"/>
      <c r="H302" s="41"/>
      <c r="I302" s="184"/>
      <c r="J302" s="41"/>
      <c r="K302" s="41"/>
      <c r="L302" s="42"/>
      <c r="M302" s="185"/>
      <c r="N302" s="186"/>
      <c r="O302" s="75"/>
      <c r="P302" s="75"/>
      <c r="Q302" s="75"/>
      <c r="R302" s="75"/>
      <c r="S302" s="75"/>
      <c r="T302" s="76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2" t="s">
        <v>153</v>
      </c>
      <c r="AU302" s="22" t="s">
        <v>151</v>
      </c>
    </row>
    <row r="303" s="2" customFormat="1" ht="33" customHeight="1">
      <c r="A303" s="41"/>
      <c r="B303" s="168"/>
      <c r="C303" s="169" t="s">
        <v>393</v>
      </c>
      <c r="D303" s="169" t="s">
        <v>146</v>
      </c>
      <c r="E303" s="170" t="s">
        <v>1261</v>
      </c>
      <c r="F303" s="171" t="s">
        <v>1262</v>
      </c>
      <c r="G303" s="172" t="s">
        <v>149</v>
      </c>
      <c r="H303" s="173">
        <v>13.768000000000001</v>
      </c>
      <c r="I303" s="174"/>
      <c r="J303" s="175">
        <f>ROUND(I303*H303,2)</f>
        <v>0</v>
      </c>
      <c r="K303" s="171" t="s">
        <v>150</v>
      </c>
      <c r="L303" s="42"/>
      <c r="M303" s="176" t="s">
        <v>3</v>
      </c>
      <c r="N303" s="177" t="s">
        <v>42</v>
      </c>
      <c r="O303" s="75"/>
      <c r="P303" s="178">
        <f>O303*H303</f>
        <v>0</v>
      </c>
      <c r="Q303" s="178">
        <v>0.00792</v>
      </c>
      <c r="R303" s="178">
        <f>Q303*H303</f>
        <v>0.10904256000000001</v>
      </c>
      <c r="S303" s="178">
        <v>0</v>
      </c>
      <c r="T303" s="17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180" t="s">
        <v>869</v>
      </c>
      <c r="AT303" s="180" t="s">
        <v>146</v>
      </c>
      <c r="AU303" s="180" t="s">
        <v>151</v>
      </c>
      <c r="AY303" s="22" t="s">
        <v>144</v>
      </c>
      <c r="BE303" s="181">
        <f>IF(N303="základní",J303,0)</f>
        <v>0</v>
      </c>
      <c r="BF303" s="181">
        <f>IF(N303="snížená",J303,0)</f>
        <v>0</v>
      </c>
      <c r="BG303" s="181">
        <f>IF(N303="zákl. přenesená",J303,0)</f>
        <v>0</v>
      </c>
      <c r="BH303" s="181">
        <f>IF(N303="sníž. přenesená",J303,0)</f>
        <v>0</v>
      </c>
      <c r="BI303" s="181">
        <f>IF(N303="nulová",J303,0)</f>
        <v>0</v>
      </c>
      <c r="BJ303" s="22" t="s">
        <v>79</v>
      </c>
      <c r="BK303" s="181">
        <f>ROUND(I303*H303,2)</f>
        <v>0</v>
      </c>
      <c r="BL303" s="22" t="s">
        <v>869</v>
      </c>
      <c r="BM303" s="180" t="s">
        <v>1653</v>
      </c>
    </row>
    <row r="304" s="2" customFormat="1">
      <c r="A304" s="41"/>
      <c r="B304" s="42"/>
      <c r="C304" s="41"/>
      <c r="D304" s="182" t="s">
        <v>153</v>
      </c>
      <c r="E304" s="41"/>
      <c r="F304" s="183" t="s">
        <v>1264</v>
      </c>
      <c r="G304" s="41"/>
      <c r="H304" s="41"/>
      <c r="I304" s="184"/>
      <c r="J304" s="41"/>
      <c r="K304" s="41"/>
      <c r="L304" s="42"/>
      <c r="M304" s="185"/>
      <c r="N304" s="186"/>
      <c r="O304" s="75"/>
      <c r="P304" s="75"/>
      <c r="Q304" s="75"/>
      <c r="R304" s="75"/>
      <c r="S304" s="75"/>
      <c r="T304" s="76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2" t="s">
        <v>153</v>
      </c>
      <c r="AU304" s="22" t="s">
        <v>151</v>
      </c>
    </row>
    <row r="305" s="16" customFormat="1">
      <c r="A305" s="16"/>
      <c r="B305" s="231"/>
      <c r="C305" s="16"/>
      <c r="D305" s="188" t="s">
        <v>159</v>
      </c>
      <c r="E305" s="232" t="s">
        <v>3</v>
      </c>
      <c r="F305" s="233" t="s">
        <v>1654</v>
      </c>
      <c r="G305" s="16"/>
      <c r="H305" s="232" t="s">
        <v>3</v>
      </c>
      <c r="I305" s="234"/>
      <c r="J305" s="16"/>
      <c r="K305" s="16"/>
      <c r="L305" s="231"/>
      <c r="M305" s="235"/>
      <c r="N305" s="236"/>
      <c r="O305" s="236"/>
      <c r="P305" s="236"/>
      <c r="Q305" s="236"/>
      <c r="R305" s="236"/>
      <c r="S305" s="236"/>
      <c r="T305" s="23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32" t="s">
        <v>159</v>
      </c>
      <c r="AU305" s="232" t="s">
        <v>151</v>
      </c>
      <c r="AV305" s="16" t="s">
        <v>79</v>
      </c>
      <c r="AW305" s="16" t="s">
        <v>33</v>
      </c>
      <c r="AX305" s="16" t="s">
        <v>71</v>
      </c>
      <c r="AY305" s="232" t="s">
        <v>144</v>
      </c>
    </row>
    <row r="306" s="13" customFormat="1">
      <c r="A306" s="13"/>
      <c r="B306" s="187"/>
      <c r="C306" s="13"/>
      <c r="D306" s="188" t="s">
        <v>159</v>
      </c>
      <c r="E306" s="189" t="s">
        <v>3</v>
      </c>
      <c r="F306" s="190" t="s">
        <v>1655</v>
      </c>
      <c r="G306" s="13"/>
      <c r="H306" s="191">
        <v>5.1200000000000001</v>
      </c>
      <c r="I306" s="192"/>
      <c r="J306" s="13"/>
      <c r="K306" s="13"/>
      <c r="L306" s="187"/>
      <c r="M306" s="193"/>
      <c r="N306" s="194"/>
      <c r="O306" s="194"/>
      <c r="P306" s="194"/>
      <c r="Q306" s="194"/>
      <c r="R306" s="194"/>
      <c r="S306" s="194"/>
      <c r="T306" s="19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9" t="s">
        <v>159</v>
      </c>
      <c r="AU306" s="189" t="s">
        <v>151</v>
      </c>
      <c r="AV306" s="13" t="s">
        <v>81</v>
      </c>
      <c r="AW306" s="13" t="s">
        <v>33</v>
      </c>
      <c r="AX306" s="13" t="s">
        <v>71</v>
      </c>
      <c r="AY306" s="189" t="s">
        <v>144</v>
      </c>
    </row>
    <row r="307" s="16" customFormat="1">
      <c r="A307" s="16"/>
      <c r="B307" s="231"/>
      <c r="C307" s="16"/>
      <c r="D307" s="188" t="s">
        <v>159</v>
      </c>
      <c r="E307" s="232" t="s">
        <v>3</v>
      </c>
      <c r="F307" s="233" t="s">
        <v>1656</v>
      </c>
      <c r="G307" s="16"/>
      <c r="H307" s="232" t="s">
        <v>3</v>
      </c>
      <c r="I307" s="234"/>
      <c r="J307" s="16"/>
      <c r="K307" s="16"/>
      <c r="L307" s="231"/>
      <c r="M307" s="235"/>
      <c r="N307" s="236"/>
      <c r="O307" s="236"/>
      <c r="P307" s="236"/>
      <c r="Q307" s="236"/>
      <c r="R307" s="236"/>
      <c r="S307" s="236"/>
      <c r="T307" s="237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32" t="s">
        <v>159</v>
      </c>
      <c r="AU307" s="232" t="s">
        <v>151</v>
      </c>
      <c r="AV307" s="16" t="s">
        <v>79</v>
      </c>
      <c r="AW307" s="16" t="s">
        <v>33</v>
      </c>
      <c r="AX307" s="16" t="s">
        <v>71</v>
      </c>
      <c r="AY307" s="232" t="s">
        <v>144</v>
      </c>
    </row>
    <row r="308" s="13" customFormat="1">
      <c r="A308" s="13"/>
      <c r="B308" s="187"/>
      <c r="C308" s="13"/>
      <c r="D308" s="188" t="s">
        <v>159</v>
      </c>
      <c r="E308" s="189" t="s">
        <v>3</v>
      </c>
      <c r="F308" s="190" t="s">
        <v>1657</v>
      </c>
      <c r="G308" s="13"/>
      <c r="H308" s="191">
        <v>1.96</v>
      </c>
      <c r="I308" s="192"/>
      <c r="J308" s="13"/>
      <c r="K308" s="13"/>
      <c r="L308" s="187"/>
      <c r="M308" s="193"/>
      <c r="N308" s="194"/>
      <c r="O308" s="194"/>
      <c r="P308" s="194"/>
      <c r="Q308" s="194"/>
      <c r="R308" s="194"/>
      <c r="S308" s="194"/>
      <c r="T308" s="19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9" t="s">
        <v>159</v>
      </c>
      <c r="AU308" s="189" t="s">
        <v>151</v>
      </c>
      <c r="AV308" s="13" t="s">
        <v>81</v>
      </c>
      <c r="AW308" s="13" t="s">
        <v>33</v>
      </c>
      <c r="AX308" s="13" t="s">
        <v>71</v>
      </c>
      <c r="AY308" s="189" t="s">
        <v>144</v>
      </c>
    </row>
    <row r="309" s="16" customFormat="1">
      <c r="A309" s="16"/>
      <c r="B309" s="231"/>
      <c r="C309" s="16"/>
      <c r="D309" s="188" t="s">
        <v>159</v>
      </c>
      <c r="E309" s="232" t="s">
        <v>3</v>
      </c>
      <c r="F309" s="233" t="s">
        <v>1658</v>
      </c>
      <c r="G309" s="16"/>
      <c r="H309" s="232" t="s">
        <v>3</v>
      </c>
      <c r="I309" s="234"/>
      <c r="J309" s="16"/>
      <c r="K309" s="16"/>
      <c r="L309" s="231"/>
      <c r="M309" s="235"/>
      <c r="N309" s="236"/>
      <c r="O309" s="236"/>
      <c r="P309" s="236"/>
      <c r="Q309" s="236"/>
      <c r="R309" s="236"/>
      <c r="S309" s="236"/>
      <c r="T309" s="237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32" t="s">
        <v>159</v>
      </c>
      <c r="AU309" s="232" t="s">
        <v>151</v>
      </c>
      <c r="AV309" s="16" t="s">
        <v>79</v>
      </c>
      <c r="AW309" s="16" t="s">
        <v>33</v>
      </c>
      <c r="AX309" s="16" t="s">
        <v>71</v>
      </c>
      <c r="AY309" s="232" t="s">
        <v>144</v>
      </c>
    </row>
    <row r="310" s="13" customFormat="1">
      <c r="A310" s="13"/>
      <c r="B310" s="187"/>
      <c r="C310" s="13"/>
      <c r="D310" s="188" t="s">
        <v>159</v>
      </c>
      <c r="E310" s="189" t="s">
        <v>3</v>
      </c>
      <c r="F310" s="190" t="s">
        <v>1659</v>
      </c>
      <c r="G310" s="13"/>
      <c r="H310" s="191">
        <v>2.3900000000000001</v>
      </c>
      <c r="I310" s="192"/>
      <c r="J310" s="13"/>
      <c r="K310" s="13"/>
      <c r="L310" s="187"/>
      <c r="M310" s="193"/>
      <c r="N310" s="194"/>
      <c r="O310" s="194"/>
      <c r="P310" s="194"/>
      <c r="Q310" s="194"/>
      <c r="R310" s="194"/>
      <c r="S310" s="194"/>
      <c r="T310" s="19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9" t="s">
        <v>159</v>
      </c>
      <c r="AU310" s="189" t="s">
        <v>151</v>
      </c>
      <c r="AV310" s="13" t="s">
        <v>81</v>
      </c>
      <c r="AW310" s="13" t="s">
        <v>33</v>
      </c>
      <c r="AX310" s="13" t="s">
        <v>71</v>
      </c>
      <c r="AY310" s="189" t="s">
        <v>144</v>
      </c>
    </row>
    <row r="311" s="16" customFormat="1">
      <c r="A311" s="16"/>
      <c r="B311" s="231"/>
      <c r="C311" s="16"/>
      <c r="D311" s="188" t="s">
        <v>159</v>
      </c>
      <c r="E311" s="232" t="s">
        <v>3</v>
      </c>
      <c r="F311" s="233" t="s">
        <v>1660</v>
      </c>
      <c r="G311" s="16"/>
      <c r="H311" s="232" t="s">
        <v>3</v>
      </c>
      <c r="I311" s="234"/>
      <c r="J311" s="16"/>
      <c r="K311" s="16"/>
      <c r="L311" s="231"/>
      <c r="M311" s="235"/>
      <c r="N311" s="236"/>
      <c r="O311" s="236"/>
      <c r="P311" s="236"/>
      <c r="Q311" s="236"/>
      <c r="R311" s="236"/>
      <c r="S311" s="236"/>
      <c r="T311" s="237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32" t="s">
        <v>159</v>
      </c>
      <c r="AU311" s="232" t="s">
        <v>151</v>
      </c>
      <c r="AV311" s="16" t="s">
        <v>79</v>
      </c>
      <c r="AW311" s="16" t="s">
        <v>33</v>
      </c>
      <c r="AX311" s="16" t="s">
        <v>71</v>
      </c>
      <c r="AY311" s="232" t="s">
        <v>144</v>
      </c>
    </row>
    <row r="312" s="13" customFormat="1">
      <c r="A312" s="13"/>
      <c r="B312" s="187"/>
      <c r="C312" s="13"/>
      <c r="D312" s="188" t="s">
        <v>159</v>
      </c>
      <c r="E312" s="189" t="s">
        <v>3</v>
      </c>
      <c r="F312" s="190" t="s">
        <v>1661</v>
      </c>
      <c r="G312" s="13"/>
      <c r="H312" s="191">
        <v>4.298</v>
      </c>
      <c r="I312" s="192"/>
      <c r="J312" s="13"/>
      <c r="K312" s="13"/>
      <c r="L312" s="187"/>
      <c r="M312" s="193"/>
      <c r="N312" s="194"/>
      <c r="O312" s="194"/>
      <c r="P312" s="194"/>
      <c r="Q312" s="194"/>
      <c r="R312" s="194"/>
      <c r="S312" s="194"/>
      <c r="T312" s="19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9" t="s">
        <v>159</v>
      </c>
      <c r="AU312" s="189" t="s">
        <v>151</v>
      </c>
      <c r="AV312" s="13" t="s">
        <v>81</v>
      </c>
      <c r="AW312" s="13" t="s">
        <v>33</v>
      </c>
      <c r="AX312" s="13" t="s">
        <v>71</v>
      </c>
      <c r="AY312" s="189" t="s">
        <v>144</v>
      </c>
    </row>
    <row r="313" s="14" customFormat="1">
      <c r="A313" s="14"/>
      <c r="B313" s="196"/>
      <c r="C313" s="14"/>
      <c r="D313" s="188" t="s">
        <v>159</v>
      </c>
      <c r="E313" s="197" t="s">
        <v>3</v>
      </c>
      <c r="F313" s="198" t="s">
        <v>163</v>
      </c>
      <c r="G313" s="14"/>
      <c r="H313" s="199">
        <v>13.768000000000001</v>
      </c>
      <c r="I313" s="200"/>
      <c r="J313" s="14"/>
      <c r="K313" s="14"/>
      <c r="L313" s="196"/>
      <c r="M313" s="201"/>
      <c r="N313" s="202"/>
      <c r="O313" s="202"/>
      <c r="P313" s="202"/>
      <c r="Q313" s="202"/>
      <c r="R313" s="202"/>
      <c r="S313" s="202"/>
      <c r="T313" s="20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197" t="s">
        <v>159</v>
      </c>
      <c r="AU313" s="197" t="s">
        <v>151</v>
      </c>
      <c r="AV313" s="14" t="s">
        <v>151</v>
      </c>
      <c r="AW313" s="14" t="s">
        <v>33</v>
      </c>
      <c r="AX313" s="14" t="s">
        <v>79</v>
      </c>
      <c r="AY313" s="197" t="s">
        <v>144</v>
      </c>
    </row>
    <row r="314" s="2" customFormat="1" ht="33" customHeight="1">
      <c r="A314" s="41"/>
      <c r="B314" s="168"/>
      <c r="C314" s="169" t="s">
        <v>397</v>
      </c>
      <c r="D314" s="169" t="s">
        <v>146</v>
      </c>
      <c r="E314" s="170" t="s">
        <v>1268</v>
      </c>
      <c r="F314" s="171" t="s">
        <v>1269</v>
      </c>
      <c r="G314" s="172" t="s">
        <v>149</v>
      </c>
      <c r="H314" s="173">
        <v>13.768000000000001</v>
      </c>
      <c r="I314" s="174"/>
      <c r="J314" s="175">
        <f>ROUND(I314*H314,2)</f>
        <v>0</v>
      </c>
      <c r="K314" s="171" t="s">
        <v>150</v>
      </c>
      <c r="L314" s="42"/>
      <c r="M314" s="176" t="s">
        <v>3</v>
      </c>
      <c r="N314" s="177" t="s">
        <v>42</v>
      </c>
      <c r="O314" s="75"/>
      <c r="P314" s="178">
        <f>O314*H314</f>
        <v>0</v>
      </c>
      <c r="Q314" s="178">
        <v>0</v>
      </c>
      <c r="R314" s="178">
        <f>Q314*H314</f>
        <v>0</v>
      </c>
      <c r="S314" s="178">
        <v>0</v>
      </c>
      <c r="T314" s="179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180" t="s">
        <v>869</v>
      </c>
      <c r="AT314" s="180" t="s">
        <v>146</v>
      </c>
      <c r="AU314" s="180" t="s">
        <v>151</v>
      </c>
      <c r="AY314" s="22" t="s">
        <v>144</v>
      </c>
      <c r="BE314" s="181">
        <f>IF(N314="základní",J314,0)</f>
        <v>0</v>
      </c>
      <c r="BF314" s="181">
        <f>IF(N314="snížená",J314,0)</f>
        <v>0</v>
      </c>
      <c r="BG314" s="181">
        <f>IF(N314="zákl. přenesená",J314,0)</f>
        <v>0</v>
      </c>
      <c r="BH314" s="181">
        <f>IF(N314="sníž. přenesená",J314,0)</f>
        <v>0</v>
      </c>
      <c r="BI314" s="181">
        <f>IF(N314="nulová",J314,0)</f>
        <v>0</v>
      </c>
      <c r="BJ314" s="22" t="s">
        <v>79</v>
      </c>
      <c r="BK314" s="181">
        <f>ROUND(I314*H314,2)</f>
        <v>0</v>
      </c>
      <c r="BL314" s="22" t="s">
        <v>869</v>
      </c>
      <c r="BM314" s="180" t="s">
        <v>1662</v>
      </c>
    </row>
    <row r="315" s="2" customFormat="1">
      <c r="A315" s="41"/>
      <c r="B315" s="42"/>
      <c r="C315" s="41"/>
      <c r="D315" s="182" t="s">
        <v>153</v>
      </c>
      <c r="E315" s="41"/>
      <c r="F315" s="183" t="s">
        <v>1271</v>
      </c>
      <c r="G315" s="41"/>
      <c r="H315" s="41"/>
      <c r="I315" s="184"/>
      <c r="J315" s="41"/>
      <c r="K315" s="41"/>
      <c r="L315" s="42"/>
      <c r="M315" s="185"/>
      <c r="N315" s="186"/>
      <c r="O315" s="75"/>
      <c r="P315" s="75"/>
      <c r="Q315" s="75"/>
      <c r="R315" s="75"/>
      <c r="S315" s="75"/>
      <c r="T315" s="76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2" t="s">
        <v>153</v>
      </c>
      <c r="AU315" s="22" t="s">
        <v>151</v>
      </c>
    </row>
    <row r="316" s="2" customFormat="1" ht="37.8" customHeight="1">
      <c r="A316" s="41"/>
      <c r="B316" s="168"/>
      <c r="C316" s="169" t="s">
        <v>402</v>
      </c>
      <c r="D316" s="169" t="s">
        <v>146</v>
      </c>
      <c r="E316" s="170" t="s">
        <v>1627</v>
      </c>
      <c r="F316" s="171" t="s">
        <v>1628</v>
      </c>
      <c r="G316" s="172" t="s">
        <v>189</v>
      </c>
      <c r="H316" s="173">
        <v>2.9079999999999999</v>
      </c>
      <c r="I316" s="174"/>
      <c r="J316" s="175">
        <f>ROUND(I316*H316,2)</f>
        <v>0</v>
      </c>
      <c r="K316" s="171" t="s">
        <v>150</v>
      </c>
      <c r="L316" s="42"/>
      <c r="M316" s="176" t="s">
        <v>3</v>
      </c>
      <c r="N316" s="177" t="s">
        <v>42</v>
      </c>
      <c r="O316" s="75"/>
      <c r="P316" s="178">
        <f>O316*H316</f>
        <v>0</v>
      </c>
      <c r="Q316" s="178">
        <v>2.3010999999999999</v>
      </c>
      <c r="R316" s="178">
        <f>Q316*H316</f>
        <v>6.6915987999999995</v>
      </c>
      <c r="S316" s="178">
        <v>0</v>
      </c>
      <c r="T316" s="179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180" t="s">
        <v>869</v>
      </c>
      <c r="AT316" s="180" t="s">
        <v>146</v>
      </c>
      <c r="AU316" s="180" t="s">
        <v>151</v>
      </c>
      <c r="AY316" s="22" t="s">
        <v>144</v>
      </c>
      <c r="BE316" s="181">
        <f>IF(N316="základní",J316,0)</f>
        <v>0</v>
      </c>
      <c r="BF316" s="181">
        <f>IF(N316="snížená",J316,0)</f>
        <v>0</v>
      </c>
      <c r="BG316" s="181">
        <f>IF(N316="zákl. přenesená",J316,0)</f>
        <v>0</v>
      </c>
      <c r="BH316" s="181">
        <f>IF(N316="sníž. přenesená",J316,0)</f>
        <v>0</v>
      </c>
      <c r="BI316" s="181">
        <f>IF(N316="nulová",J316,0)</f>
        <v>0</v>
      </c>
      <c r="BJ316" s="22" t="s">
        <v>79</v>
      </c>
      <c r="BK316" s="181">
        <f>ROUND(I316*H316,2)</f>
        <v>0</v>
      </c>
      <c r="BL316" s="22" t="s">
        <v>869</v>
      </c>
      <c r="BM316" s="180" t="s">
        <v>1663</v>
      </c>
    </row>
    <row r="317" s="2" customFormat="1">
      <c r="A317" s="41"/>
      <c r="B317" s="42"/>
      <c r="C317" s="41"/>
      <c r="D317" s="182" t="s">
        <v>153</v>
      </c>
      <c r="E317" s="41"/>
      <c r="F317" s="183" t="s">
        <v>1630</v>
      </c>
      <c r="G317" s="41"/>
      <c r="H317" s="41"/>
      <c r="I317" s="184"/>
      <c r="J317" s="41"/>
      <c r="K317" s="41"/>
      <c r="L317" s="42"/>
      <c r="M317" s="185"/>
      <c r="N317" s="186"/>
      <c r="O317" s="75"/>
      <c r="P317" s="75"/>
      <c r="Q317" s="75"/>
      <c r="R317" s="75"/>
      <c r="S317" s="75"/>
      <c r="T317" s="76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2" t="s">
        <v>153</v>
      </c>
      <c r="AU317" s="22" t="s">
        <v>151</v>
      </c>
    </row>
    <row r="318" s="16" customFormat="1">
      <c r="A318" s="16"/>
      <c r="B318" s="231"/>
      <c r="C318" s="16"/>
      <c r="D318" s="188" t="s">
        <v>159</v>
      </c>
      <c r="E318" s="232" t="s">
        <v>3</v>
      </c>
      <c r="F318" s="233" t="s">
        <v>1654</v>
      </c>
      <c r="G318" s="16"/>
      <c r="H318" s="232" t="s">
        <v>3</v>
      </c>
      <c r="I318" s="234"/>
      <c r="J318" s="16"/>
      <c r="K318" s="16"/>
      <c r="L318" s="231"/>
      <c r="M318" s="235"/>
      <c r="N318" s="236"/>
      <c r="O318" s="236"/>
      <c r="P318" s="236"/>
      <c r="Q318" s="236"/>
      <c r="R318" s="236"/>
      <c r="S318" s="236"/>
      <c r="T318" s="237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32" t="s">
        <v>159</v>
      </c>
      <c r="AU318" s="232" t="s">
        <v>151</v>
      </c>
      <c r="AV318" s="16" t="s">
        <v>79</v>
      </c>
      <c r="AW318" s="16" t="s">
        <v>33</v>
      </c>
      <c r="AX318" s="16" t="s">
        <v>71</v>
      </c>
      <c r="AY318" s="232" t="s">
        <v>144</v>
      </c>
    </row>
    <row r="319" s="13" customFormat="1">
      <c r="A319" s="13"/>
      <c r="B319" s="187"/>
      <c r="C319" s="13"/>
      <c r="D319" s="188" t="s">
        <v>159</v>
      </c>
      <c r="E319" s="189" t="s">
        <v>3</v>
      </c>
      <c r="F319" s="190" t="s">
        <v>1664</v>
      </c>
      <c r="G319" s="13"/>
      <c r="H319" s="191">
        <v>0.53000000000000003</v>
      </c>
      <c r="I319" s="192"/>
      <c r="J319" s="13"/>
      <c r="K319" s="13"/>
      <c r="L319" s="187"/>
      <c r="M319" s="193"/>
      <c r="N319" s="194"/>
      <c r="O319" s="194"/>
      <c r="P319" s="194"/>
      <c r="Q319" s="194"/>
      <c r="R319" s="194"/>
      <c r="S319" s="194"/>
      <c r="T319" s="19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9" t="s">
        <v>159</v>
      </c>
      <c r="AU319" s="189" t="s">
        <v>151</v>
      </c>
      <c r="AV319" s="13" t="s">
        <v>81</v>
      </c>
      <c r="AW319" s="13" t="s">
        <v>33</v>
      </c>
      <c r="AX319" s="13" t="s">
        <v>71</v>
      </c>
      <c r="AY319" s="189" t="s">
        <v>144</v>
      </c>
    </row>
    <row r="320" s="13" customFormat="1">
      <c r="A320" s="13"/>
      <c r="B320" s="187"/>
      <c r="C320" s="13"/>
      <c r="D320" s="188" t="s">
        <v>159</v>
      </c>
      <c r="E320" s="189" t="s">
        <v>3</v>
      </c>
      <c r="F320" s="190" t="s">
        <v>1665</v>
      </c>
      <c r="G320" s="13"/>
      <c r="H320" s="191">
        <v>0.60699999999999998</v>
      </c>
      <c r="I320" s="192"/>
      <c r="J320" s="13"/>
      <c r="K320" s="13"/>
      <c r="L320" s="187"/>
      <c r="M320" s="193"/>
      <c r="N320" s="194"/>
      <c r="O320" s="194"/>
      <c r="P320" s="194"/>
      <c r="Q320" s="194"/>
      <c r="R320" s="194"/>
      <c r="S320" s="194"/>
      <c r="T320" s="19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9" t="s">
        <v>159</v>
      </c>
      <c r="AU320" s="189" t="s">
        <v>151</v>
      </c>
      <c r="AV320" s="13" t="s">
        <v>81</v>
      </c>
      <c r="AW320" s="13" t="s">
        <v>33</v>
      </c>
      <c r="AX320" s="13" t="s">
        <v>71</v>
      </c>
      <c r="AY320" s="189" t="s">
        <v>144</v>
      </c>
    </row>
    <row r="321" s="16" customFormat="1">
      <c r="A321" s="16"/>
      <c r="B321" s="231"/>
      <c r="C321" s="16"/>
      <c r="D321" s="188" t="s">
        <v>159</v>
      </c>
      <c r="E321" s="232" t="s">
        <v>3</v>
      </c>
      <c r="F321" s="233" t="s">
        <v>1656</v>
      </c>
      <c r="G321" s="16"/>
      <c r="H321" s="232" t="s">
        <v>3</v>
      </c>
      <c r="I321" s="234"/>
      <c r="J321" s="16"/>
      <c r="K321" s="16"/>
      <c r="L321" s="231"/>
      <c r="M321" s="235"/>
      <c r="N321" s="236"/>
      <c r="O321" s="236"/>
      <c r="P321" s="236"/>
      <c r="Q321" s="236"/>
      <c r="R321" s="236"/>
      <c r="S321" s="236"/>
      <c r="T321" s="237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32" t="s">
        <v>159</v>
      </c>
      <c r="AU321" s="232" t="s">
        <v>151</v>
      </c>
      <c r="AV321" s="16" t="s">
        <v>79</v>
      </c>
      <c r="AW321" s="16" t="s">
        <v>33</v>
      </c>
      <c r="AX321" s="16" t="s">
        <v>71</v>
      </c>
      <c r="AY321" s="232" t="s">
        <v>144</v>
      </c>
    </row>
    <row r="322" s="13" customFormat="1">
      <c r="A322" s="13"/>
      <c r="B322" s="187"/>
      <c r="C322" s="13"/>
      <c r="D322" s="188" t="s">
        <v>159</v>
      </c>
      <c r="E322" s="189" t="s">
        <v>3</v>
      </c>
      <c r="F322" s="190" t="s">
        <v>1666</v>
      </c>
      <c r="G322" s="13"/>
      <c r="H322" s="191">
        <v>0.11799999999999999</v>
      </c>
      <c r="I322" s="192"/>
      <c r="J322" s="13"/>
      <c r="K322" s="13"/>
      <c r="L322" s="187"/>
      <c r="M322" s="193"/>
      <c r="N322" s="194"/>
      <c r="O322" s="194"/>
      <c r="P322" s="194"/>
      <c r="Q322" s="194"/>
      <c r="R322" s="194"/>
      <c r="S322" s="194"/>
      <c r="T322" s="19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9" t="s">
        <v>159</v>
      </c>
      <c r="AU322" s="189" t="s">
        <v>151</v>
      </c>
      <c r="AV322" s="13" t="s">
        <v>81</v>
      </c>
      <c r="AW322" s="13" t="s">
        <v>33</v>
      </c>
      <c r="AX322" s="13" t="s">
        <v>71</v>
      </c>
      <c r="AY322" s="189" t="s">
        <v>144</v>
      </c>
    </row>
    <row r="323" s="16" customFormat="1">
      <c r="A323" s="16"/>
      <c r="B323" s="231"/>
      <c r="C323" s="16"/>
      <c r="D323" s="188" t="s">
        <v>159</v>
      </c>
      <c r="E323" s="232" t="s">
        <v>3</v>
      </c>
      <c r="F323" s="233" t="s">
        <v>1658</v>
      </c>
      <c r="G323" s="16"/>
      <c r="H323" s="232" t="s">
        <v>3</v>
      </c>
      <c r="I323" s="234"/>
      <c r="J323" s="16"/>
      <c r="K323" s="16"/>
      <c r="L323" s="231"/>
      <c r="M323" s="235"/>
      <c r="N323" s="236"/>
      <c r="O323" s="236"/>
      <c r="P323" s="236"/>
      <c r="Q323" s="236"/>
      <c r="R323" s="236"/>
      <c r="S323" s="236"/>
      <c r="T323" s="237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32" t="s">
        <v>159</v>
      </c>
      <c r="AU323" s="232" t="s">
        <v>151</v>
      </c>
      <c r="AV323" s="16" t="s">
        <v>79</v>
      </c>
      <c r="AW323" s="16" t="s">
        <v>33</v>
      </c>
      <c r="AX323" s="16" t="s">
        <v>71</v>
      </c>
      <c r="AY323" s="232" t="s">
        <v>144</v>
      </c>
    </row>
    <row r="324" s="13" customFormat="1">
      <c r="A324" s="13"/>
      <c r="B324" s="187"/>
      <c r="C324" s="13"/>
      <c r="D324" s="188" t="s">
        <v>159</v>
      </c>
      <c r="E324" s="189" t="s">
        <v>3</v>
      </c>
      <c r="F324" s="190" t="s">
        <v>1667</v>
      </c>
      <c r="G324" s="13"/>
      <c r="H324" s="191">
        <v>0.27800000000000002</v>
      </c>
      <c r="I324" s="192"/>
      <c r="J324" s="13"/>
      <c r="K324" s="13"/>
      <c r="L324" s="187"/>
      <c r="M324" s="193"/>
      <c r="N324" s="194"/>
      <c r="O324" s="194"/>
      <c r="P324" s="194"/>
      <c r="Q324" s="194"/>
      <c r="R324" s="194"/>
      <c r="S324" s="194"/>
      <c r="T324" s="19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9" t="s">
        <v>159</v>
      </c>
      <c r="AU324" s="189" t="s">
        <v>151</v>
      </c>
      <c r="AV324" s="13" t="s">
        <v>81</v>
      </c>
      <c r="AW324" s="13" t="s">
        <v>33</v>
      </c>
      <c r="AX324" s="13" t="s">
        <v>71</v>
      </c>
      <c r="AY324" s="189" t="s">
        <v>144</v>
      </c>
    </row>
    <row r="325" s="13" customFormat="1">
      <c r="A325" s="13"/>
      <c r="B325" s="187"/>
      <c r="C325" s="13"/>
      <c r="D325" s="188" t="s">
        <v>159</v>
      </c>
      <c r="E325" s="189" t="s">
        <v>3</v>
      </c>
      <c r="F325" s="190" t="s">
        <v>1668</v>
      </c>
      <c r="G325" s="13"/>
      <c r="H325" s="191">
        <v>0.084000000000000005</v>
      </c>
      <c r="I325" s="192"/>
      <c r="J325" s="13"/>
      <c r="K325" s="13"/>
      <c r="L325" s="187"/>
      <c r="M325" s="193"/>
      <c r="N325" s="194"/>
      <c r="O325" s="194"/>
      <c r="P325" s="194"/>
      <c r="Q325" s="194"/>
      <c r="R325" s="194"/>
      <c r="S325" s="194"/>
      <c r="T325" s="19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9" t="s">
        <v>159</v>
      </c>
      <c r="AU325" s="189" t="s">
        <v>151</v>
      </c>
      <c r="AV325" s="13" t="s">
        <v>81</v>
      </c>
      <c r="AW325" s="13" t="s">
        <v>33</v>
      </c>
      <c r="AX325" s="13" t="s">
        <v>71</v>
      </c>
      <c r="AY325" s="189" t="s">
        <v>144</v>
      </c>
    </row>
    <row r="326" s="16" customFormat="1">
      <c r="A326" s="16"/>
      <c r="B326" s="231"/>
      <c r="C326" s="16"/>
      <c r="D326" s="188" t="s">
        <v>159</v>
      </c>
      <c r="E326" s="232" t="s">
        <v>3</v>
      </c>
      <c r="F326" s="233" t="s">
        <v>1660</v>
      </c>
      <c r="G326" s="16"/>
      <c r="H326" s="232" t="s">
        <v>3</v>
      </c>
      <c r="I326" s="234"/>
      <c r="J326" s="16"/>
      <c r="K326" s="16"/>
      <c r="L326" s="231"/>
      <c r="M326" s="235"/>
      <c r="N326" s="236"/>
      <c r="O326" s="236"/>
      <c r="P326" s="236"/>
      <c r="Q326" s="236"/>
      <c r="R326" s="236"/>
      <c r="S326" s="236"/>
      <c r="T326" s="237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32" t="s">
        <v>159</v>
      </c>
      <c r="AU326" s="232" t="s">
        <v>151</v>
      </c>
      <c r="AV326" s="16" t="s">
        <v>79</v>
      </c>
      <c r="AW326" s="16" t="s">
        <v>33</v>
      </c>
      <c r="AX326" s="16" t="s">
        <v>71</v>
      </c>
      <c r="AY326" s="232" t="s">
        <v>144</v>
      </c>
    </row>
    <row r="327" s="13" customFormat="1">
      <c r="A327" s="13"/>
      <c r="B327" s="187"/>
      <c r="C327" s="13"/>
      <c r="D327" s="188" t="s">
        <v>159</v>
      </c>
      <c r="E327" s="189" t="s">
        <v>3</v>
      </c>
      <c r="F327" s="190" t="s">
        <v>1669</v>
      </c>
      <c r="G327" s="13"/>
      <c r="H327" s="191">
        <v>1.1319999999999999</v>
      </c>
      <c r="I327" s="192"/>
      <c r="J327" s="13"/>
      <c r="K327" s="13"/>
      <c r="L327" s="187"/>
      <c r="M327" s="193"/>
      <c r="N327" s="194"/>
      <c r="O327" s="194"/>
      <c r="P327" s="194"/>
      <c r="Q327" s="194"/>
      <c r="R327" s="194"/>
      <c r="S327" s="194"/>
      <c r="T327" s="19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9" t="s">
        <v>159</v>
      </c>
      <c r="AU327" s="189" t="s">
        <v>151</v>
      </c>
      <c r="AV327" s="13" t="s">
        <v>81</v>
      </c>
      <c r="AW327" s="13" t="s">
        <v>33</v>
      </c>
      <c r="AX327" s="13" t="s">
        <v>71</v>
      </c>
      <c r="AY327" s="189" t="s">
        <v>144</v>
      </c>
    </row>
    <row r="328" s="13" customFormat="1">
      <c r="A328" s="13"/>
      <c r="B328" s="187"/>
      <c r="C328" s="13"/>
      <c r="D328" s="188" t="s">
        <v>159</v>
      </c>
      <c r="E328" s="189" t="s">
        <v>3</v>
      </c>
      <c r="F328" s="190" t="s">
        <v>1670</v>
      </c>
      <c r="G328" s="13"/>
      <c r="H328" s="191">
        <v>0.159</v>
      </c>
      <c r="I328" s="192"/>
      <c r="J328" s="13"/>
      <c r="K328" s="13"/>
      <c r="L328" s="187"/>
      <c r="M328" s="193"/>
      <c r="N328" s="194"/>
      <c r="O328" s="194"/>
      <c r="P328" s="194"/>
      <c r="Q328" s="194"/>
      <c r="R328" s="194"/>
      <c r="S328" s="194"/>
      <c r="T328" s="19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9" t="s">
        <v>159</v>
      </c>
      <c r="AU328" s="189" t="s">
        <v>151</v>
      </c>
      <c r="AV328" s="13" t="s">
        <v>81</v>
      </c>
      <c r="AW328" s="13" t="s">
        <v>33</v>
      </c>
      <c r="AX328" s="13" t="s">
        <v>71</v>
      </c>
      <c r="AY328" s="189" t="s">
        <v>144</v>
      </c>
    </row>
    <row r="329" s="14" customFormat="1">
      <c r="A329" s="14"/>
      <c r="B329" s="196"/>
      <c r="C329" s="14"/>
      <c r="D329" s="188" t="s">
        <v>159</v>
      </c>
      <c r="E329" s="197" t="s">
        <v>3</v>
      </c>
      <c r="F329" s="198" t="s">
        <v>163</v>
      </c>
      <c r="G329" s="14"/>
      <c r="H329" s="199">
        <v>2.9079999999999999</v>
      </c>
      <c r="I329" s="200"/>
      <c r="J329" s="14"/>
      <c r="K329" s="14"/>
      <c r="L329" s="196"/>
      <c r="M329" s="201"/>
      <c r="N329" s="202"/>
      <c r="O329" s="202"/>
      <c r="P329" s="202"/>
      <c r="Q329" s="202"/>
      <c r="R329" s="202"/>
      <c r="S329" s="202"/>
      <c r="T329" s="20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197" t="s">
        <v>159</v>
      </c>
      <c r="AU329" s="197" t="s">
        <v>151</v>
      </c>
      <c r="AV329" s="14" t="s">
        <v>151</v>
      </c>
      <c r="AW329" s="14" t="s">
        <v>33</v>
      </c>
      <c r="AX329" s="14" t="s">
        <v>79</v>
      </c>
      <c r="AY329" s="197" t="s">
        <v>144</v>
      </c>
    </row>
    <row r="330" s="2" customFormat="1" ht="55.5" customHeight="1">
      <c r="A330" s="41"/>
      <c r="B330" s="168"/>
      <c r="C330" s="169" t="s">
        <v>408</v>
      </c>
      <c r="D330" s="169" t="s">
        <v>146</v>
      </c>
      <c r="E330" s="170" t="s">
        <v>1278</v>
      </c>
      <c r="F330" s="171" t="s">
        <v>1279</v>
      </c>
      <c r="G330" s="172" t="s">
        <v>171</v>
      </c>
      <c r="H330" s="173">
        <v>26.010000000000002</v>
      </c>
      <c r="I330" s="174"/>
      <c r="J330" s="175">
        <f>ROUND(I330*H330,2)</f>
        <v>0</v>
      </c>
      <c r="K330" s="171" t="s">
        <v>150</v>
      </c>
      <c r="L330" s="42"/>
      <c r="M330" s="176" t="s">
        <v>3</v>
      </c>
      <c r="N330" s="177" t="s">
        <v>42</v>
      </c>
      <c r="O330" s="75"/>
      <c r="P330" s="178">
        <f>O330*H330</f>
        <v>0</v>
      </c>
      <c r="Q330" s="178">
        <v>0.03465</v>
      </c>
      <c r="R330" s="178">
        <f>Q330*H330</f>
        <v>0.90124650000000006</v>
      </c>
      <c r="S330" s="178">
        <v>0</v>
      </c>
      <c r="T330" s="179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180" t="s">
        <v>869</v>
      </c>
      <c r="AT330" s="180" t="s">
        <v>146</v>
      </c>
      <c r="AU330" s="180" t="s">
        <v>151</v>
      </c>
      <c r="AY330" s="22" t="s">
        <v>144</v>
      </c>
      <c r="BE330" s="181">
        <f>IF(N330="základní",J330,0)</f>
        <v>0</v>
      </c>
      <c r="BF330" s="181">
        <f>IF(N330="snížená",J330,0)</f>
        <v>0</v>
      </c>
      <c r="BG330" s="181">
        <f>IF(N330="zákl. přenesená",J330,0)</f>
        <v>0</v>
      </c>
      <c r="BH330" s="181">
        <f>IF(N330="sníž. přenesená",J330,0)</f>
        <v>0</v>
      </c>
      <c r="BI330" s="181">
        <f>IF(N330="nulová",J330,0)</f>
        <v>0</v>
      </c>
      <c r="BJ330" s="22" t="s">
        <v>79</v>
      </c>
      <c r="BK330" s="181">
        <f>ROUND(I330*H330,2)</f>
        <v>0</v>
      </c>
      <c r="BL330" s="22" t="s">
        <v>869</v>
      </c>
      <c r="BM330" s="180" t="s">
        <v>1671</v>
      </c>
    </row>
    <row r="331" s="2" customFormat="1">
      <c r="A331" s="41"/>
      <c r="B331" s="42"/>
      <c r="C331" s="41"/>
      <c r="D331" s="182" t="s">
        <v>153</v>
      </c>
      <c r="E331" s="41"/>
      <c r="F331" s="183" t="s">
        <v>1281</v>
      </c>
      <c r="G331" s="41"/>
      <c r="H331" s="41"/>
      <c r="I331" s="184"/>
      <c r="J331" s="41"/>
      <c r="K331" s="41"/>
      <c r="L331" s="42"/>
      <c r="M331" s="185"/>
      <c r="N331" s="186"/>
      <c r="O331" s="75"/>
      <c r="P331" s="75"/>
      <c r="Q331" s="75"/>
      <c r="R331" s="75"/>
      <c r="S331" s="75"/>
      <c r="T331" s="76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2" t="s">
        <v>153</v>
      </c>
      <c r="AU331" s="22" t="s">
        <v>151</v>
      </c>
    </row>
    <row r="332" s="13" customFormat="1">
      <c r="A332" s="13"/>
      <c r="B332" s="187"/>
      <c r="C332" s="13"/>
      <c r="D332" s="188" t="s">
        <v>159</v>
      </c>
      <c r="E332" s="189" t="s">
        <v>3</v>
      </c>
      <c r="F332" s="190" t="s">
        <v>1672</v>
      </c>
      <c r="G332" s="13"/>
      <c r="H332" s="191">
        <v>1.6399999999999999</v>
      </c>
      <c r="I332" s="192"/>
      <c r="J332" s="13"/>
      <c r="K332" s="13"/>
      <c r="L332" s="187"/>
      <c r="M332" s="193"/>
      <c r="N332" s="194"/>
      <c r="O332" s="194"/>
      <c r="P332" s="194"/>
      <c r="Q332" s="194"/>
      <c r="R332" s="194"/>
      <c r="S332" s="194"/>
      <c r="T332" s="19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9" t="s">
        <v>159</v>
      </c>
      <c r="AU332" s="189" t="s">
        <v>151</v>
      </c>
      <c r="AV332" s="13" t="s">
        <v>81</v>
      </c>
      <c r="AW332" s="13" t="s">
        <v>33</v>
      </c>
      <c r="AX332" s="13" t="s">
        <v>71</v>
      </c>
      <c r="AY332" s="189" t="s">
        <v>144</v>
      </c>
    </row>
    <row r="333" s="13" customFormat="1">
      <c r="A333" s="13"/>
      <c r="B333" s="187"/>
      <c r="C333" s="13"/>
      <c r="D333" s="188" t="s">
        <v>159</v>
      </c>
      <c r="E333" s="189" t="s">
        <v>3</v>
      </c>
      <c r="F333" s="190" t="s">
        <v>1673</v>
      </c>
      <c r="G333" s="13"/>
      <c r="H333" s="191">
        <v>1</v>
      </c>
      <c r="I333" s="192"/>
      <c r="J333" s="13"/>
      <c r="K333" s="13"/>
      <c r="L333" s="187"/>
      <c r="M333" s="193"/>
      <c r="N333" s="194"/>
      <c r="O333" s="194"/>
      <c r="P333" s="194"/>
      <c r="Q333" s="194"/>
      <c r="R333" s="194"/>
      <c r="S333" s="194"/>
      <c r="T333" s="19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9" t="s">
        <v>159</v>
      </c>
      <c r="AU333" s="189" t="s">
        <v>151</v>
      </c>
      <c r="AV333" s="13" t="s">
        <v>81</v>
      </c>
      <c r="AW333" s="13" t="s">
        <v>33</v>
      </c>
      <c r="AX333" s="13" t="s">
        <v>71</v>
      </c>
      <c r="AY333" s="189" t="s">
        <v>144</v>
      </c>
    </row>
    <row r="334" s="13" customFormat="1">
      <c r="A334" s="13"/>
      <c r="B334" s="187"/>
      <c r="C334" s="13"/>
      <c r="D334" s="188" t="s">
        <v>159</v>
      </c>
      <c r="E334" s="189" t="s">
        <v>3</v>
      </c>
      <c r="F334" s="190" t="s">
        <v>1674</v>
      </c>
      <c r="G334" s="13"/>
      <c r="H334" s="191">
        <v>1.6399999999999999</v>
      </c>
      <c r="I334" s="192"/>
      <c r="J334" s="13"/>
      <c r="K334" s="13"/>
      <c r="L334" s="187"/>
      <c r="M334" s="193"/>
      <c r="N334" s="194"/>
      <c r="O334" s="194"/>
      <c r="P334" s="194"/>
      <c r="Q334" s="194"/>
      <c r="R334" s="194"/>
      <c r="S334" s="194"/>
      <c r="T334" s="19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9" t="s">
        <v>159</v>
      </c>
      <c r="AU334" s="189" t="s">
        <v>151</v>
      </c>
      <c r="AV334" s="13" t="s">
        <v>81</v>
      </c>
      <c r="AW334" s="13" t="s">
        <v>33</v>
      </c>
      <c r="AX334" s="13" t="s">
        <v>71</v>
      </c>
      <c r="AY334" s="189" t="s">
        <v>144</v>
      </c>
    </row>
    <row r="335" s="13" customFormat="1">
      <c r="A335" s="13"/>
      <c r="B335" s="187"/>
      <c r="C335" s="13"/>
      <c r="D335" s="188" t="s">
        <v>159</v>
      </c>
      <c r="E335" s="189" t="s">
        <v>3</v>
      </c>
      <c r="F335" s="190" t="s">
        <v>1675</v>
      </c>
      <c r="G335" s="13"/>
      <c r="H335" s="191">
        <v>2.6200000000000001</v>
      </c>
      <c r="I335" s="192"/>
      <c r="J335" s="13"/>
      <c r="K335" s="13"/>
      <c r="L335" s="187"/>
      <c r="M335" s="193"/>
      <c r="N335" s="194"/>
      <c r="O335" s="194"/>
      <c r="P335" s="194"/>
      <c r="Q335" s="194"/>
      <c r="R335" s="194"/>
      <c r="S335" s="194"/>
      <c r="T335" s="19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9" t="s">
        <v>159</v>
      </c>
      <c r="AU335" s="189" t="s">
        <v>151</v>
      </c>
      <c r="AV335" s="13" t="s">
        <v>81</v>
      </c>
      <c r="AW335" s="13" t="s">
        <v>33</v>
      </c>
      <c r="AX335" s="13" t="s">
        <v>71</v>
      </c>
      <c r="AY335" s="189" t="s">
        <v>144</v>
      </c>
    </row>
    <row r="336" s="13" customFormat="1">
      <c r="A336" s="13"/>
      <c r="B336" s="187"/>
      <c r="C336" s="13"/>
      <c r="D336" s="188" t="s">
        <v>159</v>
      </c>
      <c r="E336" s="189" t="s">
        <v>3</v>
      </c>
      <c r="F336" s="190" t="s">
        <v>1676</v>
      </c>
      <c r="G336" s="13"/>
      <c r="H336" s="191">
        <v>1.47</v>
      </c>
      <c r="I336" s="192"/>
      <c r="J336" s="13"/>
      <c r="K336" s="13"/>
      <c r="L336" s="187"/>
      <c r="M336" s="193"/>
      <c r="N336" s="194"/>
      <c r="O336" s="194"/>
      <c r="P336" s="194"/>
      <c r="Q336" s="194"/>
      <c r="R336" s="194"/>
      <c r="S336" s="194"/>
      <c r="T336" s="19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9" t="s">
        <v>159</v>
      </c>
      <c r="AU336" s="189" t="s">
        <v>151</v>
      </c>
      <c r="AV336" s="13" t="s">
        <v>81</v>
      </c>
      <c r="AW336" s="13" t="s">
        <v>33</v>
      </c>
      <c r="AX336" s="13" t="s">
        <v>71</v>
      </c>
      <c r="AY336" s="189" t="s">
        <v>144</v>
      </c>
    </row>
    <row r="337" s="13" customFormat="1">
      <c r="A337" s="13"/>
      <c r="B337" s="187"/>
      <c r="C337" s="13"/>
      <c r="D337" s="188" t="s">
        <v>159</v>
      </c>
      <c r="E337" s="189" t="s">
        <v>3</v>
      </c>
      <c r="F337" s="190" t="s">
        <v>1677</v>
      </c>
      <c r="G337" s="13"/>
      <c r="H337" s="191">
        <v>2.6200000000000001</v>
      </c>
      <c r="I337" s="192"/>
      <c r="J337" s="13"/>
      <c r="K337" s="13"/>
      <c r="L337" s="187"/>
      <c r="M337" s="193"/>
      <c r="N337" s="194"/>
      <c r="O337" s="194"/>
      <c r="P337" s="194"/>
      <c r="Q337" s="194"/>
      <c r="R337" s="194"/>
      <c r="S337" s="194"/>
      <c r="T337" s="19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9" t="s">
        <v>159</v>
      </c>
      <c r="AU337" s="189" t="s">
        <v>151</v>
      </c>
      <c r="AV337" s="13" t="s">
        <v>81</v>
      </c>
      <c r="AW337" s="13" t="s">
        <v>33</v>
      </c>
      <c r="AX337" s="13" t="s">
        <v>71</v>
      </c>
      <c r="AY337" s="189" t="s">
        <v>144</v>
      </c>
    </row>
    <row r="338" s="13" customFormat="1">
      <c r="A338" s="13"/>
      <c r="B338" s="187"/>
      <c r="C338" s="13"/>
      <c r="D338" s="188" t="s">
        <v>159</v>
      </c>
      <c r="E338" s="189" t="s">
        <v>3</v>
      </c>
      <c r="F338" s="190" t="s">
        <v>1678</v>
      </c>
      <c r="G338" s="13"/>
      <c r="H338" s="191">
        <v>2.02</v>
      </c>
      <c r="I338" s="192"/>
      <c r="J338" s="13"/>
      <c r="K338" s="13"/>
      <c r="L338" s="187"/>
      <c r="M338" s="193"/>
      <c r="N338" s="194"/>
      <c r="O338" s="194"/>
      <c r="P338" s="194"/>
      <c r="Q338" s="194"/>
      <c r="R338" s="194"/>
      <c r="S338" s="194"/>
      <c r="T338" s="19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9" t="s">
        <v>159</v>
      </c>
      <c r="AU338" s="189" t="s">
        <v>151</v>
      </c>
      <c r="AV338" s="13" t="s">
        <v>81</v>
      </c>
      <c r="AW338" s="13" t="s">
        <v>33</v>
      </c>
      <c r="AX338" s="13" t="s">
        <v>71</v>
      </c>
      <c r="AY338" s="189" t="s">
        <v>144</v>
      </c>
    </row>
    <row r="339" s="13" customFormat="1">
      <c r="A339" s="13"/>
      <c r="B339" s="187"/>
      <c r="C339" s="13"/>
      <c r="D339" s="188" t="s">
        <v>159</v>
      </c>
      <c r="E339" s="189" t="s">
        <v>3</v>
      </c>
      <c r="F339" s="190" t="s">
        <v>1679</v>
      </c>
      <c r="G339" s="13"/>
      <c r="H339" s="191">
        <v>2.7599999999999998</v>
      </c>
      <c r="I339" s="192"/>
      <c r="J339" s="13"/>
      <c r="K339" s="13"/>
      <c r="L339" s="187"/>
      <c r="M339" s="193"/>
      <c r="N339" s="194"/>
      <c r="O339" s="194"/>
      <c r="P339" s="194"/>
      <c r="Q339" s="194"/>
      <c r="R339" s="194"/>
      <c r="S339" s="194"/>
      <c r="T339" s="19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9" t="s">
        <v>159</v>
      </c>
      <c r="AU339" s="189" t="s">
        <v>151</v>
      </c>
      <c r="AV339" s="13" t="s">
        <v>81</v>
      </c>
      <c r="AW339" s="13" t="s">
        <v>33</v>
      </c>
      <c r="AX339" s="13" t="s">
        <v>71</v>
      </c>
      <c r="AY339" s="189" t="s">
        <v>144</v>
      </c>
    </row>
    <row r="340" s="13" customFormat="1">
      <c r="A340" s="13"/>
      <c r="B340" s="187"/>
      <c r="C340" s="13"/>
      <c r="D340" s="188" t="s">
        <v>159</v>
      </c>
      <c r="E340" s="189" t="s">
        <v>3</v>
      </c>
      <c r="F340" s="190" t="s">
        <v>1680</v>
      </c>
      <c r="G340" s="13"/>
      <c r="H340" s="191">
        <v>2.3599999999999999</v>
      </c>
      <c r="I340" s="192"/>
      <c r="J340" s="13"/>
      <c r="K340" s="13"/>
      <c r="L340" s="187"/>
      <c r="M340" s="193"/>
      <c r="N340" s="194"/>
      <c r="O340" s="194"/>
      <c r="P340" s="194"/>
      <c r="Q340" s="194"/>
      <c r="R340" s="194"/>
      <c r="S340" s="194"/>
      <c r="T340" s="19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9" t="s">
        <v>159</v>
      </c>
      <c r="AU340" s="189" t="s">
        <v>151</v>
      </c>
      <c r="AV340" s="13" t="s">
        <v>81</v>
      </c>
      <c r="AW340" s="13" t="s">
        <v>33</v>
      </c>
      <c r="AX340" s="13" t="s">
        <v>71</v>
      </c>
      <c r="AY340" s="189" t="s">
        <v>144</v>
      </c>
    </row>
    <row r="341" s="13" customFormat="1">
      <c r="A341" s="13"/>
      <c r="B341" s="187"/>
      <c r="C341" s="13"/>
      <c r="D341" s="188" t="s">
        <v>159</v>
      </c>
      <c r="E341" s="189" t="s">
        <v>3</v>
      </c>
      <c r="F341" s="190" t="s">
        <v>1681</v>
      </c>
      <c r="G341" s="13"/>
      <c r="H341" s="191">
        <v>2</v>
      </c>
      <c r="I341" s="192"/>
      <c r="J341" s="13"/>
      <c r="K341" s="13"/>
      <c r="L341" s="187"/>
      <c r="M341" s="193"/>
      <c r="N341" s="194"/>
      <c r="O341" s="194"/>
      <c r="P341" s="194"/>
      <c r="Q341" s="194"/>
      <c r="R341" s="194"/>
      <c r="S341" s="194"/>
      <c r="T341" s="19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9" t="s">
        <v>159</v>
      </c>
      <c r="AU341" s="189" t="s">
        <v>151</v>
      </c>
      <c r="AV341" s="13" t="s">
        <v>81</v>
      </c>
      <c r="AW341" s="13" t="s">
        <v>33</v>
      </c>
      <c r="AX341" s="13" t="s">
        <v>71</v>
      </c>
      <c r="AY341" s="189" t="s">
        <v>144</v>
      </c>
    </row>
    <row r="342" s="13" customFormat="1">
      <c r="A342" s="13"/>
      <c r="B342" s="187"/>
      <c r="C342" s="13"/>
      <c r="D342" s="188" t="s">
        <v>159</v>
      </c>
      <c r="E342" s="189" t="s">
        <v>3</v>
      </c>
      <c r="F342" s="190" t="s">
        <v>1682</v>
      </c>
      <c r="G342" s="13"/>
      <c r="H342" s="191">
        <v>1.6399999999999999</v>
      </c>
      <c r="I342" s="192"/>
      <c r="J342" s="13"/>
      <c r="K342" s="13"/>
      <c r="L342" s="187"/>
      <c r="M342" s="193"/>
      <c r="N342" s="194"/>
      <c r="O342" s="194"/>
      <c r="P342" s="194"/>
      <c r="Q342" s="194"/>
      <c r="R342" s="194"/>
      <c r="S342" s="194"/>
      <c r="T342" s="19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9" t="s">
        <v>159</v>
      </c>
      <c r="AU342" s="189" t="s">
        <v>151</v>
      </c>
      <c r="AV342" s="13" t="s">
        <v>81</v>
      </c>
      <c r="AW342" s="13" t="s">
        <v>33</v>
      </c>
      <c r="AX342" s="13" t="s">
        <v>71</v>
      </c>
      <c r="AY342" s="189" t="s">
        <v>144</v>
      </c>
    </row>
    <row r="343" s="13" customFormat="1">
      <c r="A343" s="13"/>
      <c r="B343" s="187"/>
      <c r="C343" s="13"/>
      <c r="D343" s="188" t="s">
        <v>159</v>
      </c>
      <c r="E343" s="189" t="s">
        <v>3</v>
      </c>
      <c r="F343" s="190" t="s">
        <v>1683</v>
      </c>
      <c r="G343" s="13"/>
      <c r="H343" s="191">
        <v>2.8799999999999999</v>
      </c>
      <c r="I343" s="192"/>
      <c r="J343" s="13"/>
      <c r="K343" s="13"/>
      <c r="L343" s="187"/>
      <c r="M343" s="193"/>
      <c r="N343" s="194"/>
      <c r="O343" s="194"/>
      <c r="P343" s="194"/>
      <c r="Q343" s="194"/>
      <c r="R343" s="194"/>
      <c r="S343" s="194"/>
      <c r="T343" s="19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9" t="s">
        <v>159</v>
      </c>
      <c r="AU343" s="189" t="s">
        <v>151</v>
      </c>
      <c r="AV343" s="13" t="s">
        <v>81</v>
      </c>
      <c r="AW343" s="13" t="s">
        <v>33</v>
      </c>
      <c r="AX343" s="13" t="s">
        <v>71</v>
      </c>
      <c r="AY343" s="189" t="s">
        <v>144</v>
      </c>
    </row>
    <row r="344" s="13" customFormat="1">
      <c r="A344" s="13"/>
      <c r="B344" s="187"/>
      <c r="C344" s="13"/>
      <c r="D344" s="188" t="s">
        <v>159</v>
      </c>
      <c r="E344" s="189" t="s">
        <v>3</v>
      </c>
      <c r="F344" s="190" t="s">
        <v>1684</v>
      </c>
      <c r="G344" s="13"/>
      <c r="H344" s="191">
        <v>1.3600000000000001</v>
      </c>
      <c r="I344" s="192"/>
      <c r="J344" s="13"/>
      <c r="K344" s="13"/>
      <c r="L344" s="187"/>
      <c r="M344" s="193"/>
      <c r="N344" s="194"/>
      <c r="O344" s="194"/>
      <c r="P344" s="194"/>
      <c r="Q344" s="194"/>
      <c r="R344" s="194"/>
      <c r="S344" s="194"/>
      <c r="T344" s="19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9" t="s">
        <v>159</v>
      </c>
      <c r="AU344" s="189" t="s">
        <v>151</v>
      </c>
      <c r="AV344" s="13" t="s">
        <v>81</v>
      </c>
      <c r="AW344" s="13" t="s">
        <v>33</v>
      </c>
      <c r="AX344" s="13" t="s">
        <v>71</v>
      </c>
      <c r="AY344" s="189" t="s">
        <v>144</v>
      </c>
    </row>
    <row r="345" s="14" customFormat="1">
      <c r="A345" s="14"/>
      <c r="B345" s="196"/>
      <c r="C345" s="14"/>
      <c r="D345" s="188" t="s">
        <v>159</v>
      </c>
      <c r="E345" s="197" t="s">
        <v>3</v>
      </c>
      <c r="F345" s="198" t="s">
        <v>163</v>
      </c>
      <c r="G345" s="14"/>
      <c r="H345" s="199">
        <v>26.010000000000002</v>
      </c>
      <c r="I345" s="200"/>
      <c r="J345" s="14"/>
      <c r="K345" s="14"/>
      <c r="L345" s="196"/>
      <c r="M345" s="201"/>
      <c r="N345" s="202"/>
      <c r="O345" s="202"/>
      <c r="P345" s="202"/>
      <c r="Q345" s="202"/>
      <c r="R345" s="202"/>
      <c r="S345" s="202"/>
      <c r="T345" s="20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197" t="s">
        <v>159</v>
      </c>
      <c r="AU345" s="197" t="s">
        <v>151</v>
      </c>
      <c r="AV345" s="14" t="s">
        <v>151</v>
      </c>
      <c r="AW345" s="14" t="s">
        <v>33</v>
      </c>
      <c r="AX345" s="14" t="s">
        <v>79</v>
      </c>
      <c r="AY345" s="197" t="s">
        <v>144</v>
      </c>
    </row>
    <row r="346" s="2" customFormat="1" ht="24.15" customHeight="1">
      <c r="A346" s="41"/>
      <c r="B346" s="168"/>
      <c r="C346" s="205" t="s">
        <v>414</v>
      </c>
      <c r="D346" s="205" t="s">
        <v>238</v>
      </c>
      <c r="E346" s="206" t="s">
        <v>1286</v>
      </c>
      <c r="F346" s="207" t="s">
        <v>1287</v>
      </c>
      <c r="G346" s="208" t="s">
        <v>189</v>
      </c>
      <c r="H346" s="209">
        <v>1.6990000000000001</v>
      </c>
      <c r="I346" s="210"/>
      <c r="J346" s="211">
        <f>ROUND(I346*H346,2)</f>
        <v>0</v>
      </c>
      <c r="K346" s="207" t="s">
        <v>590</v>
      </c>
      <c r="L346" s="212"/>
      <c r="M346" s="213" t="s">
        <v>3</v>
      </c>
      <c r="N346" s="214" t="s">
        <v>42</v>
      </c>
      <c r="O346" s="75"/>
      <c r="P346" s="178">
        <f>O346*H346</f>
        <v>0</v>
      </c>
      <c r="Q346" s="178">
        <v>2.5</v>
      </c>
      <c r="R346" s="178">
        <f>Q346*H346</f>
        <v>4.2475000000000005</v>
      </c>
      <c r="S346" s="178">
        <v>0</v>
      </c>
      <c r="T346" s="179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180" t="s">
        <v>869</v>
      </c>
      <c r="AT346" s="180" t="s">
        <v>238</v>
      </c>
      <c r="AU346" s="180" t="s">
        <v>151</v>
      </c>
      <c r="AY346" s="22" t="s">
        <v>144</v>
      </c>
      <c r="BE346" s="181">
        <f>IF(N346="základní",J346,0)</f>
        <v>0</v>
      </c>
      <c r="BF346" s="181">
        <f>IF(N346="snížená",J346,0)</f>
        <v>0</v>
      </c>
      <c r="BG346" s="181">
        <f>IF(N346="zákl. přenesená",J346,0)</f>
        <v>0</v>
      </c>
      <c r="BH346" s="181">
        <f>IF(N346="sníž. přenesená",J346,0)</f>
        <v>0</v>
      </c>
      <c r="BI346" s="181">
        <f>IF(N346="nulová",J346,0)</f>
        <v>0</v>
      </c>
      <c r="BJ346" s="22" t="s">
        <v>79</v>
      </c>
      <c r="BK346" s="181">
        <f>ROUND(I346*H346,2)</f>
        <v>0</v>
      </c>
      <c r="BL346" s="22" t="s">
        <v>869</v>
      </c>
      <c r="BM346" s="180" t="s">
        <v>1685</v>
      </c>
    </row>
    <row r="347" s="13" customFormat="1">
      <c r="A347" s="13"/>
      <c r="B347" s="187"/>
      <c r="C347" s="13"/>
      <c r="D347" s="188" t="s">
        <v>159</v>
      </c>
      <c r="E347" s="189" t="s">
        <v>3</v>
      </c>
      <c r="F347" s="190" t="s">
        <v>1686</v>
      </c>
      <c r="G347" s="13"/>
      <c r="H347" s="191">
        <v>0.083000000000000004</v>
      </c>
      <c r="I347" s="192"/>
      <c r="J347" s="13"/>
      <c r="K347" s="13"/>
      <c r="L347" s="187"/>
      <c r="M347" s="193"/>
      <c r="N347" s="194"/>
      <c r="O347" s="194"/>
      <c r="P347" s="194"/>
      <c r="Q347" s="194"/>
      <c r="R347" s="194"/>
      <c r="S347" s="194"/>
      <c r="T347" s="19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9" t="s">
        <v>159</v>
      </c>
      <c r="AU347" s="189" t="s">
        <v>151</v>
      </c>
      <c r="AV347" s="13" t="s">
        <v>81</v>
      </c>
      <c r="AW347" s="13" t="s">
        <v>33</v>
      </c>
      <c r="AX347" s="13" t="s">
        <v>71</v>
      </c>
      <c r="AY347" s="189" t="s">
        <v>144</v>
      </c>
    </row>
    <row r="348" s="13" customFormat="1">
      <c r="A348" s="13"/>
      <c r="B348" s="187"/>
      <c r="C348" s="13"/>
      <c r="D348" s="188" t="s">
        <v>159</v>
      </c>
      <c r="E348" s="189" t="s">
        <v>3</v>
      </c>
      <c r="F348" s="190" t="s">
        <v>1687</v>
      </c>
      <c r="G348" s="13"/>
      <c r="H348" s="191">
        <v>0.044999999999999998</v>
      </c>
      <c r="I348" s="192"/>
      <c r="J348" s="13"/>
      <c r="K348" s="13"/>
      <c r="L348" s="187"/>
      <c r="M348" s="193"/>
      <c r="N348" s="194"/>
      <c r="O348" s="194"/>
      <c r="P348" s="194"/>
      <c r="Q348" s="194"/>
      <c r="R348" s="194"/>
      <c r="S348" s="194"/>
      <c r="T348" s="19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9" t="s">
        <v>159</v>
      </c>
      <c r="AU348" s="189" t="s">
        <v>151</v>
      </c>
      <c r="AV348" s="13" t="s">
        <v>81</v>
      </c>
      <c r="AW348" s="13" t="s">
        <v>33</v>
      </c>
      <c r="AX348" s="13" t="s">
        <v>71</v>
      </c>
      <c r="AY348" s="189" t="s">
        <v>144</v>
      </c>
    </row>
    <row r="349" s="13" customFormat="1">
      <c r="A349" s="13"/>
      <c r="B349" s="187"/>
      <c r="C349" s="13"/>
      <c r="D349" s="188" t="s">
        <v>159</v>
      </c>
      <c r="E349" s="189" t="s">
        <v>3</v>
      </c>
      <c r="F349" s="190" t="s">
        <v>1688</v>
      </c>
      <c r="G349" s="13"/>
      <c r="H349" s="191">
        <v>0.062</v>
      </c>
      <c r="I349" s="192"/>
      <c r="J349" s="13"/>
      <c r="K349" s="13"/>
      <c r="L349" s="187"/>
      <c r="M349" s="193"/>
      <c r="N349" s="194"/>
      <c r="O349" s="194"/>
      <c r="P349" s="194"/>
      <c r="Q349" s="194"/>
      <c r="R349" s="194"/>
      <c r="S349" s="194"/>
      <c r="T349" s="19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9" t="s">
        <v>159</v>
      </c>
      <c r="AU349" s="189" t="s">
        <v>151</v>
      </c>
      <c r="AV349" s="13" t="s">
        <v>81</v>
      </c>
      <c r="AW349" s="13" t="s">
        <v>33</v>
      </c>
      <c r="AX349" s="13" t="s">
        <v>71</v>
      </c>
      <c r="AY349" s="189" t="s">
        <v>144</v>
      </c>
    </row>
    <row r="350" s="13" customFormat="1">
      <c r="A350" s="13"/>
      <c r="B350" s="187"/>
      <c r="C350" s="13"/>
      <c r="D350" s="188" t="s">
        <v>159</v>
      </c>
      <c r="E350" s="189" t="s">
        <v>3</v>
      </c>
      <c r="F350" s="190" t="s">
        <v>1689</v>
      </c>
      <c r="G350" s="13"/>
      <c r="H350" s="191">
        <v>0.153</v>
      </c>
      <c r="I350" s="192"/>
      <c r="J350" s="13"/>
      <c r="K350" s="13"/>
      <c r="L350" s="187"/>
      <c r="M350" s="193"/>
      <c r="N350" s="194"/>
      <c r="O350" s="194"/>
      <c r="P350" s="194"/>
      <c r="Q350" s="194"/>
      <c r="R350" s="194"/>
      <c r="S350" s="194"/>
      <c r="T350" s="19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89" t="s">
        <v>159</v>
      </c>
      <c r="AU350" s="189" t="s">
        <v>151</v>
      </c>
      <c r="AV350" s="13" t="s">
        <v>81</v>
      </c>
      <c r="AW350" s="13" t="s">
        <v>33</v>
      </c>
      <c r="AX350" s="13" t="s">
        <v>71</v>
      </c>
      <c r="AY350" s="189" t="s">
        <v>144</v>
      </c>
    </row>
    <row r="351" s="13" customFormat="1">
      <c r="A351" s="13"/>
      <c r="B351" s="187"/>
      <c r="C351" s="13"/>
      <c r="D351" s="188" t="s">
        <v>159</v>
      </c>
      <c r="E351" s="189" t="s">
        <v>3</v>
      </c>
      <c r="F351" s="190" t="s">
        <v>1690</v>
      </c>
      <c r="G351" s="13"/>
      <c r="H351" s="191">
        <v>0.11</v>
      </c>
      <c r="I351" s="192"/>
      <c r="J351" s="13"/>
      <c r="K351" s="13"/>
      <c r="L351" s="187"/>
      <c r="M351" s="193"/>
      <c r="N351" s="194"/>
      <c r="O351" s="194"/>
      <c r="P351" s="194"/>
      <c r="Q351" s="194"/>
      <c r="R351" s="194"/>
      <c r="S351" s="194"/>
      <c r="T351" s="19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9" t="s">
        <v>159</v>
      </c>
      <c r="AU351" s="189" t="s">
        <v>151</v>
      </c>
      <c r="AV351" s="13" t="s">
        <v>81</v>
      </c>
      <c r="AW351" s="13" t="s">
        <v>33</v>
      </c>
      <c r="AX351" s="13" t="s">
        <v>71</v>
      </c>
      <c r="AY351" s="189" t="s">
        <v>144</v>
      </c>
    </row>
    <row r="352" s="13" customFormat="1">
      <c r="A352" s="13"/>
      <c r="B352" s="187"/>
      <c r="C352" s="13"/>
      <c r="D352" s="188" t="s">
        <v>159</v>
      </c>
      <c r="E352" s="189" t="s">
        <v>3</v>
      </c>
      <c r="F352" s="190" t="s">
        <v>1691</v>
      </c>
      <c r="G352" s="13"/>
      <c r="H352" s="191">
        <v>0.17100000000000001</v>
      </c>
      <c r="I352" s="192"/>
      <c r="J352" s="13"/>
      <c r="K352" s="13"/>
      <c r="L352" s="187"/>
      <c r="M352" s="193"/>
      <c r="N352" s="194"/>
      <c r="O352" s="194"/>
      <c r="P352" s="194"/>
      <c r="Q352" s="194"/>
      <c r="R352" s="194"/>
      <c r="S352" s="194"/>
      <c r="T352" s="19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9" t="s">
        <v>159</v>
      </c>
      <c r="AU352" s="189" t="s">
        <v>151</v>
      </c>
      <c r="AV352" s="13" t="s">
        <v>81</v>
      </c>
      <c r="AW352" s="13" t="s">
        <v>33</v>
      </c>
      <c r="AX352" s="13" t="s">
        <v>71</v>
      </c>
      <c r="AY352" s="189" t="s">
        <v>144</v>
      </c>
    </row>
    <row r="353" s="13" customFormat="1">
      <c r="A353" s="13"/>
      <c r="B353" s="187"/>
      <c r="C353" s="13"/>
      <c r="D353" s="188" t="s">
        <v>159</v>
      </c>
      <c r="E353" s="189" t="s">
        <v>3</v>
      </c>
      <c r="F353" s="190" t="s">
        <v>1692</v>
      </c>
      <c r="G353" s="13"/>
      <c r="H353" s="191">
        <v>0.090999999999999998</v>
      </c>
      <c r="I353" s="192"/>
      <c r="J353" s="13"/>
      <c r="K353" s="13"/>
      <c r="L353" s="187"/>
      <c r="M353" s="193"/>
      <c r="N353" s="194"/>
      <c r="O353" s="194"/>
      <c r="P353" s="194"/>
      <c r="Q353" s="194"/>
      <c r="R353" s="194"/>
      <c r="S353" s="194"/>
      <c r="T353" s="19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9" t="s">
        <v>159</v>
      </c>
      <c r="AU353" s="189" t="s">
        <v>151</v>
      </c>
      <c r="AV353" s="13" t="s">
        <v>81</v>
      </c>
      <c r="AW353" s="13" t="s">
        <v>33</v>
      </c>
      <c r="AX353" s="13" t="s">
        <v>71</v>
      </c>
      <c r="AY353" s="189" t="s">
        <v>144</v>
      </c>
    </row>
    <row r="354" s="13" customFormat="1">
      <c r="A354" s="13"/>
      <c r="B354" s="187"/>
      <c r="C354" s="13"/>
      <c r="D354" s="188" t="s">
        <v>159</v>
      </c>
      <c r="E354" s="189" t="s">
        <v>3</v>
      </c>
      <c r="F354" s="190" t="s">
        <v>1693</v>
      </c>
      <c r="G354" s="13"/>
      <c r="H354" s="191">
        <v>0.27600000000000002</v>
      </c>
      <c r="I354" s="192"/>
      <c r="J354" s="13"/>
      <c r="K354" s="13"/>
      <c r="L354" s="187"/>
      <c r="M354" s="193"/>
      <c r="N354" s="194"/>
      <c r="O354" s="194"/>
      <c r="P354" s="194"/>
      <c r="Q354" s="194"/>
      <c r="R354" s="194"/>
      <c r="S354" s="194"/>
      <c r="T354" s="19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9" t="s">
        <v>159</v>
      </c>
      <c r="AU354" s="189" t="s">
        <v>151</v>
      </c>
      <c r="AV354" s="13" t="s">
        <v>81</v>
      </c>
      <c r="AW354" s="13" t="s">
        <v>33</v>
      </c>
      <c r="AX354" s="13" t="s">
        <v>71</v>
      </c>
      <c r="AY354" s="189" t="s">
        <v>144</v>
      </c>
    </row>
    <row r="355" s="13" customFormat="1">
      <c r="A355" s="13"/>
      <c r="B355" s="187"/>
      <c r="C355" s="13"/>
      <c r="D355" s="188" t="s">
        <v>159</v>
      </c>
      <c r="E355" s="189" t="s">
        <v>3</v>
      </c>
      <c r="F355" s="190" t="s">
        <v>1694</v>
      </c>
      <c r="G355" s="13"/>
      <c r="H355" s="191">
        <v>0.23599999999999999</v>
      </c>
      <c r="I355" s="192"/>
      <c r="J355" s="13"/>
      <c r="K355" s="13"/>
      <c r="L355" s="187"/>
      <c r="M355" s="193"/>
      <c r="N355" s="194"/>
      <c r="O355" s="194"/>
      <c r="P355" s="194"/>
      <c r="Q355" s="194"/>
      <c r="R355" s="194"/>
      <c r="S355" s="194"/>
      <c r="T355" s="19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9" t="s">
        <v>159</v>
      </c>
      <c r="AU355" s="189" t="s">
        <v>151</v>
      </c>
      <c r="AV355" s="13" t="s">
        <v>81</v>
      </c>
      <c r="AW355" s="13" t="s">
        <v>33</v>
      </c>
      <c r="AX355" s="13" t="s">
        <v>71</v>
      </c>
      <c r="AY355" s="189" t="s">
        <v>144</v>
      </c>
    </row>
    <row r="356" s="13" customFormat="1">
      <c r="A356" s="13"/>
      <c r="B356" s="187"/>
      <c r="C356" s="13"/>
      <c r="D356" s="188" t="s">
        <v>159</v>
      </c>
      <c r="E356" s="189" t="s">
        <v>3</v>
      </c>
      <c r="F356" s="190" t="s">
        <v>1695</v>
      </c>
      <c r="G356" s="13"/>
      <c r="H356" s="191">
        <v>0.152</v>
      </c>
      <c r="I356" s="192"/>
      <c r="J356" s="13"/>
      <c r="K356" s="13"/>
      <c r="L356" s="187"/>
      <c r="M356" s="193"/>
      <c r="N356" s="194"/>
      <c r="O356" s="194"/>
      <c r="P356" s="194"/>
      <c r="Q356" s="194"/>
      <c r="R356" s="194"/>
      <c r="S356" s="194"/>
      <c r="T356" s="19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9" t="s">
        <v>159</v>
      </c>
      <c r="AU356" s="189" t="s">
        <v>151</v>
      </c>
      <c r="AV356" s="13" t="s">
        <v>81</v>
      </c>
      <c r="AW356" s="13" t="s">
        <v>33</v>
      </c>
      <c r="AX356" s="13" t="s">
        <v>71</v>
      </c>
      <c r="AY356" s="189" t="s">
        <v>144</v>
      </c>
    </row>
    <row r="357" s="13" customFormat="1">
      <c r="A357" s="13"/>
      <c r="B357" s="187"/>
      <c r="C357" s="13"/>
      <c r="D357" s="188" t="s">
        <v>159</v>
      </c>
      <c r="E357" s="189" t="s">
        <v>3</v>
      </c>
      <c r="F357" s="190" t="s">
        <v>1696</v>
      </c>
      <c r="G357" s="13"/>
      <c r="H357" s="191">
        <v>0.125</v>
      </c>
      <c r="I357" s="192"/>
      <c r="J357" s="13"/>
      <c r="K357" s="13"/>
      <c r="L357" s="187"/>
      <c r="M357" s="193"/>
      <c r="N357" s="194"/>
      <c r="O357" s="194"/>
      <c r="P357" s="194"/>
      <c r="Q357" s="194"/>
      <c r="R357" s="194"/>
      <c r="S357" s="194"/>
      <c r="T357" s="19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9" t="s">
        <v>159</v>
      </c>
      <c r="AU357" s="189" t="s">
        <v>151</v>
      </c>
      <c r="AV357" s="13" t="s">
        <v>81</v>
      </c>
      <c r="AW357" s="13" t="s">
        <v>33</v>
      </c>
      <c r="AX357" s="13" t="s">
        <v>71</v>
      </c>
      <c r="AY357" s="189" t="s">
        <v>144</v>
      </c>
    </row>
    <row r="358" s="13" customFormat="1">
      <c r="A358" s="13"/>
      <c r="B358" s="187"/>
      <c r="C358" s="13"/>
      <c r="D358" s="188" t="s">
        <v>159</v>
      </c>
      <c r="E358" s="189" t="s">
        <v>3</v>
      </c>
      <c r="F358" s="190" t="s">
        <v>1697</v>
      </c>
      <c r="G358" s="13"/>
      <c r="H358" s="191">
        <v>0.13200000000000001</v>
      </c>
      <c r="I358" s="192"/>
      <c r="J358" s="13"/>
      <c r="K358" s="13"/>
      <c r="L358" s="187"/>
      <c r="M358" s="193"/>
      <c r="N358" s="194"/>
      <c r="O358" s="194"/>
      <c r="P358" s="194"/>
      <c r="Q358" s="194"/>
      <c r="R358" s="194"/>
      <c r="S358" s="194"/>
      <c r="T358" s="19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9" t="s">
        <v>159</v>
      </c>
      <c r="AU358" s="189" t="s">
        <v>151</v>
      </c>
      <c r="AV358" s="13" t="s">
        <v>81</v>
      </c>
      <c r="AW358" s="13" t="s">
        <v>33</v>
      </c>
      <c r="AX358" s="13" t="s">
        <v>71</v>
      </c>
      <c r="AY358" s="189" t="s">
        <v>144</v>
      </c>
    </row>
    <row r="359" s="13" customFormat="1">
      <c r="A359" s="13"/>
      <c r="B359" s="187"/>
      <c r="C359" s="13"/>
      <c r="D359" s="188" t="s">
        <v>159</v>
      </c>
      <c r="E359" s="189" t="s">
        <v>3</v>
      </c>
      <c r="F359" s="190" t="s">
        <v>1698</v>
      </c>
      <c r="G359" s="13"/>
      <c r="H359" s="191">
        <v>0.063</v>
      </c>
      <c r="I359" s="192"/>
      <c r="J359" s="13"/>
      <c r="K359" s="13"/>
      <c r="L359" s="187"/>
      <c r="M359" s="193"/>
      <c r="N359" s="194"/>
      <c r="O359" s="194"/>
      <c r="P359" s="194"/>
      <c r="Q359" s="194"/>
      <c r="R359" s="194"/>
      <c r="S359" s="194"/>
      <c r="T359" s="19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9" t="s">
        <v>159</v>
      </c>
      <c r="AU359" s="189" t="s">
        <v>151</v>
      </c>
      <c r="AV359" s="13" t="s">
        <v>81</v>
      </c>
      <c r="AW359" s="13" t="s">
        <v>33</v>
      </c>
      <c r="AX359" s="13" t="s">
        <v>71</v>
      </c>
      <c r="AY359" s="189" t="s">
        <v>144</v>
      </c>
    </row>
    <row r="360" s="14" customFormat="1">
      <c r="A360" s="14"/>
      <c r="B360" s="196"/>
      <c r="C360" s="14"/>
      <c r="D360" s="188" t="s">
        <v>159</v>
      </c>
      <c r="E360" s="197" t="s">
        <v>3</v>
      </c>
      <c r="F360" s="198" t="s">
        <v>163</v>
      </c>
      <c r="G360" s="14"/>
      <c r="H360" s="199">
        <v>1.6990000000000001</v>
      </c>
      <c r="I360" s="200"/>
      <c r="J360" s="14"/>
      <c r="K360" s="14"/>
      <c r="L360" s="196"/>
      <c r="M360" s="201"/>
      <c r="N360" s="202"/>
      <c r="O360" s="202"/>
      <c r="P360" s="202"/>
      <c r="Q360" s="202"/>
      <c r="R360" s="202"/>
      <c r="S360" s="202"/>
      <c r="T360" s="20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7" t="s">
        <v>159</v>
      </c>
      <c r="AU360" s="197" t="s">
        <v>151</v>
      </c>
      <c r="AV360" s="14" t="s">
        <v>151</v>
      </c>
      <c r="AW360" s="14" t="s">
        <v>33</v>
      </c>
      <c r="AX360" s="14" t="s">
        <v>79</v>
      </c>
      <c r="AY360" s="197" t="s">
        <v>144</v>
      </c>
    </row>
    <row r="361" s="12" customFormat="1" ht="22.8" customHeight="1">
      <c r="A361" s="12"/>
      <c r="B361" s="155"/>
      <c r="C361" s="12"/>
      <c r="D361" s="156" t="s">
        <v>70</v>
      </c>
      <c r="E361" s="166" t="s">
        <v>174</v>
      </c>
      <c r="F361" s="166" t="s">
        <v>260</v>
      </c>
      <c r="G361" s="12"/>
      <c r="H361" s="12"/>
      <c r="I361" s="158"/>
      <c r="J361" s="167">
        <f>BK361</f>
        <v>0</v>
      </c>
      <c r="K361" s="12"/>
      <c r="L361" s="155"/>
      <c r="M361" s="160"/>
      <c r="N361" s="161"/>
      <c r="O361" s="161"/>
      <c r="P361" s="162">
        <f>SUM(P362:P372)</f>
        <v>0</v>
      </c>
      <c r="Q361" s="161"/>
      <c r="R361" s="162">
        <f>SUM(R362:R372)</f>
        <v>11.865439</v>
      </c>
      <c r="S361" s="161"/>
      <c r="T361" s="163">
        <f>SUM(T362:T372)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56" t="s">
        <v>79</v>
      </c>
      <c r="AT361" s="164" t="s">
        <v>70</v>
      </c>
      <c r="AU361" s="164" t="s">
        <v>79</v>
      </c>
      <c r="AY361" s="156" t="s">
        <v>144</v>
      </c>
      <c r="BK361" s="165">
        <f>SUM(BK362:BK372)</f>
        <v>0</v>
      </c>
    </row>
    <row r="362" s="2" customFormat="1" ht="37.8" customHeight="1">
      <c r="A362" s="41"/>
      <c r="B362" s="168"/>
      <c r="C362" s="169" t="s">
        <v>419</v>
      </c>
      <c r="D362" s="169" t="s">
        <v>146</v>
      </c>
      <c r="E362" s="170" t="s">
        <v>1699</v>
      </c>
      <c r="F362" s="171" t="s">
        <v>1700</v>
      </c>
      <c r="G362" s="172" t="s">
        <v>149</v>
      </c>
      <c r="H362" s="173">
        <v>28.93</v>
      </c>
      <c r="I362" s="174"/>
      <c r="J362" s="175">
        <f>ROUND(I362*H362,2)</f>
        <v>0</v>
      </c>
      <c r="K362" s="171" t="s">
        <v>1701</v>
      </c>
      <c r="L362" s="42"/>
      <c r="M362" s="176" t="s">
        <v>3</v>
      </c>
      <c r="N362" s="177" t="s">
        <v>42</v>
      </c>
      <c r="O362" s="75"/>
      <c r="P362" s="178">
        <f>O362*H362</f>
        <v>0</v>
      </c>
      <c r="Q362" s="178">
        <v>0</v>
      </c>
      <c r="R362" s="178">
        <f>Q362*H362</f>
        <v>0</v>
      </c>
      <c r="S362" s="178">
        <v>0</v>
      </c>
      <c r="T362" s="179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180" t="s">
        <v>151</v>
      </c>
      <c r="AT362" s="180" t="s">
        <v>146</v>
      </c>
      <c r="AU362" s="180" t="s">
        <v>81</v>
      </c>
      <c r="AY362" s="22" t="s">
        <v>144</v>
      </c>
      <c r="BE362" s="181">
        <f>IF(N362="základní",J362,0)</f>
        <v>0</v>
      </c>
      <c r="BF362" s="181">
        <f>IF(N362="snížená",J362,0)</f>
        <v>0</v>
      </c>
      <c r="BG362" s="181">
        <f>IF(N362="zákl. přenesená",J362,0)</f>
        <v>0</v>
      </c>
      <c r="BH362" s="181">
        <f>IF(N362="sníž. přenesená",J362,0)</f>
        <v>0</v>
      </c>
      <c r="BI362" s="181">
        <f>IF(N362="nulová",J362,0)</f>
        <v>0</v>
      </c>
      <c r="BJ362" s="22" t="s">
        <v>79</v>
      </c>
      <c r="BK362" s="181">
        <f>ROUND(I362*H362,2)</f>
        <v>0</v>
      </c>
      <c r="BL362" s="22" t="s">
        <v>151</v>
      </c>
      <c r="BM362" s="180" t="s">
        <v>1702</v>
      </c>
    </row>
    <row r="363" s="2" customFormat="1">
      <c r="A363" s="41"/>
      <c r="B363" s="42"/>
      <c r="C363" s="41"/>
      <c r="D363" s="182" t="s">
        <v>153</v>
      </c>
      <c r="E363" s="41"/>
      <c r="F363" s="183" t="s">
        <v>1703</v>
      </c>
      <c r="G363" s="41"/>
      <c r="H363" s="41"/>
      <c r="I363" s="184"/>
      <c r="J363" s="41"/>
      <c r="K363" s="41"/>
      <c r="L363" s="42"/>
      <c r="M363" s="185"/>
      <c r="N363" s="186"/>
      <c r="O363" s="75"/>
      <c r="P363" s="75"/>
      <c r="Q363" s="75"/>
      <c r="R363" s="75"/>
      <c r="S363" s="75"/>
      <c r="T363" s="76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2" t="s">
        <v>153</v>
      </c>
      <c r="AU363" s="22" t="s">
        <v>81</v>
      </c>
    </row>
    <row r="364" s="13" customFormat="1">
      <c r="A364" s="13"/>
      <c r="B364" s="187"/>
      <c r="C364" s="13"/>
      <c r="D364" s="188" t="s">
        <v>159</v>
      </c>
      <c r="E364" s="189" t="s">
        <v>3</v>
      </c>
      <c r="F364" s="190" t="s">
        <v>1430</v>
      </c>
      <c r="G364" s="13"/>
      <c r="H364" s="191">
        <v>28.93</v>
      </c>
      <c r="I364" s="192"/>
      <c r="J364" s="13"/>
      <c r="K364" s="13"/>
      <c r="L364" s="187"/>
      <c r="M364" s="193"/>
      <c r="N364" s="194"/>
      <c r="O364" s="194"/>
      <c r="P364" s="194"/>
      <c r="Q364" s="194"/>
      <c r="R364" s="194"/>
      <c r="S364" s="194"/>
      <c r="T364" s="19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9" t="s">
        <v>159</v>
      </c>
      <c r="AU364" s="189" t="s">
        <v>81</v>
      </c>
      <c r="AV364" s="13" t="s">
        <v>81</v>
      </c>
      <c r="AW364" s="13" t="s">
        <v>33</v>
      </c>
      <c r="AX364" s="13" t="s">
        <v>79</v>
      </c>
      <c r="AY364" s="189" t="s">
        <v>144</v>
      </c>
    </row>
    <row r="365" s="2" customFormat="1" ht="55.5" customHeight="1">
      <c r="A365" s="41"/>
      <c r="B365" s="168"/>
      <c r="C365" s="169" t="s">
        <v>424</v>
      </c>
      <c r="D365" s="169" t="s">
        <v>146</v>
      </c>
      <c r="E365" s="170" t="s">
        <v>293</v>
      </c>
      <c r="F365" s="171" t="s">
        <v>1704</v>
      </c>
      <c r="G365" s="172" t="s">
        <v>149</v>
      </c>
      <c r="H365" s="173">
        <v>28.93</v>
      </c>
      <c r="I365" s="174"/>
      <c r="J365" s="175">
        <f>ROUND(I365*H365,2)</f>
        <v>0</v>
      </c>
      <c r="K365" s="171" t="s">
        <v>1701</v>
      </c>
      <c r="L365" s="42"/>
      <c r="M365" s="176" t="s">
        <v>3</v>
      </c>
      <c r="N365" s="177" t="s">
        <v>42</v>
      </c>
      <c r="O365" s="75"/>
      <c r="P365" s="178">
        <f>O365*H365</f>
        <v>0</v>
      </c>
      <c r="Q365" s="178">
        <v>0.1837</v>
      </c>
      <c r="R365" s="178">
        <f>Q365*H365</f>
        <v>5.3144410000000004</v>
      </c>
      <c r="S365" s="178">
        <v>0</v>
      </c>
      <c r="T365" s="179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180" t="s">
        <v>151</v>
      </c>
      <c r="AT365" s="180" t="s">
        <v>146</v>
      </c>
      <c r="AU365" s="180" t="s">
        <v>81</v>
      </c>
      <c r="AY365" s="22" t="s">
        <v>144</v>
      </c>
      <c r="BE365" s="181">
        <f>IF(N365="základní",J365,0)</f>
        <v>0</v>
      </c>
      <c r="BF365" s="181">
        <f>IF(N365="snížená",J365,0)</f>
        <v>0</v>
      </c>
      <c r="BG365" s="181">
        <f>IF(N365="zákl. přenesená",J365,0)</f>
        <v>0</v>
      </c>
      <c r="BH365" s="181">
        <f>IF(N365="sníž. přenesená",J365,0)</f>
        <v>0</v>
      </c>
      <c r="BI365" s="181">
        <f>IF(N365="nulová",J365,0)</f>
        <v>0</v>
      </c>
      <c r="BJ365" s="22" t="s">
        <v>79</v>
      </c>
      <c r="BK365" s="181">
        <f>ROUND(I365*H365,2)</f>
        <v>0</v>
      </c>
      <c r="BL365" s="22" t="s">
        <v>151</v>
      </c>
      <c r="BM365" s="180" t="s">
        <v>1705</v>
      </c>
    </row>
    <row r="366" s="2" customFormat="1">
      <c r="A366" s="41"/>
      <c r="B366" s="42"/>
      <c r="C366" s="41"/>
      <c r="D366" s="182" t="s">
        <v>153</v>
      </c>
      <c r="E366" s="41"/>
      <c r="F366" s="183" t="s">
        <v>1706</v>
      </c>
      <c r="G366" s="41"/>
      <c r="H366" s="41"/>
      <c r="I366" s="184"/>
      <c r="J366" s="41"/>
      <c r="K366" s="41"/>
      <c r="L366" s="42"/>
      <c r="M366" s="185"/>
      <c r="N366" s="186"/>
      <c r="O366" s="75"/>
      <c r="P366" s="75"/>
      <c r="Q366" s="75"/>
      <c r="R366" s="75"/>
      <c r="S366" s="75"/>
      <c r="T366" s="76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2" t="s">
        <v>153</v>
      </c>
      <c r="AU366" s="22" t="s">
        <v>81</v>
      </c>
    </row>
    <row r="367" s="13" customFormat="1">
      <c r="A367" s="13"/>
      <c r="B367" s="187"/>
      <c r="C367" s="13"/>
      <c r="D367" s="188" t="s">
        <v>159</v>
      </c>
      <c r="E367" s="189" t="s">
        <v>3</v>
      </c>
      <c r="F367" s="190" t="s">
        <v>1430</v>
      </c>
      <c r="G367" s="13"/>
      <c r="H367" s="191">
        <v>28.93</v>
      </c>
      <c r="I367" s="192"/>
      <c r="J367" s="13"/>
      <c r="K367" s="13"/>
      <c r="L367" s="187"/>
      <c r="M367" s="193"/>
      <c r="N367" s="194"/>
      <c r="O367" s="194"/>
      <c r="P367" s="194"/>
      <c r="Q367" s="194"/>
      <c r="R367" s="194"/>
      <c r="S367" s="194"/>
      <c r="T367" s="19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9" t="s">
        <v>159</v>
      </c>
      <c r="AU367" s="189" t="s">
        <v>81</v>
      </c>
      <c r="AV367" s="13" t="s">
        <v>81</v>
      </c>
      <c r="AW367" s="13" t="s">
        <v>33</v>
      </c>
      <c r="AX367" s="13" t="s">
        <v>79</v>
      </c>
      <c r="AY367" s="189" t="s">
        <v>144</v>
      </c>
    </row>
    <row r="368" s="2" customFormat="1" ht="16.5" customHeight="1">
      <c r="A368" s="41"/>
      <c r="B368" s="168"/>
      <c r="C368" s="205" t="s">
        <v>429</v>
      </c>
      <c r="D368" s="205" t="s">
        <v>238</v>
      </c>
      <c r="E368" s="206" t="s">
        <v>298</v>
      </c>
      <c r="F368" s="207" t="s">
        <v>299</v>
      </c>
      <c r="G368" s="208" t="s">
        <v>149</v>
      </c>
      <c r="H368" s="209">
        <v>29.509</v>
      </c>
      <c r="I368" s="210"/>
      <c r="J368" s="211">
        <f>ROUND(I368*H368,2)</f>
        <v>0</v>
      </c>
      <c r="K368" s="207" t="s">
        <v>1701</v>
      </c>
      <c r="L368" s="212"/>
      <c r="M368" s="213" t="s">
        <v>3</v>
      </c>
      <c r="N368" s="214" t="s">
        <v>42</v>
      </c>
      <c r="O368" s="75"/>
      <c r="P368" s="178">
        <f>O368*H368</f>
        <v>0</v>
      </c>
      <c r="Q368" s="178">
        <v>0.222</v>
      </c>
      <c r="R368" s="178">
        <f>Q368*H368</f>
        <v>6.5509979999999999</v>
      </c>
      <c r="S368" s="178">
        <v>0</v>
      </c>
      <c r="T368" s="179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180" t="s">
        <v>194</v>
      </c>
      <c r="AT368" s="180" t="s">
        <v>238</v>
      </c>
      <c r="AU368" s="180" t="s">
        <v>81</v>
      </c>
      <c r="AY368" s="22" t="s">
        <v>144</v>
      </c>
      <c r="BE368" s="181">
        <f>IF(N368="základní",J368,0)</f>
        <v>0</v>
      </c>
      <c r="BF368" s="181">
        <f>IF(N368="snížená",J368,0)</f>
        <v>0</v>
      </c>
      <c r="BG368" s="181">
        <f>IF(N368="zákl. přenesená",J368,0)</f>
        <v>0</v>
      </c>
      <c r="BH368" s="181">
        <f>IF(N368="sníž. přenesená",J368,0)</f>
        <v>0</v>
      </c>
      <c r="BI368" s="181">
        <f>IF(N368="nulová",J368,0)</f>
        <v>0</v>
      </c>
      <c r="BJ368" s="22" t="s">
        <v>79</v>
      </c>
      <c r="BK368" s="181">
        <f>ROUND(I368*H368,2)</f>
        <v>0</v>
      </c>
      <c r="BL368" s="22" t="s">
        <v>151</v>
      </c>
      <c r="BM368" s="180" t="s">
        <v>1707</v>
      </c>
    </row>
    <row r="369" s="13" customFormat="1">
      <c r="A369" s="13"/>
      <c r="B369" s="187"/>
      <c r="C369" s="13"/>
      <c r="D369" s="188" t="s">
        <v>159</v>
      </c>
      <c r="E369" s="13"/>
      <c r="F369" s="190" t="s">
        <v>1708</v>
      </c>
      <c r="G369" s="13"/>
      <c r="H369" s="191">
        <v>29.509</v>
      </c>
      <c r="I369" s="192"/>
      <c r="J369" s="13"/>
      <c r="K369" s="13"/>
      <c r="L369" s="187"/>
      <c r="M369" s="193"/>
      <c r="N369" s="194"/>
      <c r="O369" s="194"/>
      <c r="P369" s="194"/>
      <c r="Q369" s="194"/>
      <c r="R369" s="194"/>
      <c r="S369" s="194"/>
      <c r="T369" s="19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9" t="s">
        <v>159</v>
      </c>
      <c r="AU369" s="189" t="s">
        <v>81</v>
      </c>
      <c r="AV369" s="13" t="s">
        <v>81</v>
      </c>
      <c r="AW369" s="13" t="s">
        <v>4</v>
      </c>
      <c r="AX369" s="13" t="s">
        <v>79</v>
      </c>
      <c r="AY369" s="189" t="s">
        <v>144</v>
      </c>
    </row>
    <row r="370" s="2" customFormat="1" ht="24.15" customHeight="1">
      <c r="A370" s="41"/>
      <c r="B370" s="168"/>
      <c r="C370" s="169" t="s">
        <v>433</v>
      </c>
      <c r="D370" s="169" t="s">
        <v>146</v>
      </c>
      <c r="E370" s="170" t="s">
        <v>1709</v>
      </c>
      <c r="F370" s="171" t="s">
        <v>1710</v>
      </c>
      <c r="G370" s="172" t="s">
        <v>149</v>
      </c>
      <c r="H370" s="173">
        <v>28.93</v>
      </c>
      <c r="I370" s="174"/>
      <c r="J370" s="175">
        <f>ROUND(I370*H370,2)</f>
        <v>0</v>
      </c>
      <c r="K370" s="171" t="s">
        <v>1711</v>
      </c>
      <c r="L370" s="42"/>
      <c r="M370" s="176" t="s">
        <v>3</v>
      </c>
      <c r="N370" s="177" t="s">
        <v>42</v>
      </c>
      <c r="O370" s="75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180" t="s">
        <v>151</v>
      </c>
      <c r="AT370" s="180" t="s">
        <v>146</v>
      </c>
      <c r="AU370" s="180" t="s">
        <v>81</v>
      </c>
      <c r="AY370" s="22" t="s">
        <v>144</v>
      </c>
      <c r="BE370" s="181">
        <f>IF(N370="základní",J370,0)</f>
        <v>0</v>
      </c>
      <c r="BF370" s="181">
        <f>IF(N370="snížená",J370,0)</f>
        <v>0</v>
      </c>
      <c r="BG370" s="181">
        <f>IF(N370="zákl. přenesená",J370,0)</f>
        <v>0</v>
      </c>
      <c r="BH370" s="181">
        <f>IF(N370="sníž. přenesená",J370,0)</f>
        <v>0</v>
      </c>
      <c r="BI370" s="181">
        <f>IF(N370="nulová",J370,0)</f>
        <v>0</v>
      </c>
      <c r="BJ370" s="22" t="s">
        <v>79</v>
      </c>
      <c r="BK370" s="181">
        <f>ROUND(I370*H370,2)</f>
        <v>0</v>
      </c>
      <c r="BL370" s="22" t="s">
        <v>151</v>
      </c>
      <c r="BM370" s="180" t="s">
        <v>1712</v>
      </c>
    </row>
    <row r="371" s="2" customFormat="1">
      <c r="A371" s="41"/>
      <c r="B371" s="42"/>
      <c r="C371" s="41"/>
      <c r="D371" s="182" t="s">
        <v>153</v>
      </c>
      <c r="E371" s="41"/>
      <c r="F371" s="183" t="s">
        <v>1713</v>
      </c>
      <c r="G371" s="41"/>
      <c r="H371" s="41"/>
      <c r="I371" s="184"/>
      <c r="J371" s="41"/>
      <c r="K371" s="41"/>
      <c r="L371" s="42"/>
      <c r="M371" s="185"/>
      <c r="N371" s="186"/>
      <c r="O371" s="75"/>
      <c r="P371" s="75"/>
      <c r="Q371" s="75"/>
      <c r="R371" s="75"/>
      <c r="S371" s="75"/>
      <c r="T371" s="76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2" t="s">
        <v>153</v>
      </c>
      <c r="AU371" s="22" t="s">
        <v>81</v>
      </c>
    </row>
    <row r="372" s="13" customFormat="1">
      <c r="A372" s="13"/>
      <c r="B372" s="187"/>
      <c r="C372" s="13"/>
      <c r="D372" s="188" t="s">
        <v>159</v>
      </c>
      <c r="E372" s="189" t="s">
        <v>3</v>
      </c>
      <c r="F372" s="190" t="s">
        <v>1714</v>
      </c>
      <c r="G372" s="13"/>
      <c r="H372" s="191">
        <v>28.93</v>
      </c>
      <c r="I372" s="192"/>
      <c r="J372" s="13"/>
      <c r="K372" s="13"/>
      <c r="L372" s="187"/>
      <c r="M372" s="193"/>
      <c r="N372" s="194"/>
      <c r="O372" s="194"/>
      <c r="P372" s="194"/>
      <c r="Q372" s="194"/>
      <c r="R372" s="194"/>
      <c r="S372" s="194"/>
      <c r="T372" s="19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9" t="s">
        <v>159</v>
      </c>
      <c r="AU372" s="189" t="s">
        <v>81</v>
      </c>
      <c r="AV372" s="13" t="s">
        <v>81</v>
      </c>
      <c r="AW372" s="13" t="s">
        <v>33</v>
      </c>
      <c r="AX372" s="13" t="s">
        <v>79</v>
      </c>
      <c r="AY372" s="189" t="s">
        <v>144</v>
      </c>
    </row>
    <row r="373" s="12" customFormat="1" ht="22.8" customHeight="1">
      <c r="A373" s="12"/>
      <c r="B373" s="155"/>
      <c r="C373" s="12"/>
      <c r="D373" s="156" t="s">
        <v>70</v>
      </c>
      <c r="E373" s="166" t="s">
        <v>179</v>
      </c>
      <c r="F373" s="166" t="s">
        <v>1715</v>
      </c>
      <c r="G373" s="12"/>
      <c r="H373" s="12"/>
      <c r="I373" s="158"/>
      <c r="J373" s="167">
        <f>BK373</f>
        <v>0</v>
      </c>
      <c r="K373" s="12"/>
      <c r="L373" s="155"/>
      <c r="M373" s="160"/>
      <c r="N373" s="161"/>
      <c r="O373" s="161"/>
      <c r="P373" s="162">
        <f>P374+P410</f>
        <v>0</v>
      </c>
      <c r="Q373" s="161"/>
      <c r="R373" s="162">
        <f>R374+R410</f>
        <v>6.5513877000000003</v>
      </c>
      <c r="S373" s="161"/>
      <c r="T373" s="163">
        <f>T374+T410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56" t="s">
        <v>79</v>
      </c>
      <c r="AT373" s="164" t="s">
        <v>70</v>
      </c>
      <c r="AU373" s="164" t="s">
        <v>79</v>
      </c>
      <c r="AY373" s="156" t="s">
        <v>144</v>
      </c>
      <c r="BK373" s="165">
        <f>BK374+BK410</f>
        <v>0</v>
      </c>
    </row>
    <row r="374" s="12" customFormat="1" ht="20.88" customHeight="1">
      <c r="A374" s="12"/>
      <c r="B374" s="155"/>
      <c r="C374" s="12"/>
      <c r="D374" s="156" t="s">
        <v>70</v>
      </c>
      <c r="E374" s="166" t="s">
        <v>475</v>
      </c>
      <c r="F374" s="166" t="s">
        <v>1716</v>
      </c>
      <c r="G374" s="12"/>
      <c r="H374" s="12"/>
      <c r="I374" s="158"/>
      <c r="J374" s="167">
        <f>BK374</f>
        <v>0</v>
      </c>
      <c r="K374" s="12"/>
      <c r="L374" s="155"/>
      <c r="M374" s="160"/>
      <c r="N374" s="161"/>
      <c r="O374" s="161"/>
      <c r="P374" s="162">
        <f>SUM(P375:P409)</f>
        <v>0</v>
      </c>
      <c r="Q374" s="161"/>
      <c r="R374" s="162">
        <f>SUM(R375:R409)</f>
        <v>1.0194576</v>
      </c>
      <c r="S374" s="161"/>
      <c r="T374" s="163">
        <f>SUM(T375:T409)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6" t="s">
        <v>79</v>
      </c>
      <c r="AT374" s="164" t="s">
        <v>70</v>
      </c>
      <c r="AU374" s="164" t="s">
        <v>81</v>
      </c>
      <c r="AY374" s="156" t="s">
        <v>144</v>
      </c>
      <c r="BK374" s="165">
        <f>SUM(BK375:BK409)</f>
        <v>0</v>
      </c>
    </row>
    <row r="375" s="2" customFormat="1" ht="37.8" customHeight="1">
      <c r="A375" s="41"/>
      <c r="B375" s="168"/>
      <c r="C375" s="169" t="s">
        <v>438</v>
      </c>
      <c r="D375" s="169" t="s">
        <v>146</v>
      </c>
      <c r="E375" s="170" t="s">
        <v>1717</v>
      </c>
      <c r="F375" s="171" t="s">
        <v>1718</v>
      </c>
      <c r="G375" s="172" t="s">
        <v>149</v>
      </c>
      <c r="H375" s="173">
        <v>21</v>
      </c>
      <c r="I375" s="174"/>
      <c r="J375" s="175">
        <f>ROUND(I375*H375,2)</f>
        <v>0</v>
      </c>
      <c r="K375" s="171" t="s">
        <v>150</v>
      </c>
      <c r="L375" s="42"/>
      <c r="M375" s="176" t="s">
        <v>3</v>
      </c>
      <c r="N375" s="177" t="s">
        <v>42</v>
      </c>
      <c r="O375" s="75"/>
      <c r="P375" s="178">
        <f>O375*H375</f>
        <v>0</v>
      </c>
      <c r="Q375" s="178">
        <v>0.0073499999999999998</v>
      </c>
      <c r="R375" s="178">
        <f>Q375*H375</f>
        <v>0.15434999999999999</v>
      </c>
      <c r="S375" s="178">
        <v>0</v>
      </c>
      <c r="T375" s="179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180" t="s">
        <v>869</v>
      </c>
      <c r="AT375" s="180" t="s">
        <v>146</v>
      </c>
      <c r="AU375" s="180" t="s">
        <v>164</v>
      </c>
      <c r="AY375" s="22" t="s">
        <v>144</v>
      </c>
      <c r="BE375" s="181">
        <f>IF(N375="základní",J375,0)</f>
        <v>0</v>
      </c>
      <c r="BF375" s="181">
        <f>IF(N375="snížená",J375,0)</f>
        <v>0</v>
      </c>
      <c r="BG375" s="181">
        <f>IF(N375="zákl. přenesená",J375,0)</f>
        <v>0</v>
      </c>
      <c r="BH375" s="181">
        <f>IF(N375="sníž. přenesená",J375,0)</f>
        <v>0</v>
      </c>
      <c r="BI375" s="181">
        <f>IF(N375="nulová",J375,0)</f>
        <v>0</v>
      </c>
      <c r="BJ375" s="22" t="s">
        <v>79</v>
      </c>
      <c r="BK375" s="181">
        <f>ROUND(I375*H375,2)</f>
        <v>0</v>
      </c>
      <c r="BL375" s="22" t="s">
        <v>869</v>
      </c>
      <c r="BM375" s="180" t="s">
        <v>1719</v>
      </c>
    </row>
    <row r="376" s="2" customFormat="1">
      <c r="A376" s="41"/>
      <c r="B376" s="42"/>
      <c r="C376" s="41"/>
      <c r="D376" s="182" t="s">
        <v>153</v>
      </c>
      <c r="E376" s="41"/>
      <c r="F376" s="183" t="s">
        <v>1720</v>
      </c>
      <c r="G376" s="41"/>
      <c r="H376" s="41"/>
      <c r="I376" s="184"/>
      <c r="J376" s="41"/>
      <c r="K376" s="41"/>
      <c r="L376" s="42"/>
      <c r="M376" s="185"/>
      <c r="N376" s="186"/>
      <c r="O376" s="75"/>
      <c r="P376" s="75"/>
      <c r="Q376" s="75"/>
      <c r="R376" s="75"/>
      <c r="S376" s="75"/>
      <c r="T376" s="76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2" t="s">
        <v>153</v>
      </c>
      <c r="AU376" s="22" t="s">
        <v>164</v>
      </c>
    </row>
    <row r="377" s="13" customFormat="1">
      <c r="A377" s="13"/>
      <c r="B377" s="187"/>
      <c r="C377" s="13"/>
      <c r="D377" s="188" t="s">
        <v>159</v>
      </c>
      <c r="E377" s="189" t="s">
        <v>3</v>
      </c>
      <c r="F377" s="190" t="s">
        <v>1425</v>
      </c>
      <c r="G377" s="13"/>
      <c r="H377" s="191">
        <v>21</v>
      </c>
      <c r="I377" s="192"/>
      <c r="J377" s="13"/>
      <c r="K377" s="13"/>
      <c r="L377" s="187"/>
      <c r="M377" s="193"/>
      <c r="N377" s="194"/>
      <c r="O377" s="194"/>
      <c r="P377" s="194"/>
      <c r="Q377" s="194"/>
      <c r="R377" s="194"/>
      <c r="S377" s="194"/>
      <c r="T377" s="19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9" t="s">
        <v>159</v>
      </c>
      <c r="AU377" s="189" t="s">
        <v>164</v>
      </c>
      <c r="AV377" s="13" t="s">
        <v>81</v>
      </c>
      <c r="AW377" s="13" t="s">
        <v>33</v>
      </c>
      <c r="AX377" s="13" t="s">
        <v>79</v>
      </c>
      <c r="AY377" s="189" t="s">
        <v>144</v>
      </c>
    </row>
    <row r="378" s="2" customFormat="1" ht="44.25" customHeight="1">
      <c r="A378" s="41"/>
      <c r="B378" s="168"/>
      <c r="C378" s="169" t="s">
        <v>445</v>
      </c>
      <c r="D378" s="169" t="s">
        <v>146</v>
      </c>
      <c r="E378" s="170" t="s">
        <v>1721</v>
      </c>
      <c r="F378" s="171" t="s">
        <v>1722</v>
      </c>
      <c r="G378" s="172" t="s">
        <v>149</v>
      </c>
      <c r="H378" s="173">
        <v>21</v>
      </c>
      <c r="I378" s="174"/>
      <c r="J378" s="175">
        <f>ROUND(I378*H378,2)</f>
        <v>0</v>
      </c>
      <c r="K378" s="171" t="s">
        <v>150</v>
      </c>
      <c r="L378" s="42"/>
      <c r="M378" s="176" t="s">
        <v>3</v>
      </c>
      <c r="N378" s="177" t="s">
        <v>42</v>
      </c>
      <c r="O378" s="75"/>
      <c r="P378" s="178">
        <f>O378*H378</f>
        <v>0</v>
      </c>
      <c r="Q378" s="178">
        <v>0.026360000000000001</v>
      </c>
      <c r="R378" s="178">
        <f>Q378*H378</f>
        <v>0.55356000000000005</v>
      </c>
      <c r="S378" s="178">
        <v>0</v>
      </c>
      <c r="T378" s="179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180" t="s">
        <v>869</v>
      </c>
      <c r="AT378" s="180" t="s">
        <v>146</v>
      </c>
      <c r="AU378" s="180" t="s">
        <v>164</v>
      </c>
      <c r="AY378" s="22" t="s">
        <v>144</v>
      </c>
      <c r="BE378" s="181">
        <f>IF(N378="základní",J378,0)</f>
        <v>0</v>
      </c>
      <c r="BF378" s="181">
        <f>IF(N378="snížená",J378,0)</f>
        <v>0</v>
      </c>
      <c r="BG378" s="181">
        <f>IF(N378="zákl. přenesená",J378,0)</f>
        <v>0</v>
      </c>
      <c r="BH378" s="181">
        <f>IF(N378="sníž. přenesená",J378,0)</f>
        <v>0</v>
      </c>
      <c r="BI378" s="181">
        <f>IF(N378="nulová",J378,0)</f>
        <v>0</v>
      </c>
      <c r="BJ378" s="22" t="s">
        <v>79</v>
      </c>
      <c r="BK378" s="181">
        <f>ROUND(I378*H378,2)</f>
        <v>0</v>
      </c>
      <c r="BL378" s="22" t="s">
        <v>869</v>
      </c>
      <c r="BM378" s="180" t="s">
        <v>1723</v>
      </c>
    </row>
    <row r="379" s="2" customFormat="1">
      <c r="A379" s="41"/>
      <c r="B379" s="42"/>
      <c r="C379" s="41"/>
      <c r="D379" s="182" t="s">
        <v>153</v>
      </c>
      <c r="E379" s="41"/>
      <c r="F379" s="183" t="s">
        <v>1724</v>
      </c>
      <c r="G379" s="41"/>
      <c r="H379" s="41"/>
      <c r="I379" s="184"/>
      <c r="J379" s="41"/>
      <c r="K379" s="41"/>
      <c r="L379" s="42"/>
      <c r="M379" s="185"/>
      <c r="N379" s="186"/>
      <c r="O379" s="75"/>
      <c r="P379" s="75"/>
      <c r="Q379" s="75"/>
      <c r="R379" s="75"/>
      <c r="S379" s="75"/>
      <c r="T379" s="76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2" t="s">
        <v>153</v>
      </c>
      <c r="AU379" s="22" t="s">
        <v>164</v>
      </c>
    </row>
    <row r="380" s="13" customFormat="1">
      <c r="A380" s="13"/>
      <c r="B380" s="187"/>
      <c r="C380" s="13"/>
      <c r="D380" s="188" t="s">
        <v>159</v>
      </c>
      <c r="E380" s="189" t="s">
        <v>3</v>
      </c>
      <c r="F380" s="190" t="s">
        <v>1425</v>
      </c>
      <c r="G380" s="13"/>
      <c r="H380" s="191">
        <v>21</v>
      </c>
      <c r="I380" s="192"/>
      <c r="J380" s="13"/>
      <c r="K380" s="13"/>
      <c r="L380" s="187"/>
      <c r="M380" s="193"/>
      <c r="N380" s="194"/>
      <c r="O380" s="194"/>
      <c r="P380" s="194"/>
      <c r="Q380" s="194"/>
      <c r="R380" s="194"/>
      <c r="S380" s="194"/>
      <c r="T380" s="19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9" t="s">
        <v>159</v>
      </c>
      <c r="AU380" s="189" t="s">
        <v>164</v>
      </c>
      <c r="AV380" s="13" t="s">
        <v>81</v>
      </c>
      <c r="AW380" s="13" t="s">
        <v>33</v>
      </c>
      <c r="AX380" s="13" t="s">
        <v>79</v>
      </c>
      <c r="AY380" s="189" t="s">
        <v>144</v>
      </c>
    </row>
    <row r="381" s="2" customFormat="1" ht="24.15" customHeight="1">
      <c r="A381" s="41"/>
      <c r="B381" s="168"/>
      <c r="C381" s="169" t="s">
        <v>450</v>
      </c>
      <c r="D381" s="169" t="s">
        <v>146</v>
      </c>
      <c r="E381" s="170" t="s">
        <v>1725</v>
      </c>
      <c r="F381" s="171" t="s">
        <v>1726</v>
      </c>
      <c r="G381" s="172" t="s">
        <v>149</v>
      </c>
      <c r="H381" s="173">
        <v>21</v>
      </c>
      <c r="I381" s="174"/>
      <c r="J381" s="175">
        <f>ROUND(I381*H381,2)</f>
        <v>0</v>
      </c>
      <c r="K381" s="171" t="s">
        <v>150</v>
      </c>
      <c r="L381" s="42"/>
      <c r="M381" s="176" t="s">
        <v>3</v>
      </c>
      <c r="N381" s="177" t="s">
        <v>42</v>
      </c>
      <c r="O381" s="75"/>
      <c r="P381" s="178">
        <f>O381*H381</f>
        <v>0</v>
      </c>
      <c r="Q381" s="178">
        <v>0.00013999999999999999</v>
      </c>
      <c r="R381" s="178">
        <f>Q381*H381</f>
        <v>0.0029399999999999999</v>
      </c>
      <c r="S381" s="178">
        <v>0</v>
      </c>
      <c r="T381" s="179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180" t="s">
        <v>869</v>
      </c>
      <c r="AT381" s="180" t="s">
        <v>146</v>
      </c>
      <c r="AU381" s="180" t="s">
        <v>164</v>
      </c>
      <c r="AY381" s="22" t="s">
        <v>144</v>
      </c>
      <c r="BE381" s="181">
        <f>IF(N381="základní",J381,0)</f>
        <v>0</v>
      </c>
      <c r="BF381" s="181">
        <f>IF(N381="snížená",J381,0)</f>
        <v>0</v>
      </c>
      <c r="BG381" s="181">
        <f>IF(N381="zákl. přenesená",J381,0)</f>
        <v>0</v>
      </c>
      <c r="BH381" s="181">
        <f>IF(N381="sníž. přenesená",J381,0)</f>
        <v>0</v>
      </c>
      <c r="BI381" s="181">
        <f>IF(N381="nulová",J381,0)</f>
        <v>0</v>
      </c>
      <c r="BJ381" s="22" t="s">
        <v>79</v>
      </c>
      <c r="BK381" s="181">
        <f>ROUND(I381*H381,2)</f>
        <v>0</v>
      </c>
      <c r="BL381" s="22" t="s">
        <v>869</v>
      </c>
      <c r="BM381" s="180" t="s">
        <v>1727</v>
      </c>
    </row>
    <row r="382" s="2" customFormat="1">
      <c r="A382" s="41"/>
      <c r="B382" s="42"/>
      <c r="C382" s="41"/>
      <c r="D382" s="182" t="s">
        <v>153</v>
      </c>
      <c r="E382" s="41"/>
      <c r="F382" s="183" t="s">
        <v>1728</v>
      </c>
      <c r="G382" s="41"/>
      <c r="H382" s="41"/>
      <c r="I382" s="184"/>
      <c r="J382" s="41"/>
      <c r="K382" s="41"/>
      <c r="L382" s="42"/>
      <c r="M382" s="185"/>
      <c r="N382" s="186"/>
      <c r="O382" s="75"/>
      <c r="P382" s="75"/>
      <c r="Q382" s="75"/>
      <c r="R382" s="75"/>
      <c r="S382" s="75"/>
      <c r="T382" s="76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2" t="s">
        <v>153</v>
      </c>
      <c r="AU382" s="22" t="s">
        <v>164</v>
      </c>
    </row>
    <row r="383" s="13" customFormat="1">
      <c r="A383" s="13"/>
      <c r="B383" s="187"/>
      <c r="C383" s="13"/>
      <c r="D383" s="188" t="s">
        <v>159</v>
      </c>
      <c r="E383" s="189" t="s">
        <v>3</v>
      </c>
      <c r="F383" s="190" t="s">
        <v>1425</v>
      </c>
      <c r="G383" s="13"/>
      <c r="H383" s="191">
        <v>21</v>
      </c>
      <c r="I383" s="192"/>
      <c r="J383" s="13"/>
      <c r="K383" s="13"/>
      <c r="L383" s="187"/>
      <c r="M383" s="193"/>
      <c r="N383" s="194"/>
      <c r="O383" s="194"/>
      <c r="P383" s="194"/>
      <c r="Q383" s="194"/>
      <c r="R383" s="194"/>
      <c r="S383" s="194"/>
      <c r="T383" s="19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89" t="s">
        <v>159</v>
      </c>
      <c r="AU383" s="189" t="s">
        <v>164</v>
      </c>
      <c r="AV383" s="13" t="s">
        <v>81</v>
      </c>
      <c r="AW383" s="13" t="s">
        <v>33</v>
      </c>
      <c r="AX383" s="13" t="s">
        <v>79</v>
      </c>
      <c r="AY383" s="189" t="s">
        <v>144</v>
      </c>
    </row>
    <row r="384" s="2" customFormat="1" ht="37.8" customHeight="1">
      <c r="A384" s="41"/>
      <c r="B384" s="168"/>
      <c r="C384" s="169" t="s">
        <v>456</v>
      </c>
      <c r="D384" s="169" t="s">
        <v>146</v>
      </c>
      <c r="E384" s="170" t="s">
        <v>1729</v>
      </c>
      <c r="F384" s="171" t="s">
        <v>1730</v>
      </c>
      <c r="G384" s="172" t="s">
        <v>149</v>
      </c>
      <c r="H384" s="173">
        <v>21</v>
      </c>
      <c r="I384" s="174"/>
      <c r="J384" s="175">
        <f>ROUND(I384*H384,2)</f>
        <v>0</v>
      </c>
      <c r="K384" s="171" t="s">
        <v>150</v>
      </c>
      <c r="L384" s="42"/>
      <c r="M384" s="176" t="s">
        <v>3</v>
      </c>
      <c r="N384" s="177" t="s">
        <v>42</v>
      </c>
      <c r="O384" s="75"/>
      <c r="P384" s="178">
        <f>O384*H384</f>
        <v>0</v>
      </c>
      <c r="Q384" s="178">
        <v>0.0018</v>
      </c>
      <c r="R384" s="178">
        <f>Q384*H384</f>
        <v>0.0378</v>
      </c>
      <c r="S384" s="178">
        <v>0</v>
      </c>
      <c r="T384" s="179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180" t="s">
        <v>869</v>
      </c>
      <c r="AT384" s="180" t="s">
        <v>146</v>
      </c>
      <c r="AU384" s="180" t="s">
        <v>164</v>
      </c>
      <c r="AY384" s="22" t="s">
        <v>144</v>
      </c>
      <c r="BE384" s="181">
        <f>IF(N384="základní",J384,0)</f>
        <v>0</v>
      </c>
      <c r="BF384" s="181">
        <f>IF(N384="snížená",J384,0)</f>
        <v>0</v>
      </c>
      <c r="BG384" s="181">
        <f>IF(N384="zákl. přenesená",J384,0)</f>
        <v>0</v>
      </c>
      <c r="BH384" s="181">
        <f>IF(N384="sníž. přenesená",J384,0)</f>
        <v>0</v>
      </c>
      <c r="BI384" s="181">
        <f>IF(N384="nulová",J384,0)</f>
        <v>0</v>
      </c>
      <c r="BJ384" s="22" t="s">
        <v>79</v>
      </c>
      <c r="BK384" s="181">
        <f>ROUND(I384*H384,2)</f>
        <v>0</v>
      </c>
      <c r="BL384" s="22" t="s">
        <v>869</v>
      </c>
      <c r="BM384" s="180" t="s">
        <v>1731</v>
      </c>
    </row>
    <row r="385" s="2" customFormat="1">
      <c r="A385" s="41"/>
      <c r="B385" s="42"/>
      <c r="C385" s="41"/>
      <c r="D385" s="182" t="s">
        <v>153</v>
      </c>
      <c r="E385" s="41"/>
      <c r="F385" s="183" t="s">
        <v>1732</v>
      </c>
      <c r="G385" s="41"/>
      <c r="H385" s="41"/>
      <c r="I385" s="184"/>
      <c r="J385" s="41"/>
      <c r="K385" s="41"/>
      <c r="L385" s="42"/>
      <c r="M385" s="185"/>
      <c r="N385" s="186"/>
      <c r="O385" s="75"/>
      <c r="P385" s="75"/>
      <c r="Q385" s="75"/>
      <c r="R385" s="75"/>
      <c r="S385" s="75"/>
      <c r="T385" s="76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2" t="s">
        <v>153</v>
      </c>
      <c r="AU385" s="22" t="s">
        <v>164</v>
      </c>
    </row>
    <row r="386" s="13" customFormat="1">
      <c r="A386" s="13"/>
      <c r="B386" s="187"/>
      <c r="C386" s="13"/>
      <c r="D386" s="188" t="s">
        <v>159</v>
      </c>
      <c r="E386" s="189" t="s">
        <v>3</v>
      </c>
      <c r="F386" s="190" t="s">
        <v>1425</v>
      </c>
      <c r="G386" s="13"/>
      <c r="H386" s="191">
        <v>21</v>
      </c>
      <c r="I386" s="192"/>
      <c r="J386" s="13"/>
      <c r="K386" s="13"/>
      <c r="L386" s="187"/>
      <c r="M386" s="193"/>
      <c r="N386" s="194"/>
      <c r="O386" s="194"/>
      <c r="P386" s="194"/>
      <c r="Q386" s="194"/>
      <c r="R386" s="194"/>
      <c r="S386" s="194"/>
      <c r="T386" s="19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9" t="s">
        <v>159</v>
      </c>
      <c r="AU386" s="189" t="s">
        <v>164</v>
      </c>
      <c r="AV386" s="13" t="s">
        <v>81</v>
      </c>
      <c r="AW386" s="13" t="s">
        <v>33</v>
      </c>
      <c r="AX386" s="13" t="s">
        <v>79</v>
      </c>
      <c r="AY386" s="189" t="s">
        <v>144</v>
      </c>
    </row>
    <row r="387" s="2" customFormat="1" ht="37.8" customHeight="1">
      <c r="A387" s="41"/>
      <c r="B387" s="168"/>
      <c r="C387" s="169" t="s">
        <v>462</v>
      </c>
      <c r="D387" s="169" t="s">
        <v>146</v>
      </c>
      <c r="E387" s="170" t="s">
        <v>1733</v>
      </c>
      <c r="F387" s="171" t="s">
        <v>1734</v>
      </c>
      <c r="G387" s="172" t="s">
        <v>149</v>
      </c>
      <c r="H387" s="173">
        <v>30.239999999999998</v>
      </c>
      <c r="I387" s="174"/>
      <c r="J387" s="175">
        <f>ROUND(I387*H387,2)</f>
        <v>0</v>
      </c>
      <c r="K387" s="171" t="s">
        <v>150</v>
      </c>
      <c r="L387" s="42"/>
      <c r="M387" s="176" t="s">
        <v>3</v>
      </c>
      <c r="N387" s="177" t="s">
        <v>42</v>
      </c>
      <c r="O387" s="75"/>
      <c r="P387" s="178">
        <f>O387*H387</f>
        <v>0</v>
      </c>
      <c r="Q387" s="178">
        <v>0.00011</v>
      </c>
      <c r="R387" s="178">
        <f>Q387*H387</f>
        <v>0.0033263999999999998</v>
      </c>
      <c r="S387" s="178">
        <v>0</v>
      </c>
      <c r="T387" s="179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180" t="s">
        <v>869</v>
      </c>
      <c r="AT387" s="180" t="s">
        <v>146</v>
      </c>
      <c r="AU387" s="180" t="s">
        <v>164</v>
      </c>
      <c r="AY387" s="22" t="s">
        <v>144</v>
      </c>
      <c r="BE387" s="181">
        <f>IF(N387="základní",J387,0)</f>
        <v>0</v>
      </c>
      <c r="BF387" s="181">
        <f>IF(N387="snížená",J387,0)</f>
        <v>0</v>
      </c>
      <c r="BG387" s="181">
        <f>IF(N387="zákl. přenesená",J387,0)</f>
        <v>0</v>
      </c>
      <c r="BH387" s="181">
        <f>IF(N387="sníž. přenesená",J387,0)</f>
        <v>0</v>
      </c>
      <c r="BI387" s="181">
        <f>IF(N387="nulová",J387,0)</f>
        <v>0</v>
      </c>
      <c r="BJ387" s="22" t="s">
        <v>79</v>
      </c>
      <c r="BK387" s="181">
        <f>ROUND(I387*H387,2)</f>
        <v>0</v>
      </c>
      <c r="BL387" s="22" t="s">
        <v>869</v>
      </c>
      <c r="BM387" s="180" t="s">
        <v>1735</v>
      </c>
    </row>
    <row r="388" s="2" customFormat="1">
      <c r="A388" s="41"/>
      <c r="B388" s="42"/>
      <c r="C388" s="41"/>
      <c r="D388" s="182" t="s">
        <v>153</v>
      </c>
      <c r="E388" s="41"/>
      <c r="F388" s="183" t="s">
        <v>1736</v>
      </c>
      <c r="G388" s="41"/>
      <c r="H388" s="41"/>
      <c r="I388" s="184"/>
      <c r="J388" s="41"/>
      <c r="K388" s="41"/>
      <c r="L388" s="42"/>
      <c r="M388" s="185"/>
      <c r="N388" s="186"/>
      <c r="O388" s="75"/>
      <c r="P388" s="75"/>
      <c r="Q388" s="75"/>
      <c r="R388" s="75"/>
      <c r="S388" s="75"/>
      <c r="T388" s="76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2" t="s">
        <v>153</v>
      </c>
      <c r="AU388" s="22" t="s">
        <v>164</v>
      </c>
    </row>
    <row r="389" s="13" customFormat="1">
      <c r="A389" s="13"/>
      <c r="B389" s="187"/>
      <c r="C389" s="13"/>
      <c r="D389" s="188" t="s">
        <v>159</v>
      </c>
      <c r="E389" s="189" t="s">
        <v>3</v>
      </c>
      <c r="F389" s="190" t="s">
        <v>1425</v>
      </c>
      <c r="G389" s="13"/>
      <c r="H389" s="191">
        <v>21</v>
      </c>
      <c r="I389" s="192"/>
      <c r="J389" s="13"/>
      <c r="K389" s="13"/>
      <c r="L389" s="187"/>
      <c r="M389" s="193"/>
      <c r="N389" s="194"/>
      <c r="O389" s="194"/>
      <c r="P389" s="194"/>
      <c r="Q389" s="194"/>
      <c r="R389" s="194"/>
      <c r="S389" s="194"/>
      <c r="T389" s="19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9" t="s">
        <v>159</v>
      </c>
      <c r="AU389" s="189" t="s">
        <v>164</v>
      </c>
      <c r="AV389" s="13" t="s">
        <v>81</v>
      </c>
      <c r="AW389" s="13" t="s">
        <v>33</v>
      </c>
      <c r="AX389" s="13" t="s">
        <v>71</v>
      </c>
      <c r="AY389" s="189" t="s">
        <v>144</v>
      </c>
    </row>
    <row r="390" s="13" customFormat="1">
      <c r="A390" s="13"/>
      <c r="B390" s="187"/>
      <c r="C390" s="13"/>
      <c r="D390" s="188" t="s">
        <v>159</v>
      </c>
      <c r="E390" s="189" t="s">
        <v>3</v>
      </c>
      <c r="F390" s="190" t="s">
        <v>1427</v>
      </c>
      <c r="G390" s="13"/>
      <c r="H390" s="191">
        <v>9.2400000000000002</v>
      </c>
      <c r="I390" s="192"/>
      <c r="J390" s="13"/>
      <c r="K390" s="13"/>
      <c r="L390" s="187"/>
      <c r="M390" s="193"/>
      <c r="N390" s="194"/>
      <c r="O390" s="194"/>
      <c r="P390" s="194"/>
      <c r="Q390" s="194"/>
      <c r="R390" s="194"/>
      <c r="S390" s="194"/>
      <c r="T390" s="19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9" t="s">
        <v>159</v>
      </c>
      <c r="AU390" s="189" t="s">
        <v>164</v>
      </c>
      <c r="AV390" s="13" t="s">
        <v>81</v>
      </c>
      <c r="AW390" s="13" t="s">
        <v>33</v>
      </c>
      <c r="AX390" s="13" t="s">
        <v>71</v>
      </c>
      <c r="AY390" s="189" t="s">
        <v>144</v>
      </c>
    </row>
    <row r="391" s="14" customFormat="1">
      <c r="A391" s="14"/>
      <c r="B391" s="196"/>
      <c r="C391" s="14"/>
      <c r="D391" s="188" t="s">
        <v>159</v>
      </c>
      <c r="E391" s="197" t="s">
        <v>3</v>
      </c>
      <c r="F391" s="198" t="s">
        <v>163</v>
      </c>
      <c r="G391" s="14"/>
      <c r="H391" s="199">
        <v>30.240000000000002</v>
      </c>
      <c r="I391" s="200"/>
      <c r="J391" s="14"/>
      <c r="K391" s="14"/>
      <c r="L391" s="196"/>
      <c r="M391" s="201"/>
      <c r="N391" s="202"/>
      <c r="O391" s="202"/>
      <c r="P391" s="202"/>
      <c r="Q391" s="202"/>
      <c r="R391" s="202"/>
      <c r="S391" s="202"/>
      <c r="T391" s="20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197" t="s">
        <v>159</v>
      </c>
      <c r="AU391" s="197" t="s">
        <v>164</v>
      </c>
      <c r="AV391" s="14" t="s">
        <v>151</v>
      </c>
      <c r="AW391" s="14" t="s">
        <v>33</v>
      </c>
      <c r="AX391" s="14" t="s">
        <v>79</v>
      </c>
      <c r="AY391" s="197" t="s">
        <v>144</v>
      </c>
    </row>
    <row r="392" s="2" customFormat="1" ht="37.8" customHeight="1">
      <c r="A392" s="41"/>
      <c r="B392" s="168"/>
      <c r="C392" s="169" t="s">
        <v>469</v>
      </c>
      <c r="D392" s="169" t="s">
        <v>146</v>
      </c>
      <c r="E392" s="170" t="s">
        <v>1737</v>
      </c>
      <c r="F392" s="171" t="s">
        <v>1738</v>
      </c>
      <c r="G392" s="172" t="s">
        <v>149</v>
      </c>
      <c r="H392" s="173">
        <v>30.239999999999998</v>
      </c>
      <c r="I392" s="174"/>
      <c r="J392" s="175">
        <f>ROUND(I392*H392,2)</f>
        <v>0</v>
      </c>
      <c r="K392" s="171" t="s">
        <v>150</v>
      </c>
      <c r="L392" s="42"/>
      <c r="M392" s="176" t="s">
        <v>3</v>
      </c>
      <c r="N392" s="177" t="s">
        <v>42</v>
      </c>
      <c r="O392" s="75"/>
      <c r="P392" s="178">
        <f>O392*H392</f>
        <v>0</v>
      </c>
      <c r="Q392" s="178">
        <v>0.00036000000000000002</v>
      </c>
      <c r="R392" s="178">
        <f>Q392*H392</f>
        <v>0.010886400000000001</v>
      </c>
      <c r="S392" s="178">
        <v>0</v>
      </c>
      <c r="T392" s="179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180" t="s">
        <v>869</v>
      </c>
      <c r="AT392" s="180" t="s">
        <v>146</v>
      </c>
      <c r="AU392" s="180" t="s">
        <v>164</v>
      </c>
      <c r="AY392" s="22" t="s">
        <v>144</v>
      </c>
      <c r="BE392" s="181">
        <f>IF(N392="základní",J392,0)</f>
        <v>0</v>
      </c>
      <c r="BF392" s="181">
        <f>IF(N392="snížená",J392,0)</f>
        <v>0</v>
      </c>
      <c r="BG392" s="181">
        <f>IF(N392="zákl. přenesená",J392,0)</f>
        <v>0</v>
      </c>
      <c r="BH392" s="181">
        <f>IF(N392="sníž. přenesená",J392,0)</f>
        <v>0</v>
      </c>
      <c r="BI392" s="181">
        <f>IF(N392="nulová",J392,0)</f>
        <v>0</v>
      </c>
      <c r="BJ392" s="22" t="s">
        <v>79</v>
      </c>
      <c r="BK392" s="181">
        <f>ROUND(I392*H392,2)</f>
        <v>0</v>
      </c>
      <c r="BL392" s="22" t="s">
        <v>869</v>
      </c>
      <c r="BM392" s="180" t="s">
        <v>1739</v>
      </c>
    </row>
    <row r="393" s="2" customFormat="1">
      <c r="A393" s="41"/>
      <c r="B393" s="42"/>
      <c r="C393" s="41"/>
      <c r="D393" s="182" t="s">
        <v>153</v>
      </c>
      <c r="E393" s="41"/>
      <c r="F393" s="183" t="s">
        <v>1740</v>
      </c>
      <c r="G393" s="41"/>
      <c r="H393" s="41"/>
      <c r="I393" s="184"/>
      <c r="J393" s="41"/>
      <c r="K393" s="41"/>
      <c r="L393" s="42"/>
      <c r="M393" s="185"/>
      <c r="N393" s="186"/>
      <c r="O393" s="75"/>
      <c r="P393" s="75"/>
      <c r="Q393" s="75"/>
      <c r="R393" s="75"/>
      <c r="S393" s="75"/>
      <c r="T393" s="76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2" t="s">
        <v>153</v>
      </c>
      <c r="AU393" s="22" t="s">
        <v>164</v>
      </c>
    </row>
    <row r="394" s="13" customFormat="1">
      <c r="A394" s="13"/>
      <c r="B394" s="187"/>
      <c r="C394" s="13"/>
      <c r="D394" s="188" t="s">
        <v>159</v>
      </c>
      <c r="E394" s="189" t="s">
        <v>3</v>
      </c>
      <c r="F394" s="190" t="s">
        <v>1425</v>
      </c>
      <c r="G394" s="13"/>
      <c r="H394" s="191">
        <v>21</v>
      </c>
      <c r="I394" s="192"/>
      <c r="J394" s="13"/>
      <c r="K394" s="13"/>
      <c r="L394" s="187"/>
      <c r="M394" s="193"/>
      <c r="N394" s="194"/>
      <c r="O394" s="194"/>
      <c r="P394" s="194"/>
      <c r="Q394" s="194"/>
      <c r="R394" s="194"/>
      <c r="S394" s="194"/>
      <c r="T394" s="19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9" t="s">
        <v>159</v>
      </c>
      <c r="AU394" s="189" t="s">
        <v>164</v>
      </c>
      <c r="AV394" s="13" t="s">
        <v>81</v>
      </c>
      <c r="AW394" s="13" t="s">
        <v>33</v>
      </c>
      <c r="AX394" s="13" t="s">
        <v>71</v>
      </c>
      <c r="AY394" s="189" t="s">
        <v>144</v>
      </c>
    </row>
    <row r="395" s="13" customFormat="1">
      <c r="A395" s="13"/>
      <c r="B395" s="187"/>
      <c r="C395" s="13"/>
      <c r="D395" s="188" t="s">
        <v>159</v>
      </c>
      <c r="E395" s="189" t="s">
        <v>3</v>
      </c>
      <c r="F395" s="190" t="s">
        <v>1427</v>
      </c>
      <c r="G395" s="13"/>
      <c r="H395" s="191">
        <v>9.2400000000000002</v>
      </c>
      <c r="I395" s="192"/>
      <c r="J395" s="13"/>
      <c r="K395" s="13"/>
      <c r="L395" s="187"/>
      <c r="M395" s="193"/>
      <c r="N395" s="194"/>
      <c r="O395" s="194"/>
      <c r="P395" s="194"/>
      <c r="Q395" s="194"/>
      <c r="R395" s="194"/>
      <c r="S395" s="194"/>
      <c r="T395" s="19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9" t="s">
        <v>159</v>
      </c>
      <c r="AU395" s="189" t="s">
        <v>164</v>
      </c>
      <c r="AV395" s="13" t="s">
        <v>81</v>
      </c>
      <c r="AW395" s="13" t="s">
        <v>33</v>
      </c>
      <c r="AX395" s="13" t="s">
        <v>71</v>
      </c>
      <c r="AY395" s="189" t="s">
        <v>144</v>
      </c>
    </row>
    <row r="396" s="14" customFormat="1">
      <c r="A396" s="14"/>
      <c r="B396" s="196"/>
      <c r="C396" s="14"/>
      <c r="D396" s="188" t="s">
        <v>159</v>
      </c>
      <c r="E396" s="197" t="s">
        <v>3</v>
      </c>
      <c r="F396" s="198" t="s">
        <v>163</v>
      </c>
      <c r="G396" s="14"/>
      <c r="H396" s="199">
        <v>30.240000000000002</v>
      </c>
      <c r="I396" s="200"/>
      <c r="J396" s="14"/>
      <c r="K396" s="14"/>
      <c r="L396" s="196"/>
      <c r="M396" s="201"/>
      <c r="N396" s="202"/>
      <c r="O396" s="202"/>
      <c r="P396" s="202"/>
      <c r="Q396" s="202"/>
      <c r="R396" s="202"/>
      <c r="S396" s="202"/>
      <c r="T396" s="20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197" t="s">
        <v>159</v>
      </c>
      <c r="AU396" s="197" t="s">
        <v>164</v>
      </c>
      <c r="AV396" s="14" t="s">
        <v>151</v>
      </c>
      <c r="AW396" s="14" t="s">
        <v>33</v>
      </c>
      <c r="AX396" s="14" t="s">
        <v>79</v>
      </c>
      <c r="AY396" s="197" t="s">
        <v>144</v>
      </c>
    </row>
    <row r="397" s="2" customFormat="1" ht="24.15" customHeight="1">
      <c r="A397" s="41"/>
      <c r="B397" s="168"/>
      <c r="C397" s="169" t="s">
        <v>475</v>
      </c>
      <c r="D397" s="169" t="s">
        <v>146</v>
      </c>
      <c r="E397" s="170" t="s">
        <v>1741</v>
      </c>
      <c r="F397" s="171" t="s">
        <v>1742</v>
      </c>
      <c r="G397" s="172" t="s">
        <v>149</v>
      </c>
      <c r="H397" s="173">
        <v>105.03</v>
      </c>
      <c r="I397" s="174"/>
      <c r="J397" s="175">
        <f>ROUND(I397*H397,2)</f>
        <v>0</v>
      </c>
      <c r="K397" s="171" t="s">
        <v>590</v>
      </c>
      <c r="L397" s="42"/>
      <c r="M397" s="176" t="s">
        <v>3</v>
      </c>
      <c r="N397" s="177" t="s">
        <v>42</v>
      </c>
      <c r="O397" s="75"/>
      <c r="P397" s="178">
        <f>O397*H397</f>
        <v>0</v>
      </c>
      <c r="Q397" s="178">
        <v>0</v>
      </c>
      <c r="R397" s="178">
        <f>Q397*H397</f>
        <v>0</v>
      </c>
      <c r="S397" s="178">
        <v>0</v>
      </c>
      <c r="T397" s="179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180" t="s">
        <v>151</v>
      </c>
      <c r="AT397" s="180" t="s">
        <v>146</v>
      </c>
      <c r="AU397" s="180" t="s">
        <v>164</v>
      </c>
      <c r="AY397" s="22" t="s">
        <v>144</v>
      </c>
      <c r="BE397" s="181">
        <f>IF(N397="základní",J397,0)</f>
        <v>0</v>
      </c>
      <c r="BF397" s="181">
        <f>IF(N397="snížená",J397,0)</f>
        <v>0</v>
      </c>
      <c r="BG397" s="181">
        <f>IF(N397="zákl. přenesená",J397,0)</f>
        <v>0</v>
      </c>
      <c r="BH397" s="181">
        <f>IF(N397="sníž. přenesená",J397,0)</f>
        <v>0</v>
      </c>
      <c r="BI397" s="181">
        <f>IF(N397="nulová",J397,0)</f>
        <v>0</v>
      </c>
      <c r="BJ397" s="22" t="s">
        <v>79</v>
      </c>
      <c r="BK397" s="181">
        <f>ROUND(I397*H397,2)</f>
        <v>0</v>
      </c>
      <c r="BL397" s="22" t="s">
        <v>151</v>
      </c>
      <c r="BM397" s="180" t="s">
        <v>1743</v>
      </c>
    </row>
    <row r="398" s="13" customFormat="1">
      <c r="A398" s="13"/>
      <c r="B398" s="187"/>
      <c r="C398" s="13"/>
      <c r="D398" s="188" t="s">
        <v>159</v>
      </c>
      <c r="E398" s="189" t="s">
        <v>3</v>
      </c>
      <c r="F398" s="190" t="s">
        <v>1422</v>
      </c>
      <c r="G398" s="13"/>
      <c r="H398" s="191">
        <v>105.03</v>
      </c>
      <c r="I398" s="192"/>
      <c r="J398" s="13"/>
      <c r="K398" s="13"/>
      <c r="L398" s="187"/>
      <c r="M398" s="193"/>
      <c r="N398" s="194"/>
      <c r="O398" s="194"/>
      <c r="P398" s="194"/>
      <c r="Q398" s="194"/>
      <c r="R398" s="194"/>
      <c r="S398" s="194"/>
      <c r="T398" s="19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9" t="s">
        <v>159</v>
      </c>
      <c r="AU398" s="189" t="s">
        <v>164</v>
      </c>
      <c r="AV398" s="13" t="s">
        <v>81</v>
      </c>
      <c r="AW398" s="13" t="s">
        <v>33</v>
      </c>
      <c r="AX398" s="13" t="s">
        <v>79</v>
      </c>
      <c r="AY398" s="189" t="s">
        <v>144</v>
      </c>
    </row>
    <row r="399" s="2" customFormat="1" ht="37.8" customHeight="1">
      <c r="A399" s="41"/>
      <c r="B399" s="168"/>
      <c r="C399" s="169" t="s">
        <v>481</v>
      </c>
      <c r="D399" s="169" t="s">
        <v>146</v>
      </c>
      <c r="E399" s="170" t="s">
        <v>1744</v>
      </c>
      <c r="F399" s="171" t="s">
        <v>1745</v>
      </c>
      <c r="G399" s="172" t="s">
        <v>149</v>
      </c>
      <c r="H399" s="173">
        <v>9.2400000000000002</v>
      </c>
      <c r="I399" s="174"/>
      <c r="J399" s="175">
        <f>ROUND(I399*H399,2)</f>
        <v>0</v>
      </c>
      <c r="K399" s="171" t="s">
        <v>150</v>
      </c>
      <c r="L399" s="42"/>
      <c r="M399" s="176" t="s">
        <v>3</v>
      </c>
      <c r="N399" s="177" t="s">
        <v>42</v>
      </c>
      <c r="O399" s="75"/>
      <c r="P399" s="178">
        <f>O399*H399</f>
        <v>0</v>
      </c>
      <c r="Q399" s="178">
        <v>0.023099999999999999</v>
      </c>
      <c r="R399" s="178">
        <f>Q399*H399</f>
        <v>0.213444</v>
      </c>
      <c r="S399" s="178">
        <v>0</v>
      </c>
      <c r="T399" s="179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180" t="s">
        <v>869</v>
      </c>
      <c r="AT399" s="180" t="s">
        <v>146</v>
      </c>
      <c r="AU399" s="180" t="s">
        <v>164</v>
      </c>
      <c r="AY399" s="22" t="s">
        <v>144</v>
      </c>
      <c r="BE399" s="181">
        <f>IF(N399="základní",J399,0)</f>
        <v>0</v>
      </c>
      <c r="BF399" s="181">
        <f>IF(N399="snížená",J399,0)</f>
        <v>0</v>
      </c>
      <c r="BG399" s="181">
        <f>IF(N399="zákl. přenesená",J399,0)</f>
        <v>0</v>
      </c>
      <c r="BH399" s="181">
        <f>IF(N399="sníž. přenesená",J399,0)</f>
        <v>0</v>
      </c>
      <c r="BI399" s="181">
        <f>IF(N399="nulová",J399,0)</f>
        <v>0</v>
      </c>
      <c r="BJ399" s="22" t="s">
        <v>79</v>
      </c>
      <c r="BK399" s="181">
        <f>ROUND(I399*H399,2)</f>
        <v>0</v>
      </c>
      <c r="BL399" s="22" t="s">
        <v>869</v>
      </c>
      <c r="BM399" s="180" t="s">
        <v>1746</v>
      </c>
    </row>
    <row r="400" s="2" customFormat="1">
      <c r="A400" s="41"/>
      <c r="B400" s="42"/>
      <c r="C400" s="41"/>
      <c r="D400" s="182" t="s">
        <v>153</v>
      </c>
      <c r="E400" s="41"/>
      <c r="F400" s="183" t="s">
        <v>1747</v>
      </c>
      <c r="G400" s="41"/>
      <c r="H400" s="41"/>
      <c r="I400" s="184"/>
      <c r="J400" s="41"/>
      <c r="K400" s="41"/>
      <c r="L400" s="42"/>
      <c r="M400" s="185"/>
      <c r="N400" s="186"/>
      <c r="O400" s="75"/>
      <c r="P400" s="75"/>
      <c r="Q400" s="75"/>
      <c r="R400" s="75"/>
      <c r="S400" s="75"/>
      <c r="T400" s="76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2" t="s">
        <v>153</v>
      </c>
      <c r="AU400" s="22" t="s">
        <v>164</v>
      </c>
    </row>
    <row r="401" s="13" customFormat="1">
      <c r="A401" s="13"/>
      <c r="B401" s="187"/>
      <c r="C401" s="13"/>
      <c r="D401" s="188" t="s">
        <v>159</v>
      </c>
      <c r="E401" s="189" t="s">
        <v>3</v>
      </c>
      <c r="F401" s="190" t="s">
        <v>1427</v>
      </c>
      <c r="G401" s="13"/>
      <c r="H401" s="191">
        <v>9.2400000000000002</v>
      </c>
      <c r="I401" s="192"/>
      <c r="J401" s="13"/>
      <c r="K401" s="13"/>
      <c r="L401" s="187"/>
      <c r="M401" s="193"/>
      <c r="N401" s="194"/>
      <c r="O401" s="194"/>
      <c r="P401" s="194"/>
      <c r="Q401" s="194"/>
      <c r="R401" s="194"/>
      <c r="S401" s="194"/>
      <c r="T401" s="19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9" t="s">
        <v>159</v>
      </c>
      <c r="AU401" s="189" t="s">
        <v>164</v>
      </c>
      <c r="AV401" s="13" t="s">
        <v>81</v>
      </c>
      <c r="AW401" s="13" t="s">
        <v>33</v>
      </c>
      <c r="AX401" s="13" t="s">
        <v>79</v>
      </c>
      <c r="AY401" s="189" t="s">
        <v>144</v>
      </c>
    </row>
    <row r="402" s="2" customFormat="1" ht="33" customHeight="1">
      <c r="A402" s="41"/>
      <c r="B402" s="168"/>
      <c r="C402" s="169" t="s">
        <v>489</v>
      </c>
      <c r="D402" s="169" t="s">
        <v>146</v>
      </c>
      <c r="E402" s="170" t="s">
        <v>1748</v>
      </c>
      <c r="F402" s="171" t="s">
        <v>1749</v>
      </c>
      <c r="G402" s="172" t="s">
        <v>149</v>
      </c>
      <c r="H402" s="173">
        <v>9.2400000000000002</v>
      </c>
      <c r="I402" s="174"/>
      <c r="J402" s="175">
        <f>ROUND(I402*H402,2)</f>
        <v>0</v>
      </c>
      <c r="K402" s="171" t="s">
        <v>150</v>
      </c>
      <c r="L402" s="42"/>
      <c r="M402" s="176" t="s">
        <v>3</v>
      </c>
      <c r="N402" s="177" t="s">
        <v>42</v>
      </c>
      <c r="O402" s="75"/>
      <c r="P402" s="178">
        <f>O402*H402</f>
        <v>0</v>
      </c>
      <c r="Q402" s="178">
        <v>0.00025999999999999998</v>
      </c>
      <c r="R402" s="178">
        <f>Q402*H402</f>
        <v>0.0024023999999999998</v>
      </c>
      <c r="S402" s="178">
        <v>0</v>
      </c>
      <c r="T402" s="179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180" t="s">
        <v>869</v>
      </c>
      <c r="AT402" s="180" t="s">
        <v>146</v>
      </c>
      <c r="AU402" s="180" t="s">
        <v>164</v>
      </c>
      <c r="AY402" s="22" t="s">
        <v>144</v>
      </c>
      <c r="BE402" s="181">
        <f>IF(N402="základní",J402,0)</f>
        <v>0</v>
      </c>
      <c r="BF402" s="181">
        <f>IF(N402="snížená",J402,0)</f>
        <v>0</v>
      </c>
      <c r="BG402" s="181">
        <f>IF(N402="zákl. přenesená",J402,0)</f>
        <v>0</v>
      </c>
      <c r="BH402" s="181">
        <f>IF(N402="sníž. přenesená",J402,0)</f>
        <v>0</v>
      </c>
      <c r="BI402" s="181">
        <f>IF(N402="nulová",J402,0)</f>
        <v>0</v>
      </c>
      <c r="BJ402" s="22" t="s">
        <v>79</v>
      </c>
      <c r="BK402" s="181">
        <f>ROUND(I402*H402,2)</f>
        <v>0</v>
      </c>
      <c r="BL402" s="22" t="s">
        <v>869</v>
      </c>
      <c r="BM402" s="180" t="s">
        <v>1750</v>
      </c>
    </row>
    <row r="403" s="2" customFormat="1">
      <c r="A403" s="41"/>
      <c r="B403" s="42"/>
      <c r="C403" s="41"/>
      <c r="D403" s="182" t="s">
        <v>153</v>
      </c>
      <c r="E403" s="41"/>
      <c r="F403" s="183" t="s">
        <v>1751</v>
      </c>
      <c r="G403" s="41"/>
      <c r="H403" s="41"/>
      <c r="I403" s="184"/>
      <c r="J403" s="41"/>
      <c r="K403" s="41"/>
      <c r="L403" s="42"/>
      <c r="M403" s="185"/>
      <c r="N403" s="186"/>
      <c r="O403" s="75"/>
      <c r="P403" s="75"/>
      <c r="Q403" s="75"/>
      <c r="R403" s="75"/>
      <c r="S403" s="75"/>
      <c r="T403" s="76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2" t="s">
        <v>153</v>
      </c>
      <c r="AU403" s="22" t="s">
        <v>164</v>
      </c>
    </row>
    <row r="404" s="13" customFormat="1">
      <c r="A404" s="13"/>
      <c r="B404" s="187"/>
      <c r="C404" s="13"/>
      <c r="D404" s="188" t="s">
        <v>159</v>
      </c>
      <c r="E404" s="189" t="s">
        <v>3</v>
      </c>
      <c r="F404" s="190" t="s">
        <v>1427</v>
      </c>
      <c r="G404" s="13"/>
      <c r="H404" s="191">
        <v>9.2400000000000002</v>
      </c>
      <c r="I404" s="192"/>
      <c r="J404" s="13"/>
      <c r="K404" s="13"/>
      <c r="L404" s="187"/>
      <c r="M404" s="193"/>
      <c r="N404" s="194"/>
      <c r="O404" s="194"/>
      <c r="P404" s="194"/>
      <c r="Q404" s="194"/>
      <c r="R404" s="194"/>
      <c r="S404" s="194"/>
      <c r="T404" s="19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9" t="s">
        <v>159</v>
      </c>
      <c r="AU404" s="189" t="s">
        <v>164</v>
      </c>
      <c r="AV404" s="13" t="s">
        <v>81</v>
      </c>
      <c r="AW404" s="13" t="s">
        <v>33</v>
      </c>
      <c r="AX404" s="13" t="s">
        <v>79</v>
      </c>
      <c r="AY404" s="189" t="s">
        <v>144</v>
      </c>
    </row>
    <row r="405" s="2" customFormat="1" ht="37.8" customHeight="1">
      <c r="A405" s="41"/>
      <c r="B405" s="168"/>
      <c r="C405" s="169" t="s">
        <v>1409</v>
      </c>
      <c r="D405" s="169" t="s">
        <v>146</v>
      </c>
      <c r="E405" s="170" t="s">
        <v>1752</v>
      </c>
      <c r="F405" s="171" t="s">
        <v>1753</v>
      </c>
      <c r="G405" s="172" t="s">
        <v>149</v>
      </c>
      <c r="H405" s="173">
        <v>9.2400000000000002</v>
      </c>
      <c r="I405" s="174"/>
      <c r="J405" s="175">
        <f>ROUND(I405*H405,2)</f>
        <v>0</v>
      </c>
      <c r="K405" s="171" t="s">
        <v>150</v>
      </c>
      <c r="L405" s="42"/>
      <c r="M405" s="176" t="s">
        <v>3</v>
      </c>
      <c r="N405" s="177" t="s">
        <v>42</v>
      </c>
      <c r="O405" s="75"/>
      <c r="P405" s="178">
        <f>O405*H405</f>
        <v>0</v>
      </c>
      <c r="Q405" s="178">
        <v>0.0044099999999999999</v>
      </c>
      <c r="R405" s="178">
        <f>Q405*H405</f>
        <v>0.040748399999999997</v>
      </c>
      <c r="S405" s="178">
        <v>0</v>
      </c>
      <c r="T405" s="179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180" t="s">
        <v>869</v>
      </c>
      <c r="AT405" s="180" t="s">
        <v>146</v>
      </c>
      <c r="AU405" s="180" t="s">
        <v>164</v>
      </c>
      <c r="AY405" s="22" t="s">
        <v>144</v>
      </c>
      <c r="BE405" s="181">
        <f>IF(N405="základní",J405,0)</f>
        <v>0</v>
      </c>
      <c r="BF405" s="181">
        <f>IF(N405="snížená",J405,0)</f>
        <v>0</v>
      </c>
      <c r="BG405" s="181">
        <f>IF(N405="zákl. přenesená",J405,0)</f>
        <v>0</v>
      </c>
      <c r="BH405" s="181">
        <f>IF(N405="sníž. přenesená",J405,0)</f>
        <v>0</v>
      </c>
      <c r="BI405" s="181">
        <f>IF(N405="nulová",J405,0)</f>
        <v>0</v>
      </c>
      <c r="BJ405" s="22" t="s">
        <v>79</v>
      </c>
      <c r="BK405" s="181">
        <f>ROUND(I405*H405,2)</f>
        <v>0</v>
      </c>
      <c r="BL405" s="22" t="s">
        <v>869</v>
      </c>
      <c r="BM405" s="180" t="s">
        <v>1754</v>
      </c>
    </row>
    <row r="406" s="2" customFormat="1">
      <c r="A406" s="41"/>
      <c r="B406" s="42"/>
      <c r="C406" s="41"/>
      <c r="D406" s="182" t="s">
        <v>153</v>
      </c>
      <c r="E406" s="41"/>
      <c r="F406" s="183" t="s">
        <v>1755</v>
      </c>
      <c r="G406" s="41"/>
      <c r="H406" s="41"/>
      <c r="I406" s="184"/>
      <c r="J406" s="41"/>
      <c r="K406" s="41"/>
      <c r="L406" s="42"/>
      <c r="M406" s="185"/>
      <c r="N406" s="186"/>
      <c r="O406" s="75"/>
      <c r="P406" s="75"/>
      <c r="Q406" s="75"/>
      <c r="R406" s="75"/>
      <c r="S406" s="75"/>
      <c r="T406" s="76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2" t="s">
        <v>153</v>
      </c>
      <c r="AU406" s="22" t="s">
        <v>164</v>
      </c>
    </row>
    <row r="407" s="13" customFormat="1">
      <c r="A407" s="13"/>
      <c r="B407" s="187"/>
      <c r="C407" s="13"/>
      <c r="D407" s="188" t="s">
        <v>159</v>
      </c>
      <c r="E407" s="189" t="s">
        <v>3</v>
      </c>
      <c r="F407" s="190" t="s">
        <v>1427</v>
      </c>
      <c r="G407" s="13"/>
      <c r="H407" s="191">
        <v>9.2400000000000002</v>
      </c>
      <c r="I407" s="192"/>
      <c r="J407" s="13"/>
      <c r="K407" s="13"/>
      <c r="L407" s="187"/>
      <c r="M407" s="193"/>
      <c r="N407" s="194"/>
      <c r="O407" s="194"/>
      <c r="P407" s="194"/>
      <c r="Q407" s="194"/>
      <c r="R407" s="194"/>
      <c r="S407" s="194"/>
      <c r="T407" s="19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9" t="s">
        <v>159</v>
      </c>
      <c r="AU407" s="189" t="s">
        <v>164</v>
      </c>
      <c r="AV407" s="13" t="s">
        <v>81</v>
      </c>
      <c r="AW407" s="13" t="s">
        <v>33</v>
      </c>
      <c r="AX407" s="13" t="s">
        <v>79</v>
      </c>
      <c r="AY407" s="189" t="s">
        <v>144</v>
      </c>
    </row>
    <row r="408" s="2" customFormat="1" ht="24.15" customHeight="1">
      <c r="A408" s="41"/>
      <c r="B408" s="168"/>
      <c r="C408" s="169" t="s">
        <v>609</v>
      </c>
      <c r="D408" s="169" t="s">
        <v>146</v>
      </c>
      <c r="E408" s="170" t="s">
        <v>1756</v>
      </c>
      <c r="F408" s="171" t="s">
        <v>1757</v>
      </c>
      <c r="G408" s="172" t="s">
        <v>149</v>
      </c>
      <c r="H408" s="173">
        <v>9.2400000000000002</v>
      </c>
      <c r="I408" s="174"/>
      <c r="J408" s="175">
        <f>ROUND(I408*H408,2)</f>
        <v>0</v>
      </c>
      <c r="K408" s="171" t="s">
        <v>590</v>
      </c>
      <c r="L408" s="42"/>
      <c r="M408" s="176" t="s">
        <v>3</v>
      </c>
      <c r="N408" s="177" t="s">
        <v>42</v>
      </c>
      <c r="O408" s="75"/>
      <c r="P408" s="178">
        <f>O408*H408</f>
        <v>0</v>
      </c>
      <c r="Q408" s="178">
        <v>0</v>
      </c>
      <c r="R408" s="178">
        <f>Q408*H408</f>
        <v>0</v>
      </c>
      <c r="S408" s="178">
        <v>0</v>
      </c>
      <c r="T408" s="179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180" t="s">
        <v>151</v>
      </c>
      <c r="AT408" s="180" t="s">
        <v>146</v>
      </c>
      <c r="AU408" s="180" t="s">
        <v>164</v>
      </c>
      <c r="AY408" s="22" t="s">
        <v>144</v>
      </c>
      <c r="BE408" s="181">
        <f>IF(N408="základní",J408,0)</f>
        <v>0</v>
      </c>
      <c r="BF408" s="181">
        <f>IF(N408="snížená",J408,0)</f>
        <v>0</v>
      </c>
      <c r="BG408" s="181">
        <f>IF(N408="zákl. přenesená",J408,0)</f>
        <v>0</v>
      </c>
      <c r="BH408" s="181">
        <f>IF(N408="sníž. přenesená",J408,0)</f>
        <v>0</v>
      </c>
      <c r="BI408" s="181">
        <f>IF(N408="nulová",J408,0)</f>
        <v>0</v>
      </c>
      <c r="BJ408" s="22" t="s">
        <v>79</v>
      </c>
      <c r="BK408" s="181">
        <f>ROUND(I408*H408,2)</f>
        <v>0</v>
      </c>
      <c r="BL408" s="22" t="s">
        <v>151</v>
      </c>
      <c r="BM408" s="180" t="s">
        <v>1758</v>
      </c>
    </row>
    <row r="409" s="13" customFormat="1">
      <c r="A409" s="13"/>
      <c r="B409" s="187"/>
      <c r="C409" s="13"/>
      <c r="D409" s="188" t="s">
        <v>159</v>
      </c>
      <c r="E409" s="189" t="s">
        <v>3</v>
      </c>
      <c r="F409" s="190" t="s">
        <v>1427</v>
      </c>
      <c r="G409" s="13"/>
      <c r="H409" s="191">
        <v>9.2400000000000002</v>
      </c>
      <c r="I409" s="192"/>
      <c r="J409" s="13"/>
      <c r="K409" s="13"/>
      <c r="L409" s="187"/>
      <c r="M409" s="193"/>
      <c r="N409" s="194"/>
      <c r="O409" s="194"/>
      <c r="P409" s="194"/>
      <c r="Q409" s="194"/>
      <c r="R409" s="194"/>
      <c r="S409" s="194"/>
      <c r="T409" s="19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9" t="s">
        <v>159</v>
      </c>
      <c r="AU409" s="189" t="s">
        <v>164</v>
      </c>
      <c r="AV409" s="13" t="s">
        <v>81</v>
      </c>
      <c r="AW409" s="13" t="s">
        <v>33</v>
      </c>
      <c r="AX409" s="13" t="s">
        <v>79</v>
      </c>
      <c r="AY409" s="189" t="s">
        <v>144</v>
      </c>
    </row>
    <row r="410" s="12" customFormat="1" ht="20.88" customHeight="1">
      <c r="A410" s="12"/>
      <c r="B410" s="155"/>
      <c r="C410" s="12"/>
      <c r="D410" s="156" t="s">
        <v>70</v>
      </c>
      <c r="E410" s="166" t="s">
        <v>1759</v>
      </c>
      <c r="F410" s="166" t="s">
        <v>1760</v>
      </c>
      <c r="G410" s="12"/>
      <c r="H410" s="12"/>
      <c r="I410" s="158"/>
      <c r="J410" s="167">
        <f>BK410</f>
        <v>0</v>
      </c>
      <c r="K410" s="12"/>
      <c r="L410" s="155"/>
      <c r="M410" s="160"/>
      <c r="N410" s="161"/>
      <c r="O410" s="161"/>
      <c r="P410" s="162">
        <f>SUM(P411:P433)</f>
        <v>0</v>
      </c>
      <c r="Q410" s="161"/>
      <c r="R410" s="162">
        <f>SUM(R411:R433)</f>
        <v>5.5319301000000003</v>
      </c>
      <c r="S410" s="161"/>
      <c r="T410" s="163">
        <f>SUM(T411:T433)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56" t="s">
        <v>79</v>
      </c>
      <c r="AT410" s="164" t="s">
        <v>70</v>
      </c>
      <c r="AU410" s="164" t="s">
        <v>81</v>
      </c>
      <c r="AY410" s="156" t="s">
        <v>144</v>
      </c>
      <c r="BK410" s="165">
        <f>SUM(BK411:BK433)</f>
        <v>0</v>
      </c>
    </row>
    <row r="411" s="2" customFormat="1" ht="16.5" customHeight="1">
      <c r="A411" s="41"/>
      <c r="B411" s="168"/>
      <c r="C411" s="169" t="s">
        <v>1761</v>
      </c>
      <c r="D411" s="169" t="s">
        <v>146</v>
      </c>
      <c r="E411" s="170" t="s">
        <v>1762</v>
      </c>
      <c r="F411" s="171" t="s">
        <v>1763</v>
      </c>
      <c r="G411" s="172" t="s">
        <v>149</v>
      </c>
      <c r="H411" s="173">
        <v>105.03</v>
      </c>
      <c r="I411" s="174"/>
      <c r="J411" s="175">
        <f>ROUND(I411*H411,2)</f>
        <v>0</v>
      </c>
      <c r="K411" s="171" t="s">
        <v>150</v>
      </c>
      <c r="L411" s="42"/>
      <c r="M411" s="176" t="s">
        <v>3</v>
      </c>
      <c r="N411" s="177" t="s">
        <v>42</v>
      </c>
      <c r="O411" s="75"/>
      <c r="P411" s="178">
        <f>O411*H411</f>
        <v>0</v>
      </c>
      <c r="Q411" s="178">
        <v>0</v>
      </c>
      <c r="R411" s="178">
        <f>Q411*H411</f>
        <v>0</v>
      </c>
      <c r="S411" s="178">
        <v>0</v>
      </c>
      <c r="T411" s="179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180" t="s">
        <v>869</v>
      </c>
      <c r="AT411" s="180" t="s">
        <v>146</v>
      </c>
      <c r="AU411" s="180" t="s">
        <v>164</v>
      </c>
      <c r="AY411" s="22" t="s">
        <v>144</v>
      </c>
      <c r="BE411" s="181">
        <f>IF(N411="základní",J411,0)</f>
        <v>0</v>
      </c>
      <c r="BF411" s="181">
        <f>IF(N411="snížená",J411,0)</f>
        <v>0</v>
      </c>
      <c r="BG411" s="181">
        <f>IF(N411="zákl. přenesená",J411,0)</f>
        <v>0</v>
      </c>
      <c r="BH411" s="181">
        <f>IF(N411="sníž. přenesená",J411,0)</f>
        <v>0</v>
      </c>
      <c r="BI411" s="181">
        <f>IF(N411="nulová",J411,0)</f>
        <v>0</v>
      </c>
      <c r="BJ411" s="22" t="s">
        <v>79</v>
      </c>
      <c r="BK411" s="181">
        <f>ROUND(I411*H411,2)</f>
        <v>0</v>
      </c>
      <c r="BL411" s="22" t="s">
        <v>869</v>
      </c>
      <c r="BM411" s="180" t="s">
        <v>1764</v>
      </c>
    </row>
    <row r="412" s="2" customFormat="1">
      <c r="A412" s="41"/>
      <c r="B412" s="42"/>
      <c r="C412" s="41"/>
      <c r="D412" s="182" t="s">
        <v>153</v>
      </c>
      <c r="E412" s="41"/>
      <c r="F412" s="183" t="s">
        <v>1765</v>
      </c>
      <c r="G412" s="41"/>
      <c r="H412" s="41"/>
      <c r="I412" s="184"/>
      <c r="J412" s="41"/>
      <c r="K412" s="41"/>
      <c r="L412" s="42"/>
      <c r="M412" s="185"/>
      <c r="N412" s="186"/>
      <c r="O412" s="75"/>
      <c r="P412" s="75"/>
      <c r="Q412" s="75"/>
      <c r="R412" s="75"/>
      <c r="S412" s="75"/>
      <c r="T412" s="76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2" t="s">
        <v>153</v>
      </c>
      <c r="AU412" s="22" t="s">
        <v>164</v>
      </c>
    </row>
    <row r="413" s="13" customFormat="1">
      <c r="A413" s="13"/>
      <c r="B413" s="187"/>
      <c r="C413" s="13"/>
      <c r="D413" s="188" t="s">
        <v>159</v>
      </c>
      <c r="E413" s="189" t="s">
        <v>3</v>
      </c>
      <c r="F413" s="190" t="s">
        <v>1422</v>
      </c>
      <c r="G413" s="13"/>
      <c r="H413" s="191">
        <v>105.03</v>
      </c>
      <c r="I413" s="192"/>
      <c r="J413" s="13"/>
      <c r="K413" s="13"/>
      <c r="L413" s="187"/>
      <c r="M413" s="193"/>
      <c r="N413" s="194"/>
      <c r="O413" s="194"/>
      <c r="P413" s="194"/>
      <c r="Q413" s="194"/>
      <c r="R413" s="194"/>
      <c r="S413" s="194"/>
      <c r="T413" s="19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9" t="s">
        <v>159</v>
      </c>
      <c r="AU413" s="189" t="s">
        <v>164</v>
      </c>
      <c r="AV413" s="13" t="s">
        <v>81</v>
      </c>
      <c r="AW413" s="13" t="s">
        <v>33</v>
      </c>
      <c r="AX413" s="13" t="s">
        <v>79</v>
      </c>
      <c r="AY413" s="189" t="s">
        <v>144</v>
      </c>
    </row>
    <row r="414" s="2" customFormat="1" ht="24.15" customHeight="1">
      <c r="A414" s="41"/>
      <c r="B414" s="168"/>
      <c r="C414" s="169" t="s">
        <v>612</v>
      </c>
      <c r="D414" s="169" t="s">
        <v>146</v>
      </c>
      <c r="E414" s="170" t="s">
        <v>1766</v>
      </c>
      <c r="F414" s="171" t="s">
        <v>1767</v>
      </c>
      <c r="G414" s="172" t="s">
        <v>149</v>
      </c>
      <c r="H414" s="173">
        <v>105.03</v>
      </c>
      <c r="I414" s="174"/>
      <c r="J414" s="175">
        <f>ROUND(I414*H414,2)</f>
        <v>0</v>
      </c>
      <c r="K414" s="171" t="s">
        <v>150</v>
      </c>
      <c r="L414" s="42"/>
      <c r="M414" s="176" t="s">
        <v>3</v>
      </c>
      <c r="N414" s="177" t="s">
        <v>42</v>
      </c>
      <c r="O414" s="75"/>
      <c r="P414" s="178">
        <f>O414*H414</f>
        <v>0</v>
      </c>
      <c r="Q414" s="178">
        <v>0.0089999999999999993</v>
      </c>
      <c r="R414" s="178">
        <f>Q414*H414</f>
        <v>0.94526999999999994</v>
      </c>
      <c r="S414" s="178">
        <v>0</v>
      </c>
      <c r="T414" s="179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180" t="s">
        <v>151</v>
      </c>
      <c r="AT414" s="180" t="s">
        <v>146</v>
      </c>
      <c r="AU414" s="180" t="s">
        <v>164</v>
      </c>
      <c r="AY414" s="22" t="s">
        <v>144</v>
      </c>
      <c r="BE414" s="181">
        <f>IF(N414="základní",J414,0)</f>
        <v>0</v>
      </c>
      <c r="BF414" s="181">
        <f>IF(N414="snížená",J414,0)</f>
        <v>0</v>
      </c>
      <c r="BG414" s="181">
        <f>IF(N414="zákl. přenesená",J414,0)</f>
        <v>0</v>
      </c>
      <c r="BH414" s="181">
        <f>IF(N414="sníž. přenesená",J414,0)</f>
        <v>0</v>
      </c>
      <c r="BI414" s="181">
        <f>IF(N414="nulová",J414,0)</f>
        <v>0</v>
      </c>
      <c r="BJ414" s="22" t="s">
        <v>79</v>
      </c>
      <c r="BK414" s="181">
        <f>ROUND(I414*H414,2)</f>
        <v>0</v>
      </c>
      <c r="BL414" s="22" t="s">
        <v>151</v>
      </c>
      <c r="BM414" s="180" t="s">
        <v>1768</v>
      </c>
    </row>
    <row r="415" s="2" customFormat="1">
      <c r="A415" s="41"/>
      <c r="B415" s="42"/>
      <c r="C415" s="41"/>
      <c r="D415" s="182" t="s">
        <v>153</v>
      </c>
      <c r="E415" s="41"/>
      <c r="F415" s="183" t="s">
        <v>1769</v>
      </c>
      <c r="G415" s="41"/>
      <c r="H415" s="41"/>
      <c r="I415" s="184"/>
      <c r="J415" s="41"/>
      <c r="K415" s="41"/>
      <c r="L415" s="42"/>
      <c r="M415" s="185"/>
      <c r="N415" s="186"/>
      <c r="O415" s="75"/>
      <c r="P415" s="75"/>
      <c r="Q415" s="75"/>
      <c r="R415" s="75"/>
      <c r="S415" s="75"/>
      <c r="T415" s="76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2" t="s">
        <v>153</v>
      </c>
      <c r="AU415" s="22" t="s">
        <v>164</v>
      </c>
    </row>
    <row r="416" s="13" customFormat="1">
      <c r="A416" s="13"/>
      <c r="B416" s="187"/>
      <c r="C416" s="13"/>
      <c r="D416" s="188" t="s">
        <v>159</v>
      </c>
      <c r="E416" s="189" t="s">
        <v>3</v>
      </c>
      <c r="F416" s="190" t="s">
        <v>1422</v>
      </c>
      <c r="G416" s="13"/>
      <c r="H416" s="191">
        <v>105.03</v>
      </c>
      <c r="I416" s="192"/>
      <c r="J416" s="13"/>
      <c r="K416" s="13"/>
      <c r="L416" s="187"/>
      <c r="M416" s="193"/>
      <c r="N416" s="194"/>
      <c r="O416" s="194"/>
      <c r="P416" s="194"/>
      <c r="Q416" s="194"/>
      <c r="R416" s="194"/>
      <c r="S416" s="194"/>
      <c r="T416" s="19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9" t="s">
        <v>159</v>
      </c>
      <c r="AU416" s="189" t="s">
        <v>164</v>
      </c>
      <c r="AV416" s="13" t="s">
        <v>81</v>
      </c>
      <c r="AW416" s="13" t="s">
        <v>33</v>
      </c>
      <c r="AX416" s="13" t="s">
        <v>79</v>
      </c>
      <c r="AY416" s="189" t="s">
        <v>144</v>
      </c>
    </row>
    <row r="417" s="2" customFormat="1" ht="33" customHeight="1">
      <c r="A417" s="41"/>
      <c r="B417" s="168"/>
      <c r="C417" s="169" t="s">
        <v>1770</v>
      </c>
      <c r="D417" s="169" t="s">
        <v>146</v>
      </c>
      <c r="E417" s="170" t="s">
        <v>1771</v>
      </c>
      <c r="F417" s="171" t="s">
        <v>1772</v>
      </c>
      <c r="G417" s="172" t="s">
        <v>149</v>
      </c>
      <c r="H417" s="173">
        <v>105.03</v>
      </c>
      <c r="I417" s="174"/>
      <c r="J417" s="175">
        <f>ROUND(I417*H417,2)</f>
        <v>0</v>
      </c>
      <c r="K417" s="171" t="s">
        <v>150</v>
      </c>
      <c r="L417" s="42"/>
      <c r="M417" s="176" t="s">
        <v>3</v>
      </c>
      <c r="N417" s="177" t="s">
        <v>42</v>
      </c>
      <c r="O417" s="75"/>
      <c r="P417" s="178">
        <f>O417*H417</f>
        <v>0</v>
      </c>
      <c r="Q417" s="178">
        <v>0.012080000000000001</v>
      </c>
      <c r="R417" s="178">
        <f>Q417*H417</f>
        <v>1.2687624</v>
      </c>
      <c r="S417" s="178">
        <v>0</v>
      </c>
      <c r="T417" s="179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180" t="s">
        <v>151</v>
      </c>
      <c r="AT417" s="180" t="s">
        <v>146</v>
      </c>
      <c r="AU417" s="180" t="s">
        <v>164</v>
      </c>
      <c r="AY417" s="22" t="s">
        <v>144</v>
      </c>
      <c r="BE417" s="181">
        <f>IF(N417="základní",J417,0)</f>
        <v>0</v>
      </c>
      <c r="BF417" s="181">
        <f>IF(N417="snížená",J417,0)</f>
        <v>0</v>
      </c>
      <c r="BG417" s="181">
        <f>IF(N417="zákl. přenesená",J417,0)</f>
        <v>0</v>
      </c>
      <c r="BH417" s="181">
        <f>IF(N417="sníž. přenesená",J417,0)</f>
        <v>0</v>
      </c>
      <c r="BI417" s="181">
        <f>IF(N417="nulová",J417,0)</f>
        <v>0</v>
      </c>
      <c r="BJ417" s="22" t="s">
        <v>79</v>
      </c>
      <c r="BK417" s="181">
        <f>ROUND(I417*H417,2)</f>
        <v>0</v>
      </c>
      <c r="BL417" s="22" t="s">
        <v>151</v>
      </c>
      <c r="BM417" s="180" t="s">
        <v>1773</v>
      </c>
    </row>
    <row r="418" s="2" customFormat="1">
      <c r="A418" s="41"/>
      <c r="B418" s="42"/>
      <c r="C418" s="41"/>
      <c r="D418" s="182" t="s">
        <v>153</v>
      </c>
      <c r="E418" s="41"/>
      <c r="F418" s="183" t="s">
        <v>1774</v>
      </c>
      <c r="G418" s="41"/>
      <c r="H418" s="41"/>
      <c r="I418" s="184"/>
      <c r="J418" s="41"/>
      <c r="K418" s="41"/>
      <c r="L418" s="42"/>
      <c r="M418" s="185"/>
      <c r="N418" s="186"/>
      <c r="O418" s="75"/>
      <c r="P418" s="75"/>
      <c r="Q418" s="75"/>
      <c r="R418" s="75"/>
      <c r="S418" s="75"/>
      <c r="T418" s="76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2" t="s">
        <v>153</v>
      </c>
      <c r="AU418" s="22" t="s">
        <v>164</v>
      </c>
    </row>
    <row r="419" s="13" customFormat="1">
      <c r="A419" s="13"/>
      <c r="B419" s="187"/>
      <c r="C419" s="13"/>
      <c r="D419" s="188" t="s">
        <v>159</v>
      </c>
      <c r="E419" s="189" t="s">
        <v>3</v>
      </c>
      <c r="F419" s="190" t="s">
        <v>1422</v>
      </c>
      <c r="G419" s="13"/>
      <c r="H419" s="191">
        <v>105.03</v>
      </c>
      <c r="I419" s="192"/>
      <c r="J419" s="13"/>
      <c r="K419" s="13"/>
      <c r="L419" s="187"/>
      <c r="M419" s="193"/>
      <c r="N419" s="194"/>
      <c r="O419" s="194"/>
      <c r="P419" s="194"/>
      <c r="Q419" s="194"/>
      <c r="R419" s="194"/>
      <c r="S419" s="194"/>
      <c r="T419" s="19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9" t="s">
        <v>159</v>
      </c>
      <c r="AU419" s="189" t="s">
        <v>164</v>
      </c>
      <c r="AV419" s="13" t="s">
        <v>81</v>
      </c>
      <c r="AW419" s="13" t="s">
        <v>33</v>
      </c>
      <c r="AX419" s="13" t="s">
        <v>79</v>
      </c>
      <c r="AY419" s="189" t="s">
        <v>144</v>
      </c>
    </row>
    <row r="420" s="2" customFormat="1" ht="24.15" customHeight="1">
      <c r="A420" s="41"/>
      <c r="B420" s="168"/>
      <c r="C420" s="169" t="s">
        <v>616</v>
      </c>
      <c r="D420" s="169" t="s">
        <v>146</v>
      </c>
      <c r="E420" s="170" t="s">
        <v>1775</v>
      </c>
      <c r="F420" s="171" t="s">
        <v>1776</v>
      </c>
      <c r="G420" s="172" t="s">
        <v>149</v>
      </c>
      <c r="H420" s="173">
        <v>105.03</v>
      </c>
      <c r="I420" s="174"/>
      <c r="J420" s="175">
        <f>ROUND(I420*H420,2)</f>
        <v>0</v>
      </c>
      <c r="K420" s="171" t="s">
        <v>150</v>
      </c>
      <c r="L420" s="42"/>
      <c r="M420" s="176" t="s">
        <v>3</v>
      </c>
      <c r="N420" s="177" t="s">
        <v>42</v>
      </c>
      <c r="O420" s="75"/>
      <c r="P420" s="178">
        <f>O420*H420</f>
        <v>0</v>
      </c>
      <c r="Q420" s="178">
        <v>0.016199999999999999</v>
      </c>
      <c r="R420" s="178">
        <f>Q420*H420</f>
        <v>1.7014859999999998</v>
      </c>
      <c r="S420" s="178">
        <v>0</v>
      </c>
      <c r="T420" s="179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180" t="s">
        <v>151</v>
      </c>
      <c r="AT420" s="180" t="s">
        <v>146</v>
      </c>
      <c r="AU420" s="180" t="s">
        <v>164</v>
      </c>
      <c r="AY420" s="22" t="s">
        <v>144</v>
      </c>
      <c r="BE420" s="181">
        <f>IF(N420="základní",J420,0)</f>
        <v>0</v>
      </c>
      <c r="BF420" s="181">
        <f>IF(N420="snížená",J420,0)</f>
        <v>0</v>
      </c>
      <c r="BG420" s="181">
        <f>IF(N420="zákl. přenesená",J420,0)</f>
        <v>0</v>
      </c>
      <c r="BH420" s="181">
        <f>IF(N420="sníž. přenesená",J420,0)</f>
        <v>0</v>
      </c>
      <c r="BI420" s="181">
        <f>IF(N420="nulová",J420,0)</f>
        <v>0</v>
      </c>
      <c r="BJ420" s="22" t="s">
        <v>79</v>
      </c>
      <c r="BK420" s="181">
        <f>ROUND(I420*H420,2)</f>
        <v>0</v>
      </c>
      <c r="BL420" s="22" t="s">
        <v>151</v>
      </c>
      <c r="BM420" s="180" t="s">
        <v>1777</v>
      </c>
    </row>
    <row r="421" s="2" customFormat="1">
      <c r="A421" s="41"/>
      <c r="B421" s="42"/>
      <c r="C421" s="41"/>
      <c r="D421" s="182" t="s">
        <v>153</v>
      </c>
      <c r="E421" s="41"/>
      <c r="F421" s="183" t="s">
        <v>1778</v>
      </c>
      <c r="G421" s="41"/>
      <c r="H421" s="41"/>
      <c r="I421" s="184"/>
      <c r="J421" s="41"/>
      <c r="K421" s="41"/>
      <c r="L421" s="42"/>
      <c r="M421" s="185"/>
      <c r="N421" s="186"/>
      <c r="O421" s="75"/>
      <c r="P421" s="75"/>
      <c r="Q421" s="75"/>
      <c r="R421" s="75"/>
      <c r="S421" s="75"/>
      <c r="T421" s="76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2" t="s">
        <v>153</v>
      </c>
      <c r="AU421" s="22" t="s">
        <v>164</v>
      </c>
    </row>
    <row r="422" s="13" customFormat="1">
      <c r="A422" s="13"/>
      <c r="B422" s="187"/>
      <c r="C422" s="13"/>
      <c r="D422" s="188" t="s">
        <v>159</v>
      </c>
      <c r="E422" s="189" t="s">
        <v>3</v>
      </c>
      <c r="F422" s="190" t="s">
        <v>1422</v>
      </c>
      <c r="G422" s="13"/>
      <c r="H422" s="191">
        <v>105.03</v>
      </c>
      <c r="I422" s="192"/>
      <c r="J422" s="13"/>
      <c r="K422" s="13"/>
      <c r="L422" s="187"/>
      <c r="M422" s="193"/>
      <c r="N422" s="194"/>
      <c r="O422" s="194"/>
      <c r="P422" s="194"/>
      <c r="Q422" s="194"/>
      <c r="R422" s="194"/>
      <c r="S422" s="194"/>
      <c r="T422" s="19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9" t="s">
        <v>159</v>
      </c>
      <c r="AU422" s="189" t="s">
        <v>164</v>
      </c>
      <c r="AV422" s="13" t="s">
        <v>81</v>
      </c>
      <c r="AW422" s="13" t="s">
        <v>33</v>
      </c>
      <c r="AX422" s="13" t="s">
        <v>79</v>
      </c>
      <c r="AY422" s="189" t="s">
        <v>144</v>
      </c>
    </row>
    <row r="423" s="2" customFormat="1" ht="44.25" customHeight="1">
      <c r="A423" s="41"/>
      <c r="B423" s="168"/>
      <c r="C423" s="169" t="s">
        <v>1779</v>
      </c>
      <c r="D423" s="169" t="s">
        <v>146</v>
      </c>
      <c r="E423" s="170" t="s">
        <v>1780</v>
      </c>
      <c r="F423" s="171" t="s">
        <v>1781</v>
      </c>
      <c r="G423" s="172" t="s">
        <v>149</v>
      </c>
      <c r="H423" s="173">
        <v>210.06</v>
      </c>
      <c r="I423" s="174"/>
      <c r="J423" s="175">
        <f>ROUND(I423*H423,2)</f>
        <v>0</v>
      </c>
      <c r="K423" s="171" t="s">
        <v>150</v>
      </c>
      <c r="L423" s="42"/>
      <c r="M423" s="176" t="s">
        <v>3</v>
      </c>
      <c r="N423" s="177" t="s">
        <v>42</v>
      </c>
      <c r="O423" s="75"/>
      <c r="P423" s="178">
        <f>O423*H423</f>
        <v>0</v>
      </c>
      <c r="Q423" s="178">
        <v>0.0054000000000000003</v>
      </c>
      <c r="R423" s="178">
        <f>Q423*H423</f>
        <v>1.1343240000000001</v>
      </c>
      <c r="S423" s="178">
        <v>0</v>
      </c>
      <c r="T423" s="179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180" t="s">
        <v>151</v>
      </c>
      <c r="AT423" s="180" t="s">
        <v>146</v>
      </c>
      <c r="AU423" s="180" t="s">
        <v>164</v>
      </c>
      <c r="AY423" s="22" t="s">
        <v>144</v>
      </c>
      <c r="BE423" s="181">
        <f>IF(N423="základní",J423,0)</f>
        <v>0</v>
      </c>
      <c r="BF423" s="181">
        <f>IF(N423="snížená",J423,0)</f>
        <v>0</v>
      </c>
      <c r="BG423" s="181">
        <f>IF(N423="zákl. přenesená",J423,0)</f>
        <v>0</v>
      </c>
      <c r="BH423" s="181">
        <f>IF(N423="sníž. přenesená",J423,0)</f>
        <v>0</v>
      </c>
      <c r="BI423" s="181">
        <f>IF(N423="nulová",J423,0)</f>
        <v>0</v>
      </c>
      <c r="BJ423" s="22" t="s">
        <v>79</v>
      </c>
      <c r="BK423" s="181">
        <f>ROUND(I423*H423,2)</f>
        <v>0</v>
      </c>
      <c r="BL423" s="22" t="s">
        <v>151</v>
      </c>
      <c r="BM423" s="180" t="s">
        <v>1782</v>
      </c>
    </row>
    <row r="424" s="2" customFormat="1">
      <c r="A424" s="41"/>
      <c r="B424" s="42"/>
      <c r="C424" s="41"/>
      <c r="D424" s="182" t="s">
        <v>153</v>
      </c>
      <c r="E424" s="41"/>
      <c r="F424" s="183" t="s">
        <v>1783</v>
      </c>
      <c r="G424" s="41"/>
      <c r="H424" s="41"/>
      <c r="I424" s="184"/>
      <c r="J424" s="41"/>
      <c r="K424" s="41"/>
      <c r="L424" s="42"/>
      <c r="M424" s="185"/>
      <c r="N424" s="186"/>
      <c r="O424" s="75"/>
      <c r="P424" s="75"/>
      <c r="Q424" s="75"/>
      <c r="R424" s="75"/>
      <c r="S424" s="75"/>
      <c r="T424" s="76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2" t="s">
        <v>153</v>
      </c>
      <c r="AU424" s="22" t="s">
        <v>164</v>
      </c>
    </row>
    <row r="425" s="13" customFormat="1">
      <c r="A425" s="13"/>
      <c r="B425" s="187"/>
      <c r="C425" s="13"/>
      <c r="D425" s="188" t="s">
        <v>159</v>
      </c>
      <c r="E425" s="189" t="s">
        <v>3</v>
      </c>
      <c r="F425" s="190" t="s">
        <v>1784</v>
      </c>
      <c r="G425" s="13"/>
      <c r="H425" s="191">
        <v>210.06</v>
      </c>
      <c r="I425" s="192"/>
      <c r="J425" s="13"/>
      <c r="K425" s="13"/>
      <c r="L425" s="187"/>
      <c r="M425" s="193"/>
      <c r="N425" s="194"/>
      <c r="O425" s="194"/>
      <c r="P425" s="194"/>
      <c r="Q425" s="194"/>
      <c r="R425" s="194"/>
      <c r="S425" s="194"/>
      <c r="T425" s="19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89" t="s">
        <v>159</v>
      </c>
      <c r="AU425" s="189" t="s">
        <v>164</v>
      </c>
      <c r="AV425" s="13" t="s">
        <v>81</v>
      </c>
      <c r="AW425" s="13" t="s">
        <v>33</v>
      </c>
      <c r="AX425" s="13" t="s">
        <v>79</v>
      </c>
      <c r="AY425" s="189" t="s">
        <v>144</v>
      </c>
    </row>
    <row r="426" s="2" customFormat="1" ht="21.75" customHeight="1">
      <c r="A426" s="41"/>
      <c r="B426" s="168"/>
      <c r="C426" s="169" t="s">
        <v>620</v>
      </c>
      <c r="D426" s="169" t="s">
        <v>146</v>
      </c>
      <c r="E426" s="170" t="s">
        <v>1785</v>
      </c>
      <c r="F426" s="171" t="s">
        <v>1786</v>
      </c>
      <c r="G426" s="172" t="s">
        <v>149</v>
      </c>
      <c r="H426" s="173">
        <v>105.03</v>
      </c>
      <c r="I426" s="174"/>
      <c r="J426" s="175">
        <f>ROUND(I426*H426,2)</f>
        <v>0</v>
      </c>
      <c r="K426" s="171" t="s">
        <v>150</v>
      </c>
      <c r="L426" s="42"/>
      <c r="M426" s="176" t="s">
        <v>3</v>
      </c>
      <c r="N426" s="177" t="s">
        <v>42</v>
      </c>
      <c r="O426" s="75"/>
      <c r="P426" s="178">
        <f>O426*H426</f>
        <v>0</v>
      </c>
      <c r="Q426" s="178">
        <v>0.0040000000000000001</v>
      </c>
      <c r="R426" s="178">
        <f>Q426*H426</f>
        <v>0.42011999999999999</v>
      </c>
      <c r="S426" s="178">
        <v>0</v>
      </c>
      <c r="T426" s="179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180" t="s">
        <v>151</v>
      </c>
      <c r="AT426" s="180" t="s">
        <v>146</v>
      </c>
      <c r="AU426" s="180" t="s">
        <v>164</v>
      </c>
      <c r="AY426" s="22" t="s">
        <v>144</v>
      </c>
      <c r="BE426" s="181">
        <f>IF(N426="základní",J426,0)</f>
        <v>0</v>
      </c>
      <c r="BF426" s="181">
        <f>IF(N426="snížená",J426,0)</f>
        <v>0</v>
      </c>
      <c r="BG426" s="181">
        <f>IF(N426="zákl. přenesená",J426,0)</f>
        <v>0</v>
      </c>
      <c r="BH426" s="181">
        <f>IF(N426="sníž. přenesená",J426,0)</f>
        <v>0</v>
      </c>
      <c r="BI426" s="181">
        <f>IF(N426="nulová",J426,0)</f>
        <v>0</v>
      </c>
      <c r="BJ426" s="22" t="s">
        <v>79</v>
      </c>
      <c r="BK426" s="181">
        <f>ROUND(I426*H426,2)</f>
        <v>0</v>
      </c>
      <c r="BL426" s="22" t="s">
        <v>151</v>
      </c>
      <c r="BM426" s="180" t="s">
        <v>1787</v>
      </c>
    </row>
    <row r="427" s="2" customFormat="1">
      <c r="A427" s="41"/>
      <c r="B427" s="42"/>
      <c r="C427" s="41"/>
      <c r="D427" s="182" t="s">
        <v>153</v>
      </c>
      <c r="E427" s="41"/>
      <c r="F427" s="183" t="s">
        <v>1788</v>
      </c>
      <c r="G427" s="41"/>
      <c r="H427" s="41"/>
      <c r="I427" s="184"/>
      <c r="J427" s="41"/>
      <c r="K427" s="41"/>
      <c r="L427" s="42"/>
      <c r="M427" s="185"/>
      <c r="N427" s="186"/>
      <c r="O427" s="75"/>
      <c r="P427" s="75"/>
      <c r="Q427" s="75"/>
      <c r="R427" s="75"/>
      <c r="S427" s="75"/>
      <c r="T427" s="76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2" t="s">
        <v>153</v>
      </c>
      <c r="AU427" s="22" t="s">
        <v>164</v>
      </c>
    </row>
    <row r="428" s="13" customFormat="1">
      <c r="A428" s="13"/>
      <c r="B428" s="187"/>
      <c r="C428" s="13"/>
      <c r="D428" s="188" t="s">
        <v>159</v>
      </c>
      <c r="E428" s="189" t="s">
        <v>3</v>
      </c>
      <c r="F428" s="190" t="s">
        <v>1422</v>
      </c>
      <c r="G428" s="13"/>
      <c r="H428" s="191">
        <v>105.03</v>
      </c>
      <c r="I428" s="192"/>
      <c r="J428" s="13"/>
      <c r="K428" s="13"/>
      <c r="L428" s="187"/>
      <c r="M428" s="193"/>
      <c r="N428" s="194"/>
      <c r="O428" s="194"/>
      <c r="P428" s="194"/>
      <c r="Q428" s="194"/>
      <c r="R428" s="194"/>
      <c r="S428" s="194"/>
      <c r="T428" s="19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9" t="s">
        <v>159</v>
      </c>
      <c r="AU428" s="189" t="s">
        <v>164</v>
      </c>
      <c r="AV428" s="13" t="s">
        <v>81</v>
      </c>
      <c r="AW428" s="13" t="s">
        <v>33</v>
      </c>
      <c r="AX428" s="13" t="s">
        <v>79</v>
      </c>
      <c r="AY428" s="189" t="s">
        <v>144</v>
      </c>
    </row>
    <row r="429" s="2" customFormat="1" ht="37.8" customHeight="1">
      <c r="A429" s="41"/>
      <c r="B429" s="168"/>
      <c r="C429" s="169" t="s">
        <v>1789</v>
      </c>
      <c r="D429" s="169" t="s">
        <v>146</v>
      </c>
      <c r="E429" s="170" t="s">
        <v>1790</v>
      </c>
      <c r="F429" s="171" t="s">
        <v>1791</v>
      </c>
      <c r="G429" s="172" t="s">
        <v>149</v>
      </c>
      <c r="H429" s="173">
        <v>105.03</v>
      </c>
      <c r="I429" s="174"/>
      <c r="J429" s="175">
        <f>ROUND(I429*H429,2)</f>
        <v>0</v>
      </c>
      <c r="K429" s="171" t="s">
        <v>150</v>
      </c>
      <c r="L429" s="42"/>
      <c r="M429" s="176" t="s">
        <v>3</v>
      </c>
      <c r="N429" s="177" t="s">
        <v>42</v>
      </c>
      <c r="O429" s="75"/>
      <c r="P429" s="178">
        <f>O429*H429</f>
        <v>0</v>
      </c>
      <c r="Q429" s="178">
        <v>0.00012999999999999999</v>
      </c>
      <c r="R429" s="178">
        <f>Q429*H429</f>
        <v>0.013653899999999998</v>
      </c>
      <c r="S429" s="178">
        <v>0</v>
      </c>
      <c r="T429" s="179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180" t="s">
        <v>151</v>
      </c>
      <c r="AT429" s="180" t="s">
        <v>146</v>
      </c>
      <c r="AU429" s="180" t="s">
        <v>164</v>
      </c>
      <c r="AY429" s="22" t="s">
        <v>144</v>
      </c>
      <c r="BE429" s="181">
        <f>IF(N429="základní",J429,0)</f>
        <v>0</v>
      </c>
      <c r="BF429" s="181">
        <f>IF(N429="snížená",J429,0)</f>
        <v>0</v>
      </c>
      <c r="BG429" s="181">
        <f>IF(N429="zákl. přenesená",J429,0)</f>
        <v>0</v>
      </c>
      <c r="BH429" s="181">
        <f>IF(N429="sníž. přenesená",J429,0)</f>
        <v>0</v>
      </c>
      <c r="BI429" s="181">
        <f>IF(N429="nulová",J429,0)</f>
        <v>0</v>
      </c>
      <c r="BJ429" s="22" t="s">
        <v>79</v>
      </c>
      <c r="BK429" s="181">
        <f>ROUND(I429*H429,2)</f>
        <v>0</v>
      </c>
      <c r="BL429" s="22" t="s">
        <v>151</v>
      </c>
      <c r="BM429" s="180" t="s">
        <v>1792</v>
      </c>
    </row>
    <row r="430" s="2" customFormat="1">
      <c r="A430" s="41"/>
      <c r="B430" s="42"/>
      <c r="C430" s="41"/>
      <c r="D430" s="182" t="s">
        <v>153</v>
      </c>
      <c r="E430" s="41"/>
      <c r="F430" s="183" t="s">
        <v>1793</v>
      </c>
      <c r="G430" s="41"/>
      <c r="H430" s="41"/>
      <c r="I430" s="184"/>
      <c r="J430" s="41"/>
      <c r="K430" s="41"/>
      <c r="L430" s="42"/>
      <c r="M430" s="185"/>
      <c r="N430" s="186"/>
      <c r="O430" s="75"/>
      <c r="P430" s="75"/>
      <c r="Q430" s="75"/>
      <c r="R430" s="75"/>
      <c r="S430" s="75"/>
      <c r="T430" s="76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2" t="s">
        <v>153</v>
      </c>
      <c r="AU430" s="22" t="s">
        <v>164</v>
      </c>
    </row>
    <row r="431" s="13" customFormat="1">
      <c r="A431" s="13"/>
      <c r="B431" s="187"/>
      <c r="C431" s="13"/>
      <c r="D431" s="188" t="s">
        <v>159</v>
      </c>
      <c r="E431" s="189" t="s">
        <v>3</v>
      </c>
      <c r="F431" s="190" t="s">
        <v>1422</v>
      </c>
      <c r="G431" s="13"/>
      <c r="H431" s="191">
        <v>105.03</v>
      </c>
      <c r="I431" s="192"/>
      <c r="J431" s="13"/>
      <c r="K431" s="13"/>
      <c r="L431" s="187"/>
      <c r="M431" s="193"/>
      <c r="N431" s="194"/>
      <c r="O431" s="194"/>
      <c r="P431" s="194"/>
      <c r="Q431" s="194"/>
      <c r="R431" s="194"/>
      <c r="S431" s="194"/>
      <c r="T431" s="19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9" t="s">
        <v>159</v>
      </c>
      <c r="AU431" s="189" t="s">
        <v>164</v>
      </c>
      <c r="AV431" s="13" t="s">
        <v>81</v>
      </c>
      <c r="AW431" s="13" t="s">
        <v>33</v>
      </c>
      <c r="AX431" s="13" t="s">
        <v>79</v>
      </c>
      <c r="AY431" s="189" t="s">
        <v>144</v>
      </c>
    </row>
    <row r="432" s="2" customFormat="1" ht="37.8" customHeight="1">
      <c r="A432" s="41"/>
      <c r="B432" s="168"/>
      <c r="C432" s="169" t="s">
        <v>625</v>
      </c>
      <c r="D432" s="169" t="s">
        <v>146</v>
      </c>
      <c r="E432" s="170" t="s">
        <v>1794</v>
      </c>
      <c r="F432" s="171" t="s">
        <v>1795</v>
      </c>
      <c r="G432" s="172" t="s">
        <v>149</v>
      </c>
      <c r="H432" s="173">
        <v>105.03</v>
      </c>
      <c r="I432" s="174"/>
      <c r="J432" s="175">
        <f>ROUND(I432*H432,2)</f>
        <v>0</v>
      </c>
      <c r="K432" s="171" t="s">
        <v>150</v>
      </c>
      <c r="L432" s="42"/>
      <c r="M432" s="176" t="s">
        <v>3</v>
      </c>
      <c r="N432" s="177" t="s">
        <v>42</v>
      </c>
      <c r="O432" s="75"/>
      <c r="P432" s="178">
        <f>O432*H432</f>
        <v>0</v>
      </c>
      <c r="Q432" s="178">
        <v>0.00046000000000000001</v>
      </c>
      <c r="R432" s="178">
        <f>Q432*H432</f>
        <v>0.048313800000000004</v>
      </c>
      <c r="S432" s="178">
        <v>0</v>
      </c>
      <c r="T432" s="179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180" t="s">
        <v>151</v>
      </c>
      <c r="AT432" s="180" t="s">
        <v>146</v>
      </c>
      <c r="AU432" s="180" t="s">
        <v>164</v>
      </c>
      <c r="AY432" s="22" t="s">
        <v>144</v>
      </c>
      <c r="BE432" s="181">
        <f>IF(N432="základní",J432,0)</f>
        <v>0</v>
      </c>
      <c r="BF432" s="181">
        <f>IF(N432="snížená",J432,0)</f>
        <v>0</v>
      </c>
      <c r="BG432" s="181">
        <f>IF(N432="zákl. přenesená",J432,0)</f>
        <v>0</v>
      </c>
      <c r="BH432" s="181">
        <f>IF(N432="sníž. přenesená",J432,0)</f>
        <v>0</v>
      </c>
      <c r="BI432" s="181">
        <f>IF(N432="nulová",J432,0)</f>
        <v>0</v>
      </c>
      <c r="BJ432" s="22" t="s">
        <v>79</v>
      </c>
      <c r="BK432" s="181">
        <f>ROUND(I432*H432,2)</f>
        <v>0</v>
      </c>
      <c r="BL432" s="22" t="s">
        <v>151</v>
      </c>
      <c r="BM432" s="180" t="s">
        <v>1796</v>
      </c>
    </row>
    <row r="433" s="2" customFormat="1">
      <c r="A433" s="41"/>
      <c r="B433" s="42"/>
      <c r="C433" s="41"/>
      <c r="D433" s="182" t="s">
        <v>153</v>
      </c>
      <c r="E433" s="41"/>
      <c r="F433" s="183" t="s">
        <v>1797</v>
      </c>
      <c r="G433" s="41"/>
      <c r="H433" s="41"/>
      <c r="I433" s="184"/>
      <c r="J433" s="41"/>
      <c r="K433" s="41"/>
      <c r="L433" s="42"/>
      <c r="M433" s="185"/>
      <c r="N433" s="186"/>
      <c r="O433" s="75"/>
      <c r="P433" s="75"/>
      <c r="Q433" s="75"/>
      <c r="R433" s="75"/>
      <c r="S433" s="75"/>
      <c r="T433" s="76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2" t="s">
        <v>153</v>
      </c>
      <c r="AU433" s="22" t="s">
        <v>164</v>
      </c>
    </row>
    <row r="434" s="12" customFormat="1" ht="22.8" customHeight="1">
      <c r="A434" s="12"/>
      <c r="B434" s="155"/>
      <c r="C434" s="12"/>
      <c r="D434" s="156" t="s">
        <v>70</v>
      </c>
      <c r="E434" s="166" t="s">
        <v>199</v>
      </c>
      <c r="F434" s="166" t="s">
        <v>336</v>
      </c>
      <c r="G434" s="12"/>
      <c r="H434" s="12"/>
      <c r="I434" s="158"/>
      <c r="J434" s="167">
        <f>BK434</f>
        <v>0</v>
      </c>
      <c r="K434" s="12"/>
      <c r="L434" s="155"/>
      <c r="M434" s="160"/>
      <c r="N434" s="161"/>
      <c r="O434" s="161"/>
      <c r="P434" s="162">
        <f>SUM(P435:P437)</f>
        <v>0</v>
      </c>
      <c r="Q434" s="161"/>
      <c r="R434" s="162">
        <f>SUM(R435:R437)</f>
        <v>0.0077420000000000006</v>
      </c>
      <c r="S434" s="161"/>
      <c r="T434" s="163">
        <f>SUM(T435:T437)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156" t="s">
        <v>79</v>
      </c>
      <c r="AT434" s="164" t="s">
        <v>70</v>
      </c>
      <c r="AU434" s="164" t="s">
        <v>79</v>
      </c>
      <c r="AY434" s="156" t="s">
        <v>144</v>
      </c>
      <c r="BK434" s="165">
        <f>SUM(BK435:BK437)</f>
        <v>0</v>
      </c>
    </row>
    <row r="435" s="2" customFormat="1" ht="44.25" customHeight="1">
      <c r="A435" s="41"/>
      <c r="B435" s="168"/>
      <c r="C435" s="169" t="s">
        <v>1798</v>
      </c>
      <c r="D435" s="169" t="s">
        <v>146</v>
      </c>
      <c r="E435" s="170" t="s">
        <v>1799</v>
      </c>
      <c r="F435" s="171" t="s">
        <v>1800</v>
      </c>
      <c r="G435" s="172" t="s">
        <v>149</v>
      </c>
      <c r="H435" s="173">
        <v>4.9000000000000004</v>
      </c>
      <c r="I435" s="174"/>
      <c r="J435" s="175">
        <f>ROUND(I435*H435,2)</f>
        <v>0</v>
      </c>
      <c r="K435" s="171" t="s">
        <v>150</v>
      </c>
      <c r="L435" s="42"/>
      <c r="M435" s="176" t="s">
        <v>3</v>
      </c>
      <c r="N435" s="177" t="s">
        <v>42</v>
      </c>
      <c r="O435" s="75"/>
      <c r="P435" s="178">
        <f>O435*H435</f>
        <v>0</v>
      </c>
      <c r="Q435" s="178">
        <v>0.00158</v>
      </c>
      <c r="R435" s="178">
        <f>Q435*H435</f>
        <v>0.0077420000000000006</v>
      </c>
      <c r="S435" s="178">
        <v>0</v>
      </c>
      <c r="T435" s="179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180" t="s">
        <v>151</v>
      </c>
      <c r="AT435" s="180" t="s">
        <v>146</v>
      </c>
      <c r="AU435" s="180" t="s">
        <v>81</v>
      </c>
      <c r="AY435" s="22" t="s">
        <v>144</v>
      </c>
      <c r="BE435" s="181">
        <f>IF(N435="základní",J435,0)</f>
        <v>0</v>
      </c>
      <c r="BF435" s="181">
        <f>IF(N435="snížená",J435,0)</f>
        <v>0</v>
      </c>
      <c r="BG435" s="181">
        <f>IF(N435="zákl. přenesená",J435,0)</f>
        <v>0</v>
      </c>
      <c r="BH435" s="181">
        <f>IF(N435="sníž. přenesená",J435,0)</f>
        <v>0</v>
      </c>
      <c r="BI435" s="181">
        <f>IF(N435="nulová",J435,0)</f>
        <v>0</v>
      </c>
      <c r="BJ435" s="22" t="s">
        <v>79</v>
      </c>
      <c r="BK435" s="181">
        <f>ROUND(I435*H435,2)</f>
        <v>0</v>
      </c>
      <c r="BL435" s="22" t="s">
        <v>151</v>
      </c>
      <c r="BM435" s="180" t="s">
        <v>1801</v>
      </c>
    </row>
    <row r="436" s="2" customFormat="1">
      <c r="A436" s="41"/>
      <c r="B436" s="42"/>
      <c r="C436" s="41"/>
      <c r="D436" s="182" t="s">
        <v>153</v>
      </c>
      <c r="E436" s="41"/>
      <c r="F436" s="183" t="s">
        <v>1802</v>
      </c>
      <c r="G436" s="41"/>
      <c r="H436" s="41"/>
      <c r="I436" s="184"/>
      <c r="J436" s="41"/>
      <c r="K436" s="41"/>
      <c r="L436" s="42"/>
      <c r="M436" s="185"/>
      <c r="N436" s="186"/>
      <c r="O436" s="75"/>
      <c r="P436" s="75"/>
      <c r="Q436" s="75"/>
      <c r="R436" s="75"/>
      <c r="S436" s="75"/>
      <c r="T436" s="76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2" t="s">
        <v>153</v>
      </c>
      <c r="AU436" s="22" t="s">
        <v>81</v>
      </c>
    </row>
    <row r="437" s="13" customFormat="1">
      <c r="A437" s="13"/>
      <c r="B437" s="187"/>
      <c r="C437" s="13"/>
      <c r="D437" s="188" t="s">
        <v>159</v>
      </c>
      <c r="E437" s="189" t="s">
        <v>3</v>
      </c>
      <c r="F437" s="190" t="s">
        <v>1803</v>
      </c>
      <c r="G437" s="13"/>
      <c r="H437" s="191">
        <v>4.9000000000000004</v>
      </c>
      <c r="I437" s="192"/>
      <c r="J437" s="13"/>
      <c r="K437" s="13"/>
      <c r="L437" s="187"/>
      <c r="M437" s="193"/>
      <c r="N437" s="194"/>
      <c r="O437" s="194"/>
      <c r="P437" s="194"/>
      <c r="Q437" s="194"/>
      <c r="R437" s="194"/>
      <c r="S437" s="194"/>
      <c r="T437" s="19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9" t="s">
        <v>159</v>
      </c>
      <c r="AU437" s="189" t="s">
        <v>81</v>
      </c>
      <c r="AV437" s="13" t="s">
        <v>81</v>
      </c>
      <c r="AW437" s="13" t="s">
        <v>33</v>
      </c>
      <c r="AX437" s="13" t="s">
        <v>79</v>
      </c>
      <c r="AY437" s="189" t="s">
        <v>144</v>
      </c>
    </row>
    <row r="438" s="12" customFormat="1" ht="22.8" customHeight="1">
      <c r="A438" s="12"/>
      <c r="B438" s="155"/>
      <c r="C438" s="12"/>
      <c r="D438" s="156" t="s">
        <v>70</v>
      </c>
      <c r="E438" s="166" t="s">
        <v>1804</v>
      </c>
      <c r="F438" s="166" t="s">
        <v>1805</v>
      </c>
      <c r="G438" s="12"/>
      <c r="H438" s="12"/>
      <c r="I438" s="158"/>
      <c r="J438" s="167">
        <f>BK438</f>
        <v>0</v>
      </c>
      <c r="K438" s="12"/>
      <c r="L438" s="155"/>
      <c r="M438" s="160"/>
      <c r="N438" s="161"/>
      <c r="O438" s="161"/>
      <c r="P438" s="162">
        <f>SUM(P439:P448)</f>
        <v>0</v>
      </c>
      <c r="Q438" s="161"/>
      <c r="R438" s="162">
        <f>SUM(R439:R448)</f>
        <v>0</v>
      </c>
      <c r="S438" s="161"/>
      <c r="T438" s="163">
        <f>SUM(T439:T448)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56" t="s">
        <v>79</v>
      </c>
      <c r="AT438" s="164" t="s">
        <v>70</v>
      </c>
      <c r="AU438" s="164" t="s">
        <v>79</v>
      </c>
      <c r="AY438" s="156" t="s">
        <v>144</v>
      </c>
      <c r="BK438" s="165">
        <f>SUM(BK439:BK448)</f>
        <v>0</v>
      </c>
    </row>
    <row r="439" s="2" customFormat="1" ht="44.25" customHeight="1">
      <c r="A439" s="41"/>
      <c r="B439" s="168"/>
      <c r="C439" s="169" t="s">
        <v>628</v>
      </c>
      <c r="D439" s="169" t="s">
        <v>146</v>
      </c>
      <c r="E439" s="170" t="s">
        <v>1806</v>
      </c>
      <c r="F439" s="171" t="s">
        <v>1807</v>
      </c>
      <c r="G439" s="172" t="s">
        <v>340</v>
      </c>
      <c r="H439" s="173">
        <v>3</v>
      </c>
      <c r="I439" s="174"/>
      <c r="J439" s="175">
        <f>ROUND(I439*H439,2)</f>
        <v>0</v>
      </c>
      <c r="K439" s="171" t="s">
        <v>150</v>
      </c>
      <c r="L439" s="42"/>
      <c r="M439" s="176" t="s">
        <v>3</v>
      </c>
      <c r="N439" s="177" t="s">
        <v>42</v>
      </c>
      <c r="O439" s="75"/>
      <c r="P439" s="178">
        <f>O439*H439</f>
        <v>0</v>
      </c>
      <c r="Q439" s="178">
        <v>0</v>
      </c>
      <c r="R439" s="178">
        <f>Q439*H439</f>
        <v>0</v>
      </c>
      <c r="S439" s="178">
        <v>0</v>
      </c>
      <c r="T439" s="179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180" t="s">
        <v>151</v>
      </c>
      <c r="AT439" s="180" t="s">
        <v>146</v>
      </c>
      <c r="AU439" s="180" t="s">
        <v>81</v>
      </c>
      <c r="AY439" s="22" t="s">
        <v>144</v>
      </c>
      <c r="BE439" s="181">
        <f>IF(N439="základní",J439,0)</f>
        <v>0</v>
      </c>
      <c r="BF439" s="181">
        <f>IF(N439="snížená",J439,0)</f>
        <v>0</v>
      </c>
      <c r="BG439" s="181">
        <f>IF(N439="zákl. přenesená",J439,0)</f>
        <v>0</v>
      </c>
      <c r="BH439" s="181">
        <f>IF(N439="sníž. přenesená",J439,0)</f>
        <v>0</v>
      </c>
      <c r="BI439" s="181">
        <f>IF(N439="nulová",J439,0)</f>
        <v>0</v>
      </c>
      <c r="BJ439" s="22" t="s">
        <v>79</v>
      </c>
      <c r="BK439" s="181">
        <f>ROUND(I439*H439,2)</f>
        <v>0</v>
      </c>
      <c r="BL439" s="22" t="s">
        <v>151</v>
      </c>
      <c r="BM439" s="180" t="s">
        <v>1808</v>
      </c>
    </row>
    <row r="440" s="2" customFormat="1">
      <c r="A440" s="41"/>
      <c r="B440" s="42"/>
      <c r="C440" s="41"/>
      <c r="D440" s="182" t="s">
        <v>153</v>
      </c>
      <c r="E440" s="41"/>
      <c r="F440" s="183" t="s">
        <v>1809</v>
      </c>
      <c r="G440" s="41"/>
      <c r="H440" s="41"/>
      <c r="I440" s="184"/>
      <c r="J440" s="41"/>
      <c r="K440" s="41"/>
      <c r="L440" s="42"/>
      <c r="M440" s="185"/>
      <c r="N440" s="186"/>
      <c r="O440" s="75"/>
      <c r="P440" s="75"/>
      <c r="Q440" s="75"/>
      <c r="R440" s="75"/>
      <c r="S440" s="75"/>
      <c r="T440" s="76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2" t="s">
        <v>153</v>
      </c>
      <c r="AU440" s="22" t="s">
        <v>81</v>
      </c>
    </row>
    <row r="441" s="13" customFormat="1">
      <c r="A441" s="13"/>
      <c r="B441" s="187"/>
      <c r="C441" s="13"/>
      <c r="D441" s="188" t="s">
        <v>159</v>
      </c>
      <c r="E441" s="189" t="s">
        <v>3</v>
      </c>
      <c r="F441" s="190" t="s">
        <v>1420</v>
      </c>
      <c r="G441" s="13"/>
      <c r="H441" s="191">
        <v>3</v>
      </c>
      <c r="I441" s="192"/>
      <c r="J441" s="13"/>
      <c r="K441" s="13"/>
      <c r="L441" s="187"/>
      <c r="M441" s="193"/>
      <c r="N441" s="194"/>
      <c r="O441" s="194"/>
      <c r="P441" s="194"/>
      <c r="Q441" s="194"/>
      <c r="R441" s="194"/>
      <c r="S441" s="194"/>
      <c r="T441" s="19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9" t="s">
        <v>159</v>
      </c>
      <c r="AU441" s="189" t="s">
        <v>81</v>
      </c>
      <c r="AV441" s="13" t="s">
        <v>81</v>
      </c>
      <c r="AW441" s="13" t="s">
        <v>33</v>
      </c>
      <c r="AX441" s="13" t="s">
        <v>71</v>
      </c>
      <c r="AY441" s="189" t="s">
        <v>144</v>
      </c>
    </row>
    <row r="442" s="14" customFormat="1">
      <c r="A442" s="14"/>
      <c r="B442" s="196"/>
      <c r="C442" s="14"/>
      <c r="D442" s="188" t="s">
        <v>159</v>
      </c>
      <c r="E442" s="197" t="s">
        <v>3</v>
      </c>
      <c r="F442" s="198" t="s">
        <v>163</v>
      </c>
      <c r="G442" s="14"/>
      <c r="H442" s="199">
        <v>3</v>
      </c>
      <c r="I442" s="200"/>
      <c r="J442" s="14"/>
      <c r="K442" s="14"/>
      <c r="L442" s="196"/>
      <c r="M442" s="201"/>
      <c r="N442" s="202"/>
      <c r="O442" s="202"/>
      <c r="P442" s="202"/>
      <c r="Q442" s="202"/>
      <c r="R442" s="202"/>
      <c r="S442" s="202"/>
      <c r="T442" s="20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197" t="s">
        <v>159</v>
      </c>
      <c r="AU442" s="197" t="s">
        <v>81</v>
      </c>
      <c r="AV442" s="14" t="s">
        <v>151</v>
      </c>
      <c r="AW442" s="14" t="s">
        <v>33</v>
      </c>
      <c r="AX442" s="14" t="s">
        <v>79</v>
      </c>
      <c r="AY442" s="197" t="s">
        <v>144</v>
      </c>
    </row>
    <row r="443" s="2" customFormat="1" ht="55.5" customHeight="1">
      <c r="A443" s="41"/>
      <c r="B443" s="168"/>
      <c r="C443" s="169" t="s">
        <v>1810</v>
      </c>
      <c r="D443" s="169" t="s">
        <v>146</v>
      </c>
      <c r="E443" s="170" t="s">
        <v>1811</v>
      </c>
      <c r="F443" s="171" t="s">
        <v>1812</v>
      </c>
      <c r="G443" s="172" t="s">
        <v>340</v>
      </c>
      <c r="H443" s="173">
        <v>180</v>
      </c>
      <c r="I443" s="174"/>
      <c r="J443" s="175">
        <f>ROUND(I443*H443,2)</f>
        <v>0</v>
      </c>
      <c r="K443" s="171" t="s">
        <v>150</v>
      </c>
      <c r="L443" s="42"/>
      <c r="M443" s="176" t="s">
        <v>3</v>
      </c>
      <c r="N443" s="177" t="s">
        <v>42</v>
      </c>
      <c r="O443" s="75"/>
      <c r="P443" s="178">
        <f>O443*H443</f>
        <v>0</v>
      </c>
      <c r="Q443" s="178">
        <v>0</v>
      </c>
      <c r="R443" s="178">
        <f>Q443*H443</f>
        <v>0</v>
      </c>
      <c r="S443" s="178">
        <v>0</v>
      </c>
      <c r="T443" s="179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180" t="s">
        <v>151</v>
      </c>
      <c r="AT443" s="180" t="s">
        <v>146</v>
      </c>
      <c r="AU443" s="180" t="s">
        <v>81</v>
      </c>
      <c r="AY443" s="22" t="s">
        <v>144</v>
      </c>
      <c r="BE443" s="181">
        <f>IF(N443="základní",J443,0)</f>
        <v>0</v>
      </c>
      <c r="BF443" s="181">
        <f>IF(N443="snížená",J443,0)</f>
        <v>0</v>
      </c>
      <c r="BG443" s="181">
        <f>IF(N443="zákl. přenesená",J443,0)</f>
        <v>0</v>
      </c>
      <c r="BH443" s="181">
        <f>IF(N443="sníž. přenesená",J443,0)</f>
        <v>0</v>
      </c>
      <c r="BI443" s="181">
        <f>IF(N443="nulová",J443,0)</f>
        <v>0</v>
      </c>
      <c r="BJ443" s="22" t="s">
        <v>79</v>
      </c>
      <c r="BK443" s="181">
        <f>ROUND(I443*H443,2)</f>
        <v>0</v>
      </c>
      <c r="BL443" s="22" t="s">
        <v>151</v>
      </c>
      <c r="BM443" s="180" t="s">
        <v>1813</v>
      </c>
    </row>
    <row r="444" s="2" customFormat="1">
      <c r="A444" s="41"/>
      <c r="B444" s="42"/>
      <c r="C444" s="41"/>
      <c r="D444" s="182" t="s">
        <v>153</v>
      </c>
      <c r="E444" s="41"/>
      <c r="F444" s="183" t="s">
        <v>1814</v>
      </c>
      <c r="G444" s="41"/>
      <c r="H444" s="41"/>
      <c r="I444" s="184"/>
      <c r="J444" s="41"/>
      <c r="K444" s="41"/>
      <c r="L444" s="42"/>
      <c r="M444" s="185"/>
      <c r="N444" s="186"/>
      <c r="O444" s="75"/>
      <c r="P444" s="75"/>
      <c r="Q444" s="75"/>
      <c r="R444" s="75"/>
      <c r="S444" s="75"/>
      <c r="T444" s="76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2" t="s">
        <v>153</v>
      </c>
      <c r="AU444" s="22" t="s">
        <v>81</v>
      </c>
    </row>
    <row r="445" s="13" customFormat="1">
      <c r="A445" s="13"/>
      <c r="B445" s="187"/>
      <c r="C445" s="13"/>
      <c r="D445" s="188" t="s">
        <v>159</v>
      </c>
      <c r="E445" s="189" t="s">
        <v>3</v>
      </c>
      <c r="F445" s="190" t="s">
        <v>1815</v>
      </c>
      <c r="G445" s="13"/>
      <c r="H445" s="191">
        <v>180</v>
      </c>
      <c r="I445" s="192"/>
      <c r="J445" s="13"/>
      <c r="K445" s="13"/>
      <c r="L445" s="187"/>
      <c r="M445" s="193"/>
      <c r="N445" s="194"/>
      <c r="O445" s="194"/>
      <c r="P445" s="194"/>
      <c r="Q445" s="194"/>
      <c r="R445" s="194"/>
      <c r="S445" s="194"/>
      <c r="T445" s="19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9" t="s">
        <v>159</v>
      </c>
      <c r="AU445" s="189" t="s">
        <v>81</v>
      </c>
      <c r="AV445" s="13" t="s">
        <v>81</v>
      </c>
      <c r="AW445" s="13" t="s">
        <v>33</v>
      </c>
      <c r="AX445" s="13" t="s">
        <v>79</v>
      </c>
      <c r="AY445" s="189" t="s">
        <v>144</v>
      </c>
    </row>
    <row r="446" s="2" customFormat="1" ht="44.25" customHeight="1">
      <c r="A446" s="41"/>
      <c r="B446" s="168"/>
      <c r="C446" s="169" t="s">
        <v>634</v>
      </c>
      <c r="D446" s="169" t="s">
        <v>146</v>
      </c>
      <c r="E446" s="170" t="s">
        <v>1816</v>
      </c>
      <c r="F446" s="171" t="s">
        <v>1817</v>
      </c>
      <c r="G446" s="172" t="s">
        <v>340</v>
      </c>
      <c r="H446" s="173">
        <v>3</v>
      </c>
      <c r="I446" s="174"/>
      <c r="J446" s="175">
        <f>ROUND(I446*H446,2)</f>
        <v>0</v>
      </c>
      <c r="K446" s="171" t="s">
        <v>150</v>
      </c>
      <c r="L446" s="42"/>
      <c r="M446" s="176" t="s">
        <v>3</v>
      </c>
      <c r="N446" s="177" t="s">
        <v>42</v>
      </c>
      <c r="O446" s="75"/>
      <c r="P446" s="178">
        <f>O446*H446</f>
        <v>0</v>
      </c>
      <c r="Q446" s="178">
        <v>0</v>
      </c>
      <c r="R446" s="178">
        <f>Q446*H446</f>
        <v>0</v>
      </c>
      <c r="S446" s="178">
        <v>0</v>
      </c>
      <c r="T446" s="179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180" t="s">
        <v>151</v>
      </c>
      <c r="AT446" s="180" t="s">
        <v>146</v>
      </c>
      <c r="AU446" s="180" t="s">
        <v>81</v>
      </c>
      <c r="AY446" s="22" t="s">
        <v>144</v>
      </c>
      <c r="BE446" s="181">
        <f>IF(N446="základní",J446,0)</f>
        <v>0</v>
      </c>
      <c r="BF446" s="181">
        <f>IF(N446="snížená",J446,0)</f>
        <v>0</v>
      </c>
      <c r="BG446" s="181">
        <f>IF(N446="zákl. přenesená",J446,0)</f>
        <v>0</v>
      </c>
      <c r="BH446" s="181">
        <f>IF(N446="sníž. přenesená",J446,0)</f>
        <v>0</v>
      </c>
      <c r="BI446" s="181">
        <f>IF(N446="nulová",J446,0)</f>
        <v>0</v>
      </c>
      <c r="BJ446" s="22" t="s">
        <v>79</v>
      </c>
      <c r="BK446" s="181">
        <f>ROUND(I446*H446,2)</f>
        <v>0</v>
      </c>
      <c r="BL446" s="22" t="s">
        <v>151</v>
      </c>
      <c r="BM446" s="180" t="s">
        <v>1818</v>
      </c>
    </row>
    <row r="447" s="2" customFormat="1">
      <c r="A447" s="41"/>
      <c r="B447" s="42"/>
      <c r="C447" s="41"/>
      <c r="D447" s="182" t="s">
        <v>153</v>
      </c>
      <c r="E447" s="41"/>
      <c r="F447" s="183" t="s">
        <v>1819</v>
      </c>
      <c r="G447" s="41"/>
      <c r="H447" s="41"/>
      <c r="I447" s="184"/>
      <c r="J447" s="41"/>
      <c r="K447" s="41"/>
      <c r="L447" s="42"/>
      <c r="M447" s="185"/>
      <c r="N447" s="186"/>
      <c r="O447" s="75"/>
      <c r="P447" s="75"/>
      <c r="Q447" s="75"/>
      <c r="R447" s="75"/>
      <c r="S447" s="75"/>
      <c r="T447" s="76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2" t="s">
        <v>153</v>
      </c>
      <c r="AU447" s="22" t="s">
        <v>81</v>
      </c>
    </row>
    <row r="448" s="13" customFormat="1">
      <c r="A448" s="13"/>
      <c r="B448" s="187"/>
      <c r="C448" s="13"/>
      <c r="D448" s="188" t="s">
        <v>159</v>
      </c>
      <c r="E448" s="189" t="s">
        <v>3</v>
      </c>
      <c r="F448" s="190" t="s">
        <v>1420</v>
      </c>
      <c r="G448" s="13"/>
      <c r="H448" s="191">
        <v>3</v>
      </c>
      <c r="I448" s="192"/>
      <c r="J448" s="13"/>
      <c r="K448" s="13"/>
      <c r="L448" s="187"/>
      <c r="M448" s="193"/>
      <c r="N448" s="194"/>
      <c r="O448" s="194"/>
      <c r="P448" s="194"/>
      <c r="Q448" s="194"/>
      <c r="R448" s="194"/>
      <c r="S448" s="194"/>
      <c r="T448" s="19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9" t="s">
        <v>159</v>
      </c>
      <c r="AU448" s="189" t="s">
        <v>81</v>
      </c>
      <c r="AV448" s="13" t="s">
        <v>81</v>
      </c>
      <c r="AW448" s="13" t="s">
        <v>33</v>
      </c>
      <c r="AX448" s="13" t="s">
        <v>79</v>
      </c>
      <c r="AY448" s="189" t="s">
        <v>144</v>
      </c>
    </row>
    <row r="449" s="12" customFormat="1" ht="22.8" customHeight="1">
      <c r="A449" s="12"/>
      <c r="B449" s="155"/>
      <c r="C449" s="12"/>
      <c r="D449" s="156" t="s">
        <v>70</v>
      </c>
      <c r="E449" s="166" t="s">
        <v>487</v>
      </c>
      <c r="F449" s="166" t="s">
        <v>488</v>
      </c>
      <c r="G449" s="12"/>
      <c r="H449" s="12"/>
      <c r="I449" s="158"/>
      <c r="J449" s="167">
        <f>BK449</f>
        <v>0</v>
      </c>
      <c r="K449" s="12"/>
      <c r="L449" s="155"/>
      <c r="M449" s="160"/>
      <c r="N449" s="161"/>
      <c r="O449" s="161"/>
      <c r="P449" s="162">
        <f>SUM(P450:P451)</f>
        <v>0</v>
      </c>
      <c r="Q449" s="161"/>
      <c r="R449" s="162">
        <f>SUM(R450:R451)</f>
        <v>0</v>
      </c>
      <c r="S449" s="161"/>
      <c r="T449" s="163">
        <f>SUM(T450:T451)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156" t="s">
        <v>79</v>
      </c>
      <c r="AT449" s="164" t="s">
        <v>70</v>
      </c>
      <c r="AU449" s="164" t="s">
        <v>79</v>
      </c>
      <c r="AY449" s="156" t="s">
        <v>144</v>
      </c>
      <c r="BK449" s="165">
        <f>SUM(BK450:BK451)</f>
        <v>0</v>
      </c>
    </row>
    <row r="450" s="2" customFormat="1" ht="55.5" customHeight="1">
      <c r="A450" s="41"/>
      <c r="B450" s="168"/>
      <c r="C450" s="169" t="s">
        <v>1820</v>
      </c>
      <c r="D450" s="169" t="s">
        <v>146</v>
      </c>
      <c r="E450" s="170" t="s">
        <v>1821</v>
      </c>
      <c r="F450" s="171" t="s">
        <v>1822</v>
      </c>
      <c r="G450" s="172" t="s">
        <v>210</v>
      </c>
      <c r="H450" s="173">
        <v>39.521999999999998</v>
      </c>
      <c r="I450" s="174"/>
      <c r="J450" s="175">
        <f>ROUND(I450*H450,2)</f>
        <v>0</v>
      </c>
      <c r="K450" s="171" t="s">
        <v>150</v>
      </c>
      <c r="L450" s="42"/>
      <c r="M450" s="176" t="s">
        <v>3</v>
      </c>
      <c r="N450" s="177" t="s">
        <v>42</v>
      </c>
      <c r="O450" s="75"/>
      <c r="P450" s="178">
        <f>O450*H450</f>
        <v>0</v>
      </c>
      <c r="Q450" s="178">
        <v>0</v>
      </c>
      <c r="R450" s="178">
        <f>Q450*H450</f>
        <v>0</v>
      </c>
      <c r="S450" s="178">
        <v>0</v>
      </c>
      <c r="T450" s="179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180" t="s">
        <v>242</v>
      </c>
      <c r="AT450" s="180" t="s">
        <v>146</v>
      </c>
      <c r="AU450" s="180" t="s">
        <v>81</v>
      </c>
      <c r="AY450" s="22" t="s">
        <v>144</v>
      </c>
      <c r="BE450" s="181">
        <f>IF(N450="základní",J450,0)</f>
        <v>0</v>
      </c>
      <c r="BF450" s="181">
        <f>IF(N450="snížená",J450,0)</f>
        <v>0</v>
      </c>
      <c r="BG450" s="181">
        <f>IF(N450="zákl. přenesená",J450,0)</f>
        <v>0</v>
      </c>
      <c r="BH450" s="181">
        <f>IF(N450="sníž. přenesená",J450,0)</f>
        <v>0</v>
      </c>
      <c r="BI450" s="181">
        <f>IF(N450="nulová",J450,0)</f>
        <v>0</v>
      </c>
      <c r="BJ450" s="22" t="s">
        <v>79</v>
      </c>
      <c r="BK450" s="181">
        <f>ROUND(I450*H450,2)</f>
        <v>0</v>
      </c>
      <c r="BL450" s="22" t="s">
        <v>242</v>
      </c>
      <c r="BM450" s="180" t="s">
        <v>1823</v>
      </c>
    </row>
    <row r="451" s="2" customFormat="1">
      <c r="A451" s="41"/>
      <c r="B451" s="42"/>
      <c r="C451" s="41"/>
      <c r="D451" s="182" t="s">
        <v>153</v>
      </c>
      <c r="E451" s="41"/>
      <c r="F451" s="183" t="s">
        <v>1824</v>
      </c>
      <c r="G451" s="41"/>
      <c r="H451" s="41"/>
      <c r="I451" s="184"/>
      <c r="J451" s="41"/>
      <c r="K451" s="41"/>
      <c r="L451" s="42"/>
      <c r="M451" s="185"/>
      <c r="N451" s="186"/>
      <c r="O451" s="75"/>
      <c r="P451" s="75"/>
      <c r="Q451" s="75"/>
      <c r="R451" s="75"/>
      <c r="S451" s="75"/>
      <c r="T451" s="76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2" t="s">
        <v>153</v>
      </c>
      <c r="AU451" s="22" t="s">
        <v>81</v>
      </c>
    </row>
    <row r="452" s="12" customFormat="1" ht="25.92" customHeight="1">
      <c r="A452" s="12"/>
      <c r="B452" s="155"/>
      <c r="C452" s="12"/>
      <c r="D452" s="156" t="s">
        <v>70</v>
      </c>
      <c r="E452" s="157" t="s">
        <v>1825</v>
      </c>
      <c r="F452" s="157" t="s">
        <v>1826</v>
      </c>
      <c r="G452" s="12"/>
      <c r="H452" s="12"/>
      <c r="I452" s="158"/>
      <c r="J452" s="159">
        <f>BK452</f>
        <v>0</v>
      </c>
      <c r="K452" s="12"/>
      <c r="L452" s="155"/>
      <c r="M452" s="160"/>
      <c r="N452" s="161"/>
      <c r="O452" s="161"/>
      <c r="P452" s="162">
        <f>P453+P464</f>
        <v>0</v>
      </c>
      <c r="Q452" s="161"/>
      <c r="R452" s="162">
        <f>R453+R464</f>
        <v>0.056999999999999995</v>
      </c>
      <c r="S452" s="161"/>
      <c r="T452" s="163">
        <f>T453+T464</f>
        <v>64.181173999999999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156" t="s">
        <v>81</v>
      </c>
      <c r="AT452" s="164" t="s">
        <v>70</v>
      </c>
      <c r="AU452" s="164" t="s">
        <v>71</v>
      </c>
      <c r="AY452" s="156" t="s">
        <v>144</v>
      </c>
      <c r="BK452" s="165">
        <f>BK453+BK464</f>
        <v>0</v>
      </c>
    </row>
    <row r="453" s="12" customFormat="1" ht="22.8" customHeight="1">
      <c r="A453" s="12"/>
      <c r="B453" s="155"/>
      <c r="C453" s="12"/>
      <c r="D453" s="156" t="s">
        <v>70</v>
      </c>
      <c r="E453" s="166" t="s">
        <v>443</v>
      </c>
      <c r="F453" s="166" t="s">
        <v>444</v>
      </c>
      <c r="G453" s="12"/>
      <c r="H453" s="12"/>
      <c r="I453" s="158"/>
      <c r="J453" s="167">
        <f>BK453</f>
        <v>0</v>
      </c>
      <c r="K453" s="12"/>
      <c r="L453" s="155"/>
      <c r="M453" s="160"/>
      <c r="N453" s="161"/>
      <c r="O453" s="161"/>
      <c r="P453" s="162">
        <f>SUM(P454:P463)</f>
        <v>0</v>
      </c>
      <c r="Q453" s="161"/>
      <c r="R453" s="162">
        <f>SUM(R454:R463)</f>
        <v>0</v>
      </c>
      <c r="S453" s="161"/>
      <c r="T453" s="163">
        <f>SUM(T454:T463)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156" t="s">
        <v>79</v>
      </c>
      <c r="AT453" s="164" t="s">
        <v>70</v>
      </c>
      <c r="AU453" s="164" t="s">
        <v>79</v>
      </c>
      <c r="AY453" s="156" t="s">
        <v>144</v>
      </c>
      <c r="BK453" s="165">
        <f>SUM(BK454:BK463)</f>
        <v>0</v>
      </c>
    </row>
    <row r="454" s="2" customFormat="1" ht="37.8" customHeight="1">
      <c r="A454" s="41"/>
      <c r="B454" s="168"/>
      <c r="C454" s="169" t="s">
        <v>636</v>
      </c>
      <c r="D454" s="169" t="s">
        <v>146</v>
      </c>
      <c r="E454" s="170" t="s">
        <v>1827</v>
      </c>
      <c r="F454" s="171" t="s">
        <v>1828</v>
      </c>
      <c r="G454" s="172" t="s">
        <v>210</v>
      </c>
      <c r="H454" s="173">
        <v>64.180999999999997</v>
      </c>
      <c r="I454" s="174"/>
      <c r="J454" s="175">
        <f>ROUND(I454*H454,2)</f>
        <v>0</v>
      </c>
      <c r="K454" s="171" t="s">
        <v>150</v>
      </c>
      <c r="L454" s="42"/>
      <c r="M454" s="176" t="s">
        <v>3</v>
      </c>
      <c r="N454" s="177" t="s">
        <v>42</v>
      </c>
      <c r="O454" s="75"/>
      <c r="P454" s="178">
        <f>O454*H454</f>
        <v>0</v>
      </c>
      <c r="Q454" s="178">
        <v>0</v>
      </c>
      <c r="R454" s="178">
        <f>Q454*H454</f>
        <v>0</v>
      </c>
      <c r="S454" s="178">
        <v>0</v>
      </c>
      <c r="T454" s="179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180" t="s">
        <v>151</v>
      </c>
      <c r="AT454" s="180" t="s">
        <v>146</v>
      </c>
      <c r="AU454" s="180" t="s">
        <v>81</v>
      </c>
      <c r="AY454" s="22" t="s">
        <v>144</v>
      </c>
      <c r="BE454" s="181">
        <f>IF(N454="základní",J454,0)</f>
        <v>0</v>
      </c>
      <c r="BF454" s="181">
        <f>IF(N454="snížená",J454,0)</f>
        <v>0</v>
      </c>
      <c r="BG454" s="181">
        <f>IF(N454="zákl. přenesená",J454,0)</f>
        <v>0</v>
      </c>
      <c r="BH454" s="181">
        <f>IF(N454="sníž. přenesená",J454,0)</f>
        <v>0</v>
      </c>
      <c r="BI454" s="181">
        <f>IF(N454="nulová",J454,0)</f>
        <v>0</v>
      </c>
      <c r="BJ454" s="22" t="s">
        <v>79</v>
      </c>
      <c r="BK454" s="181">
        <f>ROUND(I454*H454,2)</f>
        <v>0</v>
      </c>
      <c r="BL454" s="22" t="s">
        <v>151</v>
      </c>
      <c r="BM454" s="180" t="s">
        <v>1829</v>
      </c>
    </row>
    <row r="455" s="2" customFormat="1">
      <c r="A455" s="41"/>
      <c r="B455" s="42"/>
      <c r="C455" s="41"/>
      <c r="D455" s="182" t="s">
        <v>153</v>
      </c>
      <c r="E455" s="41"/>
      <c r="F455" s="183" t="s">
        <v>1830</v>
      </c>
      <c r="G455" s="41"/>
      <c r="H455" s="41"/>
      <c r="I455" s="184"/>
      <c r="J455" s="41"/>
      <c r="K455" s="41"/>
      <c r="L455" s="42"/>
      <c r="M455" s="185"/>
      <c r="N455" s="186"/>
      <c r="O455" s="75"/>
      <c r="P455" s="75"/>
      <c r="Q455" s="75"/>
      <c r="R455" s="75"/>
      <c r="S455" s="75"/>
      <c r="T455" s="76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2" t="s">
        <v>153</v>
      </c>
      <c r="AU455" s="22" t="s">
        <v>81</v>
      </c>
    </row>
    <row r="456" s="2" customFormat="1" ht="33" customHeight="1">
      <c r="A456" s="41"/>
      <c r="B456" s="168"/>
      <c r="C456" s="169" t="s">
        <v>1831</v>
      </c>
      <c r="D456" s="169" t="s">
        <v>146</v>
      </c>
      <c r="E456" s="170" t="s">
        <v>1832</v>
      </c>
      <c r="F456" s="171" t="s">
        <v>1833</v>
      </c>
      <c r="G456" s="172" t="s">
        <v>210</v>
      </c>
      <c r="H456" s="173">
        <v>64.180999999999997</v>
      </c>
      <c r="I456" s="174"/>
      <c r="J456" s="175">
        <f>ROUND(I456*H456,2)</f>
        <v>0</v>
      </c>
      <c r="K456" s="171" t="s">
        <v>150</v>
      </c>
      <c r="L456" s="42"/>
      <c r="M456" s="176" t="s">
        <v>3</v>
      </c>
      <c r="N456" s="177" t="s">
        <v>42</v>
      </c>
      <c r="O456" s="75"/>
      <c r="P456" s="178">
        <f>O456*H456</f>
        <v>0</v>
      </c>
      <c r="Q456" s="178">
        <v>0</v>
      </c>
      <c r="R456" s="178">
        <f>Q456*H456</f>
        <v>0</v>
      </c>
      <c r="S456" s="178">
        <v>0</v>
      </c>
      <c r="T456" s="179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180" t="s">
        <v>151</v>
      </c>
      <c r="AT456" s="180" t="s">
        <v>146</v>
      </c>
      <c r="AU456" s="180" t="s">
        <v>81</v>
      </c>
      <c r="AY456" s="22" t="s">
        <v>144</v>
      </c>
      <c r="BE456" s="181">
        <f>IF(N456="základní",J456,0)</f>
        <v>0</v>
      </c>
      <c r="BF456" s="181">
        <f>IF(N456="snížená",J456,0)</f>
        <v>0</v>
      </c>
      <c r="BG456" s="181">
        <f>IF(N456="zákl. přenesená",J456,0)</f>
        <v>0</v>
      </c>
      <c r="BH456" s="181">
        <f>IF(N456="sníž. přenesená",J456,0)</f>
        <v>0</v>
      </c>
      <c r="BI456" s="181">
        <f>IF(N456="nulová",J456,0)</f>
        <v>0</v>
      </c>
      <c r="BJ456" s="22" t="s">
        <v>79</v>
      </c>
      <c r="BK456" s="181">
        <f>ROUND(I456*H456,2)</f>
        <v>0</v>
      </c>
      <c r="BL456" s="22" t="s">
        <v>151</v>
      </c>
      <c r="BM456" s="180" t="s">
        <v>1834</v>
      </c>
    </row>
    <row r="457" s="2" customFormat="1">
      <c r="A457" s="41"/>
      <c r="B457" s="42"/>
      <c r="C457" s="41"/>
      <c r="D457" s="182" t="s">
        <v>153</v>
      </c>
      <c r="E457" s="41"/>
      <c r="F457" s="183" t="s">
        <v>1835</v>
      </c>
      <c r="G457" s="41"/>
      <c r="H457" s="41"/>
      <c r="I457" s="184"/>
      <c r="J457" s="41"/>
      <c r="K457" s="41"/>
      <c r="L457" s="42"/>
      <c r="M457" s="185"/>
      <c r="N457" s="186"/>
      <c r="O457" s="75"/>
      <c r="P457" s="75"/>
      <c r="Q457" s="75"/>
      <c r="R457" s="75"/>
      <c r="S457" s="75"/>
      <c r="T457" s="76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2" t="s">
        <v>153</v>
      </c>
      <c r="AU457" s="22" t="s">
        <v>81</v>
      </c>
    </row>
    <row r="458" s="2" customFormat="1" ht="44.25" customHeight="1">
      <c r="A458" s="41"/>
      <c r="B458" s="168"/>
      <c r="C458" s="169" t="s">
        <v>1836</v>
      </c>
      <c r="D458" s="169" t="s">
        <v>146</v>
      </c>
      <c r="E458" s="170" t="s">
        <v>1837</v>
      </c>
      <c r="F458" s="171" t="s">
        <v>1838</v>
      </c>
      <c r="G458" s="172" t="s">
        <v>210</v>
      </c>
      <c r="H458" s="173">
        <v>1540.3440000000001</v>
      </c>
      <c r="I458" s="174"/>
      <c r="J458" s="175">
        <f>ROUND(I458*H458,2)</f>
        <v>0</v>
      </c>
      <c r="K458" s="171" t="s">
        <v>150</v>
      </c>
      <c r="L458" s="42"/>
      <c r="M458" s="176" t="s">
        <v>3</v>
      </c>
      <c r="N458" s="177" t="s">
        <v>42</v>
      </c>
      <c r="O458" s="75"/>
      <c r="P458" s="178">
        <f>O458*H458</f>
        <v>0</v>
      </c>
      <c r="Q458" s="178">
        <v>0</v>
      </c>
      <c r="R458" s="178">
        <f>Q458*H458</f>
        <v>0</v>
      </c>
      <c r="S458" s="178">
        <v>0</v>
      </c>
      <c r="T458" s="179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180" t="s">
        <v>151</v>
      </c>
      <c r="AT458" s="180" t="s">
        <v>146</v>
      </c>
      <c r="AU458" s="180" t="s">
        <v>81</v>
      </c>
      <c r="AY458" s="22" t="s">
        <v>144</v>
      </c>
      <c r="BE458" s="181">
        <f>IF(N458="základní",J458,0)</f>
        <v>0</v>
      </c>
      <c r="BF458" s="181">
        <f>IF(N458="snížená",J458,0)</f>
        <v>0</v>
      </c>
      <c r="BG458" s="181">
        <f>IF(N458="zákl. přenesená",J458,0)</f>
        <v>0</v>
      </c>
      <c r="BH458" s="181">
        <f>IF(N458="sníž. přenesená",J458,0)</f>
        <v>0</v>
      </c>
      <c r="BI458" s="181">
        <f>IF(N458="nulová",J458,0)</f>
        <v>0</v>
      </c>
      <c r="BJ458" s="22" t="s">
        <v>79</v>
      </c>
      <c r="BK458" s="181">
        <f>ROUND(I458*H458,2)</f>
        <v>0</v>
      </c>
      <c r="BL458" s="22" t="s">
        <v>151</v>
      </c>
      <c r="BM458" s="180" t="s">
        <v>1839</v>
      </c>
    </row>
    <row r="459" s="2" customFormat="1">
      <c r="A459" s="41"/>
      <c r="B459" s="42"/>
      <c r="C459" s="41"/>
      <c r="D459" s="182" t="s">
        <v>153</v>
      </c>
      <c r="E459" s="41"/>
      <c r="F459" s="183" t="s">
        <v>1840</v>
      </c>
      <c r="G459" s="41"/>
      <c r="H459" s="41"/>
      <c r="I459" s="184"/>
      <c r="J459" s="41"/>
      <c r="K459" s="41"/>
      <c r="L459" s="42"/>
      <c r="M459" s="185"/>
      <c r="N459" s="186"/>
      <c r="O459" s="75"/>
      <c r="P459" s="75"/>
      <c r="Q459" s="75"/>
      <c r="R459" s="75"/>
      <c r="S459" s="75"/>
      <c r="T459" s="76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2" t="s">
        <v>153</v>
      </c>
      <c r="AU459" s="22" t="s">
        <v>81</v>
      </c>
    </row>
    <row r="460" s="13" customFormat="1">
      <c r="A460" s="13"/>
      <c r="B460" s="187"/>
      <c r="C460" s="13"/>
      <c r="D460" s="188" t="s">
        <v>159</v>
      </c>
      <c r="E460" s="13"/>
      <c r="F460" s="190" t="s">
        <v>1841</v>
      </c>
      <c r="G460" s="13"/>
      <c r="H460" s="191">
        <v>1540.3440000000001</v>
      </c>
      <c r="I460" s="192"/>
      <c r="J460" s="13"/>
      <c r="K460" s="13"/>
      <c r="L460" s="187"/>
      <c r="M460" s="193"/>
      <c r="N460" s="194"/>
      <c r="O460" s="194"/>
      <c r="P460" s="194"/>
      <c r="Q460" s="194"/>
      <c r="R460" s="194"/>
      <c r="S460" s="194"/>
      <c r="T460" s="19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9" t="s">
        <v>159</v>
      </c>
      <c r="AU460" s="189" t="s">
        <v>81</v>
      </c>
      <c r="AV460" s="13" t="s">
        <v>81</v>
      </c>
      <c r="AW460" s="13" t="s">
        <v>4</v>
      </c>
      <c r="AX460" s="13" t="s">
        <v>79</v>
      </c>
      <c r="AY460" s="189" t="s">
        <v>144</v>
      </c>
    </row>
    <row r="461" s="2" customFormat="1" ht="44.25" customHeight="1">
      <c r="A461" s="41"/>
      <c r="B461" s="168"/>
      <c r="C461" s="169" t="s">
        <v>1842</v>
      </c>
      <c r="D461" s="169" t="s">
        <v>146</v>
      </c>
      <c r="E461" s="170" t="s">
        <v>1843</v>
      </c>
      <c r="F461" s="171" t="s">
        <v>1844</v>
      </c>
      <c r="G461" s="172" t="s">
        <v>210</v>
      </c>
      <c r="H461" s="173">
        <v>64.180999999999997</v>
      </c>
      <c r="I461" s="174"/>
      <c r="J461" s="175">
        <f>ROUND(I461*H461,2)</f>
        <v>0</v>
      </c>
      <c r="K461" s="171" t="s">
        <v>150</v>
      </c>
      <c r="L461" s="42"/>
      <c r="M461" s="176" t="s">
        <v>3</v>
      </c>
      <c r="N461" s="177" t="s">
        <v>42</v>
      </c>
      <c r="O461" s="75"/>
      <c r="P461" s="178">
        <f>O461*H461</f>
        <v>0</v>
      </c>
      <c r="Q461" s="178">
        <v>0</v>
      </c>
      <c r="R461" s="178">
        <f>Q461*H461</f>
        <v>0</v>
      </c>
      <c r="S461" s="178">
        <v>0</v>
      </c>
      <c r="T461" s="179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180" t="s">
        <v>151</v>
      </c>
      <c r="AT461" s="180" t="s">
        <v>146</v>
      </c>
      <c r="AU461" s="180" t="s">
        <v>81</v>
      </c>
      <c r="AY461" s="22" t="s">
        <v>144</v>
      </c>
      <c r="BE461" s="181">
        <f>IF(N461="základní",J461,0)</f>
        <v>0</v>
      </c>
      <c r="BF461" s="181">
        <f>IF(N461="snížená",J461,0)</f>
        <v>0</v>
      </c>
      <c r="BG461" s="181">
        <f>IF(N461="zákl. přenesená",J461,0)</f>
        <v>0</v>
      </c>
      <c r="BH461" s="181">
        <f>IF(N461="sníž. přenesená",J461,0)</f>
        <v>0</v>
      </c>
      <c r="BI461" s="181">
        <f>IF(N461="nulová",J461,0)</f>
        <v>0</v>
      </c>
      <c r="BJ461" s="22" t="s">
        <v>79</v>
      </c>
      <c r="BK461" s="181">
        <f>ROUND(I461*H461,2)</f>
        <v>0</v>
      </c>
      <c r="BL461" s="22" t="s">
        <v>151</v>
      </c>
      <c r="BM461" s="180" t="s">
        <v>1845</v>
      </c>
    </row>
    <row r="462" s="2" customFormat="1">
      <c r="A462" s="41"/>
      <c r="B462" s="42"/>
      <c r="C462" s="41"/>
      <c r="D462" s="182" t="s">
        <v>153</v>
      </c>
      <c r="E462" s="41"/>
      <c r="F462" s="183" t="s">
        <v>1846</v>
      </c>
      <c r="G462" s="41"/>
      <c r="H462" s="41"/>
      <c r="I462" s="184"/>
      <c r="J462" s="41"/>
      <c r="K462" s="41"/>
      <c r="L462" s="42"/>
      <c r="M462" s="185"/>
      <c r="N462" s="186"/>
      <c r="O462" s="75"/>
      <c r="P462" s="75"/>
      <c r="Q462" s="75"/>
      <c r="R462" s="75"/>
      <c r="S462" s="75"/>
      <c r="T462" s="76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2" t="s">
        <v>153</v>
      </c>
      <c r="AU462" s="22" t="s">
        <v>81</v>
      </c>
    </row>
    <row r="463" s="2" customFormat="1" ht="16.5" customHeight="1">
      <c r="A463" s="41"/>
      <c r="B463" s="168"/>
      <c r="C463" s="169" t="s">
        <v>1847</v>
      </c>
      <c r="D463" s="169" t="s">
        <v>146</v>
      </c>
      <c r="E463" s="170" t="s">
        <v>1848</v>
      </c>
      <c r="F463" s="171" t="s">
        <v>1849</v>
      </c>
      <c r="G463" s="172" t="s">
        <v>210</v>
      </c>
      <c r="H463" s="173">
        <v>0.10000000000000001</v>
      </c>
      <c r="I463" s="174"/>
      <c r="J463" s="175">
        <f>ROUND(I463*H463,2)</f>
        <v>0</v>
      </c>
      <c r="K463" s="171" t="s">
        <v>590</v>
      </c>
      <c r="L463" s="42"/>
      <c r="M463" s="176" t="s">
        <v>3</v>
      </c>
      <c r="N463" s="177" t="s">
        <v>42</v>
      </c>
      <c r="O463" s="75"/>
      <c r="P463" s="178">
        <f>O463*H463</f>
        <v>0</v>
      </c>
      <c r="Q463" s="178">
        <v>0</v>
      </c>
      <c r="R463" s="178">
        <f>Q463*H463</f>
        <v>0</v>
      </c>
      <c r="S463" s="178">
        <v>0</v>
      </c>
      <c r="T463" s="179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180" t="s">
        <v>151</v>
      </c>
      <c r="AT463" s="180" t="s">
        <v>146</v>
      </c>
      <c r="AU463" s="180" t="s">
        <v>81</v>
      </c>
      <c r="AY463" s="22" t="s">
        <v>144</v>
      </c>
      <c r="BE463" s="181">
        <f>IF(N463="základní",J463,0)</f>
        <v>0</v>
      </c>
      <c r="BF463" s="181">
        <f>IF(N463="snížená",J463,0)</f>
        <v>0</v>
      </c>
      <c r="BG463" s="181">
        <f>IF(N463="zákl. přenesená",J463,0)</f>
        <v>0</v>
      </c>
      <c r="BH463" s="181">
        <f>IF(N463="sníž. přenesená",J463,0)</f>
        <v>0</v>
      </c>
      <c r="BI463" s="181">
        <f>IF(N463="nulová",J463,0)</f>
        <v>0</v>
      </c>
      <c r="BJ463" s="22" t="s">
        <v>79</v>
      </c>
      <c r="BK463" s="181">
        <f>ROUND(I463*H463,2)</f>
        <v>0</v>
      </c>
      <c r="BL463" s="22" t="s">
        <v>151</v>
      </c>
      <c r="BM463" s="180" t="s">
        <v>1850</v>
      </c>
    </row>
    <row r="464" s="12" customFormat="1" ht="22.8" customHeight="1">
      <c r="A464" s="12"/>
      <c r="B464" s="155"/>
      <c r="C464" s="12"/>
      <c r="D464" s="156" t="s">
        <v>70</v>
      </c>
      <c r="E464" s="166" t="s">
        <v>1851</v>
      </c>
      <c r="F464" s="166" t="s">
        <v>1826</v>
      </c>
      <c r="G464" s="12"/>
      <c r="H464" s="12"/>
      <c r="I464" s="158"/>
      <c r="J464" s="167">
        <f>BK464</f>
        <v>0</v>
      </c>
      <c r="K464" s="12"/>
      <c r="L464" s="155"/>
      <c r="M464" s="160"/>
      <c r="N464" s="161"/>
      <c r="O464" s="161"/>
      <c r="P464" s="162">
        <f>SUM(P465:P527)</f>
        <v>0</v>
      </c>
      <c r="Q464" s="161"/>
      <c r="R464" s="162">
        <f>SUM(R465:R527)</f>
        <v>0.056999999999999995</v>
      </c>
      <c r="S464" s="161"/>
      <c r="T464" s="163">
        <f>SUM(T465:T527)</f>
        <v>64.181173999999999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156" t="s">
        <v>81</v>
      </c>
      <c r="AT464" s="164" t="s">
        <v>70</v>
      </c>
      <c r="AU464" s="164" t="s">
        <v>79</v>
      </c>
      <c r="AY464" s="156" t="s">
        <v>144</v>
      </c>
      <c r="BK464" s="165">
        <f>SUM(BK465:BK527)</f>
        <v>0</v>
      </c>
    </row>
    <row r="465" s="2" customFormat="1" ht="16.5" customHeight="1">
      <c r="A465" s="41"/>
      <c r="B465" s="168"/>
      <c r="C465" s="169" t="s">
        <v>1852</v>
      </c>
      <c r="D465" s="169" t="s">
        <v>146</v>
      </c>
      <c r="E465" s="170" t="s">
        <v>1853</v>
      </c>
      <c r="F465" s="171" t="s">
        <v>1854</v>
      </c>
      <c r="G465" s="172" t="s">
        <v>1155</v>
      </c>
      <c r="H465" s="173">
        <v>2</v>
      </c>
      <c r="I465" s="174"/>
      <c r="J465" s="175">
        <f>ROUND(I465*H465,2)</f>
        <v>0</v>
      </c>
      <c r="K465" s="171" t="s">
        <v>868</v>
      </c>
      <c r="L465" s="42"/>
      <c r="M465" s="176" t="s">
        <v>3</v>
      </c>
      <c r="N465" s="177" t="s">
        <v>42</v>
      </c>
      <c r="O465" s="75"/>
      <c r="P465" s="178">
        <f>O465*H465</f>
        <v>0</v>
      </c>
      <c r="Q465" s="178">
        <v>0</v>
      </c>
      <c r="R465" s="178">
        <f>Q465*H465</f>
        <v>0</v>
      </c>
      <c r="S465" s="178">
        <v>0</v>
      </c>
      <c r="T465" s="179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180" t="s">
        <v>242</v>
      </c>
      <c r="AT465" s="180" t="s">
        <v>146</v>
      </c>
      <c r="AU465" s="180" t="s">
        <v>81</v>
      </c>
      <c r="AY465" s="22" t="s">
        <v>144</v>
      </c>
      <c r="BE465" s="181">
        <f>IF(N465="základní",J465,0)</f>
        <v>0</v>
      </c>
      <c r="BF465" s="181">
        <f>IF(N465="snížená",J465,0)</f>
        <v>0</v>
      </c>
      <c r="BG465" s="181">
        <f>IF(N465="zákl. přenesená",J465,0)</f>
        <v>0</v>
      </c>
      <c r="BH465" s="181">
        <f>IF(N465="sníž. přenesená",J465,0)</f>
        <v>0</v>
      </c>
      <c r="BI465" s="181">
        <f>IF(N465="nulová",J465,0)</f>
        <v>0</v>
      </c>
      <c r="BJ465" s="22" t="s">
        <v>79</v>
      </c>
      <c r="BK465" s="181">
        <f>ROUND(I465*H465,2)</f>
        <v>0</v>
      </c>
      <c r="BL465" s="22" t="s">
        <v>242</v>
      </c>
      <c r="BM465" s="180" t="s">
        <v>1855</v>
      </c>
    </row>
    <row r="466" s="2" customFormat="1" ht="37.8" customHeight="1">
      <c r="A466" s="41"/>
      <c r="B466" s="168"/>
      <c r="C466" s="169" t="s">
        <v>1856</v>
      </c>
      <c r="D466" s="169" t="s">
        <v>146</v>
      </c>
      <c r="E466" s="170" t="s">
        <v>1857</v>
      </c>
      <c r="F466" s="171" t="s">
        <v>1858</v>
      </c>
      <c r="G466" s="172" t="s">
        <v>171</v>
      </c>
      <c r="H466" s="173">
        <v>81</v>
      </c>
      <c r="I466" s="174"/>
      <c r="J466" s="175">
        <f>ROUND(I466*H466,2)</f>
        <v>0</v>
      </c>
      <c r="K466" s="171" t="s">
        <v>150</v>
      </c>
      <c r="L466" s="42"/>
      <c r="M466" s="176" t="s">
        <v>3</v>
      </c>
      <c r="N466" s="177" t="s">
        <v>42</v>
      </c>
      <c r="O466" s="75"/>
      <c r="P466" s="178">
        <f>O466*H466</f>
        <v>0</v>
      </c>
      <c r="Q466" s="178">
        <v>0</v>
      </c>
      <c r="R466" s="178">
        <f>Q466*H466</f>
        <v>0</v>
      </c>
      <c r="S466" s="178">
        <v>0.112</v>
      </c>
      <c r="T466" s="179">
        <f>S466*H466</f>
        <v>9.072000000000001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180" t="s">
        <v>242</v>
      </c>
      <c r="AT466" s="180" t="s">
        <v>146</v>
      </c>
      <c r="AU466" s="180" t="s">
        <v>81</v>
      </c>
      <c r="AY466" s="22" t="s">
        <v>144</v>
      </c>
      <c r="BE466" s="181">
        <f>IF(N466="základní",J466,0)</f>
        <v>0</v>
      </c>
      <c r="BF466" s="181">
        <f>IF(N466="snížená",J466,0)</f>
        <v>0</v>
      </c>
      <c r="BG466" s="181">
        <f>IF(N466="zákl. přenesená",J466,0)</f>
        <v>0</v>
      </c>
      <c r="BH466" s="181">
        <f>IF(N466="sníž. přenesená",J466,0)</f>
        <v>0</v>
      </c>
      <c r="BI466" s="181">
        <f>IF(N466="nulová",J466,0)</f>
        <v>0</v>
      </c>
      <c r="BJ466" s="22" t="s">
        <v>79</v>
      </c>
      <c r="BK466" s="181">
        <f>ROUND(I466*H466,2)</f>
        <v>0</v>
      </c>
      <c r="BL466" s="22" t="s">
        <v>242</v>
      </c>
      <c r="BM466" s="180" t="s">
        <v>1859</v>
      </c>
    </row>
    <row r="467" s="2" customFormat="1">
      <c r="A467" s="41"/>
      <c r="B467" s="42"/>
      <c r="C467" s="41"/>
      <c r="D467" s="182" t="s">
        <v>153</v>
      </c>
      <c r="E467" s="41"/>
      <c r="F467" s="183" t="s">
        <v>1860</v>
      </c>
      <c r="G467" s="41"/>
      <c r="H467" s="41"/>
      <c r="I467" s="184"/>
      <c r="J467" s="41"/>
      <c r="K467" s="41"/>
      <c r="L467" s="42"/>
      <c r="M467" s="185"/>
      <c r="N467" s="186"/>
      <c r="O467" s="75"/>
      <c r="P467" s="75"/>
      <c r="Q467" s="75"/>
      <c r="R467" s="75"/>
      <c r="S467" s="75"/>
      <c r="T467" s="76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2" t="s">
        <v>153</v>
      </c>
      <c r="AU467" s="22" t="s">
        <v>81</v>
      </c>
    </row>
    <row r="468" s="13" customFormat="1">
      <c r="A468" s="13"/>
      <c r="B468" s="187"/>
      <c r="C468" s="13"/>
      <c r="D468" s="188" t="s">
        <v>159</v>
      </c>
      <c r="E468" s="189" t="s">
        <v>3</v>
      </c>
      <c r="F468" s="190" t="s">
        <v>1861</v>
      </c>
      <c r="G468" s="13"/>
      <c r="H468" s="191">
        <v>81</v>
      </c>
      <c r="I468" s="192"/>
      <c r="J468" s="13"/>
      <c r="K468" s="13"/>
      <c r="L468" s="187"/>
      <c r="M468" s="193"/>
      <c r="N468" s="194"/>
      <c r="O468" s="194"/>
      <c r="P468" s="194"/>
      <c r="Q468" s="194"/>
      <c r="R468" s="194"/>
      <c r="S468" s="194"/>
      <c r="T468" s="19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9" t="s">
        <v>159</v>
      </c>
      <c r="AU468" s="189" t="s">
        <v>81</v>
      </c>
      <c r="AV468" s="13" t="s">
        <v>81</v>
      </c>
      <c r="AW468" s="13" t="s">
        <v>33</v>
      </c>
      <c r="AX468" s="13" t="s">
        <v>79</v>
      </c>
      <c r="AY468" s="189" t="s">
        <v>144</v>
      </c>
    </row>
    <row r="469" s="2" customFormat="1" ht="44.25" customHeight="1">
      <c r="A469" s="41"/>
      <c r="B469" s="168"/>
      <c r="C469" s="169" t="s">
        <v>1862</v>
      </c>
      <c r="D469" s="169" t="s">
        <v>146</v>
      </c>
      <c r="E469" s="170" t="s">
        <v>1863</v>
      </c>
      <c r="F469" s="171" t="s">
        <v>1864</v>
      </c>
      <c r="G469" s="172" t="s">
        <v>189</v>
      </c>
      <c r="H469" s="173">
        <v>1</v>
      </c>
      <c r="I469" s="174"/>
      <c r="J469" s="175">
        <f>ROUND(I469*H469,2)</f>
        <v>0</v>
      </c>
      <c r="K469" s="171" t="s">
        <v>150</v>
      </c>
      <c r="L469" s="42"/>
      <c r="M469" s="176" t="s">
        <v>3</v>
      </c>
      <c r="N469" s="177" t="s">
        <v>42</v>
      </c>
      <c r="O469" s="75"/>
      <c r="P469" s="178">
        <f>O469*H469</f>
        <v>0</v>
      </c>
      <c r="Q469" s="178">
        <v>0</v>
      </c>
      <c r="R469" s="178">
        <f>Q469*H469</f>
        <v>0</v>
      </c>
      <c r="S469" s="178">
        <v>1.8</v>
      </c>
      <c r="T469" s="179">
        <f>S469*H469</f>
        <v>1.8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180" t="s">
        <v>242</v>
      </c>
      <c r="AT469" s="180" t="s">
        <v>146</v>
      </c>
      <c r="AU469" s="180" t="s">
        <v>81</v>
      </c>
      <c r="AY469" s="22" t="s">
        <v>144</v>
      </c>
      <c r="BE469" s="181">
        <f>IF(N469="základní",J469,0)</f>
        <v>0</v>
      </c>
      <c r="BF469" s="181">
        <f>IF(N469="snížená",J469,0)</f>
        <v>0</v>
      </c>
      <c r="BG469" s="181">
        <f>IF(N469="zákl. přenesená",J469,0)</f>
        <v>0</v>
      </c>
      <c r="BH469" s="181">
        <f>IF(N469="sníž. přenesená",J469,0)</f>
        <v>0</v>
      </c>
      <c r="BI469" s="181">
        <f>IF(N469="nulová",J469,0)</f>
        <v>0</v>
      </c>
      <c r="BJ469" s="22" t="s">
        <v>79</v>
      </c>
      <c r="BK469" s="181">
        <f>ROUND(I469*H469,2)</f>
        <v>0</v>
      </c>
      <c r="BL469" s="22" t="s">
        <v>242</v>
      </c>
      <c r="BM469" s="180" t="s">
        <v>1865</v>
      </c>
    </row>
    <row r="470" s="2" customFormat="1">
      <c r="A470" s="41"/>
      <c r="B470" s="42"/>
      <c r="C470" s="41"/>
      <c r="D470" s="182" t="s">
        <v>153</v>
      </c>
      <c r="E470" s="41"/>
      <c r="F470" s="183" t="s">
        <v>1866</v>
      </c>
      <c r="G470" s="41"/>
      <c r="H470" s="41"/>
      <c r="I470" s="184"/>
      <c r="J470" s="41"/>
      <c r="K470" s="41"/>
      <c r="L470" s="42"/>
      <c r="M470" s="185"/>
      <c r="N470" s="186"/>
      <c r="O470" s="75"/>
      <c r="P470" s="75"/>
      <c r="Q470" s="75"/>
      <c r="R470" s="75"/>
      <c r="S470" s="75"/>
      <c r="T470" s="76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2" t="s">
        <v>153</v>
      </c>
      <c r="AU470" s="22" t="s">
        <v>81</v>
      </c>
    </row>
    <row r="471" s="13" customFormat="1">
      <c r="A471" s="13"/>
      <c r="B471" s="187"/>
      <c r="C471" s="13"/>
      <c r="D471" s="188" t="s">
        <v>159</v>
      </c>
      <c r="E471" s="189" t="s">
        <v>3</v>
      </c>
      <c r="F471" s="190" t="s">
        <v>1867</v>
      </c>
      <c r="G471" s="13"/>
      <c r="H471" s="191">
        <v>1</v>
      </c>
      <c r="I471" s="192"/>
      <c r="J471" s="13"/>
      <c r="K471" s="13"/>
      <c r="L471" s="187"/>
      <c r="M471" s="193"/>
      <c r="N471" s="194"/>
      <c r="O471" s="194"/>
      <c r="P471" s="194"/>
      <c r="Q471" s="194"/>
      <c r="R471" s="194"/>
      <c r="S471" s="194"/>
      <c r="T471" s="19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89" t="s">
        <v>159</v>
      </c>
      <c r="AU471" s="189" t="s">
        <v>81</v>
      </c>
      <c r="AV471" s="13" t="s">
        <v>81</v>
      </c>
      <c r="AW471" s="13" t="s">
        <v>33</v>
      </c>
      <c r="AX471" s="13" t="s">
        <v>79</v>
      </c>
      <c r="AY471" s="189" t="s">
        <v>144</v>
      </c>
    </row>
    <row r="472" s="2" customFormat="1" ht="44.25" customHeight="1">
      <c r="A472" s="41"/>
      <c r="B472" s="168"/>
      <c r="C472" s="169" t="s">
        <v>1868</v>
      </c>
      <c r="D472" s="169" t="s">
        <v>146</v>
      </c>
      <c r="E472" s="170" t="s">
        <v>1863</v>
      </c>
      <c r="F472" s="171" t="s">
        <v>1864</v>
      </c>
      <c r="G472" s="172" t="s">
        <v>189</v>
      </c>
      <c r="H472" s="173">
        <v>2.52</v>
      </c>
      <c r="I472" s="174"/>
      <c r="J472" s="175">
        <f>ROUND(I472*H472,2)</f>
        <v>0</v>
      </c>
      <c r="K472" s="171" t="s">
        <v>150</v>
      </c>
      <c r="L472" s="42"/>
      <c r="M472" s="176" t="s">
        <v>3</v>
      </c>
      <c r="N472" s="177" t="s">
        <v>42</v>
      </c>
      <c r="O472" s="75"/>
      <c r="P472" s="178">
        <f>O472*H472</f>
        <v>0</v>
      </c>
      <c r="Q472" s="178">
        <v>0</v>
      </c>
      <c r="R472" s="178">
        <f>Q472*H472</f>
        <v>0</v>
      </c>
      <c r="S472" s="178">
        <v>1.8</v>
      </c>
      <c r="T472" s="179">
        <f>S472*H472</f>
        <v>4.5360000000000005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180" t="s">
        <v>242</v>
      </c>
      <c r="AT472" s="180" t="s">
        <v>146</v>
      </c>
      <c r="AU472" s="180" t="s">
        <v>81</v>
      </c>
      <c r="AY472" s="22" t="s">
        <v>144</v>
      </c>
      <c r="BE472" s="181">
        <f>IF(N472="základní",J472,0)</f>
        <v>0</v>
      </c>
      <c r="BF472" s="181">
        <f>IF(N472="snížená",J472,0)</f>
        <v>0</v>
      </c>
      <c r="BG472" s="181">
        <f>IF(N472="zákl. přenesená",J472,0)</f>
        <v>0</v>
      </c>
      <c r="BH472" s="181">
        <f>IF(N472="sníž. přenesená",J472,0)</f>
        <v>0</v>
      </c>
      <c r="BI472" s="181">
        <f>IF(N472="nulová",J472,0)</f>
        <v>0</v>
      </c>
      <c r="BJ472" s="22" t="s">
        <v>79</v>
      </c>
      <c r="BK472" s="181">
        <f>ROUND(I472*H472,2)</f>
        <v>0</v>
      </c>
      <c r="BL472" s="22" t="s">
        <v>242</v>
      </c>
      <c r="BM472" s="180" t="s">
        <v>1869</v>
      </c>
    </row>
    <row r="473" s="2" customFormat="1">
      <c r="A473" s="41"/>
      <c r="B473" s="42"/>
      <c r="C473" s="41"/>
      <c r="D473" s="182" t="s">
        <v>153</v>
      </c>
      <c r="E473" s="41"/>
      <c r="F473" s="183" t="s">
        <v>1866</v>
      </c>
      <c r="G473" s="41"/>
      <c r="H473" s="41"/>
      <c r="I473" s="184"/>
      <c r="J473" s="41"/>
      <c r="K473" s="41"/>
      <c r="L473" s="42"/>
      <c r="M473" s="185"/>
      <c r="N473" s="186"/>
      <c r="O473" s="75"/>
      <c r="P473" s="75"/>
      <c r="Q473" s="75"/>
      <c r="R473" s="75"/>
      <c r="S473" s="75"/>
      <c r="T473" s="76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2" t="s">
        <v>153</v>
      </c>
      <c r="AU473" s="22" t="s">
        <v>81</v>
      </c>
    </row>
    <row r="474" s="13" customFormat="1">
      <c r="A474" s="13"/>
      <c r="B474" s="187"/>
      <c r="C474" s="13"/>
      <c r="D474" s="188" t="s">
        <v>159</v>
      </c>
      <c r="E474" s="189" t="s">
        <v>3</v>
      </c>
      <c r="F474" s="190" t="s">
        <v>1870</v>
      </c>
      <c r="G474" s="13"/>
      <c r="H474" s="191">
        <v>2.52</v>
      </c>
      <c r="I474" s="192"/>
      <c r="J474" s="13"/>
      <c r="K474" s="13"/>
      <c r="L474" s="187"/>
      <c r="M474" s="193"/>
      <c r="N474" s="194"/>
      <c r="O474" s="194"/>
      <c r="P474" s="194"/>
      <c r="Q474" s="194"/>
      <c r="R474" s="194"/>
      <c r="S474" s="194"/>
      <c r="T474" s="19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9" t="s">
        <v>159</v>
      </c>
      <c r="AU474" s="189" t="s">
        <v>81</v>
      </c>
      <c r="AV474" s="13" t="s">
        <v>81</v>
      </c>
      <c r="AW474" s="13" t="s">
        <v>33</v>
      </c>
      <c r="AX474" s="13" t="s">
        <v>79</v>
      </c>
      <c r="AY474" s="189" t="s">
        <v>144</v>
      </c>
    </row>
    <row r="475" s="2" customFormat="1" ht="33" customHeight="1">
      <c r="A475" s="41"/>
      <c r="B475" s="168"/>
      <c r="C475" s="169" t="s">
        <v>1871</v>
      </c>
      <c r="D475" s="169" t="s">
        <v>146</v>
      </c>
      <c r="E475" s="170" t="s">
        <v>1872</v>
      </c>
      <c r="F475" s="171" t="s">
        <v>1873</v>
      </c>
      <c r="G475" s="172" t="s">
        <v>189</v>
      </c>
      <c r="H475" s="173">
        <v>2.52</v>
      </c>
      <c r="I475" s="174"/>
      <c r="J475" s="175">
        <f>ROUND(I475*H475,2)</f>
        <v>0</v>
      </c>
      <c r="K475" s="171" t="s">
        <v>150</v>
      </c>
      <c r="L475" s="42"/>
      <c r="M475" s="176" t="s">
        <v>3</v>
      </c>
      <c r="N475" s="177" t="s">
        <v>42</v>
      </c>
      <c r="O475" s="75"/>
      <c r="P475" s="178">
        <f>O475*H475</f>
        <v>0</v>
      </c>
      <c r="Q475" s="178">
        <v>0</v>
      </c>
      <c r="R475" s="178">
        <f>Q475*H475</f>
        <v>0</v>
      </c>
      <c r="S475" s="178">
        <v>0</v>
      </c>
      <c r="T475" s="179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180" t="s">
        <v>242</v>
      </c>
      <c r="AT475" s="180" t="s">
        <v>146</v>
      </c>
      <c r="AU475" s="180" t="s">
        <v>81</v>
      </c>
      <c r="AY475" s="22" t="s">
        <v>144</v>
      </c>
      <c r="BE475" s="181">
        <f>IF(N475="základní",J475,0)</f>
        <v>0</v>
      </c>
      <c r="BF475" s="181">
        <f>IF(N475="snížená",J475,0)</f>
        <v>0</v>
      </c>
      <c r="BG475" s="181">
        <f>IF(N475="zákl. přenesená",J475,0)</f>
        <v>0</v>
      </c>
      <c r="BH475" s="181">
        <f>IF(N475="sníž. přenesená",J475,0)</f>
        <v>0</v>
      </c>
      <c r="BI475" s="181">
        <f>IF(N475="nulová",J475,0)</f>
        <v>0</v>
      </c>
      <c r="BJ475" s="22" t="s">
        <v>79</v>
      </c>
      <c r="BK475" s="181">
        <f>ROUND(I475*H475,2)</f>
        <v>0</v>
      </c>
      <c r="BL475" s="22" t="s">
        <v>242</v>
      </c>
      <c r="BM475" s="180" t="s">
        <v>1874</v>
      </c>
    </row>
    <row r="476" s="2" customFormat="1">
      <c r="A476" s="41"/>
      <c r="B476" s="42"/>
      <c r="C476" s="41"/>
      <c r="D476" s="182" t="s">
        <v>153</v>
      </c>
      <c r="E476" s="41"/>
      <c r="F476" s="183" t="s">
        <v>1875</v>
      </c>
      <c r="G476" s="41"/>
      <c r="H476" s="41"/>
      <c r="I476" s="184"/>
      <c r="J476" s="41"/>
      <c r="K476" s="41"/>
      <c r="L476" s="42"/>
      <c r="M476" s="185"/>
      <c r="N476" s="186"/>
      <c r="O476" s="75"/>
      <c r="P476" s="75"/>
      <c r="Q476" s="75"/>
      <c r="R476" s="75"/>
      <c r="S476" s="75"/>
      <c r="T476" s="76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2" t="s">
        <v>153</v>
      </c>
      <c r="AU476" s="22" t="s">
        <v>81</v>
      </c>
    </row>
    <row r="477" s="2" customFormat="1" ht="16.5" customHeight="1">
      <c r="A477" s="41"/>
      <c r="B477" s="168"/>
      <c r="C477" s="169" t="s">
        <v>1876</v>
      </c>
      <c r="D477" s="169" t="s">
        <v>146</v>
      </c>
      <c r="E477" s="170" t="s">
        <v>1877</v>
      </c>
      <c r="F477" s="171" t="s">
        <v>1878</v>
      </c>
      <c r="G477" s="172" t="s">
        <v>1879</v>
      </c>
      <c r="H477" s="173">
        <v>14</v>
      </c>
      <c r="I477" s="174"/>
      <c r="J477" s="175">
        <f>ROUND(I477*H477,2)</f>
        <v>0</v>
      </c>
      <c r="K477" s="171" t="s">
        <v>590</v>
      </c>
      <c r="L477" s="42"/>
      <c r="M477" s="176" t="s">
        <v>3</v>
      </c>
      <c r="N477" s="177" t="s">
        <v>42</v>
      </c>
      <c r="O477" s="75"/>
      <c r="P477" s="178">
        <f>O477*H477</f>
        <v>0</v>
      </c>
      <c r="Q477" s="178">
        <v>0</v>
      </c>
      <c r="R477" s="178">
        <f>Q477*H477</f>
        <v>0</v>
      </c>
      <c r="S477" s="178">
        <v>0</v>
      </c>
      <c r="T477" s="179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180" t="s">
        <v>242</v>
      </c>
      <c r="AT477" s="180" t="s">
        <v>146</v>
      </c>
      <c r="AU477" s="180" t="s">
        <v>81</v>
      </c>
      <c r="AY477" s="22" t="s">
        <v>144</v>
      </c>
      <c r="BE477" s="181">
        <f>IF(N477="základní",J477,0)</f>
        <v>0</v>
      </c>
      <c r="BF477" s="181">
        <f>IF(N477="snížená",J477,0)</f>
        <v>0</v>
      </c>
      <c r="BG477" s="181">
        <f>IF(N477="zákl. přenesená",J477,0)</f>
        <v>0</v>
      </c>
      <c r="BH477" s="181">
        <f>IF(N477="sníž. přenesená",J477,0)</f>
        <v>0</v>
      </c>
      <c r="BI477" s="181">
        <f>IF(N477="nulová",J477,0)</f>
        <v>0</v>
      </c>
      <c r="BJ477" s="22" t="s">
        <v>79</v>
      </c>
      <c r="BK477" s="181">
        <f>ROUND(I477*H477,2)</f>
        <v>0</v>
      </c>
      <c r="BL477" s="22" t="s">
        <v>242</v>
      </c>
      <c r="BM477" s="180" t="s">
        <v>1880</v>
      </c>
    </row>
    <row r="478" s="2" customFormat="1" ht="24.15" customHeight="1">
      <c r="A478" s="41"/>
      <c r="B478" s="168"/>
      <c r="C478" s="169" t="s">
        <v>1881</v>
      </c>
      <c r="D478" s="169" t="s">
        <v>146</v>
      </c>
      <c r="E478" s="170" t="s">
        <v>1882</v>
      </c>
      <c r="F478" s="171" t="s">
        <v>1883</v>
      </c>
      <c r="G478" s="172" t="s">
        <v>189</v>
      </c>
      <c r="H478" s="173">
        <v>2.996</v>
      </c>
      <c r="I478" s="174"/>
      <c r="J478" s="175">
        <f>ROUND(I478*H478,2)</f>
        <v>0</v>
      </c>
      <c r="K478" s="171" t="s">
        <v>150</v>
      </c>
      <c r="L478" s="42"/>
      <c r="M478" s="176" t="s">
        <v>3</v>
      </c>
      <c r="N478" s="177" t="s">
        <v>42</v>
      </c>
      <c r="O478" s="75"/>
      <c r="P478" s="178">
        <f>O478*H478</f>
        <v>0</v>
      </c>
      <c r="Q478" s="178">
        <v>0</v>
      </c>
      <c r="R478" s="178">
        <f>Q478*H478</f>
        <v>0</v>
      </c>
      <c r="S478" s="178">
        <v>2.2000000000000002</v>
      </c>
      <c r="T478" s="179">
        <f>S478*H478</f>
        <v>6.5912000000000006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180" t="s">
        <v>242</v>
      </c>
      <c r="AT478" s="180" t="s">
        <v>146</v>
      </c>
      <c r="AU478" s="180" t="s">
        <v>81</v>
      </c>
      <c r="AY478" s="22" t="s">
        <v>144</v>
      </c>
      <c r="BE478" s="181">
        <f>IF(N478="základní",J478,0)</f>
        <v>0</v>
      </c>
      <c r="BF478" s="181">
        <f>IF(N478="snížená",J478,0)</f>
        <v>0</v>
      </c>
      <c r="BG478" s="181">
        <f>IF(N478="zákl. přenesená",J478,0)</f>
        <v>0</v>
      </c>
      <c r="BH478" s="181">
        <f>IF(N478="sníž. přenesená",J478,0)</f>
        <v>0</v>
      </c>
      <c r="BI478" s="181">
        <f>IF(N478="nulová",J478,0)</f>
        <v>0</v>
      </c>
      <c r="BJ478" s="22" t="s">
        <v>79</v>
      </c>
      <c r="BK478" s="181">
        <f>ROUND(I478*H478,2)</f>
        <v>0</v>
      </c>
      <c r="BL478" s="22" t="s">
        <v>242</v>
      </c>
      <c r="BM478" s="180" t="s">
        <v>1884</v>
      </c>
    </row>
    <row r="479" s="2" customFormat="1">
      <c r="A479" s="41"/>
      <c r="B479" s="42"/>
      <c r="C479" s="41"/>
      <c r="D479" s="182" t="s">
        <v>153</v>
      </c>
      <c r="E479" s="41"/>
      <c r="F479" s="183" t="s">
        <v>1885</v>
      </c>
      <c r="G479" s="41"/>
      <c r="H479" s="41"/>
      <c r="I479" s="184"/>
      <c r="J479" s="41"/>
      <c r="K479" s="41"/>
      <c r="L479" s="42"/>
      <c r="M479" s="185"/>
      <c r="N479" s="186"/>
      <c r="O479" s="75"/>
      <c r="P479" s="75"/>
      <c r="Q479" s="75"/>
      <c r="R479" s="75"/>
      <c r="S479" s="75"/>
      <c r="T479" s="76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2" t="s">
        <v>153</v>
      </c>
      <c r="AU479" s="22" t="s">
        <v>81</v>
      </c>
    </row>
    <row r="480" s="16" customFormat="1">
      <c r="A480" s="16"/>
      <c r="B480" s="231"/>
      <c r="C480" s="16"/>
      <c r="D480" s="188" t="s">
        <v>159</v>
      </c>
      <c r="E480" s="232" t="s">
        <v>3</v>
      </c>
      <c r="F480" s="233" t="s">
        <v>1886</v>
      </c>
      <c r="G480" s="16"/>
      <c r="H480" s="232" t="s">
        <v>3</v>
      </c>
      <c r="I480" s="234"/>
      <c r="J480" s="16"/>
      <c r="K480" s="16"/>
      <c r="L480" s="231"/>
      <c r="M480" s="235"/>
      <c r="N480" s="236"/>
      <c r="O480" s="236"/>
      <c r="P480" s="236"/>
      <c r="Q480" s="236"/>
      <c r="R480" s="236"/>
      <c r="S480" s="236"/>
      <c r="T480" s="237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232" t="s">
        <v>159</v>
      </c>
      <c r="AU480" s="232" t="s">
        <v>81</v>
      </c>
      <c r="AV480" s="16" t="s">
        <v>79</v>
      </c>
      <c r="AW480" s="16" t="s">
        <v>33</v>
      </c>
      <c r="AX480" s="16" t="s">
        <v>71</v>
      </c>
      <c r="AY480" s="232" t="s">
        <v>144</v>
      </c>
    </row>
    <row r="481" s="13" customFormat="1">
      <c r="A481" s="13"/>
      <c r="B481" s="187"/>
      <c r="C481" s="13"/>
      <c r="D481" s="188" t="s">
        <v>159</v>
      </c>
      <c r="E481" s="189" t="s">
        <v>3</v>
      </c>
      <c r="F481" s="190" t="s">
        <v>1887</v>
      </c>
      <c r="G481" s="13"/>
      <c r="H481" s="191">
        <v>2.254</v>
      </c>
      <c r="I481" s="192"/>
      <c r="J481" s="13"/>
      <c r="K481" s="13"/>
      <c r="L481" s="187"/>
      <c r="M481" s="193"/>
      <c r="N481" s="194"/>
      <c r="O481" s="194"/>
      <c r="P481" s="194"/>
      <c r="Q481" s="194"/>
      <c r="R481" s="194"/>
      <c r="S481" s="194"/>
      <c r="T481" s="19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9" t="s">
        <v>159</v>
      </c>
      <c r="AU481" s="189" t="s">
        <v>81</v>
      </c>
      <c r="AV481" s="13" t="s">
        <v>81</v>
      </c>
      <c r="AW481" s="13" t="s">
        <v>33</v>
      </c>
      <c r="AX481" s="13" t="s">
        <v>71</v>
      </c>
      <c r="AY481" s="189" t="s">
        <v>144</v>
      </c>
    </row>
    <row r="482" s="13" customFormat="1">
      <c r="A482" s="13"/>
      <c r="B482" s="187"/>
      <c r="C482" s="13"/>
      <c r="D482" s="188" t="s">
        <v>159</v>
      </c>
      <c r="E482" s="189" t="s">
        <v>3</v>
      </c>
      <c r="F482" s="190" t="s">
        <v>1888</v>
      </c>
      <c r="G482" s="13"/>
      <c r="H482" s="191">
        <v>0.36399999999999999</v>
      </c>
      <c r="I482" s="192"/>
      <c r="J482" s="13"/>
      <c r="K482" s="13"/>
      <c r="L482" s="187"/>
      <c r="M482" s="193"/>
      <c r="N482" s="194"/>
      <c r="O482" s="194"/>
      <c r="P482" s="194"/>
      <c r="Q482" s="194"/>
      <c r="R482" s="194"/>
      <c r="S482" s="194"/>
      <c r="T482" s="19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89" t="s">
        <v>159</v>
      </c>
      <c r="AU482" s="189" t="s">
        <v>81</v>
      </c>
      <c r="AV482" s="13" t="s">
        <v>81</v>
      </c>
      <c r="AW482" s="13" t="s">
        <v>33</v>
      </c>
      <c r="AX482" s="13" t="s">
        <v>71</v>
      </c>
      <c r="AY482" s="189" t="s">
        <v>144</v>
      </c>
    </row>
    <row r="483" s="13" customFormat="1">
      <c r="A483" s="13"/>
      <c r="B483" s="187"/>
      <c r="C483" s="13"/>
      <c r="D483" s="188" t="s">
        <v>159</v>
      </c>
      <c r="E483" s="189" t="s">
        <v>3</v>
      </c>
      <c r="F483" s="190" t="s">
        <v>1889</v>
      </c>
      <c r="G483" s="13"/>
      <c r="H483" s="191">
        <v>0.378</v>
      </c>
      <c r="I483" s="192"/>
      <c r="J483" s="13"/>
      <c r="K483" s="13"/>
      <c r="L483" s="187"/>
      <c r="M483" s="193"/>
      <c r="N483" s="194"/>
      <c r="O483" s="194"/>
      <c r="P483" s="194"/>
      <c r="Q483" s="194"/>
      <c r="R483" s="194"/>
      <c r="S483" s="194"/>
      <c r="T483" s="19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9" t="s">
        <v>159</v>
      </c>
      <c r="AU483" s="189" t="s">
        <v>81</v>
      </c>
      <c r="AV483" s="13" t="s">
        <v>81</v>
      </c>
      <c r="AW483" s="13" t="s">
        <v>33</v>
      </c>
      <c r="AX483" s="13" t="s">
        <v>71</v>
      </c>
      <c r="AY483" s="189" t="s">
        <v>144</v>
      </c>
    </row>
    <row r="484" s="14" customFormat="1">
      <c r="A484" s="14"/>
      <c r="B484" s="196"/>
      <c r="C484" s="14"/>
      <c r="D484" s="188" t="s">
        <v>159</v>
      </c>
      <c r="E484" s="197" t="s">
        <v>3</v>
      </c>
      <c r="F484" s="198" t="s">
        <v>163</v>
      </c>
      <c r="G484" s="14"/>
      <c r="H484" s="199">
        <v>2.996</v>
      </c>
      <c r="I484" s="200"/>
      <c r="J484" s="14"/>
      <c r="K484" s="14"/>
      <c r="L484" s="196"/>
      <c r="M484" s="201"/>
      <c r="N484" s="202"/>
      <c r="O484" s="202"/>
      <c r="P484" s="202"/>
      <c r="Q484" s="202"/>
      <c r="R484" s="202"/>
      <c r="S484" s="202"/>
      <c r="T484" s="20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7" t="s">
        <v>159</v>
      </c>
      <c r="AU484" s="197" t="s">
        <v>81</v>
      </c>
      <c r="AV484" s="14" t="s">
        <v>151</v>
      </c>
      <c r="AW484" s="14" t="s">
        <v>33</v>
      </c>
      <c r="AX484" s="14" t="s">
        <v>79</v>
      </c>
      <c r="AY484" s="197" t="s">
        <v>144</v>
      </c>
    </row>
    <row r="485" s="2" customFormat="1" ht="37.8" customHeight="1">
      <c r="A485" s="41"/>
      <c r="B485" s="168"/>
      <c r="C485" s="169" t="s">
        <v>1890</v>
      </c>
      <c r="D485" s="169" t="s">
        <v>146</v>
      </c>
      <c r="E485" s="170" t="s">
        <v>1891</v>
      </c>
      <c r="F485" s="171" t="s">
        <v>1892</v>
      </c>
      <c r="G485" s="172" t="s">
        <v>171</v>
      </c>
      <c r="H485" s="173">
        <v>30</v>
      </c>
      <c r="I485" s="174"/>
      <c r="J485" s="175">
        <f>ROUND(I485*H485,2)</f>
        <v>0</v>
      </c>
      <c r="K485" s="171" t="s">
        <v>150</v>
      </c>
      <c r="L485" s="42"/>
      <c r="M485" s="176" t="s">
        <v>3</v>
      </c>
      <c r="N485" s="177" t="s">
        <v>42</v>
      </c>
      <c r="O485" s="75"/>
      <c r="P485" s="178">
        <f>O485*H485</f>
        <v>0</v>
      </c>
      <c r="Q485" s="178">
        <v>0</v>
      </c>
      <c r="R485" s="178">
        <f>Q485*H485</f>
        <v>0</v>
      </c>
      <c r="S485" s="178">
        <v>0.002</v>
      </c>
      <c r="T485" s="179">
        <f>S485*H485</f>
        <v>0.059999999999999998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180" t="s">
        <v>151</v>
      </c>
      <c r="AT485" s="180" t="s">
        <v>146</v>
      </c>
      <c r="AU485" s="180" t="s">
        <v>81</v>
      </c>
      <c r="AY485" s="22" t="s">
        <v>144</v>
      </c>
      <c r="BE485" s="181">
        <f>IF(N485="základní",J485,0)</f>
        <v>0</v>
      </c>
      <c r="BF485" s="181">
        <f>IF(N485="snížená",J485,0)</f>
        <v>0</v>
      </c>
      <c r="BG485" s="181">
        <f>IF(N485="zákl. přenesená",J485,0)</f>
        <v>0</v>
      </c>
      <c r="BH485" s="181">
        <f>IF(N485="sníž. přenesená",J485,0)</f>
        <v>0</v>
      </c>
      <c r="BI485" s="181">
        <f>IF(N485="nulová",J485,0)</f>
        <v>0</v>
      </c>
      <c r="BJ485" s="22" t="s">
        <v>79</v>
      </c>
      <c r="BK485" s="181">
        <f>ROUND(I485*H485,2)</f>
        <v>0</v>
      </c>
      <c r="BL485" s="22" t="s">
        <v>151</v>
      </c>
      <c r="BM485" s="180" t="s">
        <v>1893</v>
      </c>
    </row>
    <row r="486" s="2" customFormat="1">
      <c r="A486" s="41"/>
      <c r="B486" s="42"/>
      <c r="C486" s="41"/>
      <c r="D486" s="182" t="s">
        <v>153</v>
      </c>
      <c r="E486" s="41"/>
      <c r="F486" s="183" t="s">
        <v>1894</v>
      </c>
      <c r="G486" s="41"/>
      <c r="H486" s="41"/>
      <c r="I486" s="184"/>
      <c r="J486" s="41"/>
      <c r="K486" s="41"/>
      <c r="L486" s="42"/>
      <c r="M486" s="185"/>
      <c r="N486" s="186"/>
      <c r="O486" s="75"/>
      <c r="P486" s="75"/>
      <c r="Q486" s="75"/>
      <c r="R486" s="75"/>
      <c r="S486" s="75"/>
      <c r="T486" s="76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2" t="s">
        <v>153</v>
      </c>
      <c r="AU486" s="22" t="s">
        <v>81</v>
      </c>
    </row>
    <row r="487" s="13" customFormat="1">
      <c r="A487" s="13"/>
      <c r="B487" s="187"/>
      <c r="C487" s="13"/>
      <c r="D487" s="188" t="s">
        <v>159</v>
      </c>
      <c r="E487" s="189" t="s">
        <v>3</v>
      </c>
      <c r="F487" s="190" t="s">
        <v>1895</v>
      </c>
      <c r="G487" s="13"/>
      <c r="H487" s="191">
        <v>30</v>
      </c>
      <c r="I487" s="192"/>
      <c r="J487" s="13"/>
      <c r="K487" s="13"/>
      <c r="L487" s="187"/>
      <c r="M487" s="193"/>
      <c r="N487" s="194"/>
      <c r="O487" s="194"/>
      <c r="P487" s="194"/>
      <c r="Q487" s="194"/>
      <c r="R487" s="194"/>
      <c r="S487" s="194"/>
      <c r="T487" s="19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9" t="s">
        <v>159</v>
      </c>
      <c r="AU487" s="189" t="s">
        <v>81</v>
      </c>
      <c r="AV487" s="13" t="s">
        <v>81</v>
      </c>
      <c r="AW487" s="13" t="s">
        <v>33</v>
      </c>
      <c r="AX487" s="13" t="s">
        <v>79</v>
      </c>
      <c r="AY487" s="189" t="s">
        <v>144</v>
      </c>
    </row>
    <row r="488" s="2" customFormat="1" ht="24.15" customHeight="1">
      <c r="A488" s="41"/>
      <c r="B488" s="168"/>
      <c r="C488" s="169" t="s">
        <v>1896</v>
      </c>
      <c r="D488" s="169" t="s">
        <v>146</v>
      </c>
      <c r="E488" s="170" t="s">
        <v>1897</v>
      </c>
      <c r="F488" s="171" t="s">
        <v>1898</v>
      </c>
      <c r="G488" s="172" t="s">
        <v>149</v>
      </c>
      <c r="H488" s="173">
        <v>1.5</v>
      </c>
      <c r="I488" s="174"/>
      <c r="J488" s="175">
        <f>ROUND(I488*H488,2)</f>
        <v>0</v>
      </c>
      <c r="K488" s="171" t="s">
        <v>150</v>
      </c>
      <c r="L488" s="42"/>
      <c r="M488" s="176" t="s">
        <v>3</v>
      </c>
      <c r="N488" s="177" t="s">
        <v>42</v>
      </c>
      <c r="O488" s="75"/>
      <c r="P488" s="178">
        <f>O488*H488</f>
        <v>0</v>
      </c>
      <c r="Q488" s="178">
        <v>0.037999999999999999</v>
      </c>
      <c r="R488" s="178">
        <f>Q488*H488</f>
        <v>0.056999999999999995</v>
      </c>
      <c r="S488" s="178">
        <v>0</v>
      </c>
      <c r="T488" s="179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180" t="s">
        <v>151</v>
      </c>
      <c r="AT488" s="180" t="s">
        <v>146</v>
      </c>
      <c r="AU488" s="180" t="s">
        <v>81</v>
      </c>
      <c r="AY488" s="22" t="s">
        <v>144</v>
      </c>
      <c r="BE488" s="181">
        <f>IF(N488="základní",J488,0)</f>
        <v>0</v>
      </c>
      <c r="BF488" s="181">
        <f>IF(N488="snížená",J488,0)</f>
        <v>0</v>
      </c>
      <c r="BG488" s="181">
        <f>IF(N488="zákl. přenesená",J488,0)</f>
        <v>0</v>
      </c>
      <c r="BH488" s="181">
        <f>IF(N488="sníž. přenesená",J488,0)</f>
        <v>0</v>
      </c>
      <c r="BI488" s="181">
        <f>IF(N488="nulová",J488,0)</f>
        <v>0</v>
      </c>
      <c r="BJ488" s="22" t="s">
        <v>79</v>
      </c>
      <c r="BK488" s="181">
        <f>ROUND(I488*H488,2)</f>
        <v>0</v>
      </c>
      <c r="BL488" s="22" t="s">
        <v>151</v>
      </c>
      <c r="BM488" s="180" t="s">
        <v>1899</v>
      </c>
    </row>
    <row r="489" s="2" customFormat="1">
      <c r="A489" s="41"/>
      <c r="B489" s="42"/>
      <c r="C489" s="41"/>
      <c r="D489" s="182" t="s">
        <v>153</v>
      </c>
      <c r="E489" s="41"/>
      <c r="F489" s="183" t="s">
        <v>1900</v>
      </c>
      <c r="G489" s="41"/>
      <c r="H489" s="41"/>
      <c r="I489" s="184"/>
      <c r="J489" s="41"/>
      <c r="K489" s="41"/>
      <c r="L489" s="42"/>
      <c r="M489" s="185"/>
      <c r="N489" s="186"/>
      <c r="O489" s="75"/>
      <c r="P489" s="75"/>
      <c r="Q489" s="75"/>
      <c r="R489" s="75"/>
      <c r="S489" s="75"/>
      <c r="T489" s="76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2" t="s">
        <v>153</v>
      </c>
      <c r="AU489" s="22" t="s">
        <v>81</v>
      </c>
    </row>
    <row r="490" s="13" customFormat="1">
      <c r="A490" s="13"/>
      <c r="B490" s="187"/>
      <c r="C490" s="13"/>
      <c r="D490" s="188" t="s">
        <v>159</v>
      </c>
      <c r="E490" s="189" t="s">
        <v>3</v>
      </c>
      <c r="F490" s="190" t="s">
        <v>1901</v>
      </c>
      <c r="G490" s="13"/>
      <c r="H490" s="191">
        <v>1.5</v>
      </c>
      <c r="I490" s="192"/>
      <c r="J490" s="13"/>
      <c r="K490" s="13"/>
      <c r="L490" s="187"/>
      <c r="M490" s="193"/>
      <c r="N490" s="194"/>
      <c r="O490" s="194"/>
      <c r="P490" s="194"/>
      <c r="Q490" s="194"/>
      <c r="R490" s="194"/>
      <c r="S490" s="194"/>
      <c r="T490" s="19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9" t="s">
        <v>159</v>
      </c>
      <c r="AU490" s="189" t="s">
        <v>81</v>
      </c>
      <c r="AV490" s="13" t="s">
        <v>81</v>
      </c>
      <c r="AW490" s="13" t="s">
        <v>33</v>
      </c>
      <c r="AX490" s="13" t="s">
        <v>79</v>
      </c>
      <c r="AY490" s="189" t="s">
        <v>144</v>
      </c>
    </row>
    <row r="491" s="2" customFormat="1" ht="44.25" customHeight="1">
      <c r="A491" s="41"/>
      <c r="B491" s="168"/>
      <c r="C491" s="169" t="s">
        <v>1804</v>
      </c>
      <c r="D491" s="169" t="s">
        <v>146</v>
      </c>
      <c r="E491" s="170" t="s">
        <v>1902</v>
      </c>
      <c r="F491" s="171" t="s">
        <v>1903</v>
      </c>
      <c r="G491" s="172" t="s">
        <v>149</v>
      </c>
      <c r="H491" s="173">
        <v>105.03</v>
      </c>
      <c r="I491" s="174"/>
      <c r="J491" s="175">
        <f>ROUND(I491*H491,2)</f>
        <v>0</v>
      </c>
      <c r="K491" s="171" t="s">
        <v>150</v>
      </c>
      <c r="L491" s="42"/>
      <c r="M491" s="176" t="s">
        <v>3</v>
      </c>
      <c r="N491" s="177" t="s">
        <v>42</v>
      </c>
      <c r="O491" s="75"/>
      <c r="P491" s="178">
        <f>O491*H491</f>
        <v>0</v>
      </c>
      <c r="Q491" s="178">
        <v>0</v>
      </c>
      <c r="R491" s="178">
        <f>Q491*H491</f>
        <v>0</v>
      </c>
      <c r="S491" s="178">
        <v>0.071999999999999995</v>
      </c>
      <c r="T491" s="179">
        <f>S491*H491</f>
        <v>7.5621599999999995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180" t="s">
        <v>151</v>
      </c>
      <c r="AT491" s="180" t="s">
        <v>146</v>
      </c>
      <c r="AU491" s="180" t="s">
        <v>81</v>
      </c>
      <c r="AY491" s="22" t="s">
        <v>144</v>
      </c>
      <c r="BE491" s="181">
        <f>IF(N491="základní",J491,0)</f>
        <v>0</v>
      </c>
      <c r="BF491" s="181">
        <f>IF(N491="snížená",J491,0)</f>
        <v>0</v>
      </c>
      <c r="BG491" s="181">
        <f>IF(N491="zákl. přenesená",J491,0)</f>
        <v>0</v>
      </c>
      <c r="BH491" s="181">
        <f>IF(N491="sníž. přenesená",J491,0)</f>
        <v>0</v>
      </c>
      <c r="BI491" s="181">
        <f>IF(N491="nulová",J491,0)</f>
        <v>0</v>
      </c>
      <c r="BJ491" s="22" t="s">
        <v>79</v>
      </c>
      <c r="BK491" s="181">
        <f>ROUND(I491*H491,2)</f>
        <v>0</v>
      </c>
      <c r="BL491" s="22" t="s">
        <v>151</v>
      </c>
      <c r="BM491" s="180" t="s">
        <v>1904</v>
      </c>
    </row>
    <row r="492" s="2" customFormat="1">
      <c r="A492" s="41"/>
      <c r="B492" s="42"/>
      <c r="C492" s="41"/>
      <c r="D492" s="182" t="s">
        <v>153</v>
      </c>
      <c r="E492" s="41"/>
      <c r="F492" s="183" t="s">
        <v>1905</v>
      </c>
      <c r="G492" s="41"/>
      <c r="H492" s="41"/>
      <c r="I492" s="184"/>
      <c r="J492" s="41"/>
      <c r="K492" s="41"/>
      <c r="L492" s="42"/>
      <c r="M492" s="185"/>
      <c r="N492" s="186"/>
      <c r="O492" s="75"/>
      <c r="P492" s="75"/>
      <c r="Q492" s="75"/>
      <c r="R492" s="75"/>
      <c r="S492" s="75"/>
      <c r="T492" s="76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2" t="s">
        <v>153</v>
      </c>
      <c r="AU492" s="22" t="s">
        <v>81</v>
      </c>
    </row>
    <row r="493" s="13" customFormat="1">
      <c r="A493" s="13"/>
      <c r="B493" s="187"/>
      <c r="C493" s="13"/>
      <c r="D493" s="188" t="s">
        <v>159</v>
      </c>
      <c r="E493" s="189" t="s">
        <v>3</v>
      </c>
      <c r="F493" s="190" t="s">
        <v>1422</v>
      </c>
      <c r="G493" s="13"/>
      <c r="H493" s="191">
        <v>105.03</v>
      </c>
      <c r="I493" s="192"/>
      <c r="J493" s="13"/>
      <c r="K493" s="13"/>
      <c r="L493" s="187"/>
      <c r="M493" s="193"/>
      <c r="N493" s="194"/>
      <c r="O493" s="194"/>
      <c r="P493" s="194"/>
      <c r="Q493" s="194"/>
      <c r="R493" s="194"/>
      <c r="S493" s="194"/>
      <c r="T493" s="19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89" t="s">
        <v>159</v>
      </c>
      <c r="AU493" s="189" t="s">
        <v>81</v>
      </c>
      <c r="AV493" s="13" t="s">
        <v>81</v>
      </c>
      <c r="AW493" s="13" t="s">
        <v>33</v>
      </c>
      <c r="AX493" s="13" t="s">
        <v>79</v>
      </c>
      <c r="AY493" s="189" t="s">
        <v>144</v>
      </c>
    </row>
    <row r="494" s="2" customFormat="1" ht="37.8" customHeight="1">
      <c r="A494" s="41"/>
      <c r="B494" s="168"/>
      <c r="C494" s="169" t="s">
        <v>1906</v>
      </c>
      <c r="D494" s="169" t="s">
        <v>146</v>
      </c>
      <c r="E494" s="170" t="s">
        <v>1907</v>
      </c>
      <c r="F494" s="171" t="s">
        <v>1908</v>
      </c>
      <c r="G494" s="172" t="s">
        <v>340</v>
      </c>
      <c r="H494" s="173">
        <v>6</v>
      </c>
      <c r="I494" s="174"/>
      <c r="J494" s="175">
        <f>ROUND(I494*H494,2)</f>
        <v>0</v>
      </c>
      <c r="K494" s="171" t="s">
        <v>150</v>
      </c>
      <c r="L494" s="42"/>
      <c r="M494" s="176" t="s">
        <v>3</v>
      </c>
      <c r="N494" s="177" t="s">
        <v>42</v>
      </c>
      <c r="O494" s="75"/>
      <c r="P494" s="178">
        <f>O494*H494</f>
        <v>0</v>
      </c>
      <c r="Q494" s="178">
        <v>0</v>
      </c>
      <c r="R494" s="178">
        <f>Q494*H494</f>
        <v>0</v>
      </c>
      <c r="S494" s="178">
        <v>0.031</v>
      </c>
      <c r="T494" s="179">
        <f>S494*H494</f>
        <v>0.186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180" t="s">
        <v>151</v>
      </c>
      <c r="AT494" s="180" t="s">
        <v>146</v>
      </c>
      <c r="AU494" s="180" t="s">
        <v>81</v>
      </c>
      <c r="AY494" s="22" t="s">
        <v>144</v>
      </c>
      <c r="BE494" s="181">
        <f>IF(N494="základní",J494,0)</f>
        <v>0</v>
      </c>
      <c r="BF494" s="181">
        <f>IF(N494="snížená",J494,0)</f>
        <v>0</v>
      </c>
      <c r="BG494" s="181">
        <f>IF(N494="zákl. přenesená",J494,0)</f>
        <v>0</v>
      </c>
      <c r="BH494" s="181">
        <f>IF(N494="sníž. přenesená",J494,0)</f>
        <v>0</v>
      </c>
      <c r="BI494" s="181">
        <f>IF(N494="nulová",J494,0)</f>
        <v>0</v>
      </c>
      <c r="BJ494" s="22" t="s">
        <v>79</v>
      </c>
      <c r="BK494" s="181">
        <f>ROUND(I494*H494,2)</f>
        <v>0</v>
      </c>
      <c r="BL494" s="22" t="s">
        <v>151</v>
      </c>
      <c r="BM494" s="180" t="s">
        <v>1909</v>
      </c>
    </row>
    <row r="495" s="2" customFormat="1">
      <c r="A495" s="41"/>
      <c r="B495" s="42"/>
      <c r="C495" s="41"/>
      <c r="D495" s="182" t="s">
        <v>153</v>
      </c>
      <c r="E495" s="41"/>
      <c r="F495" s="183" t="s">
        <v>1910</v>
      </c>
      <c r="G495" s="41"/>
      <c r="H495" s="41"/>
      <c r="I495" s="184"/>
      <c r="J495" s="41"/>
      <c r="K495" s="41"/>
      <c r="L495" s="42"/>
      <c r="M495" s="185"/>
      <c r="N495" s="186"/>
      <c r="O495" s="75"/>
      <c r="P495" s="75"/>
      <c r="Q495" s="75"/>
      <c r="R495" s="75"/>
      <c r="S495" s="75"/>
      <c r="T495" s="76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2" t="s">
        <v>153</v>
      </c>
      <c r="AU495" s="22" t="s">
        <v>81</v>
      </c>
    </row>
    <row r="496" s="13" customFormat="1">
      <c r="A496" s="13"/>
      <c r="B496" s="187"/>
      <c r="C496" s="13"/>
      <c r="D496" s="188" t="s">
        <v>159</v>
      </c>
      <c r="E496" s="189" t="s">
        <v>3</v>
      </c>
      <c r="F496" s="190" t="s">
        <v>1911</v>
      </c>
      <c r="G496" s="13"/>
      <c r="H496" s="191">
        <v>6</v>
      </c>
      <c r="I496" s="192"/>
      <c r="J496" s="13"/>
      <c r="K496" s="13"/>
      <c r="L496" s="187"/>
      <c r="M496" s="193"/>
      <c r="N496" s="194"/>
      <c r="O496" s="194"/>
      <c r="P496" s="194"/>
      <c r="Q496" s="194"/>
      <c r="R496" s="194"/>
      <c r="S496" s="194"/>
      <c r="T496" s="19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9" t="s">
        <v>159</v>
      </c>
      <c r="AU496" s="189" t="s">
        <v>81</v>
      </c>
      <c r="AV496" s="13" t="s">
        <v>81</v>
      </c>
      <c r="AW496" s="13" t="s">
        <v>33</v>
      </c>
      <c r="AX496" s="13" t="s">
        <v>79</v>
      </c>
      <c r="AY496" s="189" t="s">
        <v>144</v>
      </c>
    </row>
    <row r="497" s="2" customFormat="1" ht="24.15" customHeight="1">
      <c r="A497" s="41"/>
      <c r="B497" s="168"/>
      <c r="C497" s="169" t="s">
        <v>1912</v>
      </c>
      <c r="D497" s="169" t="s">
        <v>146</v>
      </c>
      <c r="E497" s="170" t="s">
        <v>1913</v>
      </c>
      <c r="F497" s="171" t="s">
        <v>1914</v>
      </c>
      <c r="G497" s="172" t="s">
        <v>171</v>
      </c>
      <c r="H497" s="173">
        <v>47.399999999999999</v>
      </c>
      <c r="I497" s="174"/>
      <c r="J497" s="175">
        <f>ROUND(I497*H497,2)</f>
        <v>0</v>
      </c>
      <c r="K497" s="171" t="s">
        <v>150</v>
      </c>
      <c r="L497" s="42"/>
      <c r="M497" s="176" t="s">
        <v>3</v>
      </c>
      <c r="N497" s="177" t="s">
        <v>42</v>
      </c>
      <c r="O497" s="75"/>
      <c r="P497" s="178">
        <f>O497*H497</f>
        <v>0</v>
      </c>
      <c r="Q497" s="178">
        <v>0</v>
      </c>
      <c r="R497" s="178">
        <f>Q497*H497</f>
        <v>0</v>
      </c>
      <c r="S497" s="178">
        <v>0.00191</v>
      </c>
      <c r="T497" s="179">
        <f>S497*H497</f>
        <v>0.090534000000000003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180" t="s">
        <v>151</v>
      </c>
      <c r="AT497" s="180" t="s">
        <v>146</v>
      </c>
      <c r="AU497" s="180" t="s">
        <v>81</v>
      </c>
      <c r="AY497" s="22" t="s">
        <v>144</v>
      </c>
      <c r="BE497" s="181">
        <f>IF(N497="základní",J497,0)</f>
        <v>0</v>
      </c>
      <c r="BF497" s="181">
        <f>IF(N497="snížená",J497,0)</f>
        <v>0</v>
      </c>
      <c r="BG497" s="181">
        <f>IF(N497="zákl. přenesená",J497,0)</f>
        <v>0</v>
      </c>
      <c r="BH497" s="181">
        <f>IF(N497="sníž. přenesená",J497,0)</f>
        <v>0</v>
      </c>
      <c r="BI497" s="181">
        <f>IF(N497="nulová",J497,0)</f>
        <v>0</v>
      </c>
      <c r="BJ497" s="22" t="s">
        <v>79</v>
      </c>
      <c r="BK497" s="181">
        <f>ROUND(I497*H497,2)</f>
        <v>0</v>
      </c>
      <c r="BL497" s="22" t="s">
        <v>151</v>
      </c>
      <c r="BM497" s="180" t="s">
        <v>1915</v>
      </c>
    </row>
    <row r="498" s="2" customFormat="1">
      <c r="A498" s="41"/>
      <c r="B498" s="42"/>
      <c r="C498" s="41"/>
      <c r="D498" s="182" t="s">
        <v>153</v>
      </c>
      <c r="E498" s="41"/>
      <c r="F498" s="183" t="s">
        <v>1916</v>
      </c>
      <c r="G498" s="41"/>
      <c r="H498" s="41"/>
      <c r="I498" s="184"/>
      <c r="J498" s="41"/>
      <c r="K498" s="41"/>
      <c r="L498" s="42"/>
      <c r="M498" s="185"/>
      <c r="N498" s="186"/>
      <c r="O498" s="75"/>
      <c r="P498" s="75"/>
      <c r="Q498" s="75"/>
      <c r="R498" s="75"/>
      <c r="S498" s="75"/>
      <c r="T498" s="76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2" t="s">
        <v>153</v>
      </c>
      <c r="AU498" s="22" t="s">
        <v>81</v>
      </c>
    </row>
    <row r="499" s="13" customFormat="1">
      <c r="A499" s="13"/>
      <c r="B499" s="187"/>
      <c r="C499" s="13"/>
      <c r="D499" s="188" t="s">
        <v>159</v>
      </c>
      <c r="E499" s="189" t="s">
        <v>3</v>
      </c>
      <c r="F499" s="190" t="s">
        <v>1917</v>
      </c>
      <c r="G499" s="13"/>
      <c r="H499" s="191">
        <v>9.5999999999999996</v>
      </c>
      <c r="I499" s="192"/>
      <c r="J499" s="13"/>
      <c r="K499" s="13"/>
      <c r="L499" s="187"/>
      <c r="M499" s="193"/>
      <c r="N499" s="194"/>
      <c r="O499" s="194"/>
      <c r="P499" s="194"/>
      <c r="Q499" s="194"/>
      <c r="R499" s="194"/>
      <c r="S499" s="194"/>
      <c r="T499" s="19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89" t="s">
        <v>159</v>
      </c>
      <c r="AU499" s="189" t="s">
        <v>81</v>
      </c>
      <c r="AV499" s="13" t="s">
        <v>81</v>
      </c>
      <c r="AW499" s="13" t="s">
        <v>33</v>
      </c>
      <c r="AX499" s="13" t="s">
        <v>71</v>
      </c>
      <c r="AY499" s="189" t="s">
        <v>144</v>
      </c>
    </row>
    <row r="500" s="13" customFormat="1">
      <c r="A500" s="13"/>
      <c r="B500" s="187"/>
      <c r="C500" s="13"/>
      <c r="D500" s="188" t="s">
        <v>159</v>
      </c>
      <c r="E500" s="189" t="s">
        <v>3</v>
      </c>
      <c r="F500" s="190" t="s">
        <v>1918</v>
      </c>
      <c r="G500" s="13"/>
      <c r="H500" s="191">
        <v>18.899999999999999</v>
      </c>
      <c r="I500" s="192"/>
      <c r="J500" s="13"/>
      <c r="K500" s="13"/>
      <c r="L500" s="187"/>
      <c r="M500" s="193"/>
      <c r="N500" s="194"/>
      <c r="O500" s="194"/>
      <c r="P500" s="194"/>
      <c r="Q500" s="194"/>
      <c r="R500" s="194"/>
      <c r="S500" s="194"/>
      <c r="T500" s="19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9" t="s">
        <v>159</v>
      </c>
      <c r="AU500" s="189" t="s">
        <v>81</v>
      </c>
      <c r="AV500" s="13" t="s">
        <v>81</v>
      </c>
      <c r="AW500" s="13" t="s">
        <v>33</v>
      </c>
      <c r="AX500" s="13" t="s">
        <v>71</v>
      </c>
      <c r="AY500" s="189" t="s">
        <v>144</v>
      </c>
    </row>
    <row r="501" s="13" customFormat="1">
      <c r="A501" s="13"/>
      <c r="B501" s="187"/>
      <c r="C501" s="13"/>
      <c r="D501" s="188" t="s">
        <v>159</v>
      </c>
      <c r="E501" s="189" t="s">
        <v>3</v>
      </c>
      <c r="F501" s="190" t="s">
        <v>1918</v>
      </c>
      <c r="G501" s="13"/>
      <c r="H501" s="191">
        <v>18.899999999999999</v>
      </c>
      <c r="I501" s="192"/>
      <c r="J501" s="13"/>
      <c r="K501" s="13"/>
      <c r="L501" s="187"/>
      <c r="M501" s="193"/>
      <c r="N501" s="194"/>
      <c r="O501" s="194"/>
      <c r="P501" s="194"/>
      <c r="Q501" s="194"/>
      <c r="R501" s="194"/>
      <c r="S501" s="194"/>
      <c r="T501" s="19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9" t="s">
        <v>159</v>
      </c>
      <c r="AU501" s="189" t="s">
        <v>81</v>
      </c>
      <c r="AV501" s="13" t="s">
        <v>81</v>
      </c>
      <c r="AW501" s="13" t="s">
        <v>33</v>
      </c>
      <c r="AX501" s="13" t="s">
        <v>71</v>
      </c>
      <c r="AY501" s="189" t="s">
        <v>144</v>
      </c>
    </row>
    <row r="502" s="14" customFormat="1">
      <c r="A502" s="14"/>
      <c r="B502" s="196"/>
      <c r="C502" s="14"/>
      <c r="D502" s="188" t="s">
        <v>159</v>
      </c>
      <c r="E502" s="197" t="s">
        <v>3</v>
      </c>
      <c r="F502" s="198" t="s">
        <v>163</v>
      </c>
      <c r="G502" s="14"/>
      <c r="H502" s="199">
        <v>47.399999999999999</v>
      </c>
      <c r="I502" s="200"/>
      <c r="J502" s="14"/>
      <c r="K502" s="14"/>
      <c r="L502" s="196"/>
      <c r="M502" s="201"/>
      <c r="N502" s="202"/>
      <c r="O502" s="202"/>
      <c r="P502" s="202"/>
      <c r="Q502" s="202"/>
      <c r="R502" s="202"/>
      <c r="S502" s="202"/>
      <c r="T502" s="20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7" t="s">
        <v>159</v>
      </c>
      <c r="AU502" s="197" t="s">
        <v>81</v>
      </c>
      <c r="AV502" s="14" t="s">
        <v>151</v>
      </c>
      <c r="AW502" s="14" t="s">
        <v>33</v>
      </c>
      <c r="AX502" s="14" t="s">
        <v>79</v>
      </c>
      <c r="AY502" s="197" t="s">
        <v>144</v>
      </c>
    </row>
    <row r="503" s="2" customFormat="1" ht="55.5" customHeight="1">
      <c r="A503" s="41"/>
      <c r="B503" s="168"/>
      <c r="C503" s="169" t="s">
        <v>1919</v>
      </c>
      <c r="D503" s="169" t="s">
        <v>146</v>
      </c>
      <c r="E503" s="170" t="s">
        <v>1920</v>
      </c>
      <c r="F503" s="171" t="s">
        <v>1921</v>
      </c>
      <c r="G503" s="172" t="s">
        <v>149</v>
      </c>
      <c r="H503" s="173">
        <v>28.93</v>
      </c>
      <c r="I503" s="174"/>
      <c r="J503" s="175">
        <f>ROUND(I503*H503,2)</f>
        <v>0</v>
      </c>
      <c r="K503" s="171" t="s">
        <v>1701</v>
      </c>
      <c r="L503" s="42"/>
      <c r="M503" s="176" t="s">
        <v>3</v>
      </c>
      <c r="N503" s="177" t="s">
        <v>42</v>
      </c>
      <c r="O503" s="75"/>
      <c r="P503" s="178">
        <f>O503*H503</f>
        <v>0</v>
      </c>
      <c r="Q503" s="178">
        <v>0</v>
      </c>
      <c r="R503" s="178">
        <f>Q503*H503</f>
        <v>0</v>
      </c>
      <c r="S503" s="178">
        <v>0.28100000000000003</v>
      </c>
      <c r="T503" s="179">
        <f>S503*H503</f>
        <v>8.1293300000000013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180" t="s">
        <v>151</v>
      </c>
      <c r="AT503" s="180" t="s">
        <v>146</v>
      </c>
      <c r="AU503" s="180" t="s">
        <v>81</v>
      </c>
      <c r="AY503" s="22" t="s">
        <v>144</v>
      </c>
      <c r="BE503" s="181">
        <f>IF(N503="základní",J503,0)</f>
        <v>0</v>
      </c>
      <c r="BF503" s="181">
        <f>IF(N503="snížená",J503,0)</f>
        <v>0</v>
      </c>
      <c r="BG503" s="181">
        <f>IF(N503="zákl. přenesená",J503,0)</f>
        <v>0</v>
      </c>
      <c r="BH503" s="181">
        <f>IF(N503="sníž. přenesená",J503,0)</f>
        <v>0</v>
      </c>
      <c r="BI503" s="181">
        <f>IF(N503="nulová",J503,0)</f>
        <v>0</v>
      </c>
      <c r="BJ503" s="22" t="s">
        <v>79</v>
      </c>
      <c r="BK503" s="181">
        <f>ROUND(I503*H503,2)</f>
        <v>0</v>
      </c>
      <c r="BL503" s="22" t="s">
        <v>151</v>
      </c>
      <c r="BM503" s="180" t="s">
        <v>1922</v>
      </c>
    </row>
    <row r="504" s="2" customFormat="1">
      <c r="A504" s="41"/>
      <c r="B504" s="42"/>
      <c r="C504" s="41"/>
      <c r="D504" s="182" t="s">
        <v>153</v>
      </c>
      <c r="E504" s="41"/>
      <c r="F504" s="183" t="s">
        <v>1923</v>
      </c>
      <c r="G504" s="41"/>
      <c r="H504" s="41"/>
      <c r="I504" s="184"/>
      <c r="J504" s="41"/>
      <c r="K504" s="41"/>
      <c r="L504" s="42"/>
      <c r="M504" s="185"/>
      <c r="N504" s="186"/>
      <c r="O504" s="75"/>
      <c r="P504" s="75"/>
      <c r="Q504" s="75"/>
      <c r="R504" s="75"/>
      <c r="S504" s="75"/>
      <c r="T504" s="76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2" t="s">
        <v>153</v>
      </c>
      <c r="AU504" s="22" t="s">
        <v>81</v>
      </c>
    </row>
    <row r="505" s="13" customFormat="1">
      <c r="A505" s="13"/>
      <c r="B505" s="187"/>
      <c r="C505" s="13"/>
      <c r="D505" s="188" t="s">
        <v>159</v>
      </c>
      <c r="E505" s="189" t="s">
        <v>3</v>
      </c>
      <c r="F505" s="190" t="s">
        <v>1430</v>
      </c>
      <c r="G505" s="13"/>
      <c r="H505" s="191">
        <v>28.93</v>
      </c>
      <c r="I505" s="192"/>
      <c r="J505" s="13"/>
      <c r="K505" s="13"/>
      <c r="L505" s="187"/>
      <c r="M505" s="193"/>
      <c r="N505" s="194"/>
      <c r="O505" s="194"/>
      <c r="P505" s="194"/>
      <c r="Q505" s="194"/>
      <c r="R505" s="194"/>
      <c r="S505" s="194"/>
      <c r="T505" s="19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9" t="s">
        <v>159</v>
      </c>
      <c r="AU505" s="189" t="s">
        <v>81</v>
      </c>
      <c r="AV505" s="13" t="s">
        <v>81</v>
      </c>
      <c r="AW505" s="13" t="s">
        <v>33</v>
      </c>
      <c r="AX505" s="13" t="s">
        <v>79</v>
      </c>
      <c r="AY505" s="189" t="s">
        <v>144</v>
      </c>
    </row>
    <row r="506" s="2" customFormat="1" ht="24.15" customHeight="1">
      <c r="A506" s="41"/>
      <c r="B506" s="168"/>
      <c r="C506" s="169" t="s">
        <v>1924</v>
      </c>
      <c r="D506" s="169" t="s">
        <v>146</v>
      </c>
      <c r="E506" s="170" t="s">
        <v>1925</v>
      </c>
      <c r="F506" s="171" t="s">
        <v>1926</v>
      </c>
      <c r="G506" s="172" t="s">
        <v>171</v>
      </c>
      <c r="H506" s="173">
        <v>83.405000000000001</v>
      </c>
      <c r="I506" s="174"/>
      <c r="J506" s="175">
        <f>ROUND(I506*H506,2)</f>
        <v>0</v>
      </c>
      <c r="K506" s="171" t="s">
        <v>1701</v>
      </c>
      <c r="L506" s="42"/>
      <c r="M506" s="176" t="s">
        <v>3</v>
      </c>
      <c r="N506" s="177" t="s">
        <v>42</v>
      </c>
      <c r="O506" s="75"/>
      <c r="P506" s="178">
        <f>O506*H506</f>
        <v>0</v>
      </c>
      <c r="Q506" s="178">
        <v>0</v>
      </c>
      <c r="R506" s="178">
        <f>Q506*H506</f>
        <v>0</v>
      </c>
      <c r="S506" s="178">
        <v>0.070000000000000007</v>
      </c>
      <c r="T506" s="179">
        <f>S506*H506</f>
        <v>5.838350000000001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180" t="s">
        <v>151</v>
      </c>
      <c r="AT506" s="180" t="s">
        <v>146</v>
      </c>
      <c r="AU506" s="180" t="s">
        <v>81</v>
      </c>
      <c r="AY506" s="22" t="s">
        <v>144</v>
      </c>
      <c r="BE506" s="181">
        <f>IF(N506="základní",J506,0)</f>
        <v>0</v>
      </c>
      <c r="BF506" s="181">
        <f>IF(N506="snížená",J506,0)</f>
        <v>0</v>
      </c>
      <c r="BG506" s="181">
        <f>IF(N506="zákl. přenesená",J506,0)</f>
        <v>0</v>
      </c>
      <c r="BH506" s="181">
        <f>IF(N506="sníž. přenesená",J506,0)</f>
        <v>0</v>
      </c>
      <c r="BI506" s="181">
        <f>IF(N506="nulová",J506,0)</f>
        <v>0</v>
      </c>
      <c r="BJ506" s="22" t="s">
        <v>79</v>
      </c>
      <c r="BK506" s="181">
        <f>ROUND(I506*H506,2)</f>
        <v>0</v>
      </c>
      <c r="BL506" s="22" t="s">
        <v>151</v>
      </c>
      <c r="BM506" s="180" t="s">
        <v>1927</v>
      </c>
    </row>
    <row r="507" s="2" customFormat="1">
      <c r="A507" s="41"/>
      <c r="B507" s="42"/>
      <c r="C507" s="41"/>
      <c r="D507" s="182" t="s">
        <v>153</v>
      </c>
      <c r="E507" s="41"/>
      <c r="F507" s="183" t="s">
        <v>1928</v>
      </c>
      <c r="G507" s="41"/>
      <c r="H507" s="41"/>
      <c r="I507" s="184"/>
      <c r="J507" s="41"/>
      <c r="K507" s="41"/>
      <c r="L507" s="42"/>
      <c r="M507" s="185"/>
      <c r="N507" s="186"/>
      <c r="O507" s="75"/>
      <c r="P507" s="75"/>
      <c r="Q507" s="75"/>
      <c r="R507" s="75"/>
      <c r="S507" s="75"/>
      <c r="T507" s="76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2" t="s">
        <v>153</v>
      </c>
      <c r="AU507" s="22" t="s">
        <v>81</v>
      </c>
    </row>
    <row r="508" s="16" customFormat="1">
      <c r="A508" s="16"/>
      <c r="B508" s="231"/>
      <c r="C508" s="16"/>
      <c r="D508" s="188" t="s">
        <v>159</v>
      </c>
      <c r="E508" s="232" t="s">
        <v>3</v>
      </c>
      <c r="F508" s="233" t="s">
        <v>1929</v>
      </c>
      <c r="G508" s="16"/>
      <c r="H508" s="232" t="s">
        <v>3</v>
      </c>
      <c r="I508" s="234"/>
      <c r="J508" s="16"/>
      <c r="K508" s="16"/>
      <c r="L508" s="231"/>
      <c r="M508" s="235"/>
      <c r="N508" s="236"/>
      <c r="O508" s="236"/>
      <c r="P508" s="236"/>
      <c r="Q508" s="236"/>
      <c r="R508" s="236"/>
      <c r="S508" s="236"/>
      <c r="T508" s="237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232" t="s">
        <v>159</v>
      </c>
      <c r="AU508" s="232" t="s">
        <v>81</v>
      </c>
      <c r="AV508" s="16" t="s">
        <v>79</v>
      </c>
      <c r="AW508" s="16" t="s">
        <v>33</v>
      </c>
      <c r="AX508" s="16" t="s">
        <v>71</v>
      </c>
      <c r="AY508" s="232" t="s">
        <v>144</v>
      </c>
    </row>
    <row r="509" s="13" customFormat="1">
      <c r="A509" s="13"/>
      <c r="B509" s="187"/>
      <c r="C509" s="13"/>
      <c r="D509" s="188" t="s">
        <v>159</v>
      </c>
      <c r="E509" s="189" t="s">
        <v>3</v>
      </c>
      <c r="F509" s="190" t="s">
        <v>1569</v>
      </c>
      <c r="G509" s="13"/>
      <c r="H509" s="191">
        <v>23.100000000000001</v>
      </c>
      <c r="I509" s="192"/>
      <c r="J509" s="13"/>
      <c r="K509" s="13"/>
      <c r="L509" s="187"/>
      <c r="M509" s="193"/>
      <c r="N509" s="194"/>
      <c r="O509" s="194"/>
      <c r="P509" s="194"/>
      <c r="Q509" s="194"/>
      <c r="R509" s="194"/>
      <c r="S509" s="194"/>
      <c r="T509" s="19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89" t="s">
        <v>159</v>
      </c>
      <c r="AU509" s="189" t="s">
        <v>81</v>
      </c>
      <c r="AV509" s="13" t="s">
        <v>81</v>
      </c>
      <c r="AW509" s="13" t="s">
        <v>33</v>
      </c>
      <c r="AX509" s="13" t="s">
        <v>71</v>
      </c>
      <c r="AY509" s="189" t="s">
        <v>144</v>
      </c>
    </row>
    <row r="510" s="13" customFormat="1">
      <c r="A510" s="13"/>
      <c r="B510" s="187"/>
      <c r="C510" s="13"/>
      <c r="D510" s="188" t="s">
        <v>159</v>
      </c>
      <c r="E510" s="189" t="s">
        <v>3</v>
      </c>
      <c r="F510" s="190" t="s">
        <v>1570</v>
      </c>
      <c r="G510" s="13"/>
      <c r="H510" s="191">
        <v>27.5</v>
      </c>
      <c r="I510" s="192"/>
      <c r="J510" s="13"/>
      <c r="K510" s="13"/>
      <c r="L510" s="187"/>
      <c r="M510" s="193"/>
      <c r="N510" s="194"/>
      <c r="O510" s="194"/>
      <c r="P510" s="194"/>
      <c r="Q510" s="194"/>
      <c r="R510" s="194"/>
      <c r="S510" s="194"/>
      <c r="T510" s="19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9" t="s">
        <v>159</v>
      </c>
      <c r="AU510" s="189" t="s">
        <v>81</v>
      </c>
      <c r="AV510" s="13" t="s">
        <v>81</v>
      </c>
      <c r="AW510" s="13" t="s">
        <v>33</v>
      </c>
      <c r="AX510" s="13" t="s">
        <v>71</v>
      </c>
      <c r="AY510" s="189" t="s">
        <v>144</v>
      </c>
    </row>
    <row r="511" s="13" customFormat="1">
      <c r="A511" s="13"/>
      <c r="B511" s="187"/>
      <c r="C511" s="13"/>
      <c r="D511" s="188" t="s">
        <v>159</v>
      </c>
      <c r="E511" s="189" t="s">
        <v>3</v>
      </c>
      <c r="F511" s="190" t="s">
        <v>1571</v>
      </c>
      <c r="G511" s="13"/>
      <c r="H511" s="191">
        <v>2.5</v>
      </c>
      <c r="I511" s="192"/>
      <c r="J511" s="13"/>
      <c r="K511" s="13"/>
      <c r="L511" s="187"/>
      <c r="M511" s="193"/>
      <c r="N511" s="194"/>
      <c r="O511" s="194"/>
      <c r="P511" s="194"/>
      <c r="Q511" s="194"/>
      <c r="R511" s="194"/>
      <c r="S511" s="194"/>
      <c r="T511" s="19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89" t="s">
        <v>159</v>
      </c>
      <c r="AU511" s="189" t="s">
        <v>81</v>
      </c>
      <c r="AV511" s="13" t="s">
        <v>81</v>
      </c>
      <c r="AW511" s="13" t="s">
        <v>33</v>
      </c>
      <c r="AX511" s="13" t="s">
        <v>71</v>
      </c>
      <c r="AY511" s="189" t="s">
        <v>144</v>
      </c>
    </row>
    <row r="512" s="13" customFormat="1">
      <c r="A512" s="13"/>
      <c r="B512" s="187"/>
      <c r="C512" s="13"/>
      <c r="D512" s="188" t="s">
        <v>159</v>
      </c>
      <c r="E512" s="189" t="s">
        <v>3</v>
      </c>
      <c r="F512" s="190" t="s">
        <v>1572</v>
      </c>
      <c r="G512" s="13"/>
      <c r="H512" s="191">
        <v>2.1000000000000001</v>
      </c>
      <c r="I512" s="192"/>
      <c r="J512" s="13"/>
      <c r="K512" s="13"/>
      <c r="L512" s="187"/>
      <c r="M512" s="193"/>
      <c r="N512" s="194"/>
      <c r="O512" s="194"/>
      <c r="P512" s="194"/>
      <c r="Q512" s="194"/>
      <c r="R512" s="194"/>
      <c r="S512" s="194"/>
      <c r="T512" s="19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9" t="s">
        <v>159</v>
      </c>
      <c r="AU512" s="189" t="s">
        <v>81</v>
      </c>
      <c r="AV512" s="13" t="s">
        <v>81</v>
      </c>
      <c r="AW512" s="13" t="s">
        <v>33</v>
      </c>
      <c r="AX512" s="13" t="s">
        <v>71</v>
      </c>
      <c r="AY512" s="189" t="s">
        <v>144</v>
      </c>
    </row>
    <row r="513" s="13" customFormat="1">
      <c r="A513" s="13"/>
      <c r="B513" s="187"/>
      <c r="C513" s="13"/>
      <c r="D513" s="188" t="s">
        <v>159</v>
      </c>
      <c r="E513" s="189" t="s">
        <v>3</v>
      </c>
      <c r="F513" s="190" t="s">
        <v>1573</v>
      </c>
      <c r="G513" s="13"/>
      <c r="H513" s="191">
        <v>3.375</v>
      </c>
      <c r="I513" s="192"/>
      <c r="J513" s="13"/>
      <c r="K513" s="13"/>
      <c r="L513" s="187"/>
      <c r="M513" s="193"/>
      <c r="N513" s="194"/>
      <c r="O513" s="194"/>
      <c r="P513" s="194"/>
      <c r="Q513" s="194"/>
      <c r="R513" s="194"/>
      <c r="S513" s="194"/>
      <c r="T513" s="19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89" t="s">
        <v>159</v>
      </c>
      <c r="AU513" s="189" t="s">
        <v>81</v>
      </c>
      <c r="AV513" s="13" t="s">
        <v>81</v>
      </c>
      <c r="AW513" s="13" t="s">
        <v>33</v>
      </c>
      <c r="AX513" s="13" t="s">
        <v>71</v>
      </c>
      <c r="AY513" s="189" t="s">
        <v>144</v>
      </c>
    </row>
    <row r="514" s="13" customFormat="1">
      <c r="A514" s="13"/>
      <c r="B514" s="187"/>
      <c r="C514" s="13"/>
      <c r="D514" s="188" t="s">
        <v>159</v>
      </c>
      <c r="E514" s="189" t="s">
        <v>3</v>
      </c>
      <c r="F514" s="190" t="s">
        <v>1574</v>
      </c>
      <c r="G514" s="13"/>
      <c r="H514" s="191">
        <v>2.9700000000000002</v>
      </c>
      <c r="I514" s="192"/>
      <c r="J514" s="13"/>
      <c r="K514" s="13"/>
      <c r="L514" s="187"/>
      <c r="M514" s="193"/>
      <c r="N514" s="194"/>
      <c r="O514" s="194"/>
      <c r="P514" s="194"/>
      <c r="Q514" s="194"/>
      <c r="R514" s="194"/>
      <c r="S514" s="194"/>
      <c r="T514" s="19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9" t="s">
        <v>159</v>
      </c>
      <c r="AU514" s="189" t="s">
        <v>81</v>
      </c>
      <c r="AV514" s="13" t="s">
        <v>81</v>
      </c>
      <c r="AW514" s="13" t="s">
        <v>33</v>
      </c>
      <c r="AX514" s="13" t="s">
        <v>71</v>
      </c>
      <c r="AY514" s="189" t="s">
        <v>144</v>
      </c>
    </row>
    <row r="515" s="13" customFormat="1">
      <c r="A515" s="13"/>
      <c r="B515" s="187"/>
      <c r="C515" s="13"/>
      <c r="D515" s="188" t="s">
        <v>159</v>
      </c>
      <c r="E515" s="189" t="s">
        <v>3</v>
      </c>
      <c r="F515" s="190" t="s">
        <v>1575</v>
      </c>
      <c r="G515" s="13"/>
      <c r="H515" s="191">
        <v>5.7999999999999998</v>
      </c>
      <c r="I515" s="192"/>
      <c r="J515" s="13"/>
      <c r="K515" s="13"/>
      <c r="L515" s="187"/>
      <c r="M515" s="193"/>
      <c r="N515" s="194"/>
      <c r="O515" s="194"/>
      <c r="P515" s="194"/>
      <c r="Q515" s="194"/>
      <c r="R515" s="194"/>
      <c r="S515" s="194"/>
      <c r="T515" s="19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89" t="s">
        <v>159</v>
      </c>
      <c r="AU515" s="189" t="s">
        <v>81</v>
      </c>
      <c r="AV515" s="13" t="s">
        <v>81</v>
      </c>
      <c r="AW515" s="13" t="s">
        <v>33</v>
      </c>
      <c r="AX515" s="13" t="s">
        <v>71</v>
      </c>
      <c r="AY515" s="189" t="s">
        <v>144</v>
      </c>
    </row>
    <row r="516" s="13" customFormat="1">
      <c r="A516" s="13"/>
      <c r="B516" s="187"/>
      <c r="C516" s="13"/>
      <c r="D516" s="188" t="s">
        <v>159</v>
      </c>
      <c r="E516" s="189" t="s">
        <v>3</v>
      </c>
      <c r="F516" s="190" t="s">
        <v>1576</v>
      </c>
      <c r="G516" s="13"/>
      <c r="H516" s="191">
        <v>2.7400000000000002</v>
      </c>
      <c r="I516" s="192"/>
      <c r="J516" s="13"/>
      <c r="K516" s="13"/>
      <c r="L516" s="187"/>
      <c r="M516" s="193"/>
      <c r="N516" s="194"/>
      <c r="O516" s="194"/>
      <c r="P516" s="194"/>
      <c r="Q516" s="194"/>
      <c r="R516" s="194"/>
      <c r="S516" s="194"/>
      <c r="T516" s="19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89" t="s">
        <v>159</v>
      </c>
      <c r="AU516" s="189" t="s">
        <v>81</v>
      </c>
      <c r="AV516" s="13" t="s">
        <v>81</v>
      </c>
      <c r="AW516" s="13" t="s">
        <v>33</v>
      </c>
      <c r="AX516" s="13" t="s">
        <v>71</v>
      </c>
      <c r="AY516" s="189" t="s">
        <v>144</v>
      </c>
    </row>
    <row r="517" s="13" customFormat="1">
      <c r="A517" s="13"/>
      <c r="B517" s="187"/>
      <c r="C517" s="13"/>
      <c r="D517" s="188" t="s">
        <v>159</v>
      </c>
      <c r="E517" s="189" t="s">
        <v>3</v>
      </c>
      <c r="F517" s="190" t="s">
        <v>1577</v>
      </c>
      <c r="G517" s="13"/>
      <c r="H517" s="191">
        <v>2.7400000000000002</v>
      </c>
      <c r="I517" s="192"/>
      <c r="J517" s="13"/>
      <c r="K517" s="13"/>
      <c r="L517" s="187"/>
      <c r="M517" s="193"/>
      <c r="N517" s="194"/>
      <c r="O517" s="194"/>
      <c r="P517" s="194"/>
      <c r="Q517" s="194"/>
      <c r="R517" s="194"/>
      <c r="S517" s="194"/>
      <c r="T517" s="19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89" t="s">
        <v>159</v>
      </c>
      <c r="AU517" s="189" t="s">
        <v>81</v>
      </c>
      <c r="AV517" s="13" t="s">
        <v>81</v>
      </c>
      <c r="AW517" s="13" t="s">
        <v>33</v>
      </c>
      <c r="AX517" s="13" t="s">
        <v>71</v>
      </c>
      <c r="AY517" s="189" t="s">
        <v>144</v>
      </c>
    </row>
    <row r="518" s="13" customFormat="1">
      <c r="A518" s="13"/>
      <c r="B518" s="187"/>
      <c r="C518" s="13"/>
      <c r="D518" s="188" t="s">
        <v>159</v>
      </c>
      <c r="E518" s="189" t="s">
        <v>3</v>
      </c>
      <c r="F518" s="190" t="s">
        <v>1578</v>
      </c>
      <c r="G518" s="13"/>
      <c r="H518" s="191">
        <v>5.3799999999999999</v>
      </c>
      <c r="I518" s="192"/>
      <c r="J518" s="13"/>
      <c r="K518" s="13"/>
      <c r="L518" s="187"/>
      <c r="M518" s="193"/>
      <c r="N518" s="194"/>
      <c r="O518" s="194"/>
      <c r="P518" s="194"/>
      <c r="Q518" s="194"/>
      <c r="R518" s="194"/>
      <c r="S518" s="194"/>
      <c r="T518" s="19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89" t="s">
        <v>159</v>
      </c>
      <c r="AU518" s="189" t="s">
        <v>81</v>
      </c>
      <c r="AV518" s="13" t="s">
        <v>81</v>
      </c>
      <c r="AW518" s="13" t="s">
        <v>33</v>
      </c>
      <c r="AX518" s="13" t="s">
        <v>71</v>
      </c>
      <c r="AY518" s="189" t="s">
        <v>144</v>
      </c>
    </row>
    <row r="519" s="13" customFormat="1">
      <c r="A519" s="13"/>
      <c r="B519" s="187"/>
      <c r="C519" s="13"/>
      <c r="D519" s="188" t="s">
        <v>159</v>
      </c>
      <c r="E519" s="189" t="s">
        <v>3</v>
      </c>
      <c r="F519" s="190" t="s">
        <v>1579</v>
      </c>
      <c r="G519" s="13"/>
      <c r="H519" s="191">
        <v>2.6000000000000001</v>
      </c>
      <c r="I519" s="192"/>
      <c r="J519" s="13"/>
      <c r="K519" s="13"/>
      <c r="L519" s="187"/>
      <c r="M519" s="193"/>
      <c r="N519" s="194"/>
      <c r="O519" s="194"/>
      <c r="P519" s="194"/>
      <c r="Q519" s="194"/>
      <c r="R519" s="194"/>
      <c r="S519" s="194"/>
      <c r="T519" s="19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9" t="s">
        <v>159</v>
      </c>
      <c r="AU519" s="189" t="s">
        <v>81</v>
      </c>
      <c r="AV519" s="13" t="s">
        <v>81</v>
      </c>
      <c r="AW519" s="13" t="s">
        <v>33</v>
      </c>
      <c r="AX519" s="13" t="s">
        <v>71</v>
      </c>
      <c r="AY519" s="189" t="s">
        <v>144</v>
      </c>
    </row>
    <row r="520" s="13" customFormat="1">
      <c r="A520" s="13"/>
      <c r="B520" s="187"/>
      <c r="C520" s="13"/>
      <c r="D520" s="188" t="s">
        <v>159</v>
      </c>
      <c r="E520" s="189" t="s">
        <v>3</v>
      </c>
      <c r="F520" s="190" t="s">
        <v>1580</v>
      </c>
      <c r="G520" s="13"/>
      <c r="H520" s="191">
        <v>2.6000000000000001</v>
      </c>
      <c r="I520" s="192"/>
      <c r="J520" s="13"/>
      <c r="K520" s="13"/>
      <c r="L520" s="187"/>
      <c r="M520" s="193"/>
      <c r="N520" s="194"/>
      <c r="O520" s="194"/>
      <c r="P520" s="194"/>
      <c r="Q520" s="194"/>
      <c r="R520" s="194"/>
      <c r="S520" s="194"/>
      <c r="T520" s="19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9" t="s">
        <v>159</v>
      </c>
      <c r="AU520" s="189" t="s">
        <v>81</v>
      </c>
      <c r="AV520" s="13" t="s">
        <v>81</v>
      </c>
      <c r="AW520" s="13" t="s">
        <v>33</v>
      </c>
      <c r="AX520" s="13" t="s">
        <v>71</v>
      </c>
      <c r="AY520" s="189" t="s">
        <v>144</v>
      </c>
    </row>
    <row r="521" s="14" customFormat="1">
      <c r="A521" s="14"/>
      <c r="B521" s="196"/>
      <c r="C521" s="14"/>
      <c r="D521" s="188" t="s">
        <v>159</v>
      </c>
      <c r="E521" s="197" t="s">
        <v>3</v>
      </c>
      <c r="F521" s="198" t="s">
        <v>163</v>
      </c>
      <c r="G521" s="14"/>
      <c r="H521" s="199">
        <v>83.404999999999973</v>
      </c>
      <c r="I521" s="200"/>
      <c r="J521" s="14"/>
      <c r="K521" s="14"/>
      <c r="L521" s="196"/>
      <c r="M521" s="201"/>
      <c r="N521" s="202"/>
      <c r="O521" s="202"/>
      <c r="P521" s="202"/>
      <c r="Q521" s="202"/>
      <c r="R521" s="202"/>
      <c r="S521" s="202"/>
      <c r="T521" s="20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197" t="s">
        <v>159</v>
      </c>
      <c r="AU521" s="197" t="s">
        <v>81</v>
      </c>
      <c r="AV521" s="14" t="s">
        <v>151</v>
      </c>
      <c r="AW521" s="14" t="s">
        <v>33</v>
      </c>
      <c r="AX521" s="14" t="s">
        <v>79</v>
      </c>
      <c r="AY521" s="197" t="s">
        <v>144</v>
      </c>
    </row>
    <row r="522" s="2" customFormat="1" ht="24.15" customHeight="1">
      <c r="A522" s="41"/>
      <c r="B522" s="168"/>
      <c r="C522" s="169" t="s">
        <v>1930</v>
      </c>
      <c r="D522" s="169" t="s">
        <v>146</v>
      </c>
      <c r="E522" s="170" t="s">
        <v>1931</v>
      </c>
      <c r="F522" s="171" t="s">
        <v>1932</v>
      </c>
      <c r="G522" s="172" t="s">
        <v>189</v>
      </c>
      <c r="H522" s="173">
        <v>5</v>
      </c>
      <c r="I522" s="174"/>
      <c r="J522" s="175">
        <f>ROUND(I522*H522,2)</f>
        <v>0</v>
      </c>
      <c r="K522" s="171" t="s">
        <v>1701</v>
      </c>
      <c r="L522" s="42"/>
      <c r="M522" s="176" t="s">
        <v>3</v>
      </c>
      <c r="N522" s="177" t="s">
        <v>42</v>
      </c>
      <c r="O522" s="75"/>
      <c r="P522" s="178">
        <f>O522*H522</f>
        <v>0</v>
      </c>
      <c r="Q522" s="178">
        <v>0</v>
      </c>
      <c r="R522" s="178">
        <f>Q522*H522</f>
        <v>0</v>
      </c>
      <c r="S522" s="178">
        <v>2.2000000000000002</v>
      </c>
      <c r="T522" s="179">
        <f>S522*H522</f>
        <v>11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180" t="s">
        <v>151</v>
      </c>
      <c r="AT522" s="180" t="s">
        <v>146</v>
      </c>
      <c r="AU522" s="180" t="s">
        <v>81</v>
      </c>
      <c r="AY522" s="22" t="s">
        <v>144</v>
      </c>
      <c r="BE522" s="181">
        <f>IF(N522="základní",J522,0)</f>
        <v>0</v>
      </c>
      <c r="BF522" s="181">
        <f>IF(N522="snížená",J522,0)</f>
        <v>0</v>
      </c>
      <c r="BG522" s="181">
        <f>IF(N522="zákl. přenesená",J522,0)</f>
        <v>0</v>
      </c>
      <c r="BH522" s="181">
        <f>IF(N522="sníž. přenesená",J522,0)</f>
        <v>0</v>
      </c>
      <c r="BI522" s="181">
        <f>IF(N522="nulová",J522,0)</f>
        <v>0</v>
      </c>
      <c r="BJ522" s="22" t="s">
        <v>79</v>
      </c>
      <c r="BK522" s="181">
        <f>ROUND(I522*H522,2)</f>
        <v>0</v>
      </c>
      <c r="BL522" s="22" t="s">
        <v>151</v>
      </c>
      <c r="BM522" s="180" t="s">
        <v>1933</v>
      </c>
    </row>
    <row r="523" s="2" customFormat="1">
      <c r="A523" s="41"/>
      <c r="B523" s="42"/>
      <c r="C523" s="41"/>
      <c r="D523" s="182" t="s">
        <v>153</v>
      </c>
      <c r="E523" s="41"/>
      <c r="F523" s="183" t="s">
        <v>1934</v>
      </c>
      <c r="G523" s="41"/>
      <c r="H523" s="41"/>
      <c r="I523" s="184"/>
      <c r="J523" s="41"/>
      <c r="K523" s="41"/>
      <c r="L523" s="42"/>
      <c r="M523" s="185"/>
      <c r="N523" s="186"/>
      <c r="O523" s="75"/>
      <c r="P523" s="75"/>
      <c r="Q523" s="75"/>
      <c r="R523" s="75"/>
      <c r="S523" s="75"/>
      <c r="T523" s="76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2" t="s">
        <v>153</v>
      </c>
      <c r="AU523" s="22" t="s">
        <v>81</v>
      </c>
    </row>
    <row r="524" s="13" customFormat="1">
      <c r="A524" s="13"/>
      <c r="B524" s="187"/>
      <c r="C524" s="13"/>
      <c r="D524" s="188" t="s">
        <v>159</v>
      </c>
      <c r="E524" s="189" t="s">
        <v>3</v>
      </c>
      <c r="F524" s="190" t="s">
        <v>1935</v>
      </c>
      <c r="G524" s="13"/>
      <c r="H524" s="191">
        <v>5</v>
      </c>
      <c r="I524" s="192"/>
      <c r="J524" s="13"/>
      <c r="K524" s="13"/>
      <c r="L524" s="187"/>
      <c r="M524" s="193"/>
      <c r="N524" s="194"/>
      <c r="O524" s="194"/>
      <c r="P524" s="194"/>
      <c r="Q524" s="194"/>
      <c r="R524" s="194"/>
      <c r="S524" s="194"/>
      <c r="T524" s="19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89" t="s">
        <v>159</v>
      </c>
      <c r="AU524" s="189" t="s">
        <v>81</v>
      </c>
      <c r="AV524" s="13" t="s">
        <v>81</v>
      </c>
      <c r="AW524" s="13" t="s">
        <v>33</v>
      </c>
      <c r="AX524" s="13" t="s">
        <v>79</v>
      </c>
      <c r="AY524" s="189" t="s">
        <v>144</v>
      </c>
    </row>
    <row r="525" s="2" customFormat="1" ht="33" customHeight="1">
      <c r="A525" s="41"/>
      <c r="B525" s="168"/>
      <c r="C525" s="169" t="s">
        <v>1936</v>
      </c>
      <c r="D525" s="169" t="s">
        <v>146</v>
      </c>
      <c r="E525" s="170" t="s">
        <v>1937</v>
      </c>
      <c r="F525" s="171" t="s">
        <v>1938</v>
      </c>
      <c r="G525" s="172" t="s">
        <v>189</v>
      </c>
      <c r="H525" s="173">
        <v>6.6539999999999999</v>
      </c>
      <c r="I525" s="174"/>
      <c r="J525" s="175">
        <f>ROUND(I525*H525,2)</f>
        <v>0</v>
      </c>
      <c r="K525" s="171" t="s">
        <v>1701</v>
      </c>
      <c r="L525" s="42"/>
      <c r="M525" s="176" t="s">
        <v>3</v>
      </c>
      <c r="N525" s="177" t="s">
        <v>42</v>
      </c>
      <c r="O525" s="75"/>
      <c r="P525" s="178">
        <f>O525*H525</f>
        <v>0</v>
      </c>
      <c r="Q525" s="178">
        <v>0</v>
      </c>
      <c r="R525" s="178">
        <f>Q525*H525</f>
        <v>0</v>
      </c>
      <c r="S525" s="178">
        <v>1.3999999999999999</v>
      </c>
      <c r="T525" s="179">
        <f>S525*H525</f>
        <v>9.3155999999999999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180" t="s">
        <v>151</v>
      </c>
      <c r="AT525" s="180" t="s">
        <v>146</v>
      </c>
      <c r="AU525" s="180" t="s">
        <v>81</v>
      </c>
      <c r="AY525" s="22" t="s">
        <v>144</v>
      </c>
      <c r="BE525" s="181">
        <f>IF(N525="základní",J525,0)</f>
        <v>0</v>
      </c>
      <c r="BF525" s="181">
        <f>IF(N525="snížená",J525,0)</f>
        <v>0</v>
      </c>
      <c r="BG525" s="181">
        <f>IF(N525="zákl. přenesená",J525,0)</f>
        <v>0</v>
      </c>
      <c r="BH525" s="181">
        <f>IF(N525="sníž. přenesená",J525,0)</f>
        <v>0</v>
      </c>
      <c r="BI525" s="181">
        <f>IF(N525="nulová",J525,0)</f>
        <v>0</v>
      </c>
      <c r="BJ525" s="22" t="s">
        <v>79</v>
      </c>
      <c r="BK525" s="181">
        <f>ROUND(I525*H525,2)</f>
        <v>0</v>
      </c>
      <c r="BL525" s="22" t="s">
        <v>151</v>
      </c>
      <c r="BM525" s="180" t="s">
        <v>1939</v>
      </c>
    </row>
    <row r="526" s="2" customFormat="1">
      <c r="A526" s="41"/>
      <c r="B526" s="42"/>
      <c r="C526" s="41"/>
      <c r="D526" s="182" t="s">
        <v>153</v>
      </c>
      <c r="E526" s="41"/>
      <c r="F526" s="183" t="s">
        <v>1940</v>
      </c>
      <c r="G526" s="41"/>
      <c r="H526" s="41"/>
      <c r="I526" s="184"/>
      <c r="J526" s="41"/>
      <c r="K526" s="41"/>
      <c r="L526" s="42"/>
      <c r="M526" s="185"/>
      <c r="N526" s="186"/>
      <c r="O526" s="75"/>
      <c r="P526" s="75"/>
      <c r="Q526" s="75"/>
      <c r="R526" s="75"/>
      <c r="S526" s="75"/>
      <c r="T526" s="76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2" t="s">
        <v>153</v>
      </c>
      <c r="AU526" s="22" t="s">
        <v>81</v>
      </c>
    </row>
    <row r="527" s="13" customFormat="1">
      <c r="A527" s="13"/>
      <c r="B527" s="187"/>
      <c r="C527" s="13"/>
      <c r="D527" s="188" t="s">
        <v>159</v>
      </c>
      <c r="E527" s="189" t="s">
        <v>3</v>
      </c>
      <c r="F527" s="190" t="s">
        <v>1941</v>
      </c>
      <c r="G527" s="13"/>
      <c r="H527" s="191">
        <v>6.6539999999999999</v>
      </c>
      <c r="I527" s="192"/>
      <c r="J527" s="13"/>
      <c r="K527" s="13"/>
      <c r="L527" s="187"/>
      <c r="M527" s="193"/>
      <c r="N527" s="194"/>
      <c r="O527" s="194"/>
      <c r="P527" s="194"/>
      <c r="Q527" s="194"/>
      <c r="R527" s="194"/>
      <c r="S527" s="194"/>
      <c r="T527" s="19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9" t="s">
        <v>159</v>
      </c>
      <c r="AU527" s="189" t="s">
        <v>81</v>
      </c>
      <c r="AV527" s="13" t="s">
        <v>81</v>
      </c>
      <c r="AW527" s="13" t="s">
        <v>33</v>
      </c>
      <c r="AX527" s="13" t="s">
        <v>79</v>
      </c>
      <c r="AY527" s="189" t="s">
        <v>144</v>
      </c>
    </row>
    <row r="528" s="12" customFormat="1" ht="25.92" customHeight="1">
      <c r="A528" s="12"/>
      <c r="B528" s="155"/>
      <c r="C528" s="12"/>
      <c r="D528" s="156" t="s">
        <v>70</v>
      </c>
      <c r="E528" s="157" t="s">
        <v>843</v>
      </c>
      <c r="F528" s="157" t="s">
        <v>844</v>
      </c>
      <c r="G528" s="12"/>
      <c r="H528" s="12"/>
      <c r="I528" s="158"/>
      <c r="J528" s="159">
        <f>BK528</f>
        <v>0</v>
      </c>
      <c r="K528" s="12"/>
      <c r="L528" s="155"/>
      <c r="M528" s="160"/>
      <c r="N528" s="161"/>
      <c r="O528" s="161"/>
      <c r="P528" s="162">
        <f>P529+P566</f>
        <v>0</v>
      </c>
      <c r="Q528" s="161"/>
      <c r="R528" s="162">
        <f>R529+R566</f>
        <v>1.0490073500000001</v>
      </c>
      <c r="S528" s="161"/>
      <c r="T528" s="163">
        <f>T529+T566</f>
        <v>0.75370999999999999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156" t="s">
        <v>81</v>
      </c>
      <c r="AT528" s="164" t="s">
        <v>70</v>
      </c>
      <c r="AU528" s="164" t="s">
        <v>71</v>
      </c>
      <c r="AY528" s="156" t="s">
        <v>144</v>
      </c>
      <c r="BK528" s="165">
        <f>BK529+BK566</f>
        <v>0</v>
      </c>
    </row>
    <row r="529" s="12" customFormat="1" ht="22.8" customHeight="1">
      <c r="A529" s="12"/>
      <c r="B529" s="155"/>
      <c r="C529" s="12"/>
      <c r="D529" s="156" t="s">
        <v>70</v>
      </c>
      <c r="E529" s="166" t="s">
        <v>845</v>
      </c>
      <c r="F529" s="166" t="s">
        <v>846</v>
      </c>
      <c r="G529" s="12"/>
      <c r="H529" s="12"/>
      <c r="I529" s="158"/>
      <c r="J529" s="167">
        <f>BK529</f>
        <v>0</v>
      </c>
      <c r="K529" s="12"/>
      <c r="L529" s="155"/>
      <c r="M529" s="160"/>
      <c r="N529" s="161"/>
      <c r="O529" s="161"/>
      <c r="P529" s="162">
        <f>SUM(P530:P565)</f>
        <v>0</v>
      </c>
      <c r="Q529" s="161"/>
      <c r="R529" s="162">
        <f>SUM(R530:R565)</f>
        <v>1.0490073500000001</v>
      </c>
      <c r="S529" s="161"/>
      <c r="T529" s="163">
        <f>SUM(T530:T565)</f>
        <v>1.0000000000000001E-05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156" t="s">
        <v>81</v>
      </c>
      <c r="AT529" s="164" t="s">
        <v>70</v>
      </c>
      <c r="AU529" s="164" t="s">
        <v>79</v>
      </c>
      <c r="AY529" s="156" t="s">
        <v>144</v>
      </c>
      <c r="BK529" s="165">
        <f>SUM(BK530:BK565)</f>
        <v>0</v>
      </c>
    </row>
    <row r="530" s="2" customFormat="1" ht="37.8" customHeight="1">
      <c r="A530" s="41"/>
      <c r="B530" s="168"/>
      <c r="C530" s="169" t="s">
        <v>1942</v>
      </c>
      <c r="D530" s="169" t="s">
        <v>146</v>
      </c>
      <c r="E530" s="170" t="s">
        <v>1943</v>
      </c>
      <c r="F530" s="171" t="s">
        <v>1944</v>
      </c>
      <c r="G530" s="172" t="s">
        <v>171</v>
      </c>
      <c r="H530" s="173">
        <v>1</v>
      </c>
      <c r="I530" s="174"/>
      <c r="J530" s="175">
        <f>ROUND(I530*H530,2)</f>
        <v>0</v>
      </c>
      <c r="K530" s="171" t="s">
        <v>150</v>
      </c>
      <c r="L530" s="42"/>
      <c r="M530" s="176" t="s">
        <v>3</v>
      </c>
      <c r="N530" s="177" t="s">
        <v>42</v>
      </c>
      <c r="O530" s="75"/>
      <c r="P530" s="178">
        <f>O530*H530</f>
        <v>0</v>
      </c>
      <c r="Q530" s="178">
        <v>0.0011900000000000001</v>
      </c>
      <c r="R530" s="178">
        <f>Q530*H530</f>
        <v>0.0011900000000000001</v>
      </c>
      <c r="S530" s="178">
        <v>1.0000000000000001E-05</v>
      </c>
      <c r="T530" s="179">
        <f>S530*H530</f>
        <v>1.0000000000000001E-05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180" t="s">
        <v>869</v>
      </c>
      <c r="AT530" s="180" t="s">
        <v>146</v>
      </c>
      <c r="AU530" s="180" t="s">
        <v>81</v>
      </c>
      <c r="AY530" s="22" t="s">
        <v>144</v>
      </c>
      <c r="BE530" s="181">
        <f>IF(N530="základní",J530,0)</f>
        <v>0</v>
      </c>
      <c r="BF530" s="181">
        <f>IF(N530="snížená",J530,0)</f>
        <v>0</v>
      </c>
      <c r="BG530" s="181">
        <f>IF(N530="zákl. přenesená",J530,0)</f>
        <v>0</v>
      </c>
      <c r="BH530" s="181">
        <f>IF(N530="sníž. přenesená",J530,0)</f>
        <v>0</v>
      </c>
      <c r="BI530" s="181">
        <f>IF(N530="nulová",J530,0)</f>
        <v>0</v>
      </c>
      <c r="BJ530" s="22" t="s">
        <v>79</v>
      </c>
      <c r="BK530" s="181">
        <f>ROUND(I530*H530,2)</f>
        <v>0</v>
      </c>
      <c r="BL530" s="22" t="s">
        <v>869</v>
      </c>
      <c r="BM530" s="180" t="s">
        <v>1945</v>
      </c>
    </row>
    <row r="531" s="2" customFormat="1">
      <c r="A531" s="41"/>
      <c r="B531" s="42"/>
      <c r="C531" s="41"/>
      <c r="D531" s="182" t="s">
        <v>153</v>
      </c>
      <c r="E531" s="41"/>
      <c r="F531" s="183" t="s">
        <v>1946</v>
      </c>
      <c r="G531" s="41"/>
      <c r="H531" s="41"/>
      <c r="I531" s="184"/>
      <c r="J531" s="41"/>
      <c r="K531" s="41"/>
      <c r="L531" s="42"/>
      <c r="M531" s="185"/>
      <c r="N531" s="186"/>
      <c r="O531" s="75"/>
      <c r="P531" s="75"/>
      <c r="Q531" s="75"/>
      <c r="R531" s="75"/>
      <c r="S531" s="75"/>
      <c r="T531" s="76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2" t="s">
        <v>153</v>
      </c>
      <c r="AU531" s="22" t="s">
        <v>81</v>
      </c>
    </row>
    <row r="532" s="13" customFormat="1">
      <c r="A532" s="13"/>
      <c r="B532" s="187"/>
      <c r="C532" s="13"/>
      <c r="D532" s="188" t="s">
        <v>159</v>
      </c>
      <c r="E532" s="189" t="s">
        <v>3</v>
      </c>
      <c r="F532" s="190" t="s">
        <v>1947</v>
      </c>
      <c r="G532" s="13"/>
      <c r="H532" s="191">
        <v>1</v>
      </c>
      <c r="I532" s="192"/>
      <c r="J532" s="13"/>
      <c r="K532" s="13"/>
      <c r="L532" s="187"/>
      <c r="M532" s="193"/>
      <c r="N532" s="194"/>
      <c r="O532" s="194"/>
      <c r="P532" s="194"/>
      <c r="Q532" s="194"/>
      <c r="R532" s="194"/>
      <c r="S532" s="194"/>
      <c r="T532" s="19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89" t="s">
        <v>159</v>
      </c>
      <c r="AU532" s="189" t="s">
        <v>81</v>
      </c>
      <c r="AV532" s="13" t="s">
        <v>81</v>
      </c>
      <c r="AW532" s="13" t="s">
        <v>33</v>
      </c>
      <c r="AX532" s="13" t="s">
        <v>79</v>
      </c>
      <c r="AY532" s="189" t="s">
        <v>144</v>
      </c>
    </row>
    <row r="533" s="2" customFormat="1" ht="24.15" customHeight="1">
      <c r="A533" s="41"/>
      <c r="B533" s="168"/>
      <c r="C533" s="169" t="s">
        <v>1948</v>
      </c>
      <c r="D533" s="169" t="s">
        <v>146</v>
      </c>
      <c r="E533" s="170" t="s">
        <v>847</v>
      </c>
      <c r="F533" s="171" t="s">
        <v>848</v>
      </c>
      <c r="G533" s="172" t="s">
        <v>149</v>
      </c>
      <c r="H533" s="173">
        <v>241.86000000000001</v>
      </c>
      <c r="I533" s="174"/>
      <c r="J533" s="175">
        <f>ROUND(I533*H533,2)</f>
        <v>0</v>
      </c>
      <c r="K533" s="171" t="s">
        <v>150</v>
      </c>
      <c r="L533" s="42"/>
      <c r="M533" s="176" t="s">
        <v>3</v>
      </c>
      <c r="N533" s="177" t="s">
        <v>42</v>
      </c>
      <c r="O533" s="75"/>
      <c r="P533" s="178">
        <f>O533*H533</f>
        <v>0</v>
      </c>
      <c r="Q533" s="178">
        <v>0.00014999999999999999</v>
      </c>
      <c r="R533" s="178">
        <f>Q533*H533</f>
        <v>0.036278999999999999</v>
      </c>
      <c r="S533" s="178">
        <v>0</v>
      </c>
      <c r="T533" s="179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180" t="s">
        <v>869</v>
      </c>
      <c r="AT533" s="180" t="s">
        <v>146</v>
      </c>
      <c r="AU533" s="180" t="s">
        <v>81</v>
      </c>
      <c r="AY533" s="22" t="s">
        <v>144</v>
      </c>
      <c r="BE533" s="181">
        <f>IF(N533="základní",J533,0)</f>
        <v>0</v>
      </c>
      <c r="BF533" s="181">
        <f>IF(N533="snížená",J533,0)</f>
        <v>0</v>
      </c>
      <c r="BG533" s="181">
        <f>IF(N533="zákl. přenesená",J533,0)</f>
        <v>0</v>
      </c>
      <c r="BH533" s="181">
        <f>IF(N533="sníž. přenesená",J533,0)</f>
        <v>0</v>
      </c>
      <c r="BI533" s="181">
        <f>IF(N533="nulová",J533,0)</f>
        <v>0</v>
      </c>
      <c r="BJ533" s="22" t="s">
        <v>79</v>
      </c>
      <c r="BK533" s="181">
        <f>ROUND(I533*H533,2)</f>
        <v>0</v>
      </c>
      <c r="BL533" s="22" t="s">
        <v>869</v>
      </c>
      <c r="BM533" s="180" t="s">
        <v>1949</v>
      </c>
    </row>
    <row r="534" s="2" customFormat="1">
      <c r="A534" s="41"/>
      <c r="B534" s="42"/>
      <c r="C534" s="41"/>
      <c r="D534" s="182" t="s">
        <v>153</v>
      </c>
      <c r="E534" s="41"/>
      <c r="F534" s="183" t="s">
        <v>1950</v>
      </c>
      <c r="G534" s="41"/>
      <c r="H534" s="41"/>
      <c r="I534" s="184"/>
      <c r="J534" s="41"/>
      <c r="K534" s="41"/>
      <c r="L534" s="42"/>
      <c r="M534" s="185"/>
      <c r="N534" s="186"/>
      <c r="O534" s="75"/>
      <c r="P534" s="75"/>
      <c r="Q534" s="75"/>
      <c r="R534" s="75"/>
      <c r="S534" s="75"/>
      <c r="T534" s="76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2" t="s">
        <v>153</v>
      </c>
      <c r="AU534" s="22" t="s">
        <v>81</v>
      </c>
    </row>
    <row r="535" s="13" customFormat="1">
      <c r="A535" s="13"/>
      <c r="B535" s="187"/>
      <c r="C535" s="13"/>
      <c r="D535" s="188" t="s">
        <v>159</v>
      </c>
      <c r="E535" s="189" t="s">
        <v>3</v>
      </c>
      <c r="F535" s="190" t="s">
        <v>1951</v>
      </c>
      <c r="G535" s="13"/>
      <c r="H535" s="191">
        <v>241.86000000000001</v>
      </c>
      <c r="I535" s="192"/>
      <c r="J535" s="13"/>
      <c r="K535" s="13"/>
      <c r="L535" s="187"/>
      <c r="M535" s="193"/>
      <c r="N535" s="194"/>
      <c r="O535" s="194"/>
      <c r="P535" s="194"/>
      <c r="Q535" s="194"/>
      <c r="R535" s="194"/>
      <c r="S535" s="194"/>
      <c r="T535" s="19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89" t="s">
        <v>159</v>
      </c>
      <c r="AU535" s="189" t="s">
        <v>81</v>
      </c>
      <c r="AV535" s="13" t="s">
        <v>81</v>
      </c>
      <c r="AW535" s="13" t="s">
        <v>33</v>
      </c>
      <c r="AX535" s="13" t="s">
        <v>79</v>
      </c>
      <c r="AY535" s="189" t="s">
        <v>144</v>
      </c>
    </row>
    <row r="536" s="2" customFormat="1" ht="16.5" customHeight="1">
      <c r="A536" s="41"/>
      <c r="B536" s="168"/>
      <c r="C536" s="205" t="s">
        <v>1952</v>
      </c>
      <c r="D536" s="205" t="s">
        <v>238</v>
      </c>
      <c r="E536" s="206" t="s">
        <v>1953</v>
      </c>
      <c r="F536" s="207" t="s">
        <v>1954</v>
      </c>
      <c r="G536" s="208" t="s">
        <v>149</v>
      </c>
      <c r="H536" s="209">
        <v>147.65600000000001</v>
      </c>
      <c r="I536" s="210"/>
      <c r="J536" s="211">
        <f>ROUND(I536*H536,2)</f>
        <v>0</v>
      </c>
      <c r="K536" s="207" t="s">
        <v>150</v>
      </c>
      <c r="L536" s="212"/>
      <c r="M536" s="213" t="s">
        <v>3</v>
      </c>
      <c r="N536" s="214" t="s">
        <v>42</v>
      </c>
      <c r="O536" s="75"/>
      <c r="P536" s="178">
        <f>O536*H536</f>
        <v>0</v>
      </c>
      <c r="Q536" s="178">
        <v>0.0050000000000000001</v>
      </c>
      <c r="R536" s="178">
        <f>Q536*H536</f>
        <v>0.73828000000000005</v>
      </c>
      <c r="S536" s="178">
        <v>0</v>
      </c>
      <c r="T536" s="179">
        <f>S536*H536</f>
        <v>0</v>
      </c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R536" s="180" t="s">
        <v>869</v>
      </c>
      <c r="AT536" s="180" t="s">
        <v>238</v>
      </c>
      <c r="AU536" s="180" t="s">
        <v>81</v>
      </c>
      <c r="AY536" s="22" t="s">
        <v>144</v>
      </c>
      <c r="BE536" s="181">
        <f>IF(N536="základní",J536,0)</f>
        <v>0</v>
      </c>
      <c r="BF536" s="181">
        <f>IF(N536="snížená",J536,0)</f>
        <v>0</v>
      </c>
      <c r="BG536" s="181">
        <f>IF(N536="zákl. přenesená",J536,0)</f>
        <v>0</v>
      </c>
      <c r="BH536" s="181">
        <f>IF(N536="sníž. přenesená",J536,0)</f>
        <v>0</v>
      </c>
      <c r="BI536" s="181">
        <f>IF(N536="nulová",J536,0)</f>
        <v>0</v>
      </c>
      <c r="BJ536" s="22" t="s">
        <v>79</v>
      </c>
      <c r="BK536" s="181">
        <f>ROUND(I536*H536,2)</f>
        <v>0</v>
      </c>
      <c r="BL536" s="22" t="s">
        <v>869</v>
      </c>
      <c r="BM536" s="180" t="s">
        <v>1955</v>
      </c>
    </row>
    <row r="537" s="13" customFormat="1">
      <c r="A537" s="13"/>
      <c r="B537" s="187"/>
      <c r="C537" s="13"/>
      <c r="D537" s="188" t="s">
        <v>159</v>
      </c>
      <c r="E537" s="189" t="s">
        <v>3</v>
      </c>
      <c r="F537" s="190" t="s">
        <v>1417</v>
      </c>
      <c r="G537" s="13"/>
      <c r="H537" s="191">
        <v>120.93000000000001</v>
      </c>
      <c r="I537" s="192"/>
      <c r="J537" s="13"/>
      <c r="K537" s="13"/>
      <c r="L537" s="187"/>
      <c r="M537" s="193"/>
      <c r="N537" s="194"/>
      <c r="O537" s="194"/>
      <c r="P537" s="194"/>
      <c r="Q537" s="194"/>
      <c r="R537" s="194"/>
      <c r="S537" s="194"/>
      <c r="T537" s="19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89" t="s">
        <v>159</v>
      </c>
      <c r="AU537" s="189" t="s">
        <v>81</v>
      </c>
      <c r="AV537" s="13" t="s">
        <v>81</v>
      </c>
      <c r="AW537" s="13" t="s">
        <v>33</v>
      </c>
      <c r="AX537" s="13" t="s">
        <v>79</v>
      </c>
      <c r="AY537" s="189" t="s">
        <v>144</v>
      </c>
    </row>
    <row r="538" s="13" customFormat="1">
      <c r="A538" s="13"/>
      <c r="B538" s="187"/>
      <c r="C538" s="13"/>
      <c r="D538" s="188" t="s">
        <v>159</v>
      </c>
      <c r="E538" s="13"/>
      <c r="F538" s="190" t="s">
        <v>1956</v>
      </c>
      <c r="G538" s="13"/>
      <c r="H538" s="191">
        <v>147.65600000000001</v>
      </c>
      <c r="I538" s="192"/>
      <c r="J538" s="13"/>
      <c r="K538" s="13"/>
      <c r="L538" s="187"/>
      <c r="M538" s="193"/>
      <c r="N538" s="194"/>
      <c r="O538" s="194"/>
      <c r="P538" s="194"/>
      <c r="Q538" s="194"/>
      <c r="R538" s="194"/>
      <c r="S538" s="194"/>
      <c r="T538" s="19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9" t="s">
        <v>159</v>
      </c>
      <c r="AU538" s="189" t="s">
        <v>81</v>
      </c>
      <c r="AV538" s="13" t="s">
        <v>81</v>
      </c>
      <c r="AW538" s="13" t="s">
        <v>4</v>
      </c>
      <c r="AX538" s="13" t="s">
        <v>79</v>
      </c>
      <c r="AY538" s="189" t="s">
        <v>144</v>
      </c>
    </row>
    <row r="539" s="2" customFormat="1" ht="24.15" customHeight="1">
      <c r="A539" s="41"/>
      <c r="B539" s="168"/>
      <c r="C539" s="205" t="s">
        <v>1957</v>
      </c>
      <c r="D539" s="205" t="s">
        <v>238</v>
      </c>
      <c r="E539" s="206" t="s">
        <v>1958</v>
      </c>
      <c r="F539" s="207" t="s">
        <v>1959</v>
      </c>
      <c r="G539" s="208" t="s">
        <v>149</v>
      </c>
      <c r="H539" s="209">
        <v>147.65600000000001</v>
      </c>
      <c r="I539" s="210"/>
      <c r="J539" s="211">
        <f>ROUND(I539*H539,2)</f>
        <v>0</v>
      </c>
      <c r="K539" s="207" t="s">
        <v>590</v>
      </c>
      <c r="L539" s="212"/>
      <c r="M539" s="213" t="s">
        <v>3</v>
      </c>
      <c r="N539" s="214" t="s">
        <v>42</v>
      </c>
      <c r="O539" s="75"/>
      <c r="P539" s="178">
        <f>O539*H539</f>
        <v>0</v>
      </c>
      <c r="Q539" s="178">
        <v>0.001</v>
      </c>
      <c r="R539" s="178">
        <f>Q539*H539</f>
        <v>0.14765600000000001</v>
      </c>
      <c r="S539" s="178">
        <v>0</v>
      </c>
      <c r="T539" s="179">
        <f>S539*H539</f>
        <v>0</v>
      </c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R539" s="180" t="s">
        <v>869</v>
      </c>
      <c r="AT539" s="180" t="s">
        <v>238</v>
      </c>
      <c r="AU539" s="180" t="s">
        <v>81</v>
      </c>
      <c r="AY539" s="22" t="s">
        <v>144</v>
      </c>
      <c r="BE539" s="181">
        <f>IF(N539="základní",J539,0)</f>
        <v>0</v>
      </c>
      <c r="BF539" s="181">
        <f>IF(N539="snížená",J539,0)</f>
        <v>0</v>
      </c>
      <c r="BG539" s="181">
        <f>IF(N539="zákl. přenesená",J539,0)</f>
        <v>0</v>
      </c>
      <c r="BH539" s="181">
        <f>IF(N539="sníž. přenesená",J539,0)</f>
        <v>0</v>
      </c>
      <c r="BI539" s="181">
        <f>IF(N539="nulová",J539,0)</f>
        <v>0</v>
      </c>
      <c r="BJ539" s="22" t="s">
        <v>79</v>
      </c>
      <c r="BK539" s="181">
        <f>ROUND(I539*H539,2)</f>
        <v>0</v>
      </c>
      <c r="BL539" s="22" t="s">
        <v>869</v>
      </c>
      <c r="BM539" s="180" t="s">
        <v>1960</v>
      </c>
    </row>
    <row r="540" s="13" customFormat="1">
      <c r="A540" s="13"/>
      <c r="B540" s="187"/>
      <c r="C540" s="13"/>
      <c r="D540" s="188" t="s">
        <v>159</v>
      </c>
      <c r="E540" s="189" t="s">
        <v>3</v>
      </c>
      <c r="F540" s="190" t="s">
        <v>1417</v>
      </c>
      <c r="G540" s="13"/>
      <c r="H540" s="191">
        <v>120.93000000000001</v>
      </c>
      <c r="I540" s="192"/>
      <c r="J540" s="13"/>
      <c r="K540" s="13"/>
      <c r="L540" s="187"/>
      <c r="M540" s="193"/>
      <c r="N540" s="194"/>
      <c r="O540" s="194"/>
      <c r="P540" s="194"/>
      <c r="Q540" s="194"/>
      <c r="R540" s="194"/>
      <c r="S540" s="194"/>
      <c r="T540" s="19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89" t="s">
        <v>159</v>
      </c>
      <c r="AU540" s="189" t="s">
        <v>81</v>
      </c>
      <c r="AV540" s="13" t="s">
        <v>81</v>
      </c>
      <c r="AW540" s="13" t="s">
        <v>33</v>
      </c>
      <c r="AX540" s="13" t="s">
        <v>79</v>
      </c>
      <c r="AY540" s="189" t="s">
        <v>144</v>
      </c>
    </row>
    <row r="541" s="13" customFormat="1">
      <c r="A541" s="13"/>
      <c r="B541" s="187"/>
      <c r="C541" s="13"/>
      <c r="D541" s="188" t="s">
        <v>159</v>
      </c>
      <c r="E541" s="13"/>
      <c r="F541" s="190" t="s">
        <v>1956</v>
      </c>
      <c r="G541" s="13"/>
      <c r="H541" s="191">
        <v>147.65600000000001</v>
      </c>
      <c r="I541" s="192"/>
      <c r="J541" s="13"/>
      <c r="K541" s="13"/>
      <c r="L541" s="187"/>
      <c r="M541" s="193"/>
      <c r="N541" s="194"/>
      <c r="O541" s="194"/>
      <c r="P541" s="194"/>
      <c r="Q541" s="194"/>
      <c r="R541" s="194"/>
      <c r="S541" s="194"/>
      <c r="T541" s="19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89" t="s">
        <v>159</v>
      </c>
      <c r="AU541" s="189" t="s">
        <v>81</v>
      </c>
      <c r="AV541" s="13" t="s">
        <v>81</v>
      </c>
      <c r="AW541" s="13" t="s">
        <v>4</v>
      </c>
      <c r="AX541" s="13" t="s">
        <v>79</v>
      </c>
      <c r="AY541" s="189" t="s">
        <v>144</v>
      </c>
    </row>
    <row r="542" s="2" customFormat="1" ht="44.25" customHeight="1">
      <c r="A542" s="41"/>
      <c r="B542" s="168"/>
      <c r="C542" s="169" t="s">
        <v>1961</v>
      </c>
      <c r="D542" s="169" t="s">
        <v>146</v>
      </c>
      <c r="E542" s="170" t="s">
        <v>1962</v>
      </c>
      <c r="F542" s="171" t="s">
        <v>1963</v>
      </c>
      <c r="G542" s="172" t="s">
        <v>149</v>
      </c>
      <c r="H542" s="173">
        <v>106.53</v>
      </c>
      <c r="I542" s="174"/>
      <c r="J542" s="175">
        <f>ROUND(I542*H542,2)</f>
        <v>0</v>
      </c>
      <c r="K542" s="171" t="s">
        <v>150</v>
      </c>
      <c r="L542" s="42"/>
      <c r="M542" s="176" t="s">
        <v>3</v>
      </c>
      <c r="N542" s="177" t="s">
        <v>42</v>
      </c>
      <c r="O542" s="75"/>
      <c r="P542" s="178">
        <f>O542*H542</f>
        <v>0</v>
      </c>
      <c r="Q542" s="178">
        <v>0.00040000000000000002</v>
      </c>
      <c r="R542" s="178">
        <f>Q542*H542</f>
        <v>0.042612000000000004</v>
      </c>
      <c r="S542" s="178">
        <v>0</v>
      </c>
      <c r="T542" s="179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180" t="s">
        <v>869</v>
      </c>
      <c r="AT542" s="180" t="s">
        <v>146</v>
      </c>
      <c r="AU542" s="180" t="s">
        <v>81</v>
      </c>
      <c r="AY542" s="22" t="s">
        <v>144</v>
      </c>
      <c r="BE542" s="181">
        <f>IF(N542="základní",J542,0)</f>
        <v>0</v>
      </c>
      <c r="BF542" s="181">
        <f>IF(N542="snížená",J542,0)</f>
        <v>0</v>
      </c>
      <c r="BG542" s="181">
        <f>IF(N542="zákl. přenesená",J542,0)</f>
        <v>0</v>
      </c>
      <c r="BH542" s="181">
        <f>IF(N542="sníž. přenesená",J542,0)</f>
        <v>0</v>
      </c>
      <c r="BI542" s="181">
        <f>IF(N542="nulová",J542,0)</f>
        <v>0</v>
      </c>
      <c r="BJ542" s="22" t="s">
        <v>79</v>
      </c>
      <c r="BK542" s="181">
        <f>ROUND(I542*H542,2)</f>
        <v>0</v>
      </c>
      <c r="BL542" s="22" t="s">
        <v>869</v>
      </c>
      <c r="BM542" s="180" t="s">
        <v>1964</v>
      </c>
    </row>
    <row r="543" s="2" customFormat="1">
      <c r="A543" s="41"/>
      <c r="B543" s="42"/>
      <c r="C543" s="41"/>
      <c r="D543" s="182" t="s">
        <v>153</v>
      </c>
      <c r="E543" s="41"/>
      <c r="F543" s="183" t="s">
        <v>1965</v>
      </c>
      <c r="G543" s="41"/>
      <c r="H543" s="41"/>
      <c r="I543" s="184"/>
      <c r="J543" s="41"/>
      <c r="K543" s="41"/>
      <c r="L543" s="42"/>
      <c r="M543" s="185"/>
      <c r="N543" s="186"/>
      <c r="O543" s="75"/>
      <c r="P543" s="75"/>
      <c r="Q543" s="75"/>
      <c r="R543" s="75"/>
      <c r="S543" s="75"/>
      <c r="T543" s="76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2" t="s">
        <v>153</v>
      </c>
      <c r="AU543" s="22" t="s">
        <v>81</v>
      </c>
    </row>
    <row r="544" s="2" customFormat="1" ht="24.15" customHeight="1">
      <c r="A544" s="41"/>
      <c r="B544" s="168"/>
      <c r="C544" s="169" t="s">
        <v>1966</v>
      </c>
      <c r="D544" s="169" t="s">
        <v>146</v>
      </c>
      <c r="E544" s="170" t="s">
        <v>1967</v>
      </c>
      <c r="F544" s="171" t="s">
        <v>1968</v>
      </c>
      <c r="G544" s="172" t="s">
        <v>171</v>
      </c>
      <c r="H544" s="173">
        <v>43.100000000000001</v>
      </c>
      <c r="I544" s="174"/>
      <c r="J544" s="175">
        <f>ROUND(I544*H544,2)</f>
        <v>0</v>
      </c>
      <c r="K544" s="171" t="s">
        <v>150</v>
      </c>
      <c r="L544" s="42"/>
      <c r="M544" s="176" t="s">
        <v>3</v>
      </c>
      <c r="N544" s="177" t="s">
        <v>42</v>
      </c>
      <c r="O544" s="75"/>
      <c r="P544" s="178">
        <f>O544*H544</f>
        <v>0</v>
      </c>
      <c r="Q544" s="178">
        <v>0.00016000000000000001</v>
      </c>
      <c r="R544" s="178">
        <f>Q544*H544</f>
        <v>0.0068960000000000011</v>
      </c>
      <c r="S544" s="178">
        <v>0</v>
      </c>
      <c r="T544" s="179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180" t="s">
        <v>869</v>
      </c>
      <c r="AT544" s="180" t="s">
        <v>146</v>
      </c>
      <c r="AU544" s="180" t="s">
        <v>81</v>
      </c>
      <c r="AY544" s="22" t="s">
        <v>144</v>
      </c>
      <c r="BE544" s="181">
        <f>IF(N544="základní",J544,0)</f>
        <v>0</v>
      </c>
      <c r="BF544" s="181">
        <f>IF(N544="snížená",J544,0)</f>
        <v>0</v>
      </c>
      <c r="BG544" s="181">
        <f>IF(N544="zákl. přenesená",J544,0)</f>
        <v>0</v>
      </c>
      <c r="BH544" s="181">
        <f>IF(N544="sníž. přenesená",J544,0)</f>
        <v>0</v>
      </c>
      <c r="BI544" s="181">
        <f>IF(N544="nulová",J544,0)</f>
        <v>0</v>
      </c>
      <c r="BJ544" s="22" t="s">
        <v>79</v>
      </c>
      <c r="BK544" s="181">
        <f>ROUND(I544*H544,2)</f>
        <v>0</v>
      </c>
      <c r="BL544" s="22" t="s">
        <v>869</v>
      </c>
      <c r="BM544" s="180" t="s">
        <v>1969</v>
      </c>
    </row>
    <row r="545" s="2" customFormat="1">
      <c r="A545" s="41"/>
      <c r="B545" s="42"/>
      <c r="C545" s="41"/>
      <c r="D545" s="182" t="s">
        <v>153</v>
      </c>
      <c r="E545" s="41"/>
      <c r="F545" s="183" t="s">
        <v>1970</v>
      </c>
      <c r="G545" s="41"/>
      <c r="H545" s="41"/>
      <c r="I545" s="184"/>
      <c r="J545" s="41"/>
      <c r="K545" s="41"/>
      <c r="L545" s="42"/>
      <c r="M545" s="185"/>
      <c r="N545" s="186"/>
      <c r="O545" s="75"/>
      <c r="P545" s="75"/>
      <c r="Q545" s="75"/>
      <c r="R545" s="75"/>
      <c r="S545" s="75"/>
      <c r="T545" s="76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2" t="s">
        <v>153</v>
      </c>
      <c r="AU545" s="22" t="s">
        <v>81</v>
      </c>
    </row>
    <row r="546" s="13" customFormat="1">
      <c r="A546" s="13"/>
      <c r="B546" s="187"/>
      <c r="C546" s="13"/>
      <c r="D546" s="188" t="s">
        <v>159</v>
      </c>
      <c r="E546" s="189" t="s">
        <v>3</v>
      </c>
      <c r="F546" s="190" t="s">
        <v>1971</v>
      </c>
      <c r="G546" s="13"/>
      <c r="H546" s="191">
        <v>18.050000000000001</v>
      </c>
      <c r="I546" s="192"/>
      <c r="J546" s="13"/>
      <c r="K546" s="13"/>
      <c r="L546" s="187"/>
      <c r="M546" s="193"/>
      <c r="N546" s="194"/>
      <c r="O546" s="194"/>
      <c r="P546" s="194"/>
      <c r="Q546" s="194"/>
      <c r="R546" s="194"/>
      <c r="S546" s="194"/>
      <c r="T546" s="19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89" t="s">
        <v>159</v>
      </c>
      <c r="AU546" s="189" t="s">
        <v>81</v>
      </c>
      <c r="AV546" s="13" t="s">
        <v>81</v>
      </c>
      <c r="AW546" s="13" t="s">
        <v>33</v>
      </c>
      <c r="AX546" s="13" t="s">
        <v>71</v>
      </c>
      <c r="AY546" s="189" t="s">
        <v>144</v>
      </c>
    </row>
    <row r="547" s="13" customFormat="1">
      <c r="A547" s="13"/>
      <c r="B547" s="187"/>
      <c r="C547" s="13"/>
      <c r="D547" s="188" t="s">
        <v>159</v>
      </c>
      <c r="E547" s="189" t="s">
        <v>3</v>
      </c>
      <c r="F547" s="190" t="s">
        <v>1971</v>
      </c>
      <c r="G547" s="13"/>
      <c r="H547" s="191">
        <v>18.050000000000001</v>
      </c>
      <c r="I547" s="192"/>
      <c r="J547" s="13"/>
      <c r="K547" s="13"/>
      <c r="L547" s="187"/>
      <c r="M547" s="193"/>
      <c r="N547" s="194"/>
      <c r="O547" s="194"/>
      <c r="P547" s="194"/>
      <c r="Q547" s="194"/>
      <c r="R547" s="194"/>
      <c r="S547" s="194"/>
      <c r="T547" s="19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9" t="s">
        <v>159</v>
      </c>
      <c r="AU547" s="189" t="s">
        <v>81</v>
      </c>
      <c r="AV547" s="13" t="s">
        <v>81</v>
      </c>
      <c r="AW547" s="13" t="s">
        <v>33</v>
      </c>
      <c r="AX547" s="13" t="s">
        <v>71</v>
      </c>
      <c r="AY547" s="189" t="s">
        <v>144</v>
      </c>
    </row>
    <row r="548" s="13" customFormat="1">
      <c r="A548" s="13"/>
      <c r="B548" s="187"/>
      <c r="C548" s="13"/>
      <c r="D548" s="188" t="s">
        <v>159</v>
      </c>
      <c r="E548" s="189" t="s">
        <v>3</v>
      </c>
      <c r="F548" s="190" t="s">
        <v>186</v>
      </c>
      <c r="G548" s="13"/>
      <c r="H548" s="191">
        <v>7</v>
      </c>
      <c r="I548" s="192"/>
      <c r="J548" s="13"/>
      <c r="K548" s="13"/>
      <c r="L548" s="187"/>
      <c r="M548" s="193"/>
      <c r="N548" s="194"/>
      <c r="O548" s="194"/>
      <c r="P548" s="194"/>
      <c r="Q548" s="194"/>
      <c r="R548" s="194"/>
      <c r="S548" s="194"/>
      <c r="T548" s="19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89" t="s">
        <v>159</v>
      </c>
      <c r="AU548" s="189" t="s">
        <v>81</v>
      </c>
      <c r="AV548" s="13" t="s">
        <v>81</v>
      </c>
      <c r="AW548" s="13" t="s">
        <v>33</v>
      </c>
      <c r="AX548" s="13" t="s">
        <v>71</v>
      </c>
      <c r="AY548" s="189" t="s">
        <v>144</v>
      </c>
    </row>
    <row r="549" s="14" customFormat="1">
      <c r="A549" s="14"/>
      <c r="B549" s="196"/>
      <c r="C549" s="14"/>
      <c r="D549" s="188" t="s">
        <v>159</v>
      </c>
      <c r="E549" s="197" t="s">
        <v>3</v>
      </c>
      <c r="F549" s="198" t="s">
        <v>163</v>
      </c>
      <c r="G549" s="14"/>
      <c r="H549" s="199">
        <v>43.100000000000001</v>
      </c>
      <c r="I549" s="200"/>
      <c r="J549" s="14"/>
      <c r="K549" s="14"/>
      <c r="L549" s="196"/>
      <c r="M549" s="201"/>
      <c r="N549" s="202"/>
      <c r="O549" s="202"/>
      <c r="P549" s="202"/>
      <c r="Q549" s="202"/>
      <c r="R549" s="202"/>
      <c r="S549" s="202"/>
      <c r="T549" s="20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197" t="s">
        <v>159</v>
      </c>
      <c r="AU549" s="197" t="s">
        <v>81</v>
      </c>
      <c r="AV549" s="14" t="s">
        <v>151</v>
      </c>
      <c r="AW549" s="14" t="s">
        <v>33</v>
      </c>
      <c r="AX549" s="14" t="s">
        <v>79</v>
      </c>
      <c r="AY549" s="197" t="s">
        <v>144</v>
      </c>
    </row>
    <row r="550" s="2" customFormat="1" ht="24.15" customHeight="1">
      <c r="A550" s="41"/>
      <c r="B550" s="168"/>
      <c r="C550" s="169" t="s">
        <v>1972</v>
      </c>
      <c r="D550" s="169" t="s">
        <v>146</v>
      </c>
      <c r="E550" s="170" t="s">
        <v>1973</v>
      </c>
      <c r="F550" s="171" t="s">
        <v>1974</v>
      </c>
      <c r="G550" s="172" t="s">
        <v>149</v>
      </c>
      <c r="H550" s="173">
        <v>120.93000000000001</v>
      </c>
      <c r="I550" s="174"/>
      <c r="J550" s="175">
        <f>ROUND(I550*H550,2)</f>
        <v>0</v>
      </c>
      <c r="K550" s="171" t="s">
        <v>150</v>
      </c>
      <c r="L550" s="42"/>
      <c r="M550" s="176" t="s">
        <v>3</v>
      </c>
      <c r="N550" s="177" t="s">
        <v>42</v>
      </c>
      <c r="O550" s="75"/>
      <c r="P550" s="178">
        <f>O550*H550</f>
        <v>0</v>
      </c>
      <c r="Q550" s="178">
        <v>0</v>
      </c>
      <c r="R550" s="178">
        <f>Q550*H550</f>
        <v>0</v>
      </c>
      <c r="S550" s="178">
        <v>0</v>
      </c>
      <c r="T550" s="179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180" t="s">
        <v>869</v>
      </c>
      <c r="AT550" s="180" t="s">
        <v>146</v>
      </c>
      <c r="AU550" s="180" t="s">
        <v>81</v>
      </c>
      <c r="AY550" s="22" t="s">
        <v>144</v>
      </c>
      <c r="BE550" s="181">
        <f>IF(N550="základní",J550,0)</f>
        <v>0</v>
      </c>
      <c r="BF550" s="181">
        <f>IF(N550="snížená",J550,0)</f>
        <v>0</v>
      </c>
      <c r="BG550" s="181">
        <f>IF(N550="zákl. přenesená",J550,0)</f>
        <v>0</v>
      </c>
      <c r="BH550" s="181">
        <f>IF(N550="sníž. přenesená",J550,0)</f>
        <v>0</v>
      </c>
      <c r="BI550" s="181">
        <f>IF(N550="nulová",J550,0)</f>
        <v>0</v>
      </c>
      <c r="BJ550" s="22" t="s">
        <v>79</v>
      </c>
      <c r="BK550" s="181">
        <f>ROUND(I550*H550,2)</f>
        <v>0</v>
      </c>
      <c r="BL550" s="22" t="s">
        <v>869</v>
      </c>
      <c r="BM550" s="180" t="s">
        <v>1975</v>
      </c>
    </row>
    <row r="551" s="2" customFormat="1">
      <c r="A551" s="41"/>
      <c r="B551" s="42"/>
      <c r="C551" s="41"/>
      <c r="D551" s="182" t="s">
        <v>153</v>
      </c>
      <c r="E551" s="41"/>
      <c r="F551" s="183" t="s">
        <v>1976</v>
      </c>
      <c r="G551" s="41"/>
      <c r="H551" s="41"/>
      <c r="I551" s="184"/>
      <c r="J551" s="41"/>
      <c r="K551" s="41"/>
      <c r="L551" s="42"/>
      <c r="M551" s="185"/>
      <c r="N551" s="186"/>
      <c r="O551" s="75"/>
      <c r="P551" s="75"/>
      <c r="Q551" s="75"/>
      <c r="R551" s="75"/>
      <c r="S551" s="75"/>
      <c r="T551" s="76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2" t="s">
        <v>153</v>
      </c>
      <c r="AU551" s="22" t="s">
        <v>81</v>
      </c>
    </row>
    <row r="552" s="13" customFormat="1">
      <c r="A552" s="13"/>
      <c r="B552" s="187"/>
      <c r="C552" s="13"/>
      <c r="D552" s="188" t="s">
        <v>159</v>
      </c>
      <c r="E552" s="189" t="s">
        <v>3</v>
      </c>
      <c r="F552" s="190" t="s">
        <v>1417</v>
      </c>
      <c r="G552" s="13"/>
      <c r="H552" s="191">
        <v>120.93000000000001</v>
      </c>
      <c r="I552" s="192"/>
      <c r="J552" s="13"/>
      <c r="K552" s="13"/>
      <c r="L552" s="187"/>
      <c r="M552" s="193"/>
      <c r="N552" s="194"/>
      <c r="O552" s="194"/>
      <c r="P552" s="194"/>
      <c r="Q552" s="194"/>
      <c r="R552" s="194"/>
      <c r="S552" s="194"/>
      <c r="T552" s="19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189" t="s">
        <v>159</v>
      </c>
      <c r="AU552" s="189" t="s">
        <v>81</v>
      </c>
      <c r="AV552" s="13" t="s">
        <v>81</v>
      </c>
      <c r="AW552" s="13" t="s">
        <v>33</v>
      </c>
      <c r="AX552" s="13" t="s">
        <v>79</v>
      </c>
      <c r="AY552" s="189" t="s">
        <v>144</v>
      </c>
    </row>
    <row r="553" s="2" customFormat="1" ht="24.15" customHeight="1">
      <c r="A553" s="41"/>
      <c r="B553" s="168"/>
      <c r="C553" s="205" t="s">
        <v>1977</v>
      </c>
      <c r="D553" s="205" t="s">
        <v>238</v>
      </c>
      <c r="E553" s="206" t="s">
        <v>1506</v>
      </c>
      <c r="F553" s="207" t="s">
        <v>1507</v>
      </c>
      <c r="G553" s="208" t="s">
        <v>149</v>
      </c>
      <c r="H553" s="209">
        <v>126.977</v>
      </c>
      <c r="I553" s="210"/>
      <c r="J553" s="211">
        <f>ROUND(I553*H553,2)</f>
        <v>0</v>
      </c>
      <c r="K553" s="207" t="s">
        <v>150</v>
      </c>
      <c r="L553" s="212"/>
      <c r="M553" s="213" t="s">
        <v>3</v>
      </c>
      <c r="N553" s="214" t="s">
        <v>42</v>
      </c>
      <c r="O553" s="75"/>
      <c r="P553" s="178">
        <f>O553*H553</f>
        <v>0</v>
      </c>
      <c r="Q553" s="178">
        <v>0.00029999999999999997</v>
      </c>
      <c r="R553" s="178">
        <f>Q553*H553</f>
        <v>0.038093099999999998</v>
      </c>
      <c r="S553" s="178">
        <v>0</v>
      </c>
      <c r="T553" s="179">
        <f>S553*H553</f>
        <v>0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180" t="s">
        <v>869</v>
      </c>
      <c r="AT553" s="180" t="s">
        <v>238</v>
      </c>
      <c r="AU553" s="180" t="s">
        <v>81</v>
      </c>
      <c r="AY553" s="22" t="s">
        <v>144</v>
      </c>
      <c r="BE553" s="181">
        <f>IF(N553="základní",J553,0)</f>
        <v>0</v>
      </c>
      <c r="BF553" s="181">
        <f>IF(N553="snížená",J553,0)</f>
        <v>0</v>
      </c>
      <c r="BG553" s="181">
        <f>IF(N553="zákl. přenesená",J553,0)</f>
        <v>0</v>
      </c>
      <c r="BH553" s="181">
        <f>IF(N553="sníž. přenesená",J553,0)</f>
        <v>0</v>
      </c>
      <c r="BI553" s="181">
        <f>IF(N553="nulová",J553,0)</f>
        <v>0</v>
      </c>
      <c r="BJ553" s="22" t="s">
        <v>79</v>
      </c>
      <c r="BK553" s="181">
        <f>ROUND(I553*H553,2)</f>
        <v>0</v>
      </c>
      <c r="BL553" s="22" t="s">
        <v>869</v>
      </c>
      <c r="BM553" s="180" t="s">
        <v>1978</v>
      </c>
    </row>
    <row r="554" s="13" customFormat="1">
      <c r="A554" s="13"/>
      <c r="B554" s="187"/>
      <c r="C554" s="13"/>
      <c r="D554" s="188" t="s">
        <v>159</v>
      </c>
      <c r="E554" s="13"/>
      <c r="F554" s="190" t="s">
        <v>1979</v>
      </c>
      <c r="G554" s="13"/>
      <c r="H554" s="191">
        <v>126.977</v>
      </c>
      <c r="I554" s="192"/>
      <c r="J554" s="13"/>
      <c r="K554" s="13"/>
      <c r="L554" s="187"/>
      <c r="M554" s="193"/>
      <c r="N554" s="194"/>
      <c r="O554" s="194"/>
      <c r="P554" s="194"/>
      <c r="Q554" s="194"/>
      <c r="R554" s="194"/>
      <c r="S554" s="194"/>
      <c r="T554" s="19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89" t="s">
        <v>159</v>
      </c>
      <c r="AU554" s="189" t="s">
        <v>81</v>
      </c>
      <c r="AV554" s="13" t="s">
        <v>81</v>
      </c>
      <c r="AW554" s="13" t="s">
        <v>4</v>
      </c>
      <c r="AX554" s="13" t="s">
        <v>79</v>
      </c>
      <c r="AY554" s="189" t="s">
        <v>144</v>
      </c>
    </row>
    <row r="555" s="2" customFormat="1" ht="44.25" customHeight="1">
      <c r="A555" s="41"/>
      <c r="B555" s="168"/>
      <c r="C555" s="169" t="s">
        <v>1980</v>
      </c>
      <c r="D555" s="169" t="s">
        <v>146</v>
      </c>
      <c r="E555" s="170" t="s">
        <v>1981</v>
      </c>
      <c r="F555" s="171" t="s">
        <v>1982</v>
      </c>
      <c r="G555" s="172" t="s">
        <v>149</v>
      </c>
      <c r="H555" s="173">
        <v>14.140000000000001</v>
      </c>
      <c r="I555" s="174"/>
      <c r="J555" s="175">
        <f>ROUND(I555*H555,2)</f>
        <v>0</v>
      </c>
      <c r="K555" s="171" t="s">
        <v>150</v>
      </c>
      <c r="L555" s="42"/>
      <c r="M555" s="176" t="s">
        <v>3</v>
      </c>
      <c r="N555" s="177" t="s">
        <v>42</v>
      </c>
      <c r="O555" s="75"/>
      <c r="P555" s="178">
        <f>O555*H555</f>
        <v>0</v>
      </c>
      <c r="Q555" s="178">
        <v>0</v>
      </c>
      <c r="R555" s="178">
        <f>Q555*H555</f>
        <v>0</v>
      </c>
      <c r="S555" s="178">
        <v>0</v>
      </c>
      <c r="T555" s="179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180" t="s">
        <v>869</v>
      </c>
      <c r="AT555" s="180" t="s">
        <v>146</v>
      </c>
      <c r="AU555" s="180" t="s">
        <v>81</v>
      </c>
      <c r="AY555" s="22" t="s">
        <v>144</v>
      </c>
      <c r="BE555" s="181">
        <f>IF(N555="základní",J555,0)</f>
        <v>0</v>
      </c>
      <c r="BF555" s="181">
        <f>IF(N555="snížená",J555,0)</f>
        <v>0</v>
      </c>
      <c r="BG555" s="181">
        <f>IF(N555="zákl. přenesená",J555,0)</f>
        <v>0</v>
      </c>
      <c r="BH555" s="181">
        <f>IF(N555="sníž. přenesená",J555,0)</f>
        <v>0</v>
      </c>
      <c r="BI555" s="181">
        <f>IF(N555="nulová",J555,0)</f>
        <v>0</v>
      </c>
      <c r="BJ555" s="22" t="s">
        <v>79</v>
      </c>
      <c r="BK555" s="181">
        <f>ROUND(I555*H555,2)</f>
        <v>0</v>
      </c>
      <c r="BL555" s="22" t="s">
        <v>869</v>
      </c>
      <c r="BM555" s="180" t="s">
        <v>1983</v>
      </c>
    </row>
    <row r="556" s="2" customFormat="1">
      <c r="A556" s="41"/>
      <c r="B556" s="42"/>
      <c r="C556" s="41"/>
      <c r="D556" s="182" t="s">
        <v>153</v>
      </c>
      <c r="E556" s="41"/>
      <c r="F556" s="183" t="s">
        <v>1984</v>
      </c>
      <c r="G556" s="41"/>
      <c r="H556" s="41"/>
      <c r="I556" s="184"/>
      <c r="J556" s="41"/>
      <c r="K556" s="41"/>
      <c r="L556" s="42"/>
      <c r="M556" s="185"/>
      <c r="N556" s="186"/>
      <c r="O556" s="75"/>
      <c r="P556" s="75"/>
      <c r="Q556" s="75"/>
      <c r="R556" s="75"/>
      <c r="S556" s="75"/>
      <c r="T556" s="76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2" t="s">
        <v>153</v>
      </c>
      <c r="AU556" s="22" t="s">
        <v>81</v>
      </c>
    </row>
    <row r="557" s="13" customFormat="1">
      <c r="A557" s="13"/>
      <c r="B557" s="187"/>
      <c r="C557" s="13"/>
      <c r="D557" s="188" t="s">
        <v>159</v>
      </c>
      <c r="E557" s="189" t="s">
        <v>3</v>
      </c>
      <c r="F557" s="190" t="s">
        <v>1985</v>
      </c>
      <c r="G557" s="13"/>
      <c r="H557" s="191">
        <v>4.9000000000000004</v>
      </c>
      <c r="I557" s="192"/>
      <c r="J557" s="13"/>
      <c r="K557" s="13"/>
      <c r="L557" s="187"/>
      <c r="M557" s="193"/>
      <c r="N557" s="194"/>
      <c r="O557" s="194"/>
      <c r="P557" s="194"/>
      <c r="Q557" s="194"/>
      <c r="R557" s="194"/>
      <c r="S557" s="194"/>
      <c r="T557" s="19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89" t="s">
        <v>159</v>
      </c>
      <c r="AU557" s="189" t="s">
        <v>81</v>
      </c>
      <c r="AV557" s="13" t="s">
        <v>81</v>
      </c>
      <c r="AW557" s="13" t="s">
        <v>33</v>
      </c>
      <c r="AX557" s="13" t="s">
        <v>71</v>
      </c>
      <c r="AY557" s="189" t="s">
        <v>144</v>
      </c>
    </row>
    <row r="558" s="13" customFormat="1">
      <c r="A558" s="13"/>
      <c r="B558" s="187"/>
      <c r="C558" s="13"/>
      <c r="D558" s="188" t="s">
        <v>159</v>
      </c>
      <c r="E558" s="189" t="s">
        <v>3</v>
      </c>
      <c r="F558" s="190" t="s">
        <v>1427</v>
      </c>
      <c r="G558" s="13"/>
      <c r="H558" s="191">
        <v>9.2400000000000002</v>
      </c>
      <c r="I558" s="192"/>
      <c r="J558" s="13"/>
      <c r="K558" s="13"/>
      <c r="L558" s="187"/>
      <c r="M558" s="193"/>
      <c r="N558" s="194"/>
      <c r="O558" s="194"/>
      <c r="P558" s="194"/>
      <c r="Q558" s="194"/>
      <c r="R558" s="194"/>
      <c r="S558" s="194"/>
      <c r="T558" s="19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189" t="s">
        <v>159</v>
      </c>
      <c r="AU558" s="189" t="s">
        <v>81</v>
      </c>
      <c r="AV558" s="13" t="s">
        <v>81</v>
      </c>
      <c r="AW558" s="13" t="s">
        <v>33</v>
      </c>
      <c r="AX558" s="13" t="s">
        <v>71</v>
      </c>
      <c r="AY558" s="189" t="s">
        <v>144</v>
      </c>
    </row>
    <row r="559" s="14" customFormat="1">
      <c r="A559" s="14"/>
      <c r="B559" s="196"/>
      <c r="C559" s="14"/>
      <c r="D559" s="188" t="s">
        <v>159</v>
      </c>
      <c r="E559" s="197" t="s">
        <v>3</v>
      </c>
      <c r="F559" s="198" t="s">
        <v>163</v>
      </c>
      <c r="G559" s="14"/>
      <c r="H559" s="199">
        <v>14.140000000000001</v>
      </c>
      <c r="I559" s="200"/>
      <c r="J559" s="14"/>
      <c r="K559" s="14"/>
      <c r="L559" s="196"/>
      <c r="M559" s="201"/>
      <c r="N559" s="202"/>
      <c r="O559" s="202"/>
      <c r="P559" s="202"/>
      <c r="Q559" s="202"/>
      <c r="R559" s="202"/>
      <c r="S559" s="202"/>
      <c r="T559" s="20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197" t="s">
        <v>159</v>
      </c>
      <c r="AU559" s="197" t="s">
        <v>81</v>
      </c>
      <c r="AV559" s="14" t="s">
        <v>151</v>
      </c>
      <c r="AW559" s="14" t="s">
        <v>33</v>
      </c>
      <c r="AX559" s="14" t="s">
        <v>79</v>
      </c>
      <c r="AY559" s="197" t="s">
        <v>144</v>
      </c>
    </row>
    <row r="560" s="2" customFormat="1" ht="24.15" customHeight="1">
      <c r="A560" s="41"/>
      <c r="B560" s="168"/>
      <c r="C560" s="205" t="s">
        <v>1986</v>
      </c>
      <c r="D560" s="205" t="s">
        <v>238</v>
      </c>
      <c r="E560" s="206" t="s">
        <v>1987</v>
      </c>
      <c r="F560" s="207" t="s">
        <v>1988</v>
      </c>
      <c r="G560" s="208" t="s">
        <v>1989</v>
      </c>
      <c r="H560" s="209">
        <v>35.350000000000001</v>
      </c>
      <c r="I560" s="210"/>
      <c r="J560" s="211">
        <f>ROUND(I560*H560,2)</f>
        <v>0</v>
      </c>
      <c r="K560" s="207" t="s">
        <v>150</v>
      </c>
      <c r="L560" s="212"/>
      <c r="M560" s="213" t="s">
        <v>3</v>
      </c>
      <c r="N560" s="214" t="s">
        <v>42</v>
      </c>
      <c r="O560" s="75"/>
      <c r="P560" s="178">
        <f>O560*H560</f>
        <v>0</v>
      </c>
      <c r="Q560" s="178">
        <v>0.001</v>
      </c>
      <c r="R560" s="178">
        <f>Q560*H560</f>
        <v>0.035349999999999999</v>
      </c>
      <c r="S560" s="178">
        <v>0</v>
      </c>
      <c r="T560" s="179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180" t="s">
        <v>869</v>
      </c>
      <c r="AT560" s="180" t="s">
        <v>238</v>
      </c>
      <c r="AU560" s="180" t="s">
        <v>81</v>
      </c>
      <c r="AY560" s="22" t="s">
        <v>144</v>
      </c>
      <c r="BE560" s="181">
        <f>IF(N560="základní",J560,0)</f>
        <v>0</v>
      </c>
      <c r="BF560" s="181">
        <f>IF(N560="snížená",J560,0)</f>
        <v>0</v>
      </c>
      <c r="BG560" s="181">
        <f>IF(N560="zákl. přenesená",J560,0)</f>
        <v>0</v>
      </c>
      <c r="BH560" s="181">
        <f>IF(N560="sníž. přenesená",J560,0)</f>
        <v>0</v>
      </c>
      <c r="BI560" s="181">
        <f>IF(N560="nulová",J560,0)</f>
        <v>0</v>
      </c>
      <c r="BJ560" s="22" t="s">
        <v>79</v>
      </c>
      <c r="BK560" s="181">
        <f>ROUND(I560*H560,2)</f>
        <v>0</v>
      </c>
      <c r="BL560" s="22" t="s">
        <v>869</v>
      </c>
      <c r="BM560" s="180" t="s">
        <v>1990</v>
      </c>
    </row>
    <row r="561" s="13" customFormat="1">
      <c r="A561" s="13"/>
      <c r="B561" s="187"/>
      <c r="C561" s="13"/>
      <c r="D561" s="188" t="s">
        <v>159</v>
      </c>
      <c r="E561" s="13"/>
      <c r="F561" s="190" t="s">
        <v>1991</v>
      </c>
      <c r="G561" s="13"/>
      <c r="H561" s="191">
        <v>35.350000000000001</v>
      </c>
      <c r="I561" s="192"/>
      <c r="J561" s="13"/>
      <c r="K561" s="13"/>
      <c r="L561" s="187"/>
      <c r="M561" s="193"/>
      <c r="N561" s="194"/>
      <c r="O561" s="194"/>
      <c r="P561" s="194"/>
      <c r="Q561" s="194"/>
      <c r="R561" s="194"/>
      <c r="S561" s="194"/>
      <c r="T561" s="19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89" t="s">
        <v>159</v>
      </c>
      <c r="AU561" s="189" t="s">
        <v>81</v>
      </c>
      <c r="AV561" s="13" t="s">
        <v>81</v>
      </c>
      <c r="AW561" s="13" t="s">
        <v>4</v>
      </c>
      <c r="AX561" s="13" t="s">
        <v>79</v>
      </c>
      <c r="AY561" s="189" t="s">
        <v>144</v>
      </c>
    </row>
    <row r="562" s="2" customFormat="1" ht="21.75" customHeight="1">
      <c r="A562" s="41"/>
      <c r="B562" s="168"/>
      <c r="C562" s="205" t="s">
        <v>1992</v>
      </c>
      <c r="D562" s="205" t="s">
        <v>238</v>
      </c>
      <c r="E562" s="206" t="s">
        <v>1993</v>
      </c>
      <c r="F562" s="207" t="s">
        <v>1994</v>
      </c>
      <c r="G562" s="208" t="s">
        <v>149</v>
      </c>
      <c r="H562" s="209">
        <v>17.675000000000001</v>
      </c>
      <c r="I562" s="210"/>
      <c r="J562" s="211">
        <f>ROUND(I562*H562,2)</f>
        <v>0</v>
      </c>
      <c r="K562" s="207" t="s">
        <v>150</v>
      </c>
      <c r="L562" s="212"/>
      <c r="M562" s="213" t="s">
        <v>3</v>
      </c>
      <c r="N562" s="214" t="s">
        <v>42</v>
      </c>
      <c r="O562" s="75"/>
      <c r="P562" s="178">
        <f>O562*H562</f>
        <v>0</v>
      </c>
      <c r="Q562" s="178">
        <v>0.00014999999999999999</v>
      </c>
      <c r="R562" s="178">
        <f>Q562*H562</f>
        <v>0.00265125</v>
      </c>
      <c r="S562" s="178">
        <v>0</v>
      </c>
      <c r="T562" s="179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180" t="s">
        <v>869</v>
      </c>
      <c r="AT562" s="180" t="s">
        <v>238</v>
      </c>
      <c r="AU562" s="180" t="s">
        <v>81</v>
      </c>
      <c r="AY562" s="22" t="s">
        <v>144</v>
      </c>
      <c r="BE562" s="181">
        <f>IF(N562="základní",J562,0)</f>
        <v>0</v>
      </c>
      <c r="BF562" s="181">
        <f>IF(N562="snížená",J562,0)</f>
        <v>0</v>
      </c>
      <c r="BG562" s="181">
        <f>IF(N562="zákl. přenesená",J562,0)</f>
        <v>0</v>
      </c>
      <c r="BH562" s="181">
        <f>IF(N562="sníž. přenesená",J562,0)</f>
        <v>0</v>
      </c>
      <c r="BI562" s="181">
        <f>IF(N562="nulová",J562,0)</f>
        <v>0</v>
      </c>
      <c r="BJ562" s="22" t="s">
        <v>79</v>
      </c>
      <c r="BK562" s="181">
        <f>ROUND(I562*H562,2)</f>
        <v>0</v>
      </c>
      <c r="BL562" s="22" t="s">
        <v>869</v>
      </c>
      <c r="BM562" s="180" t="s">
        <v>1995</v>
      </c>
    </row>
    <row r="563" s="13" customFormat="1">
      <c r="A563" s="13"/>
      <c r="B563" s="187"/>
      <c r="C563" s="13"/>
      <c r="D563" s="188" t="s">
        <v>159</v>
      </c>
      <c r="E563" s="13"/>
      <c r="F563" s="190" t="s">
        <v>1996</v>
      </c>
      <c r="G563" s="13"/>
      <c r="H563" s="191">
        <v>17.675000000000001</v>
      </c>
      <c r="I563" s="192"/>
      <c r="J563" s="13"/>
      <c r="K563" s="13"/>
      <c r="L563" s="187"/>
      <c r="M563" s="193"/>
      <c r="N563" s="194"/>
      <c r="O563" s="194"/>
      <c r="P563" s="194"/>
      <c r="Q563" s="194"/>
      <c r="R563" s="194"/>
      <c r="S563" s="194"/>
      <c r="T563" s="19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89" t="s">
        <v>159</v>
      </c>
      <c r="AU563" s="189" t="s">
        <v>81</v>
      </c>
      <c r="AV563" s="13" t="s">
        <v>81</v>
      </c>
      <c r="AW563" s="13" t="s">
        <v>4</v>
      </c>
      <c r="AX563" s="13" t="s">
        <v>79</v>
      </c>
      <c r="AY563" s="189" t="s">
        <v>144</v>
      </c>
    </row>
    <row r="564" s="2" customFormat="1" ht="49.05" customHeight="1">
      <c r="A564" s="41"/>
      <c r="B564" s="168"/>
      <c r="C564" s="169" t="s">
        <v>1997</v>
      </c>
      <c r="D564" s="169" t="s">
        <v>146</v>
      </c>
      <c r="E564" s="170" t="s">
        <v>855</v>
      </c>
      <c r="F564" s="171" t="s">
        <v>856</v>
      </c>
      <c r="G564" s="172" t="s">
        <v>210</v>
      </c>
      <c r="H564" s="173">
        <v>0.46000000000000002</v>
      </c>
      <c r="I564" s="174"/>
      <c r="J564" s="175">
        <f>ROUND(I564*H564,2)</f>
        <v>0</v>
      </c>
      <c r="K564" s="171" t="s">
        <v>150</v>
      </c>
      <c r="L564" s="42"/>
      <c r="M564" s="176" t="s">
        <v>3</v>
      </c>
      <c r="N564" s="177" t="s">
        <v>42</v>
      </c>
      <c r="O564" s="75"/>
      <c r="P564" s="178">
        <f>O564*H564</f>
        <v>0</v>
      </c>
      <c r="Q564" s="178">
        <v>0</v>
      </c>
      <c r="R564" s="178">
        <f>Q564*H564</f>
        <v>0</v>
      </c>
      <c r="S564" s="178">
        <v>0</v>
      </c>
      <c r="T564" s="179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180" t="s">
        <v>242</v>
      </c>
      <c r="AT564" s="180" t="s">
        <v>146</v>
      </c>
      <c r="AU564" s="180" t="s">
        <v>81</v>
      </c>
      <c r="AY564" s="22" t="s">
        <v>144</v>
      </c>
      <c r="BE564" s="181">
        <f>IF(N564="základní",J564,0)</f>
        <v>0</v>
      </c>
      <c r="BF564" s="181">
        <f>IF(N564="snížená",J564,0)</f>
        <v>0</v>
      </c>
      <c r="BG564" s="181">
        <f>IF(N564="zákl. přenesená",J564,0)</f>
        <v>0</v>
      </c>
      <c r="BH564" s="181">
        <f>IF(N564="sníž. přenesená",J564,0)</f>
        <v>0</v>
      </c>
      <c r="BI564" s="181">
        <f>IF(N564="nulová",J564,0)</f>
        <v>0</v>
      </c>
      <c r="BJ564" s="22" t="s">
        <v>79</v>
      </c>
      <c r="BK564" s="181">
        <f>ROUND(I564*H564,2)</f>
        <v>0</v>
      </c>
      <c r="BL564" s="22" t="s">
        <v>242</v>
      </c>
      <c r="BM564" s="180" t="s">
        <v>1998</v>
      </c>
    </row>
    <row r="565" s="2" customFormat="1">
      <c r="A565" s="41"/>
      <c r="B565" s="42"/>
      <c r="C565" s="41"/>
      <c r="D565" s="182" t="s">
        <v>153</v>
      </c>
      <c r="E565" s="41"/>
      <c r="F565" s="183" t="s">
        <v>1999</v>
      </c>
      <c r="G565" s="41"/>
      <c r="H565" s="41"/>
      <c r="I565" s="184"/>
      <c r="J565" s="41"/>
      <c r="K565" s="41"/>
      <c r="L565" s="42"/>
      <c r="M565" s="185"/>
      <c r="N565" s="186"/>
      <c r="O565" s="75"/>
      <c r="P565" s="75"/>
      <c r="Q565" s="75"/>
      <c r="R565" s="75"/>
      <c r="S565" s="75"/>
      <c r="T565" s="76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2" t="s">
        <v>153</v>
      </c>
      <c r="AU565" s="22" t="s">
        <v>81</v>
      </c>
    </row>
    <row r="566" s="12" customFormat="1" ht="22.8" customHeight="1">
      <c r="A566" s="12"/>
      <c r="B566" s="155"/>
      <c r="C566" s="12"/>
      <c r="D566" s="156" t="s">
        <v>70</v>
      </c>
      <c r="E566" s="166" t="s">
        <v>2000</v>
      </c>
      <c r="F566" s="166" t="s">
        <v>2001</v>
      </c>
      <c r="G566" s="12"/>
      <c r="H566" s="12"/>
      <c r="I566" s="158"/>
      <c r="J566" s="167">
        <f>BK566</f>
        <v>0</v>
      </c>
      <c r="K566" s="12"/>
      <c r="L566" s="155"/>
      <c r="M566" s="160"/>
      <c r="N566" s="161"/>
      <c r="O566" s="161"/>
      <c r="P566" s="162">
        <f>SUM(P567:P593)</f>
        <v>0</v>
      </c>
      <c r="Q566" s="161"/>
      <c r="R566" s="162">
        <f>SUM(R567:R593)</f>
        <v>0</v>
      </c>
      <c r="S566" s="161"/>
      <c r="T566" s="163">
        <f>SUM(T567:T593)</f>
        <v>0.75370000000000004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156" t="s">
        <v>81</v>
      </c>
      <c r="AT566" s="164" t="s">
        <v>70</v>
      </c>
      <c r="AU566" s="164" t="s">
        <v>79</v>
      </c>
      <c r="AY566" s="156" t="s">
        <v>144</v>
      </c>
      <c r="BK566" s="165">
        <f>SUM(BK567:BK593)</f>
        <v>0</v>
      </c>
    </row>
    <row r="567" s="2" customFormat="1" ht="33" customHeight="1">
      <c r="A567" s="41"/>
      <c r="B567" s="168"/>
      <c r="C567" s="169" t="s">
        <v>2002</v>
      </c>
      <c r="D567" s="169" t="s">
        <v>146</v>
      </c>
      <c r="E567" s="170" t="s">
        <v>2003</v>
      </c>
      <c r="F567" s="171" t="s">
        <v>2004</v>
      </c>
      <c r="G567" s="172" t="s">
        <v>171</v>
      </c>
      <c r="H567" s="173">
        <v>28.539999999999999</v>
      </c>
      <c r="I567" s="174"/>
      <c r="J567" s="175">
        <f>ROUND(I567*H567,2)</f>
        <v>0</v>
      </c>
      <c r="K567" s="171" t="s">
        <v>150</v>
      </c>
      <c r="L567" s="42"/>
      <c r="M567" s="176" t="s">
        <v>3</v>
      </c>
      <c r="N567" s="177" t="s">
        <v>42</v>
      </c>
      <c r="O567" s="75"/>
      <c r="P567" s="178">
        <f>O567*H567</f>
        <v>0</v>
      </c>
      <c r="Q567" s="178">
        <v>0</v>
      </c>
      <c r="R567" s="178">
        <f>Q567*H567</f>
        <v>0</v>
      </c>
      <c r="S567" s="178">
        <v>0.025000000000000001</v>
      </c>
      <c r="T567" s="179">
        <f>S567*H567</f>
        <v>0.71350000000000002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180" t="s">
        <v>869</v>
      </c>
      <c r="AT567" s="180" t="s">
        <v>146</v>
      </c>
      <c r="AU567" s="180" t="s">
        <v>81</v>
      </c>
      <c r="AY567" s="22" t="s">
        <v>144</v>
      </c>
      <c r="BE567" s="181">
        <f>IF(N567="základní",J567,0)</f>
        <v>0</v>
      </c>
      <c r="BF567" s="181">
        <f>IF(N567="snížená",J567,0)</f>
        <v>0</v>
      </c>
      <c r="BG567" s="181">
        <f>IF(N567="zákl. přenesená",J567,0)</f>
        <v>0</v>
      </c>
      <c r="BH567" s="181">
        <f>IF(N567="sníž. přenesená",J567,0)</f>
        <v>0</v>
      </c>
      <c r="BI567" s="181">
        <f>IF(N567="nulová",J567,0)</f>
        <v>0</v>
      </c>
      <c r="BJ567" s="22" t="s">
        <v>79</v>
      </c>
      <c r="BK567" s="181">
        <f>ROUND(I567*H567,2)</f>
        <v>0</v>
      </c>
      <c r="BL567" s="22" t="s">
        <v>869</v>
      </c>
      <c r="BM567" s="180" t="s">
        <v>2005</v>
      </c>
    </row>
    <row r="568" s="2" customFormat="1">
      <c r="A568" s="41"/>
      <c r="B568" s="42"/>
      <c r="C568" s="41"/>
      <c r="D568" s="182" t="s">
        <v>153</v>
      </c>
      <c r="E568" s="41"/>
      <c r="F568" s="183" t="s">
        <v>2006</v>
      </c>
      <c r="G568" s="41"/>
      <c r="H568" s="41"/>
      <c r="I568" s="184"/>
      <c r="J568" s="41"/>
      <c r="K568" s="41"/>
      <c r="L568" s="42"/>
      <c r="M568" s="185"/>
      <c r="N568" s="186"/>
      <c r="O568" s="75"/>
      <c r="P568" s="75"/>
      <c r="Q568" s="75"/>
      <c r="R568" s="75"/>
      <c r="S568" s="75"/>
      <c r="T568" s="76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2" t="s">
        <v>153</v>
      </c>
      <c r="AU568" s="22" t="s">
        <v>81</v>
      </c>
    </row>
    <row r="569" s="16" customFormat="1">
      <c r="A569" s="16"/>
      <c r="B569" s="231"/>
      <c r="C569" s="16"/>
      <c r="D569" s="188" t="s">
        <v>159</v>
      </c>
      <c r="E569" s="232" t="s">
        <v>3</v>
      </c>
      <c r="F569" s="233" t="s">
        <v>2007</v>
      </c>
      <c r="G569" s="16"/>
      <c r="H569" s="232" t="s">
        <v>3</v>
      </c>
      <c r="I569" s="234"/>
      <c r="J569" s="16"/>
      <c r="K569" s="16"/>
      <c r="L569" s="231"/>
      <c r="M569" s="235"/>
      <c r="N569" s="236"/>
      <c r="O569" s="236"/>
      <c r="P569" s="236"/>
      <c r="Q569" s="236"/>
      <c r="R569" s="236"/>
      <c r="S569" s="236"/>
      <c r="T569" s="237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T569" s="232" t="s">
        <v>159</v>
      </c>
      <c r="AU569" s="232" t="s">
        <v>81</v>
      </c>
      <c r="AV569" s="16" t="s">
        <v>79</v>
      </c>
      <c r="AW569" s="16" t="s">
        <v>33</v>
      </c>
      <c r="AX569" s="16" t="s">
        <v>71</v>
      </c>
      <c r="AY569" s="232" t="s">
        <v>144</v>
      </c>
    </row>
    <row r="570" s="13" customFormat="1">
      <c r="A570" s="13"/>
      <c r="B570" s="187"/>
      <c r="C570" s="13"/>
      <c r="D570" s="188" t="s">
        <v>159</v>
      </c>
      <c r="E570" s="189" t="s">
        <v>3</v>
      </c>
      <c r="F570" s="190" t="s">
        <v>2008</v>
      </c>
      <c r="G570" s="13"/>
      <c r="H570" s="191">
        <v>11.4</v>
      </c>
      <c r="I570" s="192"/>
      <c r="J570" s="13"/>
      <c r="K570" s="13"/>
      <c r="L570" s="187"/>
      <c r="M570" s="193"/>
      <c r="N570" s="194"/>
      <c r="O570" s="194"/>
      <c r="P570" s="194"/>
      <c r="Q570" s="194"/>
      <c r="R570" s="194"/>
      <c r="S570" s="194"/>
      <c r="T570" s="195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189" t="s">
        <v>159</v>
      </c>
      <c r="AU570" s="189" t="s">
        <v>81</v>
      </c>
      <c r="AV570" s="13" t="s">
        <v>81</v>
      </c>
      <c r="AW570" s="13" t="s">
        <v>33</v>
      </c>
      <c r="AX570" s="13" t="s">
        <v>71</v>
      </c>
      <c r="AY570" s="189" t="s">
        <v>144</v>
      </c>
    </row>
    <row r="571" s="16" customFormat="1">
      <c r="A571" s="16"/>
      <c r="B571" s="231"/>
      <c r="C571" s="16"/>
      <c r="D571" s="188" t="s">
        <v>159</v>
      </c>
      <c r="E571" s="232" t="s">
        <v>3</v>
      </c>
      <c r="F571" s="233" t="s">
        <v>2009</v>
      </c>
      <c r="G571" s="16"/>
      <c r="H571" s="232" t="s">
        <v>3</v>
      </c>
      <c r="I571" s="234"/>
      <c r="J571" s="16"/>
      <c r="K571" s="16"/>
      <c r="L571" s="231"/>
      <c r="M571" s="235"/>
      <c r="N571" s="236"/>
      <c r="O571" s="236"/>
      <c r="P571" s="236"/>
      <c r="Q571" s="236"/>
      <c r="R571" s="236"/>
      <c r="S571" s="236"/>
      <c r="T571" s="237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T571" s="232" t="s">
        <v>159</v>
      </c>
      <c r="AU571" s="232" t="s">
        <v>81</v>
      </c>
      <c r="AV571" s="16" t="s">
        <v>79</v>
      </c>
      <c r="AW571" s="16" t="s">
        <v>33</v>
      </c>
      <c r="AX571" s="16" t="s">
        <v>71</v>
      </c>
      <c r="AY571" s="232" t="s">
        <v>144</v>
      </c>
    </row>
    <row r="572" s="13" customFormat="1">
      <c r="A572" s="13"/>
      <c r="B572" s="187"/>
      <c r="C572" s="13"/>
      <c r="D572" s="188" t="s">
        <v>159</v>
      </c>
      <c r="E572" s="189" t="s">
        <v>3</v>
      </c>
      <c r="F572" s="190" t="s">
        <v>2010</v>
      </c>
      <c r="G572" s="13"/>
      <c r="H572" s="191">
        <v>5.7999999999999998</v>
      </c>
      <c r="I572" s="192"/>
      <c r="J572" s="13"/>
      <c r="K572" s="13"/>
      <c r="L572" s="187"/>
      <c r="M572" s="193"/>
      <c r="N572" s="194"/>
      <c r="O572" s="194"/>
      <c r="P572" s="194"/>
      <c r="Q572" s="194"/>
      <c r="R572" s="194"/>
      <c r="S572" s="194"/>
      <c r="T572" s="19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89" t="s">
        <v>159</v>
      </c>
      <c r="AU572" s="189" t="s">
        <v>81</v>
      </c>
      <c r="AV572" s="13" t="s">
        <v>81</v>
      </c>
      <c r="AW572" s="13" t="s">
        <v>33</v>
      </c>
      <c r="AX572" s="13" t="s">
        <v>71</v>
      </c>
      <c r="AY572" s="189" t="s">
        <v>144</v>
      </c>
    </row>
    <row r="573" s="16" customFormat="1">
      <c r="A573" s="16"/>
      <c r="B573" s="231"/>
      <c r="C573" s="16"/>
      <c r="D573" s="188" t="s">
        <v>159</v>
      </c>
      <c r="E573" s="232" t="s">
        <v>3</v>
      </c>
      <c r="F573" s="233" t="s">
        <v>2011</v>
      </c>
      <c r="G573" s="16"/>
      <c r="H573" s="232" t="s">
        <v>3</v>
      </c>
      <c r="I573" s="234"/>
      <c r="J573" s="16"/>
      <c r="K573" s="16"/>
      <c r="L573" s="231"/>
      <c r="M573" s="235"/>
      <c r="N573" s="236"/>
      <c r="O573" s="236"/>
      <c r="P573" s="236"/>
      <c r="Q573" s="236"/>
      <c r="R573" s="236"/>
      <c r="S573" s="236"/>
      <c r="T573" s="237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T573" s="232" t="s">
        <v>159</v>
      </c>
      <c r="AU573" s="232" t="s">
        <v>81</v>
      </c>
      <c r="AV573" s="16" t="s">
        <v>79</v>
      </c>
      <c r="AW573" s="16" t="s">
        <v>33</v>
      </c>
      <c r="AX573" s="16" t="s">
        <v>71</v>
      </c>
      <c r="AY573" s="232" t="s">
        <v>144</v>
      </c>
    </row>
    <row r="574" s="13" customFormat="1">
      <c r="A574" s="13"/>
      <c r="B574" s="187"/>
      <c r="C574" s="13"/>
      <c r="D574" s="188" t="s">
        <v>159</v>
      </c>
      <c r="E574" s="189" t="s">
        <v>3</v>
      </c>
      <c r="F574" s="190" t="s">
        <v>2012</v>
      </c>
      <c r="G574" s="13"/>
      <c r="H574" s="191">
        <v>6.5999999999999996</v>
      </c>
      <c r="I574" s="192"/>
      <c r="J574" s="13"/>
      <c r="K574" s="13"/>
      <c r="L574" s="187"/>
      <c r="M574" s="193"/>
      <c r="N574" s="194"/>
      <c r="O574" s="194"/>
      <c r="P574" s="194"/>
      <c r="Q574" s="194"/>
      <c r="R574" s="194"/>
      <c r="S574" s="194"/>
      <c r="T574" s="19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89" t="s">
        <v>159</v>
      </c>
      <c r="AU574" s="189" t="s">
        <v>81</v>
      </c>
      <c r="AV574" s="13" t="s">
        <v>81</v>
      </c>
      <c r="AW574" s="13" t="s">
        <v>33</v>
      </c>
      <c r="AX574" s="13" t="s">
        <v>71</v>
      </c>
      <c r="AY574" s="189" t="s">
        <v>144</v>
      </c>
    </row>
    <row r="575" s="13" customFormat="1">
      <c r="A575" s="13"/>
      <c r="B575" s="187"/>
      <c r="C575" s="13"/>
      <c r="D575" s="188" t="s">
        <v>159</v>
      </c>
      <c r="E575" s="189" t="s">
        <v>3</v>
      </c>
      <c r="F575" s="190" t="s">
        <v>2013</v>
      </c>
      <c r="G575" s="13"/>
      <c r="H575" s="191">
        <v>4.7400000000000002</v>
      </c>
      <c r="I575" s="192"/>
      <c r="J575" s="13"/>
      <c r="K575" s="13"/>
      <c r="L575" s="187"/>
      <c r="M575" s="193"/>
      <c r="N575" s="194"/>
      <c r="O575" s="194"/>
      <c r="P575" s="194"/>
      <c r="Q575" s="194"/>
      <c r="R575" s="194"/>
      <c r="S575" s="194"/>
      <c r="T575" s="19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89" t="s">
        <v>159</v>
      </c>
      <c r="AU575" s="189" t="s">
        <v>81</v>
      </c>
      <c r="AV575" s="13" t="s">
        <v>81</v>
      </c>
      <c r="AW575" s="13" t="s">
        <v>33</v>
      </c>
      <c r="AX575" s="13" t="s">
        <v>71</v>
      </c>
      <c r="AY575" s="189" t="s">
        <v>144</v>
      </c>
    </row>
    <row r="576" s="14" customFormat="1">
      <c r="A576" s="14"/>
      <c r="B576" s="196"/>
      <c r="C576" s="14"/>
      <c r="D576" s="188" t="s">
        <v>159</v>
      </c>
      <c r="E576" s="197" t="s">
        <v>3</v>
      </c>
      <c r="F576" s="198" t="s">
        <v>163</v>
      </c>
      <c r="G576" s="14"/>
      <c r="H576" s="199">
        <v>28.539999999999999</v>
      </c>
      <c r="I576" s="200"/>
      <c r="J576" s="14"/>
      <c r="K576" s="14"/>
      <c r="L576" s="196"/>
      <c r="M576" s="201"/>
      <c r="N576" s="202"/>
      <c r="O576" s="202"/>
      <c r="P576" s="202"/>
      <c r="Q576" s="202"/>
      <c r="R576" s="202"/>
      <c r="S576" s="202"/>
      <c r="T576" s="20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197" t="s">
        <v>159</v>
      </c>
      <c r="AU576" s="197" t="s">
        <v>81</v>
      </c>
      <c r="AV576" s="14" t="s">
        <v>151</v>
      </c>
      <c r="AW576" s="14" t="s">
        <v>33</v>
      </c>
      <c r="AX576" s="14" t="s">
        <v>79</v>
      </c>
      <c r="AY576" s="197" t="s">
        <v>144</v>
      </c>
    </row>
    <row r="577" s="2" customFormat="1" ht="24.15" customHeight="1">
      <c r="A577" s="41"/>
      <c r="B577" s="168"/>
      <c r="C577" s="169" t="s">
        <v>2014</v>
      </c>
      <c r="D577" s="169" t="s">
        <v>146</v>
      </c>
      <c r="E577" s="170" t="s">
        <v>2015</v>
      </c>
      <c r="F577" s="171" t="s">
        <v>2016</v>
      </c>
      <c r="G577" s="172" t="s">
        <v>171</v>
      </c>
      <c r="H577" s="173">
        <v>13.4</v>
      </c>
      <c r="I577" s="174"/>
      <c r="J577" s="175">
        <f>ROUND(I577*H577,2)</f>
        <v>0</v>
      </c>
      <c r="K577" s="171" t="s">
        <v>150</v>
      </c>
      <c r="L577" s="42"/>
      <c r="M577" s="176" t="s">
        <v>3</v>
      </c>
      <c r="N577" s="177" t="s">
        <v>42</v>
      </c>
      <c r="O577" s="75"/>
      <c r="P577" s="178">
        <f>O577*H577</f>
        <v>0</v>
      </c>
      <c r="Q577" s="178">
        <v>0</v>
      </c>
      <c r="R577" s="178">
        <f>Q577*H577</f>
        <v>0</v>
      </c>
      <c r="S577" s="178">
        <v>0.0030000000000000001</v>
      </c>
      <c r="T577" s="179">
        <f>S577*H577</f>
        <v>0.0402</v>
      </c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R577" s="180" t="s">
        <v>869</v>
      </c>
      <c r="AT577" s="180" t="s">
        <v>146</v>
      </c>
      <c r="AU577" s="180" t="s">
        <v>81</v>
      </c>
      <c r="AY577" s="22" t="s">
        <v>144</v>
      </c>
      <c r="BE577" s="181">
        <f>IF(N577="základní",J577,0)</f>
        <v>0</v>
      </c>
      <c r="BF577" s="181">
        <f>IF(N577="snížená",J577,0)</f>
        <v>0</v>
      </c>
      <c r="BG577" s="181">
        <f>IF(N577="zákl. přenesená",J577,0)</f>
        <v>0</v>
      </c>
      <c r="BH577" s="181">
        <f>IF(N577="sníž. přenesená",J577,0)</f>
        <v>0</v>
      </c>
      <c r="BI577" s="181">
        <f>IF(N577="nulová",J577,0)</f>
        <v>0</v>
      </c>
      <c r="BJ577" s="22" t="s">
        <v>79</v>
      </c>
      <c r="BK577" s="181">
        <f>ROUND(I577*H577,2)</f>
        <v>0</v>
      </c>
      <c r="BL577" s="22" t="s">
        <v>869</v>
      </c>
      <c r="BM577" s="180" t="s">
        <v>2017</v>
      </c>
    </row>
    <row r="578" s="2" customFormat="1">
      <c r="A578" s="41"/>
      <c r="B578" s="42"/>
      <c r="C578" s="41"/>
      <c r="D578" s="182" t="s">
        <v>153</v>
      </c>
      <c r="E578" s="41"/>
      <c r="F578" s="183" t="s">
        <v>2018</v>
      </c>
      <c r="G578" s="41"/>
      <c r="H578" s="41"/>
      <c r="I578" s="184"/>
      <c r="J578" s="41"/>
      <c r="K578" s="41"/>
      <c r="L578" s="42"/>
      <c r="M578" s="185"/>
      <c r="N578" s="186"/>
      <c r="O578" s="75"/>
      <c r="P578" s="75"/>
      <c r="Q578" s="75"/>
      <c r="R578" s="75"/>
      <c r="S578" s="75"/>
      <c r="T578" s="76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T578" s="22" t="s">
        <v>153</v>
      </c>
      <c r="AU578" s="22" t="s">
        <v>81</v>
      </c>
    </row>
    <row r="579" s="16" customFormat="1">
      <c r="A579" s="16"/>
      <c r="B579" s="231"/>
      <c r="C579" s="16"/>
      <c r="D579" s="188" t="s">
        <v>159</v>
      </c>
      <c r="E579" s="232" t="s">
        <v>3</v>
      </c>
      <c r="F579" s="233" t="s">
        <v>2019</v>
      </c>
      <c r="G579" s="16"/>
      <c r="H579" s="232" t="s">
        <v>3</v>
      </c>
      <c r="I579" s="234"/>
      <c r="J579" s="16"/>
      <c r="K579" s="16"/>
      <c r="L579" s="231"/>
      <c r="M579" s="235"/>
      <c r="N579" s="236"/>
      <c r="O579" s="236"/>
      <c r="P579" s="236"/>
      <c r="Q579" s="236"/>
      <c r="R579" s="236"/>
      <c r="S579" s="236"/>
      <c r="T579" s="237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T579" s="232" t="s">
        <v>159</v>
      </c>
      <c r="AU579" s="232" t="s">
        <v>81</v>
      </c>
      <c r="AV579" s="16" t="s">
        <v>79</v>
      </c>
      <c r="AW579" s="16" t="s">
        <v>33</v>
      </c>
      <c r="AX579" s="16" t="s">
        <v>71</v>
      </c>
      <c r="AY579" s="232" t="s">
        <v>144</v>
      </c>
    </row>
    <row r="580" s="13" customFormat="1">
      <c r="A580" s="13"/>
      <c r="B580" s="187"/>
      <c r="C580" s="13"/>
      <c r="D580" s="188" t="s">
        <v>159</v>
      </c>
      <c r="E580" s="189" t="s">
        <v>3</v>
      </c>
      <c r="F580" s="190" t="s">
        <v>2020</v>
      </c>
      <c r="G580" s="13"/>
      <c r="H580" s="191">
        <v>13.4</v>
      </c>
      <c r="I580" s="192"/>
      <c r="J580" s="13"/>
      <c r="K580" s="13"/>
      <c r="L580" s="187"/>
      <c r="M580" s="193"/>
      <c r="N580" s="194"/>
      <c r="O580" s="194"/>
      <c r="P580" s="194"/>
      <c r="Q580" s="194"/>
      <c r="R580" s="194"/>
      <c r="S580" s="194"/>
      <c r="T580" s="19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89" t="s">
        <v>159</v>
      </c>
      <c r="AU580" s="189" t="s">
        <v>81</v>
      </c>
      <c r="AV580" s="13" t="s">
        <v>81</v>
      </c>
      <c r="AW580" s="13" t="s">
        <v>33</v>
      </c>
      <c r="AX580" s="13" t="s">
        <v>79</v>
      </c>
      <c r="AY580" s="189" t="s">
        <v>144</v>
      </c>
    </row>
    <row r="581" s="2" customFormat="1" ht="24.15" customHeight="1">
      <c r="A581" s="41"/>
      <c r="B581" s="168"/>
      <c r="C581" s="169" t="s">
        <v>2021</v>
      </c>
      <c r="D581" s="169" t="s">
        <v>146</v>
      </c>
      <c r="E581" s="170" t="s">
        <v>2022</v>
      </c>
      <c r="F581" s="171" t="s">
        <v>2023</v>
      </c>
      <c r="G581" s="172" t="s">
        <v>2024</v>
      </c>
      <c r="H581" s="173">
        <v>28.539999999999999</v>
      </c>
      <c r="I581" s="174"/>
      <c r="J581" s="175">
        <f>ROUND(I581*H581,2)</f>
        <v>0</v>
      </c>
      <c r="K581" s="171" t="s">
        <v>590</v>
      </c>
      <c r="L581" s="42"/>
      <c r="M581" s="176" t="s">
        <v>3</v>
      </c>
      <c r="N581" s="177" t="s">
        <v>42</v>
      </c>
      <c r="O581" s="75"/>
      <c r="P581" s="178">
        <f>O581*H581</f>
        <v>0</v>
      </c>
      <c r="Q581" s="178">
        <v>0</v>
      </c>
      <c r="R581" s="178">
        <f>Q581*H581</f>
        <v>0</v>
      </c>
      <c r="S581" s="178">
        <v>0</v>
      </c>
      <c r="T581" s="179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180" t="s">
        <v>151</v>
      </c>
      <c r="AT581" s="180" t="s">
        <v>146</v>
      </c>
      <c r="AU581" s="180" t="s">
        <v>81</v>
      </c>
      <c r="AY581" s="22" t="s">
        <v>144</v>
      </c>
      <c r="BE581" s="181">
        <f>IF(N581="základní",J581,0)</f>
        <v>0</v>
      </c>
      <c r="BF581" s="181">
        <f>IF(N581="snížená",J581,0)</f>
        <v>0</v>
      </c>
      <c r="BG581" s="181">
        <f>IF(N581="zákl. přenesená",J581,0)</f>
        <v>0</v>
      </c>
      <c r="BH581" s="181">
        <f>IF(N581="sníž. přenesená",J581,0)</f>
        <v>0</v>
      </c>
      <c r="BI581" s="181">
        <f>IF(N581="nulová",J581,0)</f>
        <v>0</v>
      </c>
      <c r="BJ581" s="22" t="s">
        <v>79</v>
      </c>
      <c r="BK581" s="181">
        <f>ROUND(I581*H581,2)</f>
        <v>0</v>
      </c>
      <c r="BL581" s="22" t="s">
        <v>151</v>
      </c>
      <c r="BM581" s="180" t="s">
        <v>2025</v>
      </c>
    </row>
    <row r="582" s="16" customFormat="1">
      <c r="A582" s="16"/>
      <c r="B582" s="231"/>
      <c r="C582" s="16"/>
      <c r="D582" s="188" t="s">
        <v>159</v>
      </c>
      <c r="E582" s="232" t="s">
        <v>3</v>
      </c>
      <c r="F582" s="233" t="s">
        <v>2007</v>
      </c>
      <c r="G582" s="16"/>
      <c r="H582" s="232" t="s">
        <v>3</v>
      </c>
      <c r="I582" s="234"/>
      <c r="J582" s="16"/>
      <c r="K582" s="16"/>
      <c r="L582" s="231"/>
      <c r="M582" s="235"/>
      <c r="N582" s="236"/>
      <c r="O582" s="236"/>
      <c r="P582" s="236"/>
      <c r="Q582" s="236"/>
      <c r="R582" s="236"/>
      <c r="S582" s="236"/>
      <c r="T582" s="237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T582" s="232" t="s">
        <v>159</v>
      </c>
      <c r="AU582" s="232" t="s">
        <v>81</v>
      </c>
      <c r="AV582" s="16" t="s">
        <v>79</v>
      </c>
      <c r="AW582" s="16" t="s">
        <v>33</v>
      </c>
      <c r="AX582" s="16" t="s">
        <v>71</v>
      </c>
      <c r="AY582" s="232" t="s">
        <v>144</v>
      </c>
    </row>
    <row r="583" s="13" customFormat="1">
      <c r="A583" s="13"/>
      <c r="B583" s="187"/>
      <c r="C583" s="13"/>
      <c r="D583" s="188" t="s">
        <v>159</v>
      </c>
      <c r="E583" s="189" t="s">
        <v>3</v>
      </c>
      <c r="F583" s="190" t="s">
        <v>2008</v>
      </c>
      <c r="G583" s="13"/>
      <c r="H583" s="191">
        <v>11.4</v>
      </c>
      <c r="I583" s="192"/>
      <c r="J583" s="13"/>
      <c r="K583" s="13"/>
      <c r="L583" s="187"/>
      <c r="M583" s="193"/>
      <c r="N583" s="194"/>
      <c r="O583" s="194"/>
      <c r="P583" s="194"/>
      <c r="Q583" s="194"/>
      <c r="R583" s="194"/>
      <c r="S583" s="194"/>
      <c r="T583" s="19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189" t="s">
        <v>159</v>
      </c>
      <c r="AU583" s="189" t="s">
        <v>81</v>
      </c>
      <c r="AV583" s="13" t="s">
        <v>81</v>
      </c>
      <c r="AW583" s="13" t="s">
        <v>33</v>
      </c>
      <c r="AX583" s="13" t="s">
        <v>71</v>
      </c>
      <c r="AY583" s="189" t="s">
        <v>144</v>
      </c>
    </row>
    <row r="584" s="16" customFormat="1">
      <c r="A584" s="16"/>
      <c r="B584" s="231"/>
      <c r="C584" s="16"/>
      <c r="D584" s="188" t="s">
        <v>159</v>
      </c>
      <c r="E584" s="232" t="s">
        <v>3</v>
      </c>
      <c r="F584" s="233" t="s">
        <v>2009</v>
      </c>
      <c r="G584" s="16"/>
      <c r="H584" s="232" t="s">
        <v>3</v>
      </c>
      <c r="I584" s="234"/>
      <c r="J584" s="16"/>
      <c r="K584" s="16"/>
      <c r="L584" s="231"/>
      <c r="M584" s="235"/>
      <c r="N584" s="236"/>
      <c r="O584" s="236"/>
      <c r="P584" s="236"/>
      <c r="Q584" s="236"/>
      <c r="R584" s="236"/>
      <c r="S584" s="236"/>
      <c r="T584" s="237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T584" s="232" t="s">
        <v>159</v>
      </c>
      <c r="AU584" s="232" t="s">
        <v>81</v>
      </c>
      <c r="AV584" s="16" t="s">
        <v>79</v>
      </c>
      <c r="AW584" s="16" t="s">
        <v>33</v>
      </c>
      <c r="AX584" s="16" t="s">
        <v>71</v>
      </c>
      <c r="AY584" s="232" t="s">
        <v>144</v>
      </c>
    </row>
    <row r="585" s="13" customFormat="1">
      <c r="A585" s="13"/>
      <c r="B585" s="187"/>
      <c r="C585" s="13"/>
      <c r="D585" s="188" t="s">
        <v>159</v>
      </c>
      <c r="E585" s="189" t="s">
        <v>3</v>
      </c>
      <c r="F585" s="190" t="s">
        <v>2010</v>
      </c>
      <c r="G585" s="13"/>
      <c r="H585" s="191">
        <v>5.7999999999999998</v>
      </c>
      <c r="I585" s="192"/>
      <c r="J585" s="13"/>
      <c r="K585" s="13"/>
      <c r="L585" s="187"/>
      <c r="M585" s="193"/>
      <c r="N585" s="194"/>
      <c r="O585" s="194"/>
      <c r="P585" s="194"/>
      <c r="Q585" s="194"/>
      <c r="R585" s="194"/>
      <c r="S585" s="194"/>
      <c r="T585" s="19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89" t="s">
        <v>159</v>
      </c>
      <c r="AU585" s="189" t="s">
        <v>81</v>
      </c>
      <c r="AV585" s="13" t="s">
        <v>81</v>
      </c>
      <c r="AW585" s="13" t="s">
        <v>33</v>
      </c>
      <c r="AX585" s="13" t="s">
        <v>71</v>
      </c>
      <c r="AY585" s="189" t="s">
        <v>144</v>
      </c>
    </row>
    <row r="586" s="16" customFormat="1">
      <c r="A586" s="16"/>
      <c r="B586" s="231"/>
      <c r="C586" s="16"/>
      <c r="D586" s="188" t="s">
        <v>159</v>
      </c>
      <c r="E586" s="232" t="s">
        <v>3</v>
      </c>
      <c r="F586" s="233" t="s">
        <v>2011</v>
      </c>
      <c r="G586" s="16"/>
      <c r="H586" s="232" t="s">
        <v>3</v>
      </c>
      <c r="I586" s="234"/>
      <c r="J586" s="16"/>
      <c r="K586" s="16"/>
      <c r="L586" s="231"/>
      <c r="M586" s="235"/>
      <c r="N586" s="236"/>
      <c r="O586" s="236"/>
      <c r="P586" s="236"/>
      <c r="Q586" s="236"/>
      <c r="R586" s="236"/>
      <c r="S586" s="236"/>
      <c r="T586" s="237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T586" s="232" t="s">
        <v>159</v>
      </c>
      <c r="AU586" s="232" t="s">
        <v>81</v>
      </c>
      <c r="AV586" s="16" t="s">
        <v>79</v>
      </c>
      <c r="AW586" s="16" t="s">
        <v>33</v>
      </c>
      <c r="AX586" s="16" t="s">
        <v>71</v>
      </c>
      <c r="AY586" s="232" t="s">
        <v>144</v>
      </c>
    </row>
    <row r="587" s="13" customFormat="1">
      <c r="A587" s="13"/>
      <c r="B587" s="187"/>
      <c r="C587" s="13"/>
      <c r="D587" s="188" t="s">
        <v>159</v>
      </c>
      <c r="E587" s="189" t="s">
        <v>3</v>
      </c>
      <c r="F587" s="190" t="s">
        <v>2012</v>
      </c>
      <c r="G587" s="13"/>
      <c r="H587" s="191">
        <v>6.5999999999999996</v>
      </c>
      <c r="I587" s="192"/>
      <c r="J587" s="13"/>
      <c r="K587" s="13"/>
      <c r="L587" s="187"/>
      <c r="M587" s="193"/>
      <c r="N587" s="194"/>
      <c r="O587" s="194"/>
      <c r="P587" s="194"/>
      <c r="Q587" s="194"/>
      <c r="R587" s="194"/>
      <c r="S587" s="194"/>
      <c r="T587" s="19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89" t="s">
        <v>159</v>
      </c>
      <c r="AU587" s="189" t="s">
        <v>81</v>
      </c>
      <c r="AV587" s="13" t="s">
        <v>81</v>
      </c>
      <c r="AW587" s="13" t="s">
        <v>33</v>
      </c>
      <c r="AX587" s="13" t="s">
        <v>71</v>
      </c>
      <c r="AY587" s="189" t="s">
        <v>144</v>
      </c>
    </row>
    <row r="588" s="13" customFormat="1">
      <c r="A588" s="13"/>
      <c r="B588" s="187"/>
      <c r="C588" s="13"/>
      <c r="D588" s="188" t="s">
        <v>159</v>
      </c>
      <c r="E588" s="189" t="s">
        <v>3</v>
      </c>
      <c r="F588" s="190" t="s">
        <v>2013</v>
      </c>
      <c r="G588" s="13"/>
      <c r="H588" s="191">
        <v>4.7400000000000002</v>
      </c>
      <c r="I588" s="192"/>
      <c r="J588" s="13"/>
      <c r="K588" s="13"/>
      <c r="L588" s="187"/>
      <c r="M588" s="193"/>
      <c r="N588" s="194"/>
      <c r="O588" s="194"/>
      <c r="P588" s="194"/>
      <c r="Q588" s="194"/>
      <c r="R588" s="194"/>
      <c r="S588" s="194"/>
      <c r="T588" s="19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89" t="s">
        <v>159</v>
      </c>
      <c r="AU588" s="189" t="s">
        <v>81</v>
      </c>
      <c r="AV588" s="13" t="s">
        <v>81</v>
      </c>
      <c r="AW588" s="13" t="s">
        <v>33</v>
      </c>
      <c r="AX588" s="13" t="s">
        <v>71</v>
      </c>
      <c r="AY588" s="189" t="s">
        <v>144</v>
      </c>
    </row>
    <row r="589" s="14" customFormat="1">
      <c r="A589" s="14"/>
      <c r="B589" s="196"/>
      <c r="C589" s="14"/>
      <c r="D589" s="188" t="s">
        <v>159</v>
      </c>
      <c r="E589" s="197" t="s">
        <v>3</v>
      </c>
      <c r="F589" s="198" t="s">
        <v>163</v>
      </c>
      <c r="G589" s="14"/>
      <c r="H589" s="199">
        <v>28.539999999999999</v>
      </c>
      <c r="I589" s="200"/>
      <c r="J589" s="14"/>
      <c r="K589" s="14"/>
      <c r="L589" s="196"/>
      <c r="M589" s="201"/>
      <c r="N589" s="202"/>
      <c r="O589" s="202"/>
      <c r="P589" s="202"/>
      <c r="Q589" s="202"/>
      <c r="R589" s="202"/>
      <c r="S589" s="202"/>
      <c r="T589" s="20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197" t="s">
        <v>159</v>
      </c>
      <c r="AU589" s="197" t="s">
        <v>81</v>
      </c>
      <c r="AV589" s="14" t="s">
        <v>151</v>
      </c>
      <c r="AW589" s="14" t="s">
        <v>33</v>
      </c>
      <c r="AX589" s="14" t="s">
        <v>79</v>
      </c>
      <c r="AY589" s="197" t="s">
        <v>144</v>
      </c>
    </row>
    <row r="590" s="2" customFormat="1" ht="16.5" customHeight="1">
      <c r="A590" s="41"/>
      <c r="B590" s="168"/>
      <c r="C590" s="169" t="s">
        <v>2026</v>
      </c>
      <c r="D590" s="169" t="s">
        <v>146</v>
      </c>
      <c r="E590" s="170" t="s">
        <v>2027</v>
      </c>
      <c r="F590" s="171" t="s">
        <v>2028</v>
      </c>
      <c r="G590" s="172" t="s">
        <v>2024</v>
      </c>
      <c r="H590" s="173">
        <v>13.4</v>
      </c>
      <c r="I590" s="174"/>
      <c r="J590" s="175">
        <f>ROUND(I590*H590,2)</f>
        <v>0</v>
      </c>
      <c r="K590" s="171" t="s">
        <v>590</v>
      </c>
      <c r="L590" s="42"/>
      <c r="M590" s="176" t="s">
        <v>3</v>
      </c>
      <c r="N590" s="177" t="s">
        <v>42</v>
      </c>
      <c r="O590" s="75"/>
      <c r="P590" s="178">
        <f>O590*H590</f>
        <v>0</v>
      </c>
      <c r="Q590" s="178">
        <v>0</v>
      </c>
      <c r="R590" s="178">
        <f>Q590*H590</f>
        <v>0</v>
      </c>
      <c r="S590" s="178">
        <v>0</v>
      </c>
      <c r="T590" s="179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180" t="s">
        <v>151</v>
      </c>
      <c r="AT590" s="180" t="s">
        <v>146</v>
      </c>
      <c r="AU590" s="180" t="s">
        <v>81</v>
      </c>
      <c r="AY590" s="22" t="s">
        <v>144</v>
      </c>
      <c r="BE590" s="181">
        <f>IF(N590="základní",J590,0)</f>
        <v>0</v>
      </c>
      <c r="BF590" s="181">
        <f>IF(N590="snížená",J590,0)</f>
        <v>0</v>
      </c>
      <c r="BG590" s="181">
        <f>IF(N590="zákl. přenesená",J590,0)</f>
        <v>0</v>
      </c>
      <c r="BH590" s="181">
        <f>IF(N590="sníž. přenesená",J590,0)</f>
        <v>0</v>
      </c>
      <c r="BI590" s="181">
        <f>IF(N590="nulová",J590,0)</f>
        <v>0</v>
      </c>
      <c r="BJ590" s="22" t="s">
        <v>79</v>
      </c>
      <c r="BK590" s="181">
        <f>ROUND(I590*H590,2)</f>
        <v>0</v>
      </c>
      <c r="BL590" s="22" t="s">
        <v>151</v>
      </c>
      <c r="BM590" s="180" t="s">
        <v>2029</v>
      </c>
    </row>
    <row r="591" s="16" customFormat="1">
      <c r="A591" s="16"/>
      <c r="B591" s="231"/>
      <c r="C591" s="16"/>
      <c r="D591" s="188" t="s">
        <v>159</v>
      </c>
      <c r="E591" s="232" t="s">
        <v>3</v>
      </c>
      <c r="F591" s="233" t="s">
        <v>2019</v>
      </c>
      <c r="G591" s="16"/>
      <c r="H591" s="232" t="s">
        <v>3</v>
      </c>
      <c r="I591" s="234"/>
      <c r="J591" s="16"/>
      <c r="K591" s="16"/>
      <c r="L591" s="231"/>
      <c r="M591" s="235"/>
      <c r="N591" s="236"/>
      <c r="O591" s="236"/>
      <c r="P591" s="236"/>
      <c r="Q591" s="236"/>
      <c r="R591" s="236"/>
      <c r="S591" s="236"/>
      <c r="T591" s="237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T591" s="232" t="s">
        <v>159</v>
      </c>
      <c r="AU591" s="232" t="s">
        <v>81</v>
      </c>
      <c r="AV591" s="16" t="s">
        <v>79</v>
      </c>
      <c r="AW591" s="16" t="s">
        <v>33</v>
      </c>
      <c r="AX591" s="16" t="s">
        <v>71</v>
      </c>
      <c r="AY591" s="232" t="s">
        <v>144</v>
      </c>
    </row>
    <row r="592" s="13" customFormat="1">
      <c r="A592" s="13"/>
      <c r="B592" s="187"/>
      <c r="C592" s="13"/>
      <c r="D592" s="188" t="s">
        <v>159</v>
      </c>
      <c r="E592" s="189" t="s">
        <v>3</v>
      </c>
      <c r="F592" s="190" t="s">
        <v>2020</v>
      </c>
      <c r="G592" s="13"/>
      <c r="H592" s="191">
        <v>13.4</v>
      </c>
      <c r="I592" s="192"/>
      <c r="J592" s="13"/>
      <c r="K592" s="13"/>
      <c r="L592" s="187"/>
      <c r="M592" s="193"/>
      <c r="N592" s="194"/>
      <c r="O592" s="194"/>
      <c r="P592" s="194"/>
      <c r="Q592" s="194"/>
      <c r="R592" s="194"/>
      <c r="S592" s="194"/>
      <c r="T592" s="195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9" t="s">
        <v>159</v>
      </c>
      <c r="AU592" s="189" t="s">
        <v>81</v>
      </c>
      <c r="AV592" s="13" t="s">
        <v>81</v>
      </c>
      <c r="AW592" s="13" t="s">
        <v>33</v>
      </c>
      <c r="AX592" s="13" t="s">
        <v>71</v>
      </c>
      <c r="AY592" s="189" t="s">
        <v>144</v>
      </c>
    </row>
    <row r="593" s="14" customFormat="1">
      <c r="A593" s="14"/>
      <c r="B593" s="196"/>
      <c r="C593" s="14"/>
      <c r="D593" s="188" t="s">
        <v>159</v>
      </c>
      <c r="E593" s="197" t="s">
        <v>3</v>
      </c>
      <c r="F593" s="198" t="s">
        <v>163</v>
      </c>
      <c r="G593" s="14"/>
      <c r="H593" s="199">
        <v>13.4</v>
      </c>
      <c r="I593" s="200"/>
      <c r="J593" s="14"/>
      <c r="K593" s="14"/>
      <c r="L593" s="196"/>
      <c r="M593" s="201"/>
      <c r="N593" s="202"/>
      <c r="O593" s="202"/>
      <c r="P593" s="202"/>
      <c r="Q593" s="202"/>
      <c r="R593" s="202"/>
      <c r="S593" s="202"/>
      <c r="T593" s="20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7" t="s">
        <v>159</v>
      </c>
      <c r="AU593" s="197" t="s">
        <v>81</v>
      </c>
      <c r="AV593" s="14" t="s">
        <v>151</v>
      </c>
      <c r="AW593" s="14" t="s">
        <v>33</v>
      </c>
      <c r="AX593" s="14" t="s">
        <v>79</v>
      </c>
      <c r="AY593" s="197" t="s">
        <v>144</v>
      </c>
    </row>
    <row r="594" s="12" customFormat="1" ht="25.92" customHeight="1">
      <c r="A594" s="12"/>
      <c r="B594" s="155"/>
      <c r="C594" s="12"/>
      <c r="D594" s="156" t="s">
        <v>70</v>
      </c>
      <c r="E594" s="157" t="s">
        <v>864</v>
      </c>
      <c r="F594" s="157" t="s">
        <v>865</v>
      </c>
      <c r="G594" s="12"/>
      <c r="H594" s="12"/>
      <c r="I594" s="158"/>
      <c r="J594" s="159">
        <f>BK594</f>
        <v>0</v>
      </c>
      <c r="K594" s="12"/>
      <c r="L594" s="155"/>
      <c r="M594" s="160"/>
      <c r="N594" s="161"/>
      <c r="O594" s="161"/>
      <c r="P594" s="162">
        <f>P595</f>
        <v>0</v>
      </c>
      <c r="Q594" s="161"/>
      <c r="R594" s="162">
        <f>R595</f>
        <v>0</v>
      </c>
      <c r="S594" s="161"/>
      <c r="T594" s="163">
        <f>T595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156" t="s">
        <v>151</v>
      </c>
      <c r="AT594" s="164" t="s">
        <v>70</v>
      </c>
      <c r="AU594" s="164" t="s">
        <v>71</v>
      </c>
      <c r="AY594" s="156" t="s">
        <v>144</v>
      </c>
      <c r="BK594" s="165">
        <f>BK595</f>
        <v>0</v>
      </c>
    </row>
    <row r="595" s="2" customFormat="1" ht="62.7" customHeight="1">
      <c r="A595" s="41"/>
      <c r="B595" s="168"/>
      <c r="C595" s="169" t="s">
        <v>2030</v>
      </c>
      <c r="D595" s="169" t="s">
        <v>146</v>
      </c>
      <c r="E595" s="170" t="s">
        <v>2031</v>
      </c>
      <c r="F595" s="171" t="s">
        <v>2032</v>
      </c>
      <c r="G595" s="172" t="s">
        <v>1155</v>
      </c>
      <c r="H595" s="173">
        <v>1</v>
      </c>
      <c r="I595" s="174"/>
      <c r="J595" s="175">
        <f>ROUND(I595*H595,2)</f>
        <v>0</v>
      </c>
      <c r="K595" s="171" t="s">
        <v>590</v>
      </c>
      <c r="L595" s="42"/>
      <c r="M595" s="238" t="s">
        <v>3</v>
      </c>
      <c r="N595" s="239" t="s">
        <v>42</v>
      </c>
      <c r="O595" s="217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180" t="s">
        <v>151</v>
      </c>
      <c r="AT595" s="180" t="s">
        <v>146</v>
      </c>
      <c r="AU595" s="180" t="s">
        <v>79</v>
      </c>
      <c r="AY595" s="22" t="s">
        <v>144</v>
      </c>
      <c r="BE595" s="181">
        <f>IF(N595="základní",J595,0)</f>
        <v>0</v>
      </c>
      <c r="BF595" s="181">
        <f>IF(N595="snížená",J595,0)</f>
        <v>0</v>
      </c>
      <c r="BG595" s="181">
        <f>IF(N595="zákl. přenesená",J595,0)</f>
        <v>0</v>
      </c>
      <c r="BH595" s="181">
        <f>IF(N595="sníž. přenesená",J595,0)</f>
        <v>0</v>
      </c>
      <c r="BI595" s="181">
        <f>IF(N595="nulová",J595,0)</f>
        <v>0</v>
      </c>
      <c r="BJ595" s="22" t="s">
        <v>79</v>
      </c>
      <c r="BK595" s="181">
        <f>ROUND(I595*H595,2)</f>
        <v>0</v>
      </c>
      <c r="BL595" s="22" t="s">
        <v>151</v>
      </c>
      <c r="BM595" s="180" t="s">
        <v>2033</v>
      </c>
    </row>
    <row r="596" s="2" customFormat="1" ht="6.96" customHeight="1">
      <c r="A596" s="41"/>
      <c r="B596" s="58"/>
      <c r="C596" s="59"/>
      <c r="D596" s="59"/>
      <c r="E596" s="59"/>
      <c r="F596" s="59"/>
      <c r="G596" s="59"/>
      <c r="H596" s="59"/>
      <c r="I596" s="59"/>
      <c r="J596" s="59"/>
      <c r="K596" s="59"/>
      <c r="L596" s="42"/>
      <c r="M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</sheetData>
  <autoFilter ref="C106:K595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2" r:id="rId1" display="https://podminky.urs.cz/item/CS_URS_2025_01/132251104"/>
    <hyperlink ref="F118" r:id="rId2" display="https://podminky.urs.cz/item/CS_URS_2025_01/132254204"/>
    <hyperlink ref="F123" r:id="rId3" display="https://podminky.urs.cz/item/CS_URS_2025_01/0162251101"/>
    <hyperlink ref="F125" r:id="rId4" display="https://podminky.urs.cz/item/CS_URS_2025_01/132212131"/>
    <hyperlink ref="F131" r:id="rId5" display="https://podminky.urs.cz/item/CS_URS_2025_01/174111101"/>
    <hyperlink ref="F139" r:id="rId6" display="https://podminky.urs.cz/item/CS_URS_2025_01/162251101"/>
    <hyperlink ref="F141" r:id="rId7" display="https://podminky.urs.cz/item/CS_URS_2025_01/167151111"/>
    <hyperlink ref="F144" r:id="rId8" display="https://podminky.urs.cz/item/CS_URS_2025_01/162751117"/>
    <hyperlink ref="F150" r:id="rId9" display="https://podminky.urs.cz/item/CS_URS_2025_01/162751119"/>
    <hyperlink ref="F154" r:id="rId10" display="https://podminky.urs.cz/item/CS_URS_2025_01/997013873"/>
    <hyperlink ref="F157" r:id="rId11" display="https://podminky.urs.cz/item/CS_URS_2025_01/632451456"/>
    <hyperlink ref="F164" r:id="rId12" display="https://podminky.urs.cz/item/CS_URS_2025_01/175111101"/>
    <hyperlink ref="F170" r:id="rId13" display="https://podminky.urs.cz/item/CS_URS_2025_01/211971121"/>
    <hyperlink ref="F175" r:id="rId14" display="https://podminky.urs.cz/item/CS_URS_2025_01/212312111"/>
    <hyperlink ref="F178" r:id="rId15" display="https://podminky.urs.cz/item/CS_URS_2025_01/212755214"/>
    <hyperlink ref="F182" r:id="rId16" display="https://podminky.urs.cz/item/CS_URS_2025_01/310235241"/>
    <hyperlink ref="F186" r:id="rId17" display="https://podminky.urs.cz/item/CS_URS_2025_01/310238211"/>
    <hyperlink ref="F189" r:id="rId18" display="https://podminky.urs.cz/item/CS_URS_2025_01/331231116"/>
    <hyperlink ref="F206" r:id="rId19" display="https://podminky.urs.cz/item/CS_URS_2025_01/434191423"/>
    <hyperlink ref="F235" r:id="rId20" display="https://podminky.urs.cz/item/CS_URS_2025_01/434351141"/>
    <hyperlink ref="F242" r:id="rId21" display="https://podminky.urs.cz/item/CS_URS_2025_01/434351142"/>
    <hyperlink ref="F244" r:id="rId22" display="https://podminky.urs.cz/item/CS_URS_2025_01/430321515"/>
    <hyperlink ref="F260" r:id="rId23" display="https://podminky.urs.cz/item/CS_URS_2025_01/430361821"/>
    <hyperlink ref="F271" r:id="rId24" display="https://podminky.urs.cz/item/CS_URS_2025_01/434351141"/>
    <hyperlink ref="F274" r:id="rId25" display="https://podminky.urs.cz/item/CS_URS_2025_01/434351142"/>
    <hyperlink ref="F276" r:id="rId26" display="https://podminky.urs.cz/item/CS_URS_2025_01/430321212"/>
    <hyperlink ref="F282" r:id="rId27" display="https://podminky.urs.cz/item/CS_URS_2025_01/434191423"/>
    <hyperlink ref="F292" r:id="rId28" display="https://podminky.urs.cz/item/CS_URS_2025_01/273321211"/>
    <hyperlink ref="F300" r:id="rId29" display="https://podminky.urs.cz/item/CS_URS_2025_01/273351121"/>
    <hyperlink ref="F302" r:id="rId30" display="https://podminky.urs.cz/item/CS_URS_2025_01/273351122"/>
    <hyperlink ref="F304" r:id="rId31" display="https://podminky.urs.cz/item/CS_URS_2025_01/434351141"/>
    <hyperlink ref="F315" r:id="rId32" display="https://podminky.urs.cz/item/CS_URS_2025_01/434351142"/>
    <hyperlink ref="F317" r:id="rId33" display="https://podminky.urs.cz/item/CS_URS_2025_01/430321212"/>
    <hyperlink ref="F331" r:id="rId34" display="https://podminky.urs.cz/item/CS_URS_2025_01/434191423"/>
    <hyperlink ref="F363" r:id="rId35" display="https://podminky.urs.cz/item/CS_URS_2024_01/564861011"/>
    <hyperlink ref="F366" r:id="rId36" display="https://podminky.urs.cz/item/CS_URS_2024_01/591211111"/>
    <hyperlink ref="F371" r:id="rId37" display="https://podminky.urs.cz/item/CS_URS_2024_02/181252305.1"/>
    <hyperlink ref="F376" r:id="rId38" display="https://podminky.urs.cz/item/CS_URS_2025_01/623131101"/>
    <hyperlink ref="F379" r:id="rId39" display="https://podminky.urs.cz/item/CS_URS_2025_01/623321141"/>
    <hyperlink ref="F382" r:id="rId40" display="https://podminky.urs.cz/item/CS_URS_2025_01/623151031"/>
    <hyperlink ref="F385" r:id="rId41" display="https://podminky.urs.cz/item/CS_URS_2025_01/623531002"/>
    <hyperlink ref="F388" r:id="rId42" display="https://podminky.urs.cz/item/CS_URS_2025_01/783823133"/>
    <hyperlink ref="F393" r:id="rId43" display="https://podminky.urs.cz/item/CS_URS_2025_01/783827123"/>
    <hyperlink ref="F400" r:id="rId44" display="https://podminky.urs.cz/item/CS_URS_2025_01/623321121"/>
    <hyperlink ref="F403" r:id="rId45" display="https://podminky.urs.cz/item/CS_URS_2025_01/623131121"/>
    <hyperlink ref="F406" r:id="rId46" display="https://podminky.urs.cz/item/CS_URS_2025_01/623142001"/>
    <hyperlink ref="F412" r:id="rId47" display="https://podminky.urs.cz/item/CS_URS_2025_01/629995101"/>
    <hyperlink ref="F415" r:id="rId48" display="https://podminky.urs.cz/item/CS_URS_2025_01/622131151"/>
    <hyperlink ref="F418" r:id="rId49" display="https://podminky.urs.cz/item/CS_URS_2025_01/622324411"/>
    <hyperlink ref="F421" r:id="rId50" display="https://podminky.urs.cz/item/CS_URS_2025_01/622325121"/>
    <hyperlink ref="F424" r:id="rId51" display="https://podminky.urs.cz/item/CS_URS_2025_01/622325191"/>
    <hyperlink ref="F427" r:id="rId52" display="https://podminky.urs.cz/item/CS_URS_2025_01/622328231"/>
    <hyperlink ref="F430" r:id="rId53" display="https://podminky.urs.cz/item/CS_URS_2025_01/783823173"/>
    <hyperlink ref="F433" r:id="rId54" display="https://podminky.urs.cz/item/CS_URS_2025_01/783827163"/>
    <hyperlink ref="F436" r:id="rId55" display="https://podminky.urs.cz/item/CS_URS_2025_01/953312125"/>
    <hyperlink ref="F440" r:id="rId56" display="https://podminky.urs.cz/item/CS_URS_2025_01/946111112"/>
    <hyperlink ref="F444" r:id="rId57" display="https://podminky.urs.cz/item/CS_URS_2025_01/946111212"/>
    <hyperlink ref="F447" r:id="rId58" display="https://podminky.urs.cz/item/CS_URS_2025_01/946111812"/>
    <hyperlink ref="F451" r:id="rId59" display="https://podminky.urs.cz/item/CS_URS_2025_01/998011001"/>
    <hyperlink ref="F455" r:id="rId60" display="https://podminky.urs.cz/item/CS_URS_2025_01/997013111"/>
    <hyperlink ref="F457" r:id="rId61" display="https://podminky.urs.cz/item/CS_URS_2025_01/997013501"/>
    <hyperlink ref="F459" r:id="rId62" display="https://podminky.urs.cz/item/CS_URS_2025_01/997013509"/>
    <hyperlink ref="F462" r:id="rId63" display="https://podminky.urs.cz/item/CS_URS_2025_01/997013631"/>
    <hyperlink ref="F467" r:id="rId64" display="https://podminky.urs.cz/item/CS_URS_2025_01/963022819"/>
    <hyperlink ref="F470" r:id="rId65" display="https://podminky.urs.cz/item/CS_URS_2025_01/962032230"/>
    <hyperlink ref="F473" r:id="rId66" display="https://podminky.urs.cz/item/CS_URS_2025_01/962032230"/>
    <hyperlink ref="F476" r:id="rId67" display="https://podminky.urs.cz/item/CS_URS_2025_01/962032681"/>
    <hyperlink ref="F479" r:id="rId68" display="https://podminky.urs.cz/item/CS_URS_2025_01/965043341"/>
    <hyperlink ref="F486" r:id="rId69" display="https://podminky.urs.cz/item/CS_URS_2025_01/974031121"/>
    <hyperlink ref="F489" r:id="rId70" display="https://podminky.urs.cz/item/CS_URS_2025_01/612315101"/>
    <hyperlink ref="F492" r:id="rId71" display="https://podminky.urs.cz/item/CS_URS_2025_01/978019391"/>
    <hyperlink ref="F495" r:id="rId72" display="https://podminky.urs.cz/item/CS_URS_2025_01/973031334"/>
    <hyperlink ref="F498" r:id="rId73" display="https://podminky.urs.cz/item/CS_URS_2025_01/764002841"/>
    <hyperlink ref="F504" r:id="rId74" display="https://podminky.urs.cz/item/CS_URS_2024_01/113106111"/>
    <hyperlink ref="F507" r:id="rId75" display="https://podminky.urs.cz/item/CS_URS_2024_01/963042819"/>
    <hyperlink ref="F523" r:id="rId76" display="https://podminky.urs.cz/item/CS_URS_2024_01/965042131"/>
    <hyperlink ref="F526" r:id="rId77" display="https://podminky.urs.cz/item/CS_URS_2024_01/965082933"/>
    <hyperlink ref="F531" r:id="rId78" display="https://podminky.urs.cz/item/CS_URS_2025_01/319202114"/>
    <hyperlink ref="F534" r:id="rId79" display="https://podminky.urs.cz/item/CS_URS_2025_01/711151102"/>
    <hyperlink ref="F543" r:id="rId80" display="https://podminky.urs.cz/item/CS_URS_2025_01/711161212"/>
    <hyperlink ref="F545" r:id="rId81" display="https://podminky.urs.cz/item/CS_URS_2025_01/711161383"/>
    <hyperlink ref="F551" r:id="rId82" display="https://podminky.urs.cz/item/CS_URS_2025_01/711491271"/>
    <hyperlink ref="F556" r:id="rId83" display="https://podminky.urs.cz/item/CS_URS_2025_01/711112051"/>
    <hyperlink ref="F565" r:id="rId84" display="https://podminky.urs.cz/item/CS_URS_2025_01/998711101"/>
    <hyperlink ref="F568" r:id="rId85" display="https://podminky.urs.cz/item/CS_URS_2025_01/767161834"/>
    <hyperlink ref="F578" r:id="rId86" display="https://podminky.urs.cz/item/CS_URS_2025_01/76716187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99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2034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tr">
        <f>IF('Rekapitulace stavby'!AN16="","",'Rekapitulace stavby'!AN16)</f>
        <v/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tr">
        <f>IF('Rekapitulace stavby'!E17="","",'Rekapitulace stavby'!E17)</f>
        <v xml:space="preserve"> </v>
      </c>
      <c r="F21" s="41"/>
      <c r="G21" s="41"/>
      <c r="H21" s="41"/>
      <c r="I21" s="35" t="s">
        <v>29</v>
      </c>
      <c r="J21" s="30" t="str">
        <f>IF('Rekapitulace stavby'!AN17="","",'Rekapitulace stavby'!AN17)</f>
        <v/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tr">
        <f>IF('Rekapitulace stavby'!AN19="","",'Rekapitulace stavby'!AN19)</f>
        <v/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tr">
        <f>IF('Rekapitulace stavby'!E20="","",'Rekapitulace stavby'!E20)</f>
        <v xml:space="preserve"> </v>
      </c>
      <c r="F24" s="41"/>
      <c r="G24" s="41"/>
      <c r="H24" s="41"/>
      <c r="I24" s="35" t="s">
        <v>29</v>
      </c>
      <c r="J24" s="30" t="str">
        <f>IF('Rekapitulace stavby'!AN20="","",'Rekapitulace stavby'!AN20)</f>
        <v/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ROUND(J83,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ROUND((SUM(BE83:BE148)),  2)</f>
        <v>0</v>
      </c>
      <c r="G33" s="41"/>
      <c r="H33" s="41"/>
      <c r="I33" s="127">
        <v>0.20999999999999999</v>
      </c>
      <c r="J33" s="126">
        <f>ROUND(((SUM(BE83:BE148))*I33),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ROUND((SUM(BF83:BF148)),  2)</f>
        <v>0</v>
      </c>
      <c r="G34" s="41"/>
      <c r="H34" s="41"/>
      <c r="I34" s="127">
        <v>0.12</v>
      </c>
      <c r="J34" s="126">
        <f>ROUND(((SUM(BF83:BF148))*I34),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ROUND((SUM(BG83:BG148)),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ROUND((SUM(BH83:BH148)),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ROUND((SUM(BI83:BI148)),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06 - Vodní prvek-technologie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 xml:space="preserve"> 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J83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859</v>
      </c>
      <c r="E60" s="139"/>
      <c r="F60" s="139"/>
      <c r="G60" s="139"/>
      <c r="H60" s="139"/>
      <c r="I60" s="139"/>
      <c r="J60" s="140">
        <f>J84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7"/>
      <c r="C61" s="9"/>
      <c r="D61" s="138" t="s">
        <v>2035</v>
      </c>
      <c r="E61" s="139"/>
      <c r="F61" s="139"/>
      <c r="G61" s="139"/>
      <c r="H61" s="139"/>
      <c r="I61" s="139"/>
      <c r="J61" s="140">
        <f>J87</f>
        <v>0</v>
      </c>
      <c r="K61" s="9"/>
      <c r="L61" s="137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7"/>
      <c r="C62" s="9"/>
      <c r="D62" s="138" t="s">
        <v>2036</v>
      </c>
      <c r="E62" s="139"/>
      <c r="F62" s="139"/>
      <c r="G62" s="139"/>
      <c r="H62" s="139"/>
      <c r="I62" s="139"/>
      <c r="J62" s="140">
        <f>J103</f>
        <v>0</v>
      </c>
      <c r="K62" s="9"/>
      <c r="L62" s="13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7"/>
      <c r="C63" s="9"/>
      <c r="D63" s="138" t="s">
        <v>2037</v>
      </c>
      <c r="E63" s="139"/>
      <c r="F63" s="139"/>
      <c r="G63" s="139"/>
      <c r="H63" s="139"/>
      <c r="I63" s="139"/>
      <c r="J63" s="140">
        <f>J108</f>
        <v>0</v>
      </c>
      <c r="K63" s="9"/>
      <c r="L63" s="137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12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2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20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129</v>
      </c>
      <c r="D70" s="41"/>
      <c r="E70" s="41"/>
      <c r="F70" s="41"/>
      <c r="G70" s="41"/>
      <c r="H70" s="41"/>
      <c r="I70" s="41"/>
      <c r="J70" s="41"/>
      <c r="K70" s="41"/>
      <c r="L70" s="12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12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17</v>
      </c>
      <c r="D72" s="41"/>
      <c r="E72" s="41"/>
      <c r="F72" s="41"/>
      <c r="G72" s="41"/>
      <c r="H72" s="41"/>
      <c r="I72" s="41"/>
      <c r="J72" s="41"/>
      <c r="K72" s="41"/>
      <c r="L72" s="12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1"/>
      <c r="D73" s="41"/>
      <c r="E73" s="119" t="str">
        <f>E7</f>
        <v>REKONSTRUKCE ŠKROUPOVA NÁMĚSTÍ – ČESKÁ LÍPA</v>
      </c>
      <c r="F73" s="35"/>
      <c r="G73" s="35"/>
      <c r="H73" s="35"/>
      <c r="I73" s="41"/>
      <c r="J73" s="41"/>
      <c r="K73" s="4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115</v>
      </c>
      <c r="D74" s="41"/>
      <c r="E74" s="41"/>
      <c r="F74" s="41"/>
      <c r="G74" s="41"/>
      <c r="H74" s="41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1"/>
      <c r="D75" s="41"/>
      <c r="E75" s="65" t="str">
        <f>E9</f>
        <v>06 - Vodní prvek-technologie</v>
      </c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23</v>
      </c>
      <c r="D77" s="41"/>
      <c r="E77" s="41"/>
      <c r="F77" s="30" t="str">
        <f>F12</f>
        <v xml:space="preserve"> </v>
      </c>
      <c r="G77" s="41"/>
      <c r="H77" s="41"/>
      <c r="I77" s="35" t="s">
        <v>25</v>
      </c>
      <c r="J77" s="67" t="str">
        <f>IF(J12="","",J12)</f>
        <v>10. 2. 2024</v>
      </c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27</v>
      </c>
      <c r="D79" s="41"/>
      <c r="E79" s="41"/>
      <c r="F79" s="30" t="str">
        <f>E15</f>
        <v xml:space="preserve"> </v>
      </c>
      <c r="G79" s="41"/>
      <c r="H79" s="41"/>
      <c r="I79" s="35" t="s">
        <v>32</v>
      </c>
      <c r="J79" s="39" t="str">
        <f>E21</f>
        <v xml:space="preserve"> </v>
      </c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30</v>
      </c>
      <c r="D80" s="41"/>
      <c r="E80" s="41"/>
      <c r="F80" s="30" t="str">
        <f>IF(E18="","",E18)</f>
        <v>Vyplň údaj</v>
      </c>
      <c r="G80" s="41"/>
      <c r="H80" s="41"/>
      <c r="I80" s="35" t="s">
        <v>34</v>
      </c>
      <c r="J80" s="39" t="str">
        <f>E24</f>
        <v xml:space="preserve"> </v>
      </c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45"/>
      <c r="B82" s="146"/>
      <c r="C82" s="147" t="s">
        <v>130</v>
      </c>
      <c r="D82" s="148" t="s">
        <v>56</v>
      </c>
      <c r="E82" s="148" t="s">
        <v>52</v>
      </c>
      <c r="F82" s="148" t="s">
        <v>53</v>
      </c>
      <c r="G82" s="148" t="s">
        <v>131</v>
      </c>
      <c r="H82" s="148" t="s">
        <v>132</v>
      </c>
      <c r="I82" s="148" t="s">
        <v>133</v>
      </c>
      <c r="J82" s="148" t="s">
        <v>119</v>
      </c>
      <c r="K82" s="149" t="s">
        <v>134</v>
      </c>
      <c r="L82" s="150"/>
      <c r="M82" s="83" t="s">
        <v>3</v>
      </c>
      <c r="N82" s="84" t="s">
        <v>41</v>
      </c>
      <c r="O82" s="84" t="s">
        <v>135</v>
      </c>
      <c r="P82" s="84" t="s">
        <v>136</v>
      </c>
      <c r="Q82" s="84" t="s">
        <v>137</v>
      </c>
      <c r="R82" s="84" t="s">
        <v>138</v>
      </c>
      <c r="S82" s="84" t="s">
        <v>139</v>
      </c>
      <c r="T82" s="85" t="s">
        <v>140</v>
      </c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</row>
    <row r="83" s="2" customFormat="1" ht="22.8" customHeight="1">
      <c r="A83" s="41"/>
      <c r="B83" s="42"/>
      <c r="C83" s="90" t="s">
        <v>141</v>
      </c>
      <c r="D83" s="41"/>
      <c r="E83" s="41"/>
      <c r="F83" s="41"/>
      <c r="G83" s="41"/>
      <c r="H83" s="41"/>
      <c r="I83" s="41"/>
      <c r="J83" s="151">
        <f>BK83</f>
        <v>0</v>
      </c>
      <c r="K83" s="41"/>
      <c r="L83" s="42"/>
      <c r="M83" s="86"/>
      <c r="N83" s="71"/>
      <c r="O83" s="87"/>
      <c r="P83" s="152">
        <f>P84+P87+P103+P108</f>
        <v>0</v>
      </c>
      <c r="Q83" s="87"/>
      <c r="R83" s="152">
        <f>R84+R87+R103+R108</f>
        <v>0</v>
      </c>
      <c r="S83" s="87"/>
      <c r="T83" s="153">
        <f>T84+T87+T103+T108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2" t="s">
        <v>70</v>
      </c>
      <c r="AU83" s="22" t="s">
        <v>120</v>
      </c>
      <c r="BK83" s="154">
        <f>BK84+BK87+BK103+BK108</f>
        <v>0</v>
      </c>
    </row>
    <row r="84" s="12" customFormat="1" ht="25.92" customHeight="1">
      <c r="A84" s="12"/>
      <c r="B84" s="155"/>
      <c r="C84" s="12"/>
      <c r="D84" s="156" t="s">
        <v>70</v>
      </c>
      <c r="E84" s="157" t="s">
        <v>864</v>
      </c>
      <c r="F84" s="157" t="s">
        <v>865</v>
      </c>
      <c r="G84" s="12"/>
      <c r="H84" s="12"/>
      <c r="I84" s="158"/>
      <c r="J84" s="159">
        <f>BK84</f>
        <v>0</v>
      </c>
      <c r="K84" s="12"/>
      <c r="L84" s="155"/>
      <c r="M84" s="160"/>
      <c r="N84" s="161"/>
      <c r="O84" s="161"/>
      <c r="P84" s="162">
        <f>SUM(P85:P86)</f>
        <v>0</v>
      </c>
      <c r="Q84" s="161"/>
      <c r="R84" s="162">
        <f>SUM(R85:R86)</f>
        <v>0</v>
      </c>
      <c r="S84" s="161"/>
      <c r="T84" s="163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6" t="s">
        <v>151</v>
      </c>
      <c r="AT84" s="164" t="s">
        <v>70</v>
      </c>
      <c r="AU84" s="164" t="s">
        <v>71</v>
      </c>
      <c r="AY84" s="156" t="s">
        <v>144</v>
      </c>
      <c r="BK84" s="165">
        <f>SUM(BK85:BK86)</f>
        <v>0</v>
      </c>
    </row>
    <row r="85" s="2" customFormat="1" ht="16.5" customHeight="1">
      <c r="A85" s="41"/>
      <c r="B85" s="168"/>
      <c r="C85" s="169" t="s">
        <v>79</v>
      </c>
      <c r="D85" s="169" t="s">
        <v>146</v>
      </c>
      <c r="E85" s="170" t="s">
        <v>2038</v>
      </c>
      <c r="F85" s="171" t="s">
        <v>987</v>
      </c>
      <c r="G85" s="172" t="s">
        <v>1155</v>
      </c>
      <c r="H85" s="173">
        <v>1</v>
      </c>
      <c r="I85" s="174"/>
      <c r="J85" s="175">
        <f>ROUND(I85*H85,2)</f>
        <v>0</v>
      </c>
      <c r="K85" s="171" t="s">
        <v>868</v>
      </c>
      <c r="L85" s="42"/>
      <c r="M85" s="176" t="s">
        <v>3</v>
      </c>
      <c r="N85" s="177" t="s">
        <v>42</v>
      </c>
      <c r="O85" s="7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180" t="s">
        <v>151</v>
      </c>
      <c r="AT85" s="180" t="s">
        <v>146</v>
      </c>
      <c r="AU85" s="180" t="s">
        <v>79</v>
      </c>
      <c r="AY85" s="22" t="s">
        <v>144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22" t="s">
        <v>79</v>
      </c>
      <c r="BK85" s="181">
        <f>ROUND(I85*H85,2)</f>
        <v>0</v>
      </c>
      <c r="BL85" s="22" t="s">
        <v>151</v>
      </c>
      <c r="BM85" s="180" t="s">
        <v>2039</v>
      </c>
    </row>
    <row r="86" s="2" customFormat="1" ht="16.5" customHeight="1">
      <c r="A86" s="41"/>
      <c r="B86" s="168"/>
      <c r="C86" s="169" t="s">
        <v>81</v>
      </c>
      <c r="D86" s="169" t="s">
        <v>146</v>
      </c>
      <c r="E86" s="170" t="s">
        <v>2040</v>
      </c>
      <c r="F86" s="171" t="s">
        <v>2041</v>
      </c>
      <c r="G86" s="172" t="s">
        <v>1155</v>
      </c>
      <c r="H86" s="173">
        <v>1</v>
      </c>
      <c r="I86" s="174"/>
      <c r="J86" s="175">
        <f>ROUND(I86*H86,2)</f>
        <v>0</v>
      </c>
      <c r="K86" s="171" t="s">
        <v>868</v>
      </c>
      <c r="L86" s="42"/>
      <c r="M86" s="176" t="s">
        <v>3</v>
      </c>
      <c r="N86" s="177" t="s">
        <v>42</v>
      </c>
      <c r="O86" s="75"/>
      <c r="P86" s="178">
        <f>O86*H86</f>
        <v>0</v>
      </c>
      <c r="Q86" s="178">
        <v>0</v>
      </c>
      <c r="R86" s="178">
        <f>Q86*H86</f>
        <v>0</v>
      </c>
      <c r="S86" s="178">
        <v>0</v>
      </c>
      <c r="T86" s="17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180" t="s">
        <v>151</v>
      </c>
      <c r="AT86" s="180" t="s">
        <v>146</v>
      </c>
      <c r="AU86" s="180" t="s">
        <v>79</v>
      </c>
      <c r="AY86" s="22" t="s">
        <v>144</v>
      </c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22" t="s">
        <v>79</v>
      </c>
      <c r="BK86" s="181">
        <f>ROUND(I86*H86,2)</f>
        <v>0</v>
      </c>
      <c r="BL86" s="22" t="s">
        <v>151</v>
      </c>
      <c r="BM86" s="180" t="s">
        <v>2042</v>
      </c>
    </row>
    <row r="87" s="12" customFormat="1" ht="25.92" customHeight="1">
      <c r="A87" s="12"/>
      <c r="B87" s="155"/>
      <c r="C87" s="12"/>
      <c r="D87" s="156" t="s">
        <v>70</v>
      </c>
      <c r="E87" s="157" t="s">
        <v>2043</v>
      </c>
      <c r="F87" s="157" t="s">
        <v>2044</v>
      </c>
      <c r="G87" s="12"/>
      <c r="H87" s="12"/>
      <c r="I87" s="158"/>
      <c r="J87" s="159">
        <f>BK87</f>
        <v>0</v>
      </c>
      <c r="K87" s="12"/>
      <c r="L87" s="155"/>
      <c r="M87" s="160"/>
      <c r="N87" s="161"/>
      <c r="O87" s="161"/>
      <c r="P87" s="162">
        <f>SUM(P88:P102)</f>
        <v>0</v>
      </c>
      <c r="Q87" s="161"/>
      <c r="R87" s="162">
        <f>SUM(R88:R102)</f>
        <v>0</v>
      </c>
      <c r="S87" s="161"/>
      <c r="T87" s="163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6" t="s">
        <v>79</v>
      </c>
      <c r="AT87" s="164" t="s">
        <v>70</v>
      </c>
      <c r="AU87" s="164" t="s">
        <v>71</v>
      </c>
      <c r="AY87" s="156" t="s">
        <v>144</v>
      </c>
      <c r="BK87" s="165">
        <f>SUM(BK88:BK102)</f>
        <v>0</v>
      </c>
    </row>
    <row r="88" s="2" customFormat="1" ht="33" customHeight="1">
      <c r="A88" s="41"/>
      <c r="B88" s="168"/>
      <c r="C88" s="169" t="s">
        <v>164</v>
      </c>
      <c r="D88" s="169" t="s">
        <v>146</v>
      </c>
      <c r="E88" s="170" t="s">
        <v>2045</v>
      </c>
      <c r="F88" s="171" t="s">
        <v>2046</v>
      </c>
      <c r="G88" s="172" t="s">
        <v>340</v>
      </c>
      <c r="H88" s="173">
        <v>1</v>
      </c>
      <c r="I88" s="174"/>
      <c r="J88" s="175">
        <f>ROUND(I88*H88,2)</f>
        <v>0</v>
      </c>
      <c r="K88" s="171" t="s">
        <v>868</v>
      </c>
      <c r="L88" s="42"/>
      <c r="M88" s="176" t="s">
        <v>3</v>
      </c>
      <c r="N88" s="177" t="s">
        <v>42</v>
      </c>
      <c r="O88" s="75"/>
      <c r="P88" s="178">
        <f>O88*H88</f>
        <v>0</v>
      </c>
      <c r="Q88" s="178">
        <v>0</v>
      </c>
      <c r="R88" s="178">
        <f>Q88*H88</f>
        <v>0</v>
      </c>
      <c r="S88" s="178">
        <v>0</v>
      </c>
      <c r="T88" s="17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180" t="s">
        <v>869</v>
      </c>
      <c r="AT88" s="180" t="s">
        <v>146</v>
      </c>
      <c r="AU88" s="180" t="s">
        <v>79</v>
      </c>
      <c r="AY88" s="22" t="s">
        <v>144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22" t="s">
        <v>79</v>
      </c>
      <c r="BK88" s="181">
        <f>ROUND(I88*H88,2)</f>
        <v>0</v>
      </c>
      <c r="BL88" s="22" t="s">
        <v>869</v>
      </c>
      <c r="BM88" s="180" t="s">
        <v>2047</v>
      </c>
    </row>
    <row r="89" s="2" customFormat="1" ht="24.15" customHeight="1">
      <c r="A89" s="41"/>
      <c r="B89" s="168"/>
      <c r="C89" s="169" t="s">
        <v>151</v>
      </c>
      <c r="D89" s="169" t="s">
        <v>146</v>
      </c>
      <c r="E89" s="170" t="s">
        <v>2048</v>
      </c>
      <c r="F89" s="171" t="s">
        <v>2049</v>
      </c>
      <c r="G89" s="172" t="s">
        <v>340</v>
      </c>
      <c r="H89" s="173">
        <v>1</v>
      </c>
      <c r="I89" s="174"/>
      <c r="J89" s="175">
        <f>ROUND(I89*H89,2)</f>
        <v>0</v>
      </c>
      <c r="K89" s="171" t="s">
        <v>868</v>
      </c>
      <c r="L89" s="42"/>
      <c r="M89" s="176" t="s">
        <v>3</v>
      </c>
      <c r="N89" s="177" t="s">
        <v>42</v>
      </c>
      <c r="O89" s="7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80" t="s">
        <v>869</v>
      </c>
      <c r="AT89" s="180" t="s">
        <v>146</v>
      </c>
      <c r="AU89" s="180" t="s">
        <v>79</v>
      </c>
      <c r="AY89" s="22" t="s">
        <v>144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22" t="s">
        <v>79</v>
      </c>
      <c r="BK89" s="181">
        <f>ROUND(I89*H89,2)</f>
        <v>0</v>
      </c>
      <c r="BL89" s="22" t="s">
        <v>869</v>
      </c>
      <c r="BM89" s="180" t="s">
        <v>2050</v>
      </c>
    </row>
    <row r="90" s="2" customFormat="1" ht="16.5" customHeight="1">
      <c r="A90" s="41"/>
      <c r="B90" s="168"/>
      <c r="C90" s="169" t="s">
        <v>174</v>
      </c>
      <c r="D90" s="169" t="s">
        <v>146</v>
      </c>
      <c r="E90" s="170" t="s">
        <v>2051</v>
      </c>
      <c r="F90" s="171" t="s">
        <v>2052</v>
      </c>
      <c r="G90" s="172" t="s">
        <v>340</v>
      </c>
      <c r="H90" s="173">
        <v>1</v>
      </c>
      <c r="I90" s="174"/>
      <c r="J90" s="175">
        <f>ROUND(I90*H90,2)</f>
        <v>0</v>
      </c>
      <c r="K90" s="171" t="s">
        <v>868</v>
      </c>
      <c r="L90" s="42"/>
      <c r="M90" s="176" t="s">
        <v>3</v>
      </c>
      <c r="N90" s="177" t="s">
        <v>42</v>
      </c>
      <c r="O90" s="7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180" t="s">
        <v>869</v>
      </c>
      <c r="AT90" s="180" t="s">
        <v>146</v>
      </c>
      <c r="AU90" s="180" t="s">
        <v>79</v>
      </c>
      <c r="AY90" s="22" t="s">
        <v>144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22" t="s">
        <v>79</v>
      </c>
      <c r="BK90" s="181">
        <f>ROUND(I90*H90,2)</f>
        <v>0</v>
      </c>
      <c r="BL90" s="22" t="s">
        <v>869</v>
      </c>
      <c r="BM90" s="180" t="s">
        <v>2053</v>
      </c>
    </row>
    <row r="91" s="2" customFormat="1" ht="24.15" customHeight="1">
      <c r="A91" s="41"/>
      <c r="B91" s="168"/>
      <c r="C91" s="169" t="s">
        <v>179</v>
      </c>
      <c r="D91" s="169" t="s">
        <v>146</v>
      </c>
      <c r="E91" s="170" t="s">
        <v>2054</v>
      </c>
      <c r="F91" s="171" t="s">
        <v>2055</v>
      </c>
      <c r="G91" s="172" t="s">
        <v>2056</v>
      </c>
      <c r="H91" s="173">
        <v>1</v>
      </c>
      <c r="I91" s="174"/>
      <c r="J91" s="175">
        <f>ROUND(I91*H91,2)</f>
        <v>0</v>
      </c>
      <c r="K91" s="171" t="s">
        <v>868</v>
      </c>
      <c r="L91" s="42"/>
      <c r="M91" s="176" t="s">
        <v>3</v>
      </c>
      <c r="N91" s="177" t="s">
        <v>42</v>
      </c>
      <c r="O91" s="75"/>
      <c r="P91" s="178">
        <f>O91*H91</f>
        <v>0</v>
      </c>
      <c r="Q91" s="178">
        <v>0</v>
      </c>
      <c r="R91" s="178">
        <f>Q91*H91</f>
        <v>0</v>
      </c>
      <c r="S91" s="178">
        <v>0</v>
      </c>
      <c r="T91" s="17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180" t="s">
        <v>869</v>
      </c>
      <c r="AT91" s="180" t="s">
        <v>146</v>
      </c>
      <c r="AU91" s="180" t="s">
        <v>79</v>
      </c>
      <c r="AY91" s="22" t="s">
        <v>144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22" t="s">
        <v>79</v>
      </c>
      <c r="BK91" s="181">
        <f>ROUND(I91*H91,2)</f>
        <v>0</v>
      </c>
      <c r="BL91" s="22" t="s">
        <v>869</v>
      </c>
      <c r="BM91" s="180" t="s">
        <v>2057</v>
      </c>
    </row>
    <row r="92" s="2" customFormat="1" ht="16.5" customHeight="1">
      <c r="A92" s="41"/>
      <c r="B92" s="168"/>
      <c r="C92" s="169" t="s">
        <v>186</v>
      </c>
      <c r="D92" s="169" t="s">
        <v>146</v>
      </c>
      <c r="E92" s="170" t="s">
        <v>2058</v>
      </c>
      <c r="F92" s="171" t="s">
        <v>2059</v>
      </c>
      <c r="G92" s="172" t="s">
        <v>340</v>
      </c>
      <c r="H92" s="173">
        <v>1</v>
      </c>
      <c r="I92" s="174"/>
      <c r="J92" s="175">
        <f>ROUND(I92*H92,2)</f>
        <v>0</v>
      </c>
      <c r="K92" s="171" t="s">
        <v>868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869</v>
      </c>
      <c r="AT92" s="180" t="s">
        <v>146</v>
      </c>
      <c r="AU92" s="180" t="s">
        <v>79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869</v>
      </c>
      <c r="BM92" s="180" t="s">
        <v>2060</v>
      </c>
    </row>
    <row r="93" s="2" customFormat="1" ht="16.5" customHeight="1">
      <c r="A93" s="41"/>
      <c r="B93" s="168"/>
      <c r="C93" s="169" t="s">
        <v>194</v>
      </c>
      <c r="D93" s="169" t="s">
        <v>146</v>
      </c>
      <c r="E93" s="170" t="s">
        <v>2061</v>
      </c>
      <c r="F93" s="171" t="s">
        <v>2062</v>
      </c>
      <c r="G93" s="172" t="s">
        <v>1415</v>
      </c>
      <c r="H93" s="173">
        <v>38</v>
      </c>
      <c r="I93" s="174"/>
      <c r="J93" s="175">
        <f>ROUND(I93*H93,2)</f>
        <v>0</v>
      </c>
      <c r="K93" s="171" t="s">
        <v>868</v>
      </c>
      <c r="L93" s="42"/>
      <c r="M93" s="176" t="s">
        <v>3</v>
      </c>
      <c r="N93" s="177" t="s">
        <v>42</v>
      </c>
      <c r="O93" s="7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180" t="s">
        <v>869</v>
      </c>
      <c r="AT93" s="180" t="s">
        <v>146</v>
      </c>
      <c r="AU93" s="180" t="s">
        <v>79</v>
      </c>
      <c r="AY93" s="22" t="s">
        <v>144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22" t="s">
        <v>79</v>
      </c>
      <c r="BK93" s="181">
        <f>ROUND(I93*H93,2)</f>
        <v>0</v>
      </c>
      <c r="BL93" s="22" t="s">
        <v>869</v>
      </c>
      <c r="BM93" s="180" t="s">
        <v>2063</v>
      </c>
    </row>
    <row r="94" s="2" customFormat="1" ht="16.5" customHeight="1">
      <c r="A94" s="41"/>
      <c r="B94" s="168"/>
      <c r="C94" s="169" t="s">
        <v>199</v>
      </c>
      <c r="D94" s="169" t="s">
        <v>146</v>
      </c>
      <c r="E94" s="170" t="s">
        <v>2064</v>
      </c>
      <c r="F94" s="171" t="s">
        <v>2065</v>
      </c>
      <c r="G94" s="172" t="s">
        <v>1415</v>
      </c>
      <c r="H94" s="173">
        <v>16</v>
      </c>
      <c r="I94" s="174"/>
      <c r="J94" s="175">
        <f>ROUND(I94*H94,2)</f>
        <v>0</v>
      </c>
      <c r="K94" s="171" t="s">
        <v>868</v>
      </c>
      <c r="L94" s="42"/>
      <c r="M94" s="176" t="s">
        <v>3</v>
      </c>
      <c r="N94" s="177" t="s">
        <v>42</v>
      </c>
      <c r="O94" s="7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180" t="s">
        <v>869</v>
      </c>
      <c r="AT94" s="180" t="s">
        <v>146</v>
      </c>
      <c r="AU94" s="180" t="s">
        <v>79</v>
      </c>
      <c r="AY94" s="22" t="s">
        <v>144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22" t="s">
        <v>79</v>
      </c>
      <c r="BK94" s="181">
        <f>ROUND(I94*H94,2)</f>
        <v>0</v>
      </c>
      <c r="BL94" s="22" t="s">
        <v>869</v>
      </c>
      <c r="BM94" s="180" t="s">
        <v>2066</v>
      </c>
    </row>
    <row r="95" s="2" customFormat="1" ht="16.5" customHeight="1">
      <c r="A95" s="41"/>
      <c r="B95" s="168"/>
      <c r="C95" s="169" t="s">
        <v>207</v>
      </c>
      <c r="D95" s="169" t="s">
        <v>146</v>
      </c>
      <c r="E95" s="170" t="s">
        <v>2067</v>
      </c>
      <c r="F95" s="171" t="s">
        <v>2068</v>
      </c>
      <c r="G95" s="172" t="s">
        <v>1415</v>
      </c>
      <c r="H95" s="173">
        <v>23</v>
      </c>
      <c r="I95" s="174"/>
      <c r="J95" s="175">
        <f>ROUND(I95*H95,2)</f>
        <v>0</v>
      </c>
      <c r="K95" s="171" t="s">
        <v>868</v>
      </c>
      <c r="L95" s="42"/>
      <c r="M95" s="176" t="s">
        <v>3</v>
      </c>
      <c r="N95" s="177" t="s">
        <v>42</v>
      </c>
      <c r="O95" s="7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180" t="s">
        <v>869</v>
      </c>
      <c r="AT95" s="180" t="s">
        <v>146</v>
      </c>
      <c r="AU95" s="180" t="s">
        <v>79</v>
      </c>
      <c r="AY95" s="22" t="s">
        <v>144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22" t="s">
        <v>79</v>
      </c>
      <c r="BK95" s="181">
        <f>ROUND(I95*H95,2)</f>
        <v>0</v>
      </c>
      <c r="BL95" s="22" t="s">
        <v>869</v>
      </c>
      <c r="BM95" s="180" t="s">
        <v>2069</v>
      </c>
    </row>
    <row r="96" s="2" customFormat="1" ht="24.15" customHeight="1">
      <c r="A96" s="41"/>
      <c r="B96" s="168"/>
      <c r="C96" s="169" t="s">
        <v>214</v>
      </c>
      <c r="D96" s="169" t="s">
        <v>146</v>
      </c>
      <c r="E96" s="170" t="s">
        <v>2070</v>
      </c>
      <c r="F96" s="171" t="s">
        <v>2071</v>
      </c>
      <c r="G96" s="172" t="s">
        <v>340</v>
      </c>
      <c r="H96" s="173">
        <v>3</v>
      </c>
      <c r="I96" s="174"/>
      <c r="J96" s="175">
        <f>ROUND(I96*H96,2)</f>
        <v>0</v>
      </c>
      <c r="K96" s="171" t="s">
        <v>868</v>
      </c>
      <c r="L96" s="42"/>
      <c r="M96" s="176" t="s">
        <v>3</v>
      </c>
      <c r="N96" s="177" t="s">
        <v>42</v>
      </c>
      <c r="O96" s="7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80" t="s">
        <v>869</v>
      </c>
      <c r="AT96" s="180" t="s">
        <v>146</v>
      </c>
      <c r="AU96" s="180" t="s">
        <v>79</v>
      </c>
      <c r="AY96" s="22" t="s">
        <v>144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22" t="s">
        <v>79</v>
      </c>
      <c r="BK96" s="181">
        <f>ROUND(I96*H96,2)</f>
        <v>0</v>
      </c>
      <c r="BL96" s="22" t="s">
        <v>869</v>
      </c>
      <c r="BM96" s="180" t="s">
        <v>2072</v>
      </c>
    </row>
    <row r="97" s="2" customFormat="1" ht="16.5" customHeight="1">
      <c r="A97" s="41"/>
      <c r="B97" s="168"/>
      <c r="C97" s="169" t="s">
        <v>9</v>
      </c>
      <c r="D97" s="169" t="s">
        <v>146</v>
      </c>
      <c r="E97" s="170" t="s">
        <v>2073</v>
      </c>
      <c r="F97" s="171" t="s">
        <v>2074</v>
      </c>
      <c r="G97" s="172" t="s">
        <v>340</v>
      </c>
      <c r="H97" s="173">
        <v>4</v>
      </c>
      <c r="I97" s="174"/>
      <c r="J97" s="175">
        <f>ROUND(I97*H97,2)</f>
        <v>0</v>
      </c>
      <c r="K97" s="171" t="s">
        <v>868</v>
      </c>
      <c r="L97" s="42"/>
      <c r="M97" s="176" t="s">
        <v>3</v>
      </c>
      <c r="N97" s="177" t="s">
        <v>42</v>
      </c>
      <c r="O97" s="7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180" t="s">
        <v>869</v>
      </c>
      <c r="AT97" s="180" t="s">
        <v>146</v>
      </c>
      <c r="AU97" s="180" t="s">
        <v>79</v>
      </c>
      <c r="AY97" s="22" t="s">
        <v>144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22" t="s">
        <v>79</v>
      </c>
      <c r="BK97" s="181">
        <f>ROUND(I97*H97,2)</f>
        <v>0</v>
      </c>
      <c r="BL97" s="22" t="s">
        <v>869</v>
      </c>
      <c r="BM97" s="180" t="s">
        <v>2075</v>
      </c>
    </row>
    <row r="98" s="2" customFormat="1" ht="33" customHeight="1">
      <c r="A98" s="41"/>
      <c r="B98" s="168"/>
      <c r="C98" s="169" t="s">
        <v>225</v>
      </c>
      <c r="D98" s="169" t="s">
        <v>146</v>
      </c>
      <c r="E98" s="170" t="s">
        <v>2076</v>
      </c>
      <c r="F98" s="171" t="s">
        <v>2077</v>
      </c>
      <c r="G98" s="172" t="s">
        <v>2056</v>
      </c>
      <c r="H98" s="173">
        <v>1</v>
      </c>
      <c r="I98" s="174"/>
      <c r="J98" s="175">
        <f>ROUND(I98*H98,2)</f>
        <v>0</v>
      </c>
      <c r="K98" s="171" t="s">
        <v>868</v>
      </c>
      <c r="L98" s="42"/>
      <c r="M98" s="176" t="s">
        <v>3</v>
      </c>
      <c r="N98" s="177" t="s">
        <v>42</v>
      </c>
      <c r="O98" s="7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180" t="s">
        <v>869</v>
      </c>
      <c r="AT98" s="180" t="s">
        <v>146</v>
      </c>
      <c r="AU98" s="180" t="s">
        <v>79</v>
      </c>
      <c r="AY98" s="22" t="s">
        <v>144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22" t="s">
        <v>79</v>
      </c>
      <c r="BK98" s="181">
        <f>ROUND(I98*H98,2)</f>
        <v>0</v>
      </c>
      <c r="BL98" s="22" t="s">
        <v>869</v>
      </c>
      <c r="BM98" s="180" t="s">
        <v>2078</v>
      </c>
    </row>
    <row r="99" s="2" customFormat="1" ht="24.15" customHeight="1">
      <c r="A99" s="41"/>
      <c r="B99" s="168"/>
      <c r="C99" s="169" t="s">
        <v>231</v>
      </c>
      <c r="D99" s="169" t="s">
        <v>146</v>
      </c>
      <c r="E99" s="170" t="s">
        <v>2079</v>
      </c>
      <c r="F99" s="171" t="s">
        <v>2080</v>
      </c>
      <c r="G99" s="172" t="s">
        <v>340</v>
      </c>
      <c r="H99" s="173">
        <v>1</v>
      </c>
      <c r="I99" s="174"/>
      <c r="J99" s="175">
        <f>ROUND(I99*H99,2)</f>
        <v>0</v>
      </c>
      <c r="K99" s="171" t="s">
        <v>868</v>
      </c>
      <c r="L99" s="42"/>
      <c r="M99" s="176" t="s">
        <v>3</v>
      </c>
      <c r="N99" s="177" t="s">
        <v>42</v>
      </c>
      <c r="O99" s="7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80" t="s">
        <v>869</v>
      </c>
      <c r="AT99" s="180" t="s">
        <v>146</v>
      </c>
      <c r="AU99" s="180" t="s">
        <v>79</v>
      </c>
      <c r="AY99" s="22" t="s">
        <v>144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2" t="s">
        <v>79</v>
      </c>
      <c r="BK99" s="181">
        <f>ROUND(I99*H99,2)</f>
        <v>0</v>
      </c>
      <c r="BL99" s="22" t="s">
        <v>869</v>
      </c>
      <c r="BM99" s="180" t="s">
        <v>2081</v>
      </c>
    </row>
    <row r="100" s="2" customFormat="1" ht="16.5" customHeight="1">
      <c r="A100" s="41"/>
      <c r="B100" s="168"/>
      <c r="C100" s="169" t="s">
        <v>237</v>
      </c>
      <c r="D100" s="169" t="s">
        <v>146</v>
      </c>
      <c r="E100" s="170" t="s">
        <v>2082</v>
      </c>
      <c r="F100" s="171" t="s">
        <v>2083</v>
      </c>
      <c r="G100" s="172" t="s">
        <v>2056</v>
      </c>
      <c r="H100" s="173">
        <v>1</v>
      </c>
      <c r="I100" s="174"/>
      <c r="J100" s="175">
        <f>ROUND(I100*H100,2)</f>
        <v>0</v>
      </c>
      <c r="K100" s="171" t="s">
        <v>868</v>
      </c>
      <c r="L100" s="42"/>
      <c r="M100" s="176" t="s">
        <v>3</v>
      </c>
      <c r="N100" s="177" t="s">
        <v>42</v>
      </c>
      <c r="O100" s="75"/>
      <c r="P100" s="178">
        <f>O100*H100</f>
        <v>0</v>
      </c>
      <c r="Q100" s="178">
        <v>0</v>
      </c>
      <c r="R100" s="178">
        <f>Q100*H100</f>
        <v>0</v>
      </c>
      <c r="S100" s="178">
        <v>0</v>
      </c>
      <c r="T100" s="17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180" t="s">
        <v>869</v>
      </c>
      <c r="AT100" s="180" t="s">
        <v>146</v>
      </c>
      <c r="AU100" s="180" t="s">
        <v>79</v>
      </c>
      <c r="AY100" s="22" t="s">
        <v>144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22" t="s">
        <v>79</v>
      </c>
      <c r="BK100" s="181">
        <f>ROUND(I100*H100,2)</f>
        <v>0</v>
      </c>
      <c r="BL100" s="22" t="s">
        <v>869</v>
      </c>
      <c r="BM100" s="180" t="s">
        <v>2084</v>
      </c>
    </row>
    <row r="101" s="2" customFormat="1" ht="16.5" customHeight="1">
      <c r="A101" s="41"/>
      <c r="B101" s="168"/>
      <c r="C101" s="169" t="s">
        <v>242</v>
      </c>
      <c r="D101" s="169" t="s">
        <v>146</v>
      </c>
      <c r="E101" s="170" t="s">
        <v>2085</v>
      </c>
      <c r="F101" s="171" t="s">
        <v>2086</v>
      </c>
      <c r="G101" s="172" t="s">
        <v>2056</v>
      </c>
      <c r="H101" s="173">
        <v>1</v>
      </c>
      <c r="I101" s="174"/>
      <c r="J101" s="175">
        <f>ROUND(I101*H101,2)</f>
        <v>0</v>
      </c>
      <c r="K101" s="171" t="s">
        <v>868</v>
      </c>
      <c r="L101" s="42"/>
      <c r="M101" s="176" t="s">
        <v>3</v>
      </c>
      <c r="N101" s="177" t="s">
        <v>42</v>
      </c>
      <c r="O101" s="7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180" t="s">
        <v>869</v>
      </c>
      <c r="AT101" s="180" t="s">
        <v>146</v>
      </c>
      <c r="AU101" s="180" t="s">
        <v>79</v>
      </c>
      <c r="AY101" s="22" t="s">
        <v>144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22" t="s">
        <v>79</v>
      </c>
      <c r="BK101" s="181">
        <f>ROUND(I101*H101,2)</f>
        <v>0</v>
      </c>
      <c r="BL101" s="22" t="s">
        <v>869</v>
      </c>
      <c r="BM101" s="180" t="s">
        <v>2087</v>
      </c>
    </row>
    <row r="102" s="2" customFormat="1" ht="16.5" customHeight="1">
      <c r="A102" s="41"/>
      <c r="B102" s="168"/>
      <c r="C102" s="169" t="s">
        <v>248</v>
      </c>
      <c r="D102" s="169" t="s">
        <v>146</v>
      </c>
      <c r="E102" s="170" t="s">
        <v>2088</v>
      </c>
      <c r="F102" s="171" t="s">
        <v>993</v>
      </c>
      <c r="G102" s="172" t="s">
        <v>2056</v>
      </c>
      <c r="H102" s="173">
        <v>1</v>
      </c>
      <c r="I102" s="174"/>
      <c r="J102" s="175">
        <f>ROUND(I102*H102,2)</f>
        <v>0</v>
      </c>
      <c r="K102" s="171" t="s">
        <v>868</v>
      </c>
      <c r="L102" s="42"/>
      <c r="M102" s="176" t="s">
        <v>3</v>
      </c>
      <c r="N102" s="177" t="s">
        <v>42</v>
      </c>
      <c r="O102" s="7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180" t="s">
        <v>869</v>
      </c>
      <c r="AT102" s="180" t="s">
        <v>146</v>
      </c>
      <c r="AU102" s="180" t="s">
        <v>79</v>
      </c>
      <c r="AY102" s="22" t="s">
        <v>144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2" t="s">
        <v>79</v>
      </c>
      <c r="BK102" s="181">
        <f>ROUND(I102*H102,2)</f>
        <v>0</v>
      </c>
      <c r="BL102" s="22" t="s">
        <v>869</v>
      </c>
      <c r="BM102" s="180" t="s">
        <v>2089</v>
      </c>
    </row>
    <row r="103" s="12" customFormat="1" ht="25.92" customHeight="1">
      <c r="A103" s="12"/>
      <c r="B103" s="155"/>
      <c r="C103" s="12"/>
      <c r="D103" s="156" t="s">
        <v>70</v>
      </c>
      <c r="E103" s="157" t="s">
        <v>2090</v>
      </c>
      <c r="F103" s="157" t="s">
        <v>2091</v>
      </c>
      <c r="G103" s="12"/>
      <c r="H103" s="12"/>
      <c r="I103" s="158"/>
      <c r="J103" s="159">
        <f>BK103</f>
        <v>0</v>
      </c>
      <c r="K103" s="12"/>
      <c r="L103" s="155"/>
      <c r="M103" s="160"/>
      <c r="N103" s="161"/>
      <c r="O103" s="161"/>
      <c r="P103" s="162">
        <f>SUM(P104:P107)</f>
        <v>0</v>
      </c>
      <c r="Q103" s="161"/>
      <c r="R103" s="162">
        <f>SUM(R104:R107)</f>
        <v>0</v>
      </c>
      <c r="S103" s="161"/>
      <c r="T103" s="163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56" t="s">
        <v>79</v>
      </c>
      <c r="AT103" s="164" t="s">
        <v>70</v>
      </c>
      <c r="AU103" s="164" t="s">
        <v>71</v>
      </c>
      <c r="AY103" s="156" t="s">
        <v>144</v>
      </c>
      <c r="BK103" s="165">
        <f>SUM(BK104:BK107)</f>
        <v>0</v>
      </c>
    </row>
    <row r="104" s="2" customFormat="1" ht="16.5" customHeight="1">
      <c r="A104" s="41"/>
      <c r="B104" s="168"/>
      <c r="C104" s="169" t="s">
        <v>254</v>
      </c>
      <c r="D104" s="169" t="s">
        <v>146</v>
      </c>
      <c r="E104" s="170" t="s">
        <v>2092</v>
      </c>
      <c r="F104" s="171" t="s">
        <v>2093</v>
      </c>
      <c r="G104" s="172" t="s">
        <v>2056</v>
      </c>
      <c r="H104" s="173">
        <v>1</v>
      </c>
      <c r="I104" s="174"/>
      <c r="J104" s="175">
        <f>ROUND(I104*H104,2)</f>
        <v>0</v>
      </c>
      <c r="K104" s="171" t="s">
        <v>868</v>
      </c>
      <c r="L104" s="42"/>
      <c r="M104" s="176" t="s">
        <v>3</v>
      </c>
      <c r="N104" s="177" t="s">
        <v>42</v>
      </c>
      <c r="O104" s="7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180" t="s">
        <v>869</v>
      </c>
      <c r="AT104" s="180" t="s">
        <v>146</v>
      </c>
      <c r="AU104" s="180" t="s">
        <v>79</v>
      </c>
      <c r="AY104" s="22" t="s">
        <v>144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22" t="s">
        <v>79</v>
      </c>
      <c r="BK104" s="181">
        <f>ROUND(I104*H104,2)</f>
        <v>0</v>
      </c>
      <c r="BL104" s="22" t="s">
        <v>869</v>
      </c>
      <c r="BM104" s="180" t="s">
        <v>2094</v>
      </c>
    </row>
    <row r="105" s="2" customFormat="1" ht="16.5" customHeight="1">
      <c r="A105" s="41"/>
      <c r="B105" s="168"/>
      <c r="C105" s="169" t="s">
        <v>261</v>
      </c>
      <c r="D105" s="169" t="s">
        <v>146</v>
      </c>
      <c r="E105" s="170" t="s">
        <v>2095</v>
      </c>
      <c r="F105" s="171" t="s">
        <v>2096</v>
      </c>
      <c r="G105" s="172" t="s">
        <v>2097</v>
      </c>
      <c r="H105" s="173">
        <v>6</v>
      </c>
      <c r="I105" s="174"/>
      <c r="J105" s="175">
        <f>ROUND(I105*H105,2)</f>
        <v>0</v>
      </c>
      <c r="K105" s="171" t="s">
        <v>868</v>
      </c>
      <c r="L105" s="42"/>
      <c r="M105" s="176" t="s">
        <v>3</v>
      </c>
      <c r="N105" s="177" t="s">
        <v>42</v>
      </c>
      <c r="O105" s="75"/>
      <c r="P105" s="178">
        <f>O105*H105</f>
        <v>0</v>
      </c>
      <c r="Q105" s="178">
        <v>0</v>
      </c>
      <c r="R105" s="178">
        <f>Q105*H105</f>
        <v>0</v>
      </c>
      <c r="S105" s="178">
        <v>0</v>
      </c>
      <c r="T105" s="17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180" t="s">
        <v>869</v>
      </c>
      <c r="AT105" s="180" t="s">
        <v>146</v>
      </c>
      <c r="AU105" s="180" t="s">
        <v>79</v>
      </c>
      <c r="AY105" s="22" t="s">
        <v>144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22" t="s">
        <v>79</v>
      </c>
      <c r="BK105" s="181">
        <f>ROUND(I105*H105,2)</f>
        <v>0</v>
      </c>
      <c r="BL105" s="22" t="s">
        <v>869</v>
      </c>
      <c r="BM105" s="180" t="s">
        <v>2098</v>
      </c>
    </row>
    <row r="106" s="2" customFormat="1" ht="16.5" customHeight="1">
      <c r="A106" s="41"/>
      <c r="B106" s="168"/>
      <c r="C106" s="169" t="s">
        <v>268</v>
      </c>
      <c r="D106" s="169" t="s">
        <v>146</v>
      </c>
      <c r="E106" s="170" t="s">
        <v>2099</v>
      </c>
      <c r="F106" s="171" t="s">
        <v>2100</v>
      </c>
      <c r="G106" s="172" t="s">
        <v>2097</v>
      </c>
      <c r="H106" s="173">
        <v>22</v>
      </c>
      <c r="I106" s="174"/>
      <c r="J106" s="175">
        <f>ROUND(I106*H106,2)</f>
        <v>0</v>
      </c>
      <c r="K106" s="171" t="s">
        <v>868</v>
      </c>
      <c r="L106" s="42"/>
      <c r="M106" s="176" t="s">
        <v>3</v>
      </c>
      <c r="N106" s="177" t="s">
        <v>42</v>
      </c>
      <c r="O106" s="7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180" t="s">
        <v>869</v>
      </c>
      <c r="AT106" s="180" t="s">
        <v>146</v>
      </c>
      <c r="AU106" s="180" t="s">
        <v>79</v>
      </c>
      <c r="AY106" s="22" t="s">
        <v>144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22" t="s">
        <v>79</v>
      </c>
      <c r="BK106" s="181">
        <f>ROUND(I106*H106,2)</f>
        <v>0</v>
      </c>
      <c r="BL106" s="22" t="s">
        <v>869</v>
      </c>
      <c r="BM106" s="180" t="s">
        <v>2101</v>
      </c>
    </row>
    <row r="107" s="2" customFormat="1" ht="16.5" customHeight="1">
      <c r="A107" s="41"/>
      <c r="B107" s="168"/>
      <c r="C107" s="169" t="s">
        <v>8</v>
      </c>
      <c r="D107" s="169" t="s">
        <v>146</v>
      </c>
      <c r="E107" s="170" t="s">
        <v>2102</v>
      </c>
      <c r="F107" s="171" t="s">
        <v>2103</v>
      </c>
      <c r="G107" s="172" t="s">
        <v>2097</v>
      </c>
      <c r="H107" s="173">
        <v>2</v>
      </c>
      <c r="I107" s="174"/>
      <c r="J107" s="175">
        <f>ROUND(I107*H107,2)</f>
        <v>0</v>
      </c>
      <c r="K107" s="171" t="s">
        <v>868</v>
      </c>
      <c r="L107" s="42"/>
      <c r="M107" s="176" t="s">
        <v>3</v>
      </c>
      <c r="N107" s="177" t="s">
        <v>42</v>
      </c>
      <c r="O107" s="75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180" t="s">
        <v>869</v>
      </c>
      <c r="AT107" s="180" t="s">
        <v>146</v>
      </c>
      <c r="AU107" s="180" t="s">
        <v>79</v>
      </c>
      <c r="AY107" s="22" t="s">
        <v>144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22" t="s">
        <v>79</v>
      </c>
      <c r="BK107" s="181">
        <f>ROUND(I107*H107,2)</f>
        <v>0</v>
      </c>
      <c r="BL107" s="22" t="s">
        <v>869</v>
      </c>
      <c r="BM107" s="180" t="s">
        <v>2104</v>
      </c>
    </row>
    <row r="108" s="12" customFormat="1" ht="25.92" customHeight="1">
      <c r="A108" s="12"/>
      <c r="B108" s="155"/>
      <c r="C108" s="12"/>
      <c r="D108" s="156" t="s">
        <v>70</v>
      </c>
      <c r="E108" s="157" t="s">
        <v>2105</v>
      </c>
      <c r="F108" s="157" t="s">
        <v>2106</v>
      </c>
      <c r="G108" s="12"/>
      <c r="H108" s="12"/>
      <c r="I108" s="158"/>
      <c r="J108" s="159">
        <f>BK108</f>
        <v>0</v>
      </c>
      <c r="K108" s="12"/>
      <c r="L108" s="155"/>
      <c r="M108" s="160"/>
      <c r="N108" s="161"/>
      <c r="O108" s="161"/>
      <c r="P108" s="162">
        <f>SUM(P109:P148)</f>
        <v>0</v>
      </c>
      <c r="Q108" s="161"/>
      <c r="R108" s="162">
        <f>SUM(R109:R148)</f>
        <v>0</v>
      </c>
      <c r="S108" s="161"/>
      <c r="T108" s="163">
        <f>SUM(T109:T148)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6" t="s">
        <v>79</v>
      </c>
      <c r="AT108" s="164" t="s">
        <v>70</v>
      </c>
      <c r="AU108" s="164" t="s">
        <v>71</v>
      </c>
      <c r="AY108" s="156" t="s">
        <v>144</v>
      </c>
      <c r="BK108" s="165">
        <f>SUM(BK109:BK148)</f>
        <v>0</v>
      </c>
    </row>
    <row r="109" s="2" customFormat="1" ht="16.5" customHeight="1">
      <c r="A109" s="41"/>
      <c r="B109" s="168"/>
      <c r="C109" s="169" t="s">
        <v>277</v>
      </c>
      <c r="D109" s="169" t="s">
        <v>146</v>
      </c>
      <c r="E109" s="170" t="s">
        <v>2107</v>
      </c>
      <c r="F109" s="171" t="s">
        <v>2108</v>
      </c>
      <c r="G109" s="172" t="s">
        <v>2056</v>
      </c>
      <c r="H109" s="173">
        <v>1</v>
      </c>
      <c r="I109" s="174"/>
      <c r="J109" s="175">
        <f>ROUND(I109*H109,2)</f>
        <v>0</v>
      </c>
      <c r="K109" s="171" t="s">
        <v>868</v>
      </c>
      <c r="L109" s="42"/>
      <c r="M109" s="176" t="s">
        <v>3</v>
      </c>
      <c r="N109" s="177" t="s">
        <v>42</v>
      </c>
      <c r="O109" s="75"/>
      <c r="P109" s="178">
        <f>O109*H109</f>
        <v>0</v>
      </c>
      <c r="Q109" s="178">
        <v>0</v>
      </c>
      <c r="R109" s="178">
        <f>Q109*H109</f>
        <v>0</v>
      </c>
      <c r="S109" s="178">
        <v>0</v>
      </c>
      <c r="T109" s="17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180" t="s">
        <v>869</v>
      </c>
      <c r="AT109" s="180" t="s">
        <v>146</v>
      </c>
      <c r="AU109" s="180" t="s">
        <v>79</v>
      </c>
      <c r="AY109" s="22" t="s">
        <v>144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22" t="s">
        <v>79</v>
      </c>
      <c r="BK109" s="181">
        <f>ROUND(I109*H109,2)</f>
        <v>0</v>
      </c>
      <c r="BL109" s="22" t="s">
        <v>869</v>
      </c>
      <c r="BM109" s="180" t="s">
        <v>2109</v>
      </c>
    </row>
    <row r="110" s="2" customFormat="1" ht="16.5" customHeight="1">
      <c r="A110" s="41"/>
      <c r="B110" s="168"/>
      <c r="C110" s="169" t="s">
        <v>282</v>
      </c>
      <c r="D110" s="169" t="s">
        <v>146</v>
      </c>
      <c r="E110" s="170" t="s">
        <v>2110</v>
      </c>
      <c r="F110" s="171" t="s">
        <v>104</v>
      </c>
      <c r="G110" s="172" t="s">
        <v>2056</v>
      </c>
      <c r="H110" s="173">
        <v>1</v>
      </c>
      <c r="I110" s="174"/>
      <c r="J110" s="175">
        <f>ROUND(I110*H110,2)</f>
        <v>0</v>
      </c>
      <c r="K110" s="171" t="s">
        <v>868</v>
      </c>
      <c r="L110" s="42"/>
      <c r="M110" s="176" t="s">
        <v>3</v>
      </c>
      <c r="N110" s="177" t="s">
        <v>42</v>
      </c>
      <c r="O110" s="7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180" t="s">
        <v>869</v>
      </c>
      <c r="AT110" s="180" t="s">
        <v>146</v>
      </c>
      <c r="AU110" s="180" t="s">
        <v>79</v>
      </c>
      <c r="AY110" s="22" t="s">
        <v>144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22" t="s">
        <v>79</v>
      </c>
      <c r="BK110" s="181">
        <f>ROUND(I110*H110,2)</f>
        <v>0</v>
      </c>
      <c r="BL110" s="22" t="s">
        <v>869</v>
      </c>
      <c r="BM110" s="180" t="s">
        <v>2111</v>
      </c>
    </row>
    <row r="111" s="2" customFormat="1" ht="16.5" customHeight="1">
      <c r="A111" s="41"/>
      <c r="B111" s="168"/>
      <c r="C111" s="169" t="s">
        <v>287</v>
      </c>
      <c r="D111" s="169" t="s">
        <v>146</v>
      </c>
      <c r="E111" s="170" t="s">
        <v>2112</v>
      </c>
      <c r="F111" s="171" t="s">
        <v>2113</v>
      </c>
      <c r="G111" s="172" t="s">
        <v>2056</v>
      </c>
      <c r="H111" s="173">
        <v>1</v>
      </c>
      <c r="I111" s="174"/>
      <c r="J111" s="175">
        <f>ROUND(I111*H111,2)</f>
        <v>0</v>
      </c>
      <c r="K111" s="171" t="s">
        <v>868</v>
      </c>
      <c r="L111" s="42"/>
      <c r="M111" s="176" t="s">
        <v>3</v>
      </c>
      <c r="N111" s="177" t="s">
        <v>42</v>
      </c>
      <c r="O111" s="7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180" t="s">
        <v>869</v>
      </c>
      <c r="AT111" s="180" t="s">
        <v>146</v>
      </c>
      <c r="AU111" s="180" t="s">
        <v>79</v>
      </c>
      <c r="AY111" s="22" t="s">
        <v>144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22" t="s">
        <v>79</v>
      </c>
      <c r="BK111" s="181">
        <f>ROUND(I111*H111,2)</f>
        <v>0</v>
      </c>
      <c r="BL111" s="22" t="s">
        <v>869</v>
      </c>
      <c r="BM111" s="180" t="s">
        <v>2114</v>
      </c>
    </row>
    <row r="112" s="2" customFormat="1" ht="16.5" customHeight="1">
      <c r="A112" s="41"/>
      <c r="B112" s="168"/>
      <c r="C112" s="169" t="s">
        <v>292</v>
      </c>
      <c r="D112" s="169" t="s">
        <v>146</v>
      </c>
      <c r="E112" s="170" t="s">
        <v>2115</v>
      </c>
      <c r="F112" s="171" t="s">
        <v>2116</v>
      </c>
      <c r="G112" s="172" t="s">
        <v>2056</v>
      </c>
      <c r="H112" s="173">
        <v>1</v>
      </c>
      <c r="I112" s="174"/>
      <c r="J112" s="175">
        <f>ROUND(I112*H112,2)</f>
        <v>0</v>
      </c>
      <c r="K112" s="171" t="s">
        <v>868</v>
      </c>
      <c r="L112" s="42"/>
      <c r="M112" s="176" t="s">
        <v>3</v>
      </c>
      <c r="N112" s="177" t="s">
        <v>42</v>
      </c>
      <c r="O112" s="7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180" t="s">
        <v>869</v>
      </c>
      <c r="AT112" s="180" t="s">
        <v>146</v>
      </c>
      <c r="AU112" s="180" t="s">
        <v>79</v>
      </c>
      <c r="AY112" s="22" t="s">
        <v>144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22" t="s">
        <v>79</v>
      </c>
      <c r="BK112" s="181">
        <f>ROUND(I112*H112,2)</f>
        <v>0</v>
      </c>
      <c r="BL112" s="22" t="s">
        <v>869</v>
      </c>
      <c r="BM112" s="180" t="s">
        <v>2117</v>
      </c>
    </row>
    <row r="113" s="2" customFormat="1" ht="16.5" customHeight="1">
      <c r="A113" s="41"/>
      <c r="B113" s="168"/>
      <c r="C113" s="169" t="s">
        <v>297</v>
      </c>
      <c r="D113" s="169" t="s">
        <v>146</v>
      </c>
      <c r="E113" s="170" t="s">
        <v>2118</v>
      </c>
      <c r="F113" s="171" t="s">
        <v>2119</v>
      </c>
      <c r="G113" s="172" t="s">
        <v>2056</v>
      </c>
      <c r="H113" s="173">
        <v>1</v>
      </c>
      <c r="I113" s="174"/>
      <c r="J113" s="175">
        <f>ROUND(I113*H113,2)</f>
        <v>0</v>
      </c>
      <c r="K113" s="171" t="s">
        <v>868</v>
      </c>
      <c r="L113" s="42"/>
      <c r="M113" s="176" t="s">
        <v>3</v>
      </c>
      <c r="N113" s="177" t="s">
        <v>42</v>
      </c>
      <c r="O113" s="7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180" t="s">
        <v>869</v>
      </c>
      <c r="AT113" s="180" t="s">
        <v>146</v>
      </c>
      <c r="AU113" s="180" t="s">
        <v>79</v>
      </c>
      <c r="AY113" s="22" t="s">
        <v>144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22" t="s">
        <v>79</v>
      </c>
      <c r="BK113" s="181">
        <f>ROUND(I113*H113,2)</f>
        <v>0</v>
      </c>
      <c r="BL113" s="22" t="s">
        <v>869</v>
      </c>
      <c r="BM113" s="180" t="s">
        <v>2120</v>
      </c>
    </row>
    <row r="114" s="2" customFormat="1" ht="16.5" customHeight="1">
      <c r="A114" s="41"/>
      <c r="B114" s="168"/>
      <c r="C114" s="169" t="s">
        <v>305</v>
      </c>
      <c r="D114" s="169" t="s">
        <v>146</v>
      </c>
      <c r="E114" s="170" t="s">
        <v>2121</v>
      </c>
      <c r="F114" s="171" t="s">
        <v>2122</v>
      </c>
      <c r="G114" s="172" t="s">
        <v>2056</v>
      </c>
      <c r="H114" s="173">
        <v>1</v>
      </c>
      <c r="I114" s="174"/>
      <c r="J114" s="175">
        <f>ROUND(I114*H114,2)</f>
        <v>0</v>
      </c>
      <c r="K114" s="171" t="s">
        <v>868</v>
      </c>
      <c r="L114" s="42"/>
      <c r="M114" s="176" t="s">
        <v>3</v>
      </c>
      <c r="N114" s="177" t="s">
        <v>42</v>
      </c>
      <c r="O114" s="7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80" t="s">
        <v>869</v>
      </c>
      <c r="AT114" s="180" t="s">
        <v>146</v>
      </c>
      <c r="AU114" s="180" t="s">
        <v>79</v>
      </c>
      <c r="AY114" s="22" t="s">
        <v>144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22" t="s">
        <v>79</v>
      </c>
      <c r="BK114" s="181">
        <f>ROUND(I114*H114,2)</f>
        <v>0</v>
      </c>
      <c r="BL114" s="22" t="s">
        <v>869</v>
      </c>
      <c r="BM114" s="180" t="s">
        <v>2123</v>
      </c>
    </row>
    <row r="115" s="2" customFormat="1" ht="24.15" customHeight="1">
      <c r="A115" s="41"/>
      <c r="B115" s="168"/>
      <c r="C115" s="169" t="s">
        <v>309</v>
      </c>
      <c r="D115" s="169" t="s">
        <v>146</v>
      </c>
      <c r="E115" s="170" t="s">
        <v>2124</v>
      </c>
      <c r="F115" s="171" t="s">
        <v>2125</v>
      </c>
      <c r="G115" s="172" t="s">
        <v>340</v>
      </c>
      <c r="H115" s="173">
        <v>1</v>
      </c>
      <c r="I115" s="174"/>
      <c r="J115" s="175">
        <f>ROUND(I115*H115,2)</f>
        <v>0</v>
      </c>
      <c r="K115" s="171" t="s">
        <v>868</v>
      </c>
      <c r="L115" s="42"/>
      <c r="M115" s="176" t="s">
        <v>3</v>
      </c>
      <c r="N115" s="177" t="s">
        <v>42</v>
      </c>
      <c r="O115" s="7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180" t="s">
        <v>869</v>
      </c>
      <c r="AT115" s="180" t="s">
        <v>146</v>
      </c>
      <c r="AU115" s="180" t="s">
        <v>79</v>
      </c>
      <c r="AY115" s="22" t="s">
        <v>144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22" t="s">
        <v>79</v>
      </c>
      <c r="BK115" s="181">
        <f>ROUND(I115*H115,2)</f>
        <v>0</v>
      </c>
      <c r="BL115" s="22" t="s">
        <v>869</v>
      </c>
      <c r="BM115" s="180" t="s">
        <v>2126</v>
      </c>
    </row>
    <row r="116" s="2" customFormat="1" ht="33" customHeight="1">
      <c r="A116" s="41"/>
      <c r="B116" s="168"/>
      <c r="C116" s="169" t="s">
        <v>313</v>
      </c>
      <c r="D116" s="169" t="s">
        <v>146</v>
      </c>
      <c r="E116" s="170" t="s">
        <v>2127</v>
      </c>
      <c r="F116" s="171" t="s">
        <v>2128</v>
      </c>
      <c r="G116" s="172" t="s">
        <v>340</v>
      </c>
      <c r="H116" s="173">
        <v>18</v>
      </c>
      <c r="I116" s="174"/>
      <c r="J116" s="175">
        <f>ROUND(I116*H116,2)</f>
        <v>0</v>
      </c>
      <c r="K116" s="171" t="s">
        <v>868</v>
      </c>
      <c r="L116" s="42"/>
      <c r="M116" s="176" t="s">
        <v>3</v>
      </c>
      <c r="N116" s="177" t="s">
        <v>42</v>
      </c>
      <c r="O116" s="7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180" t="s">
        <v>869</v>
      </c>
      <c r="AT116" s="180" t="s">
        <v>146</v>
      </c>
      <c r="AU116" s="180" t="s">
        <v>79</v>
      </c>
      <c r="AY116" s="22" t="s">
        <v>144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22" t="s">
        <v>79</v>
      </c>
      <c r="BK116" s="181">
        <f>ROUND(I116*H116,2)</f>
        <v>0</v>
      </c>
      <c r="BL116" s="22" t="s">
        <v>869</v>
      </c>
      <c r="BM116" s="180" t="s">
        <v>2129</v>
      </c>
    </row>
    <row r="117" s="2" customFormat="1" ht="16.5" customHeight="1">
      <c r="A117" s="41"/>
      <c r="B117" s="168"/>
      <c r="C117" s="205" t="s">
        <v>317</v>
      </c>
      <c r="D117" s="205" t="s">
        <v>238</v>
      </c>
      <c r="E117" s="206" t="s">
        <v>2130</v>
      </c>
      <c r="F117" s="207" t="s">
        <v>2131</v>
      </c>
      <c r="G117" s="208" t="s">
        <v>171</v>
      </c>
      <c r="H117" s="209">
        <v>16</v>
      </c>
      <c r="I117" s="210"/>
      <c r="J117" s="211">
        <f>ROUND(I117*H117,2)</f>
        <v>0</v>
      </c>
      <c r="K117" s="207" t="s">
        <v>868</v>
      </c>
      <c r="L117" s="212"/>
      <c r="M117" s="213" t="s">
        <v>3</v>
      </c>
      <c r="N117" s="214" t="s">
        <v>42</v>
      </c>
      <c r="O117" s="7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180" t="s">
        <v>869</v>
      </c>
      <c r="AT117" s="180" t="s">
        <v>238</v>
      </c>
      <c r="AU117" s="180" t="s">
        <v>79</v>
      </c>
      <c r="AY117" s="22" t="s">
        <v>144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22" t="s">
        <v>79</v>
      </c>
      <c r="BK117" s="181">
        <f>ROUND(I117*H117,2)</f>
        <v>0</v>
      </c>
      <c r="BL117" s="22" t="s">
        <v>869</v>
      </c>
      <c r="BM117" s="180" t="s">
        <v>2132</v>
      </c>
    </row>
    <row r="118" s="2" customFormat="1" ht="21.75" customHeight="1">
      <c r="A118" s="41"/>
      <c r="B118" s="168"/>
      <c r="C118" s="169" t="s">
        <v>322</v>
      </c>
      <c r="D118" s="169" t="s">
        <v>146</v>
      </c>
      <c r="E118" s="170" t="s">
        <v>2133</v>
      </c>
      <c r="F118" s="171" t="s">
        <v>2134</v>
      </c>
      <c r="G118" s="172" t="s">
        <v>340</v>
      </c>
      <c r="H118" s="173">
        <v>8</v>
      </c>
      <c r="I118" s="174"/>
      <c r="J118" s="175">
        <f>ROUND(I118*H118,2)</f>
        <v>0</v>
      </c>
      <c r="K118" s="171" t="s">
        <v>868</v>
      </c>
      <c r="L118" s="42"/>
      <c r="M118" s="176" t="s">
        <v>3</v>
      </c>
      <c r="N118" s="177" t="s">
        <v>42</v>
      </c>
      <c r="O118" s="75"/>
      <c r="P118" s="178">
        <f>O118*H118</f>
        <v>0</v>
      </c>
      <c r="Q118" s="178">
        <v>0</v>
      </c>
      <c r="R118" s="178">
        <f>Q118*H118</f>
        <v>0</v>
      </c>
      <c r="S118" s="178">
        <v>0</v>
      </c>
      <c r="T118" s="17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180" t="s">
        <v>869</v>
      </c>
      <c r="AT118" s="180" t="s">
        <v>146</v>
      </c>
      <c r="AU118" s="180" t="s">
        <v>79</v>
      </c>
      <c r="AY118" s="22" t="s">
        <v>144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22" t="s">
        <v>79</v>
      </c>
      <c r="BK118" s="181">
        <f>ROUND(I118*H118,2)</f>
        <v>0</v>
      </c>
      <c r="BL118" s="22" t="s">
        <v>869</v>
      </c>
      <c r="BM118" s="180" t="s">
        <v>2135</v>
      </c>
    </row>
    <row r="119" s="2" customFormat="1" ht="16.5" customHeight="1">
      <c r="A119" s="41"/>
      <c r="B119" s="168"/>
      <c r="C119" s="169" t="s">
        <v>326</v>
      </c>
      <c r="D119" s="169" t="s">
        <v>146</v>
      </c>
      <c r="E119" s="170" t="s">
        <v>2136</v>
      </c>
      <c r="F119" s="171" t="s">
        <v>2137</v>
      </c>
      <c r="G119" s="172" t="s">
        <v>340</v>
      </c>
      <c r="H119" s="173">
        <v>4</v>
      </c>
      <c r="I119" s="174"/>
      <c r="J119" s="175">
        <f>ROUND(I119*H119,2)</f>
        <v>0</v>
      </c>
      <c r="K119" s="171" t="s">
        <v>868</v>
      </c>
      <c r="L119" s="42"/>
      <c r="M119" s="176" t="s">
        <v>3</v>
      </c>
      <c r="N119" s="177" t="s">
        <v>42</v>
      </c>
      <c r="O119" s="7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80" t="s">
        <v>869</v>
      </c>
      <c r="AT119" s="180" t="s">
        <v>146</v>
      </c>
      <c r="AU119" s="180" t="s">
        <v>79</v>
      </c>
      <c r="AY119" s="22" t="s">
        <v>144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22" t="s">
        <v>79</v>
      </c>
      <c r="BK119" s="181">
        <f>ROUND(I119*H119,2)</f>
        <v>0</v>
      </c>
      <c r="BL119" s="22" t="s">
        <v>869</v>
      </c>
      <c r="BM119" s="180" t="s">
        <v>2138</v>
      </c>
    </row>
    <row r="120" s="2" customFormat="1" ht="37.8" customHeight="1">
      <c r="A120" s="41"/>
      <c r="B120" s="168"/>
      <c r="C120" s="169" t="s">
        <v>332</v>
      </c>
      <c r="D120" s="169" t="s">
        <v>146</v>
      </c>
      <c r="E120" s="170" t="s">
        <v>2139</v>
      </c>
      <c r="F120" s="171" t="s">
        <v>2140</v>
      </c>
      <c r="G120" s="172" t="s">
        <v>340</v>
      </c>
      <c r="H120" s="173">
        <v>1</v>
      </c>
      <c r="I120" s="174"/>
      <c r="J120" s="175">
        <f>ROUND(I120*H120,2)</f>
        <v>0</v>
      </c>
      <c r="K120" s="171" t="s">
        <v>868</v>
      </c>
      <c r="L120" s="42"/>
      <c r="M120" s="176" t="s">
        <v>3</v>
      </c>
      <c r="N120" s="177" t="s">
        <v>42</v>
      </c>
      <c r="O120" s="75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180" t="s">
        <v>869</v>
      </c>
      <c r="AT120" s="180" t="s">
        <v>146</v>
      </c>
      <c r="AU120" s="180" t="s">
        <v>79</v>
      </c>
      <c r="AY120" s="22" t="s">
        <v>144</v>
      </c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22" t="s">
        <v>79</v>
      </c>
      <c r="BK120" s="181">
        <f>ROUND(I120*H120,2)</f>
        <v>0</v>
      </c>
      <c r="BL120" s="22" t="s">
        <v>869</v>
      </c>
      <c r="BM120" s="180" t="s">
        <v>2141</v>
      </c>
    </row>
    <row r="121" s="2" customFormat="1" ht="16.5" customHeight="1">
      <c r="A121" s="41"/>
      <c r="B121" s="168"/>
      <c r="C121" s="169" t="s">
        <v>337</v>
      </c>
      <c r="D121" s="169" t="s">
        <v>146</v>
      </c>
      <c r="E121" s="170" t="s">
        <v>2142</v>
      </c>
      <c r="F121" s="171" t="s">
        <v>2143</v>
      </c>
      <c r="G121" s="172" t="s">
        <v>340</v>
      </c>
      <c r="H121" s="173">
        <v>1</v>
      </c>
      <c r="I121" s="174"/>
      <c r="J121" s="175">
        <f>ROUND(I121*H121,2)</f>
        <v>0</v>
      </c>
      <c r="K121" s="171" t="s">
        <v>868</v>
      </c>
      <c r="L121" s="42"/>
      <c r="M121" s="176" t="s">
        <v>3</v>
      </c>
      <c r="N121" s="177" t="s">
        <v>42</v>
      </c>
      <c r="O121" s="7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180" t="s">
        <v>869</v>
      </c>
      <c r="AT121" s="180" t="s">
        <v>146</v>
      </c>
      <c r="AU121" s="180" t="s">
        <v>79</v>
      </c>
      <c r="AY121" s="22" t="s">
        <v>144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22" t="s">
        <v>79</v>
      </c>
      <c r="BK121" s="181">
        <f>ROUND(I121*H121,2)</f>
        <v>0</v>
      </c>
      <c r="BL121" s="22" t="s">
        <v>869</v>
      </c>
      <c r="BM121" s="180" t="s">
        <v>2144</v>
      </c>
    </row>
    <row r="122" s="2" customFormat="1" ht="24.15" customHeight="1">
      <c r="A122" s="41"/>
      <c r="B122" s="168"/>
      <c r="C122" s="169" t="s">
        <v>343</v>
      </c>
      <c r="D122" s="169" t="s">
        <v>146</v>
      </c>
      <c r="E122" s="170" t="s">
        <v>2145</v>
      </c>
      <c r="F122" s="171" t="s">
        <v>2146</v>
      </c>
      <c r="G122" s="172" t="s">
        <v>340</v>
      </c>
      <c r="H122" s="173">
        <v>1</v>
      </c>
      <c r="I122" s="174"/>
      <c r="J122" s="175">
        <f>ROUND(I122*H122,2)</f>
        <v>0</v>
      </c>
      <c r="K122" s="171" t="s">
        <v>868</v>
      </c>
      <c r="L122" s="42"/>
      <c r="M122" s="176" t="s">
        <v>3</v>
      </c>
      <c r="N122" s="177" t="s">
        <v>42</v>
      </c>
      <c r="O122" s="7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180" t="s">
        <v>869</v>
      </c>
      <c r="AT122" s="180" t="s">
        <v>146</v>
      </c>
      <c r="AU122" s="180" t="s">
        <v>79</v>
      </c>
      <c r="AY122" s="22" t="s">
        <v>144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22" t="s">
        <v>79</v>
      </c>
      <c r="BK122" s="181">
        <f>ROUND(I122*H122,2)</f>
        <v>0</v>
      </c>
      <c r="BL122" s="22" t="s">
        <v>869</v>
      </c>
      <c r="BM122" s="180" t="s">
        <v>2147</v>
      </c>
    </row>
    <row r="123" s="2" customFormat="1" ht="24.15" customHeight="1">
      <c r="A123" s="41"/>
      <c r="B123" s="168"/>
      <c r="C123" s="169" t="s">
        <v>347</v>
      </c>
      <c r="D123" s="169" t="s">
        <v>146</v>
      </c>
      <c r="E123" s="170" t="s">
        <v>2148</v>
      </c>
      <c r="F123" s="171" t="s">
        <v>2149</v>
      </c>
      <c r="G123" s="172" t="s">
        <v>725</v>
      </c>
      <c r="H123" s="173">
        <v>6</v>
      </c>
      <c r="I123" s="174"/>
      <c r="J123" s="175">
        <f>ROUND(I123*H123,2)</f>
        <v>0</v>
      </c>
      <c r="K123" s="171" t="s">
        <v>868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869</v>
      </c>
      <c r="AT123" s="180" t="s">
        <v>146</v>
      </c>
      <c r="AU123" s="180" t="s">
        <v>79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869</v>
      </c>
      <c r="BM123" s="180" t="s">
        <v>2150</v>
      </c>
    </row>
    <row r="124" s="2" customFormat="1" ht="16.5" customHeight="1">
      <c r="A124" s="41"/>
      <c r="B124" s="168"/>
      <c r="C124" s="169" t="s">
        <v>351</v>
      </c>
      <c r="D124" s="169" t="s">
        <v>146</v>
      </c>
      <c r="E124" s="170" t="s">
        <v>2151</v>
      </c>
      <c r="F124" s="171" t="s">
        <v>2152</v>
      </c>
      <c r="G124" s="172" t="s">
        <v>340</v>
      </c>
      <c r="H124" s="173">
        <v>4</v>
      </c>
      <c r="I124" s="174"/>
      <c r="J124" s="175">
        <f>ROUND(I124*H124,2)</f>
        <v>0</v>
      </c>
      <c r="K124" s="171" t="s">
        <v>868</v>
      </c>
      <c r="L124" s="42"/>
      <c r="M124" s="176" t="s">
        <v>3</v>
      </c>
      <c r="N124" s="177" t="s">
        <v>42</v>
      </c>
      <c r="O124" s="7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180" t="s">
        <v>869</v>
      </c>
      <c r="AT124" s="180" t="s">
        <v>146</v>
      </c>
      <c r="AU124" s="180" t="s">
        <v>79</v>
      </c>
      <c r="AY124" s="22" t="s">
        <v>144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22" t="s">
        <v>79</v>
      </c>
      <c r="BK124" s="181">
        <f>ROUND(I124*H124,2)</f>
        <v>0</v>
      </c>
      <c r="BL124" s="22" t="s">
        <v>869</v>
      </c>
      <c r="BM124" s="180" t="s">
        <v>2153</v>
      </c>
    </row>
    <row r="125" s="2" customFormat="1" ht="24.15" customHeight="1">
      <c r="A125" s="41"/>
      <c r="B125" s="168"/>
      <c r="C125" s="169" t="s">
        <v>355</v>
      </c>
      <c r="D125" s="169" t="s">
        <v>146</v>
      </c>
      <c r="E125" s="170" t="s">
        <v>2154</v>
      </c>
      <c r="F125" s="171" t="s">
        <v>2155</v>
      </c>
      <c r="G125" s="172" t="s">
        <v>340</v>
      </c>
      <c r="H125" s="173">
        <v>6</v>
      </c>
      <c r="I125" s="174"/>
      <c r="J125" s="175">
        <f>ROUND(I125*H125,2)</f>
        <v>0</v>
      </c>
      <c r="K125" s="171" t="s">
        <v>868</v>
      </c>
      <c r="L125" s="42"/>
      <c r="M125" s="176" t="s">
        <v>3</v>
      </c>
      <c r="N125" s="177" t="s">
        <v>42</v>
      </c>
      <c r="O125" s="75"/>
      <c r="P125" s="178">
        <f>O125*H125</f>
        <v>0</v>
      </c>
      <c r="Q125" s="178">
        <v>0</v>
      </c>
      <c r="R125" s="178">
        <f>Q125*H125</f>
        <v>0</v>
      </c>
      <c r="S125" s="178">
        <v>0</v>
      </c>
      <c r="T125" s="17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180" t="s">
        <v>869</v>
      </c>
      <c r="AT125" s="180" t="s">
        <v>146</v>
      </c>
      <c r="AU125" s="180" t="s">
        <v>79</v>
      </c>
      <c r="AY125" s="22" t="s">
        <v>144</v>
      </c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22" t="s">
        <v>79</v>
      </c>
      <c r="BK125" s="181">
        <f>ROUND(I125*H125,2)</f>
        <v>0</v>
      </c>
      <c r="BL125" s="22" t="s">
        <v>869</v>
      </c>
      <c r="BM125" s="180" t="s">
        <v>2156</v>
      </c>
    </row>
    <row r="126" s="2" customFormat="1" ht="24.15" customHeight="1">
      <c r="A126" s="41"/>
      <c r="B126" s="168"/>
      <c r="C126" s="169" t="s">
        <v>359</v>
      </c>
      <c r="D126" s="169" t="s">
        <v>146</v>
      </c>
      <c r="E126" s="170" t="s">
        <v>2157</v>
      </c>
      <c r="F126" s="171" t="s">
        <v>2158</v>
      </c>
      <c r="G126" s="172" t="s">
        <v>340</v>
      </c>
      <c r="H126" s="173">
        <v>1</v>
      </c>
      <c r="I126" s="174"/>
      <c r="J126" s="175">
        <f>ROUND(I126*H126,2)</f>
        <v>0</v>
      </c>
      <c r="K126" s="171" t="s">
        <v>868</v>
      </c>
      <c r="L126" s="42"/>
      <c r="M126" s="176" t="s">
        <v>3</v>
      </c>
      <c r="N126" s="177" t="s">
        <v>42</v>
      </c>
      <c r="O126" s="75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180" t="s">
        <v>869</v>
      </c>
      <c r="AT126" s="180" t="s">
        <v>146</v>
      </c>
      <c r="AU126" s="180" t="s">
        <v>79</v>
      </c>
      <c r="AY126" s="22" t="s">
        <v>144</v>
      </c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22" t="s">
        <v>79</v>
      </c>
      <c r="BK126" s="181">
        <f>ROUND(I126*H126,2)</f>
        <v>0</v>
      </c>
      <c r="BL126" s="22" t="s">
        <v>869</v>
      </c>
      <c r="BM126" s="180" t="s">
        <v>2159</v>
      </c>
    </row>
    <row r="127" s="2" customFormat="1" ht="37.8" customHeight="1">
      <c r="A127" s="41"/>
      <c r="B127" s="168"/>
      <c r="C127" s="169" t="s">
        <v>114</v>
      </c>
      <c r="D127" s="169" t="s">
        <v>146</v>
      </c>
      <c r="E127" s="170" t="s">
        <v>2160</v>
      </c>
      <c r="F127" s="171" t="s">
        <v>2161</v>
      </c>
      <c r="G127" s="172" t="s">
        <v>1879</v>
      </c>
      <c r="H127" s="173">
        <v>1</v>
      </c>
      <c r="I127" s="174"/>
      <c r="J127" s="175">
        <f>ROUND(I127*H127,2)</f>
        <v>0</v>
      </c>
      <c r="K127" s="171" t="s">
        <v>868</v>
      </c>
      <c r="L127" s="42"/>
      <c r="M127" s="176" t="s">
        <v>3</v>
      </c>
      <c r="N127" s="177" t="s">
        <v>42</v>
      </c>
      <c r="O127" s="75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180" t="s">
        <v>869</v>
      </c>
      <c r="AT127" s="180" t="s">
        <v>146</v>
      </c>
      <c r="AU127" s="180" t="s">
        <v>79</v>
      </c>
      <c r="AY127" s="22" t="s">
        <v>144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22" t="s">
        <v>79</v>
      </c>
      <c r="BK127" s="181">
        <f>ROUND(I127*H127,2)</f>
        <v>0</v>
      </c>
      <c r="BL127" s="22" t="s">
        <v>869</v>
      </c>
      <c r="BM127" s="180" t="s">
        <v>2162</v>
      </c>
    </row>
    <row r="128" s="2" customFormat="1" ht="24.15" customHeight="1">
      <c r="A128" s="41"/>
      <c r="B128" s="168"/>
      <c r="C128" s="169" t="s">
        <v>367</v>
      </c>
      <c r="D128" s="169" t="s">
        <v>146</v>
      </c>
      <c r="E128" s="170" t="s">
        <v>2163</v>
      </c>
      <c r="F128" s="171" t="s">
        <v>2164</v>
      </c>
      <c r="G128" s="172" t="s">
        <v>340</v>
      </c>
      <c r="H128" s="173">
        <v>1</v>
      </c>
      <c r="I128" s="174"/>
      <c r="J128" s="175">
        <f>ROUND(I128*H128,2)</f>
        <v>0</v>
      </c>
      <c r="K128" s="171" t="s">
        <v>868</v>
      </c>
      <c r="L128" s="42"/>
      <c r="M128" s="176" t="s">
        <v>3</v>
      </c>
      <c r="N128" s="177" t="s">
        <v>42</v>
      </c>
      <c r="O128" s="7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180" t="s">
        <v>869</v>
      </c>
      <c r="AT128" s="180" t="s">
        <v>146</v>
      </c>
      <c r="AU128" s="180" t="s">
        <v>79</v>
      </c>
      <c r="AY128" s="22" t="s">
        <v>144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22" t="s">
        <v>79</v>
      </c>
      <c r="BK128" s="181">
        <f>ROUND(I128*H128,2)</f>
        <v>0</v>
      </c>
      <c r="BL128" s="22" t="s">
        <v>869</v>
      </c>
      <c r="BM128" s="180" t="s">
        <v>2165</v>
      </c>
    </row>
    <row r="129" s="2" customFormat="1" ht="24.15" customHeight="1">
      <c r="A129" s="41"/>
      <c r="B129" s="168"/>
      <c r="C129" s="169" t="s">
        <v>373</v>
      </c>
      <c r="D129" s="169" t="s">
        <v>146</v>
      </c>
      <c r="E129" s="170" t="s">
        <v>2166</v>
      </c>
      <c r="F129" s="171" t="s">
        <v>2167</v>
      </c>
      <c r="G129" s="172" t="s">
        <v>340</v>
      </c>
      <c r="H129" s="173">
        <v>1</v>
      </c>
      <c r="I129" s="174"/>
      <c r="J129" s="175">
        <f>ROUND(I129*H129,2)</f>
        <v>0</v>
      </c>
      <c r="K129" s="171" t="s">
        <v>868</v>
      </c>
      <c r="L129" s="42"/>
      <c r="M129" s="176" t="s">
        <v>3</v>
      </c>
      <c r="N129" s="177" t="s">
        <v>42</v>
      </c>
      <c r="O129" s="75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180" t="s">
        <v>869</v>
      </c>
      <c r="AT129" s="180" t="s">
        <v>146</v>
      </c>
      <c r="AU129" s="180" t="s">
        <v>79</v>
      </c>
      <c r="AY129" s="22" t="s">
        <v>144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22" t="s">
        <v>79</v>
      </c>
      <c r="BK129" s="181">
        <f>ROUND(I129*H129,2)</f>
        <v>0</v>
      </c>
      <c r="BL129" s="22" t="s">
        <v>869</v>
      </c>
      <c r="BM129" s="180" t="s">
        <v>2168</v>
      </c>
    </row>
    <row r="130" s="2" customFormat="1" ht="24.15" customHeight="1">
      <c r="A130" s="41"/>
      <c r="B130" s="168"/>
      <c r="C130" s="169" t="s">
        <v>377</v>
      </c>
      <c r="D130" s="169" t="s">
        <v>146</v>
      </c>
      <c r="E130" s="170" t="s">
        <v>2169</v>
      </c>
      <c r="F130" s="171" t="s">
        <v>2170</v>
      </c>
      <c r="G130" s="172" t="s">
        <v>340</v>
      </c>
      <c r="H130" s="173">
        <v>1</v>
      </c>
      <c r="I130" s="174"/>
      <c r="J130" s="175">
        <f>ROUND(I130*H130,2)</f>
        <v>0</v>
      </c>
      <c r="K130" s="171" t="s">
        <v>868</v>
      </c>
      <c r="L130" s="42"/>
      <c r="M130" s="176" t="s">
        <v>3</v>
      </c>
      <c r="N130" s="177" t="s">
        <v>42</v>
      </c>
      <c r="O130" s="75"/>
      <c r="P130" s="178">
        <f>O130*H130</f>
        <v>0</v>
      </c>
      <c r="Q130" s="178">
        <v>0</v>
      </c>
      <c r="R130" s="178">
        <f>Q130*H130</f>
        <v>0</v>
      </c>
      <c r="S130" s="178">
        <v>0</v>
      </c>
      <c r="T130" s="17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180" t="s">
        <v>869</v>
      </c>
      <c r="AT130" s="180" t="s">
        <v>146</v>
      </c>
      <c r="AU130" s="180" t="s">
        <v>79</v>
      </c>
      <c r="AY130" s="22" t="s">
        <v>144</v>
      </c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22" t="s">
        <v>79</v>
      </c>
      <c r="BK130" s="181">
        <f>ROUND(I130*H130,2)</f>
        <v>0</v>
      </c>
      <c r="BL130" s="22" t="s">
        <v>869</v>
      </c>
      <c r="BM130" s="180" t="s">
        <v>2171</v>
      </c>
    </row>
    <row r="131" s="2" customFormat="1" ht="24.15" customHeight="1">
      <c r="A131" s="41"/>
      <c r="B131" s="168"/>
      <c r="C131" s="169" t="s">
        <v>381</v>
      </c>
      <c r="D131" s="169" t="s">
        <v>146</v>
      </c>
      <c r="E131" s="170" t="s">
        <v>2172</v>
      </c>
      <c r="F131" s="171" t="s">
        <v>2173</v>
      </c>
      <c r="G131" s="172" t="s">
        <v>340</v>
      </c>
      <c r="H131" s="173">
        <v>1</v>
      </c>
      <c r="I131" s="174"/>
      <c r="J131" s="175">
        <f>ROUND(I131*H131,2)</f>
        <v>0</v>
      </c>
      <c r="K131" s="171" t="s">
        <v>868</v>
      </c>
      <c r="L131" s="42"/>
      <c r="M131" s="176" t="s">
        <v>3</v>
      </c>
      <c r="N131" s="177" t="s">
        <v>42</v>
      </c>
      <c r="O131" s="75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180" t="s">
        <v>869</v>
      </c>
      <c r="AT131" s="180" t="s">
        <v>146</v>
      </c>
      <c r="AU131" s="180" t="s">
        <v>79</v>
      </c>
      <c r="AY131" s="22" t="s">
        <v>144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22" t="s">
        <v>79</v>
      </c>
      <c r="BK131" s="181">
        <f>ROUND(I131*H131,2)</f>
        <v>0</v>
      </c>
      <c r="BL131" s="22" t="s">
        <v>869</v>
      </c>
      <c r="BM131" s="180" t="s">
        <v>2174</v>
      </c>
    </row>
    <row r="132" s="2" customFormat="1" ht="24.15" customHeight="1">
      <c r="A132" s="41"/>
      <c r="B132" s="168"/>
      <c r="C132" s="169" t="s">
        <v>385</v>
      </c>
      <c r="D132" s="169" t="s">
        <v>146</v>
      </c>
      <c r="E132" s="170" t="s">
        <v>2175</v>
      </c>
      <c r="F132" s="171" t="s">
        <v>2176</v>
      </c>
      <c r="G132" s="172" t="s">
        <v>2056</v>
      </c>
      <c r="H132" s="173">
        <v>1</v>
      </c>
      <c r="I132" s="174"/>
      <c r="J132" s="175">
        <f>ROUND(I132*H132,2)</f>
        <v>0</v>
      </c>
      <c r="K132" s="171" t="s">
        <v>868</v>
      </c>
      <c r="L132" s="42"/>
      <c r="M132" s="176" t="s">
        <v>3</v>
      </c>
      <c r="N132" s="177" t="s">
        <v>42</v>
      </c>
      <c r="O132" s="75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180" t="s">
        <v>869</v>
      </c>
      <c r="AT132" s="180" t="s">
        <v>146</v>
      </c>
      <c r="AU132" s="180" t="s">
        <v>79</v>
      </c>
      <c r="AY132" s="22" t="s">
        <v>144</v>
      </c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22" t="s">
        <v>79</v>
      </c>
      <c r="BK132" s="181">
        <f>ROUND(I132*H132,2)</f>
        <v>0</v>
      </c>
      <c r="BL132" s="22" t="s">
        <v>869</v>
      </c>
      <c r="BM132" s="180" t="s">
        <v>2177</v>
      </c>
    </row>
    <row r="133" s="2" customFormat="1" ht="16.5" customHeight="1">
      <c r="A133" s="41"/>
      <c r="B133" s="168"/>
      <c r="C133" s="169" t="s">
        <v>389</v>
      </c>
      <c r="D133" s="169" t="s">
        <v>146</v>
      </c>
      <c r="E133" s="170" t="s">
        <v>2178</v>
      </c>
      <c r="F133" s="171" t="s">
        <v>2179</v>
      </c>
      <c r="G133" s="172" t="s">
        <v>340</v>
      </c>
      <c r="H133" s="173">
        <v>1</v>
      </c>
      <c r="I133" s="174"/>
      <c r="J133" s="175">
        <f>ROUND(I133*H133,2)</f>
        <v>0</v>
      </c>
      <c r="K133" s="171" t="s">
        <v>868</v>
      </c>
      <c r="L133" s="42"/>
      <c r="M133" s="176" t="s">
        <v>3</v>
      </c>
      <c r="N133" s="177" t="s">
        <v>42</v>
      </c>
      <c r="O133" s="75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180" t="s">
        <v>869</v>
      </c>
      <c r="AT133" s="180" t="s">
        <v>146</v>
      </c>
      <c r="AU133" s="180" t="s">
        <v>79</v>
      </c>
      <c r="AY133" s="22" t="s">
        <v>144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22" t="s">
        <v>79</v>
      </c>
      <c r="BK133" s="181">
        <f>ROUND(I133*H133,2)</f>
        <v>0</v>
      </c>
      <c r="BL133" s="22" t="s">
        <v>869</v>
      </c>
      <c r="BM133" s="180" t="s">
        <v>2180</v>
      </c>
    </row>
    <row r="134" s="2" customFormat="1" ht="16.5" customHeight="1">
      <c r="A134" s="41"/>
      <c r="B134" s="168"/>
      <c r="C134" s="169" t="s">
        <v>393</v>
      </c>
      <c r="D134" s="169" t="s">
        <v>146</v>
      </c>
      <c r="E134" s="170" t="s">
        <v>2181</v>
      </c>
      <c r="F134" s="171" t="s">
        <v>2182</v>
      </c>
      <c r="G134" s="172" t="s">
        <v>171</v>
      </c>
      <c r="H134" s="173">
        <v>10</v>
      </c>
      <c r="I134" s="174"/>
      <c r="J134" s="175">
        <f>ROUND(I134*H134,2)</f>
        <v>0</v>
      </c>
      <c r="K134" s="171" t="s">
        <v>868</v>
      </c>
      <c r="L134" s="42"/>
      <c r="M134" s="176" t="s">
        <v>3</v>
      </c>
      <c r="N134" s="177" t="s">
        <v>42</v>
      </c>
      <c r="O134" s="75"/>
      <c r="P134" s="178">
        <f>O134*H134</f>
        <v>0</v>
      </c>
      <c r="Q134" s="178">
        <v>0</v>
      </c>
      <c r="R134" s="178">
        <f>Q134*H134</f>
        <v>0</v>
      </c>
      <c r="S134" s="178">
        <v>0</v>
      </c>
      <c r="T134" s="17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180" t="s">
        <v>869</v>
      </c>
      <c r="AT134" s="180" t="s">
        <v>146</v>
      </c>
      <c r="AU134" s="180" t="s">
        <v>79</v>
      </c>
      <c r="AY134" s="22" t="s">
        <v>144</v>
      </c>
      <c r="BE134" s="181">
        <f>IF(N134="základní",J134,0)</f>
        <v>0</v>
      </c>
      <c r="BF134" s="181">
        <f>IF(N134="snížená",J134,0)</f>
        <v>0</v>
      </c>
      <c r="BG134" s="181">
        <f>IF(N134="zákl. přenesená",J134,0)</f>
        <v>0</v>
      </c>
      <c r="BH134" s="181">
        <f>IF(N134="sníž. přenesená",J134,0)</f>
        <v>0</v>
      </c>
      <c r="BI134" s="181">
        <f>IF(N134="nulová",J134,0)</f>
        <v>0</v>
      </c>
      <c r="BJ134" s="22" t="s">
        <v>79</v>
      </c>
      <c r="BK134" s="181">
        <f>ROUND(I134*H134,2)</f>
        <v>0</v>
      </c>
      <c r="BL134" s="22" t="s">
        <v>869</v>
      </c>
      <c r="BM134" s="180" t="s">
        <v>2183</v>
      </c>
    </row>
    <row r="135" s="2" customFormat="1" ht="16.5" customHeight="1">
      <c r="A135" s="41"/>
      <c r="B135" s="168"/>
      <c r="C135" s="169" t="s">
        <v>397</v>
      </c>
      <c r="D135" s="169" t="s">
        <v>146</v>
      </c>
      <c r="E135" s="170" t="s">
        <v>2184</v>
      </c>
      <c r="F135" s="171" t="s">
        <v>2185</v>
      </c>
      <c r="G135" s="172" t="s">
        <v>2056</v>
      </c>
      <c r="H135" s="173">
        <v>1</v>
      </c>
      <c r="I135" s="174"/>
      <c r="J135" s="175">
        <f>ROUND(I135*H135,2)</f>
        <v>0</v>
      </c>
      <c r="K135" s="171" t="s">
        <v>868</v>
      </c>
      <c r="L135" s="42"/>
      <c r="M135" s="176" t="s">
        <v>3</v>
      </c>
      <c r="N135" s="177" t="s">
        <v>42</v>
      </c>
      <c r="O135" s="75"/>
      <c r="P135" s="178">
        <f>O135*H135</f>
        <v>0</v>
      </c>
      <c r="Q135" s="178">
        <v>0</v>
      </c>
      <c r="R135" s="178">
        <f>Q135*H135</f>
        <v>0</v>
      </c>
      <c r="S135" s="178">
        <v>0</v>
      </c>
      <c r="T135" s="17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180" t="s">
        <v>869</v>
      </c>
      <c r="AT135" s="180" t="s">
        <v>146</v>
      </c>
      <c r="AU135" s="180" t="s">
        <v>79</v>
      </c>
      <c r="AY135" s="22" t="s">
        <v>144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22" t="s">
        <v>79</v>
      </c>
      <c r="BK135" s="181">
        <f>ROUND(I135*H135,2)</f>
        <v>0</v>
      </c>
      <c r="BL135" s="22" t="s">
        <v>869</v>
      </c>
      <c r="BM135" s="180" t="s">
        <v>2186</v>
      </c>
    </row>
    <row r="136" s="2" customFormat="1" ht="16.5" customHeight="1">
      <c r="A136" s="41"/>
      <c r="B136" s="168"/>
      <c r="C136" s="169" t="s">
        <v>402</v>
      </c>
      <c r="D136" s="169" t="s">
        <v>146</v>
      </c>
      <c r="E136" s="170" t="s">
        <v>2187</v>
      </c>
      <c r="F136" s="171" t="s">
        <v>2188</v>
      </c>
      <c r="G136" s="172" t="s">
        <v>340</v>
      </c>
      <c r="H136" s="173">
        <v>10</v>
      </c>
      <c r="I136" s="174"/>
      <c r="J136" s="175">
        <f>ROUND(I136*H136,2)</f>
        <v>0</v>
      </c>
      <c r="K136" s="171" t="s">
        <v>868</v>
      </c>
      <c r="L136" s="42"/>
      <c r="M136" s="176" t="s">
        <v>3</v>
      </c>
      <c r="N136" s="177" t="s">
        <v>42</v>
      </c>
      <c r="O136" s="75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180" t="s">
        <v>869</v>
      </c>
      <c r="AT136" s="180" t="s">
        <v>146</v>
      </c>
      <c r="AU136" s="180" t="s">
        <v>79</v>
      </c>
      <c r="AY136" s="22" t="s">
        <v>144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22" t="s">
        <v>79</v>
      </c>
      <c r="BK136" s="181">
        <f>ROUND(I136*H136,2)</f>
        <v>0</v>
      </c>
      <c r="BL136" s="22" t="s">
        <v>869</v>
      </c>
      <c r="BM136" s="180" t="s">
        <v>2189</v>
      </c>
    </row>
    <row r="137" s="2" customFormat="1" ht="16.5" customHeight="1">
      <c r="A137" s="41"/>
      <c r="B137" s="168"/>
      <c r="C137" s="169" t="s">
        <v>408</v>
      </c>
      <c r="D137" s="169" t="s">
        <v>146</v>
      </c>
      <c r="E137" s="170" t="s">
        <v>2190</v>
      </c>
      <c r="F137" s="171" t="s">
        <v>2191</v>
      </c>
      <c r="G137" s="172" t="s">
        <v>340</v>
      </c>
      <c r="H137" s="173">
        <v>8</v>
      </c>
      <c r="I137" s="174"/>
      <c r="J137" s="175">
        <f>ROUND(I137*H137,2)</f>
        <v>0</v>
      </c>
      <c r="K137" s="171" t="s">
        <v>868</v>
      </c>
      <c r="L137" s="42"/>
      <c r="M137" s="176" t="s">
        <v>3</v>
      </c>
      <c r="N137" s="177" t="s">
        <v>42</v>
      </c>
      <c r="O137" s="75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180" t="s">
        <v>869</v>
      </c>
      <c r="AT137" s="180" t="s">
        <v>146</v>
      </c>
      <c r="AU137" s="180" t="s">
        <v>79</v>
      </c>
      <c r="AY137" s="22" t="s">
        <v>144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22" t="s">
        <v>79</v>
      </c>
      <c r="BK137" s="181">
        <f>ROUND(I137*H137,2)</f>
        <v>0</v>
      </c>
      <c r="BL137" s="22" t="s">
        <v>869</v>
      </c>
      <c r="BM137" s="180" t="s">
        <v>2192</v>
      </c>
    </row>
    <row r="138" s="2" customFormat="1" ht="16.5" customHeight="1">
      <c r="A138" s="41"/>
      <c r="B138" s="168"/>
      <c r="C138" s="169" t="s">
        <v>414</v>
      </c>
      <c r="D138" s="169" t="s">
        <v>146</v>
      </c>
      <c r="E138" s="170" t="s">
        <v>2193</v>
      </c>
      <c r="F138" s="171" t="s">
        <v>2194</v>
      </c>
      <c r="G138" s="172" t="s">
        <v>340</v>
      </c>
      <c r="H138" s="173">
        <v>2</v>
      </c>
      <c r="I138" s="174"/>
      <c r="J138" s="175">
        <f>ROUND(I138*H138,2)</f>
        <v>0</v>
      </c>
      <c r="K138" s="171" t="s">
        <v>868</v>
      </c>
      <c r="L138" s="42"/>
      <c r="M138" s="176" t="s">
        <v>3</v>
      </c>
      <c r="N138" s="177" t="s">
        <v>42</v>
      </c>
      <c r="O138" s="75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180" t="s">
        <v>869</v>
      </c>
      <c r="AT138" s="180" t="s">
        <v>146</v>
      </c>
      <c r="AU138" s="180" t="s">
        <v>79</v>
      </c>
      <c r="AY138" s="22" t="s">
        <v>144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22" t="s">
        <v>79</v>
      </c>
      <c r="BK138" s="181">
        <f>ROUND(I138*H138,2)</f>
        <v>0</v>
      </c>
      <c r="BL138" s="22" t="s">
        <v>869</v>
      </c>
      <c r="BM138" s="180" t="s">
        <v>2195</v>
      </c>
    </row>
    <row r="139" s="2" customFormat="1" ht="16.5" customHeight="1">
      <c r="A139" s="41"/>
      <c r="B139" s="168"/>
      <c r="C139" s="169" t="s">
        <v>419</v>
      </c>
      <c r="D139" s="169" t="s">
        <v>146</v>
      </c>
      <c r="E139" s="170" t="s">
        <v>2196</v>
      </c>
      <c r="F139" s="171" t="s">
        <v>2197</v>
      </c>
      <c r="G139" s="172" t="s">
        <v>340</v>
      </c>
      <c r="H139" s="173">
        <v>4</v>
      </c>
      <c r="I139" s="174"/>
      <c r="J139" s="175">
        <f>ROUND(I139*H139,2)</f>
        <v>0</v>
      </c>
      <c r="K139" s="171" t="s">
        <v>868</v>
      </c>
      <c r="L139" s="42"/>
      <c r="M139" s="176" t="s">
        <v>3</v>
      </c>
      <c r="N139" s="177" t="s">
        <v>42</v>
      </c>
      <c r="O139" s="75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869</v>
      </c>
      <c r="AT139" s="180" t="s">
        <v>146</v>
      </c>
      <c r="AU139" s="180" t="s">
        <v>79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869</v>
      </c>
      <c r="BM139" s="180" t="s">
        <v>2198</v>
      </c>
    </row>
    <row r="140" s="2" customFormat="1" ht="16.5" customHeight="1">
      <c r="A140" s="41"/>
      <c r="B140" s="168"/>
      <c r="C140" s="169" t="s">
        <v>424</v>
      </c>
      <c r="D140" s="169" t="s">
        <v>146</v>
      </c>
      <c r="E140" s="170" t="s">
        <v>2199</v>
      </c>
      <c r="F140" s="171" t="s">
        <v>2200</v>
      </c>
      <c r="G140" s="172" t="s">
        <v>340</v>
      </c>
      <c r="H140" s="173">
        <v>4</v>
      </c>
      <c r="I140" s="174"/>
      <c r="J140" s="175">
        <f>ROUND(I140*H140,2)</f>
        <v>0</v>
      </c>
      <c r="K140" s="171" t="s">
        <v>868</v>
      </c>
      <c r="L140" s="42"/>
      <c r="M140" s="176" t="s">
        <v>3</v>
      </c>
      <c r="N140" s="177" t="s">
        <v>42</v>
      </c>
      <c r="O140" s="75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180" t="s">
        <v>869</v>
      </c>
      <c r="AT140" s="180" t="s">
        <v>146</v>
      </c>
      <c r="AU140" s="180" t="s">
        <v>79</v>
      </c>
      <c r="AY140" s="22" t="s">
        <v>144</v>
      </c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22" t="s">
        <v>79</v>
      </c>
      <c r="BK140" s="181">
        <f>ROUND(I140*H140,2)</f>
        <v>0</v>
      </c>
      <c r="BL140" s="22" t="s">
        <v>869</v>
      </c>
      <c r="BM140" s="180" t="s">
        <v>2201</v>
      </c>
    </row>
    <row r="141" s="2" customFormat="1" ht="16.5" customHeight="1">
      <c r="A141" s="41"/>
      <c r="B141" s="168"/>
      <c r="C141" s="169" t="s">
        <v>429</v>
      </c>
      <c r="D141" s="169" t="s">
        <v>146</v>
      </c>
      <c r="E141" s="170" t="s">
        <v>2202</v>
      </c>
      <c r="F141" s="171" t="s">
        <v>2203</v>
      </c>
      <c r="G141" s="172" t="s">
        <v>340</v>
      </c>
      <c r="H141" s="173">
        <v>10</v>
      </c>
      <c r="I141" s="174"/>
      <c r="J141" s="175">
        <f>ROUND(I141*H141,2)</f>
        <v>0</v>
      </c>
      <c r="K141" s="171" t="s">
        <v>868</v>
      </c>
      <c r="L141" s="42"/>
      <c r="M141" s="176" t="s">
        <v>3</v>
      </c>
      <c r="N141" s="177" t="s">
        <v>42</v>
      </c>
      <c r="O141" s="7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80" t="s">
        <v>869</v>
      </c>
      <c r="AT141" s="180" t="s">
        <v>146</v>
      </c>
      <c r="AU141" s="180" t="s">
        <v>79</v>
      </c>
      <c r="AY141" s="22" t="s">
        <v>144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2" t="s">
        <v>79</v>
      </c>
      <c r="BK141" s="181">
        <f>ROUND(I141*H141,2)</f>
        <v>0</v>
      </c>
      <c r="BL141" s="22" t="s">
        <v>869</v>
      </c>
      <c r="BM141" s="180" t="s">
        <v>2204</v>
      </c>
    </row>
    <row r="142" s="2" customFormat="1" ht="16.5" customHeight="1">
      <c r="A142" s="41"/>
      <c r="B142" s="168"/>
      <c r="C142" s="169" t="s">
        <v>433</v>
      </c>
      <c r="D142" s="169" t="s">
        <v>146</v>
      </c>
      <c r="E142" s="170" t="s">
        <v>2205</v>
      </c>
      <c r="F142" s="171" t="s">
        <v>2206</v>
      </c>
      <c r="G142" s="172" t="s">
        <v>340</v>
      </c>
      <c r="H142" s="173">
        <v>10</v>
      </c>
      <c r="I142" s="174"/>
      <c r="J142" s="175">
        <f>ROUND(I142*H142,2)</f>
        <v>0</v>
      </c>
      <c r="K142" s="171" t="s">
        <v>868</v>
      </c>
      <c r="L142" s="42"/>
      <c r="M142" s="176" t="s">
        <v>3</v>
      </c>
      <c r="N142" s="177" t="s">
        <v>42</v>
      </c>
      <c r="O142" s="75"/>
      <c r="P142" s="178">
        <f>O142*H142</f>
        <v>0</v>
      </c>
      <c r="Q142" s="178">
        <v>0</v>
      </c>
      <c r="R142" s="178">
        <f>Q142*H142</f>
        <v>0</v>
      </c>
      <c r="S142" s="178">
        <v>0</v>
      </c>
      <c r="T142" s="17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180" t="s">
        <v>869</v>
      </c>
      <c r="AT142" s="180" t="s">
        <v>146</v>
      </c>
      <c r="AU142" s="180" t="s">
        <v>79</v>
      </c>
      <c r="AY142" s="22" t="s">
        <v>144</v>
      </c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22" t="s">
        <v>79</v>
      </c>
      <c r="BK142" s="181">
        <f>ROUND(I142*H142,2)</f>
        <v>0</v>
      </c>
      <c r="BL142" s="22" t="s">
        <v>869</v>
      </c>
      <c r="BM142" s="180" t="s">
        <v>2207</v>
      </c>
    </row>
    <row r="143" s="2" customFormat="1" ht="16.5" customHeight="1">
      <c r="A143" s="41"/>
      <c r="B143" s="168"/>
      <c r="C143" s="169" t="s">
        <v>438</v>
      </c>
      <c r="D143" s="169" t="s">
        <v>146</v>
      </c>
      <c r="E143" s="170" t="s">
        <v>2208</v>
      </c>
      <c r="F143" s="171" t="s">
        <v>2209</v>
      </c>
      <c r="G143" s="172" t="s">
        <v>340</v>
      </c>
      <c r="H143" s="173">
        <v>4</v>
      </c>
      <c r="I143" s="174"/>
      <c r="J143" s="175">
        <f>ROUND(I143*H143,2)</f>
        <v>0</v>
      </c>
      <c r="K143" s="171" t="s">
        <v>868</v>
      </c>
      <c r="L143" s="42"/>
      <c r="M143" s="176" t="s">
        <v>3</v>
      </c>
      <c r="N143" s="177" t="s">
        <v>42</v>
      </c>
      <c r="O143" s="75"/>
      <c r="P143" s="178">
        <f>O143*H143</f>
        <v>0</v>
      </c>
      <c r="Q143" s="178">
        <v>0</v>
      </c>
      <c r="R143" s="178">
        <f>Q143*H143</f>
        <v>0</v>
      </c>
      <c r="S143" s="178">
        <v>0</v>
      </c>
      <c r="T143" s="17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180" t="s">
        <v>869</v>
      </c>
      <c r="AT143" s="180" t="s">
        <v>146</v>
      </c>
      <c r="AU143" s="180" t="s">
        <v>79</v>
      </c>
      <c r="AY143" s="22" t="s">
        <v>144</v>
      </c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22" t="s">
        <v>79</v>
      </c>
      <c r="BK143" s="181">
        <f>ROUND(I143*H143,2)</f>
        <v>0</v>
      </c>
      <c r="BL143" s="22" t="s">
        <v>869</v>
      </c>
      <c r="BM143" s="180" t="s">
        <v>2210</v>
      </c>
    </row>
    <row r="144" s="2" customFormat="1" ht="24.15" customHeight="1">
      <c r="A144" s="41"/>
      <c r="B144" s="168"/>
      <c r="C144" s="169" t="s">
        <v>445</v>
      </c>
      <c r="D144" s="169" t="s">
        <v>146</v>
      </c>
      <c r="E144" s="170" t="s">
        <v>2211</v>
      </c>
      <c r="F144" s="171" t="s">
        <v>2212</v>
      </c>
      <c r="G144" s="172" t="s">
        <v>340</v>
      </c>
      <c r="H144" s="173">
        <v>4</v>
      </c>
      <c r="I144" s="174"/>
      <c r="J144" s="175">
        <f>ROUND(I144*H144,2)</f>
        <v>0</v>
      </c>
      <c r="K144" s="171" t="s">
        <v>868</v>
      </c>
      <c r="L144" s="42"/>
      <c r="M144" s="176" t="s">
        <v>3</v>
      </c>
      <c r="N144" s="177" t="s">
        <v>42</v>
      </c>
      <c r="O144" s="75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180" t="s">
        <v>869</v>
      </c>
      <c r="AT144" s="180" t="s">
        <v>146</v>
      </c>
      <c r="AU144" s="180" t="s">
        <v>79</v>
      </c>
      <c r="AY144" s="22" t="s">
        <v>144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22" t="s">
        <v>79</v>
      </c>
      <c r="BK144" s="181">
        <f>ROUND(I144*H144,2)</f>
        <v>0</v>
      </c>
      <c r="BL144" s="22" t="s">
        <v>869</v>
      </c>
      <c r="BM144" s="180" t="s">
        <v>2213</v>
      </c>
    </row>
    <row r="145" s="2" customFormat="1" ht="16.5" customHeight="1">
      <c r="A145" s="41"/>
      <c r="B145" s="168"/>
      <c r="C145" s="169" t="s">
        <v>450</v>
      </c>
      <c r="D145" s="169" t="s">
        <v>146</v>
      </c>
      <c r="E145" s="170" t="s">
        <v>2214</v>
      </c>
      <c r="F145" s="171" t="s">
        <v>2215</v>
      </c>
      <c r="G145" s="172" t="s">
        <v>340</v>
      </c>
      <c r="H145" s="173">
        <v>3</v>
      </c>
      <c r="I145" s="174"/>
      <c r="J145" s="175">
        <f>ROUND(I145*H145,2)</f>
        <v>0</v>
      </c>
      <c r="K145" s="171" t="s">
        <v>868</v>
      </c>
      <c r="L145" s="42"/>
      <c r="M145" s="176" t="s">
        <v>3</v>
      </c>
      <c r="N145" s="177" t="s">
        <v>42</v>
      </c>
      <c r="O145" s="75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180" t="s">
        <v>869</v>
      </c>
      <c r="AT145" s="180" t="s">
        <v>146</v>
      </c>
      <c r="AU145" s="180" t="s">
        <v>79</v>
      </c>
      <c r="AY145" s="22" t="s">
        <v>144</v>
      </c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22" t="s">
        <v>79</v>
      </c>
      <c r="BK145" s="181">
        <f>ROUND(I145*H145,2)</f>
        <v>0</v>
      </c>
      <c r="BL145" s="22" t="s">
        <v>869</v>
      </c>
      <c r="BM145" s="180" t="s">
        <v>2216</v>
      </c>
    </row>
    <row r="146" s="2" customFormat="1" ht="24.15" customHeight="1">
      <c r="A146" s="41"/>
      <c r="B146" s="168"/>
      <c r="C146" s="169" t="s">
        <v>456</v>
      </c>
      <c r="D146" s="169" t="s">
        <v>146</v>
      </c>
      <c r="E146" s="170" t="s">
        <v>2217</v>
      </c>
      <c r="F146" s="171" t="s">
        <v>2218</v>
      </c>
      <c r="G146" s="172" t="s">
        <v>340</v>
      </c>
      <c r="H146" s="173">
        <v>4</v>
      </c>
      <c r="I146" s="174"/>
      <c r="J146" s="175">
        <f>ROUND(I146*H146,2)</f>
        <v>0</v>
      </c>
      <c r="K146" s="171" t="s">
        <v>868</v>
      </c>
      <c r="L146" s="42"/>
      <c r="M146" s="176" t="s">
        <v>3</v>
      </c>
      <c r="N146" s="177" t="s">
        <v>42</v>
      </c>
      <c r="O146" s="75"/>
      <c r="P146" s="178">
        <f>O146*H146</f>
        <v>0</v>
      </c>
      <c r="Q146" s="178">
        <v>0</v>
      </c>
      <c r="R146" s="178">
        <f>Q146*H146</f>
        <v>0</v>
      </c>
      <c r="S146" s="178">
        <v>0</v>
      </c>
      <c r="T146" s="17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180" t="s">
        <v>869</v>
      </c>
      <c r="AT146" s="180" t="s">
        <v>146</v>
      </c>
      <c r="AU146" s="180" t="s">
        <v>79</v>
      </c>
      <c r="AY146" s="22" t="s">
        <v>144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22" t="s">
        <v>79</v>
      </c>
      <c r="BK146" s="181">
        <f>ROUND(I146*H146,2)</f>
        <v>0</v>
      </c>
      <c r="BL146" s="22" t="s">
        <v>869</v>
      </c>
      <c r="BM146" s="180" t="s">
        <v>2219</v>
      </c>
    </row>
    <row r="147" s="2" customFormat="1" ht="16.5" customHeight="1">
      <c r="A147" s="41"/>
      <c r="B147" s="168"/>
      <c r="C147" s="169" t="s">
        <v>462</v>
      </c>
      <c r="D147" s="169" t="s">
        <v>146</v>
      </c>
      <c r="E147" s="170" t="s">
        <v>2220</v>
      </c>
      <c r="F147" s="171" t="s">
        <v>2221</v>
      </c>
      <c r="G147" s="172" t="s">
        <v>340</v>
      </c>
      <c r="H147" s="173">
        <v>5</v>
      </c>
      <c r="I147" s="174"/>
      <c r="J147" s="175">
        <f>ROUND(I147*H147,2)</f>
        <v>0</v>
      </c>
      <c r="K147" s="171" t="s">
        <v>868</v>
      </c>
      <c r="L147" s="42"/>
      <c r="M147" s="176" t="s">
        <v>3</v>
      </c>
      <c r="N147" s="177" t="s">
        <v>42</v>
      </c>
      <c r="O147" s="75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180" t="s">
        <v>869</v>
      </c>
      <c r="AT147" s="180" t="s">
        <v>146</v>
      </c>
      <c r="AU147" s="180" t="s">
        <v>79</v>
      </c>
      <c r="AY147" s="22" t="s">
        <v>144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22" t="s">
        <v>79</v>
      </c>
      <c r="BK147" s="181">
        <f>ROUND(I147*H147,2)</f>
        <v>0</v>
      </c>
      <c r="BL147" s="22" t="s">
        <v>869</v>
      </c>
      <c r="BM147" s="180" t="s">
        <v>2222</v>
      </c>
    </row>
    <row r="148" s="2" customFormat="1" ht="16.5" customHeight="1">
      <c r="A148" s="41"/>
      <c r="B148" s="168"/>
      <c r="C148" s="169" t="s">
        <v>469</v>
      </c>
      <c r="D148" s="169" t="s">
        <v>146</v>
      </c>
      <c r="E148" s="170" t="s">
        <v>2223</v>
      </c>
      <c r="F148" s="171" t="s">
        <v>2224</v>
      </c>
      <c r="G148" s="172" t="s">
        <v>1989</v>
      </c>
      <c r="H148" s="173">
        <v>10</v>
      </c>
      <c r="I148" s="174"/>
      <c r="J148" s="175">
        <f>ROUND(I148*H148,2)</f>
        <v>0</v>
      </c>
      <c r="K148" s="171" t="s">
        <v>868</v>
      </c>
      <c r="L148" s="42"/>
      <c r="M148" s="238" t="s">
        <v>3</v>
      </c>
      <c r="N148" s="239" t="s">
        <v>42</v>
      </c>
      <c r="O148" s="217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180" t="s">
        <v>869</v>
      </c>
      <c r="AT148" s="180" t="s">
        <v>146</v>
      </c>
      <c r="AU148" s="180" t="s">
        <v>79</v>
      </c>
      <c r="AY148" s="22" t="s">
        <v>144</v>
      </c>
      <c r="BE148" s="181">
        <f>IF(N148="základní",J148,0)</f>
        <v>0</v>
      </c>
      <c r="BF148" s="181">
        <f>IF(N148="snížená",J148,0)</f>
        <v>0</v>
      </c>
      <c r="BG148" s="181">
        <f>IF(N148="zákl. přenesená",J148,0)</f>
        <v>0</v>
      </c>
      <c r="BH148" s="181">
        <f>IF(N148="sníž. přenesená",J148,0)</f>
        <v>0</v>
      </c>
      <c r="BI148" s="181">
        <f>IF(N148="nulová",J148,0)</f>
        <v>0</v>
      </c>
      <c r="BJ148" s="22" t="s">
        <v>79</v>
      </c>
      <c r="BK148" s="181">
        <f>ROUND(I148*H148,2)</f>
        <v>0</v>
      </c>
      <c r="BL148" s="22" t="s">
        <v>869</v>
      </c>
      <c r="BM148" s="180" t="s">
        <v>2225</v>
      </c>
    </row>
    <row r="149" s="2" customFormat="1" ht="6.96" customHeight="1">
      <c r="A149" s="41"/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42"/>
      <c r="M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</sheetData>
  <autoFilter ref="C82:K14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1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2" t="s">
        <v>102</v>
      </c>
      <c r="AZ2" s="117" t="s">
        <v>2226</v>
      </c>
      <c r="BA2" s="117" t="s">
        <v>2227</v>
      </c>
      <c r="BB2" s="117" t="s">
        <v>1415</v>
      </c>
      <c r="BC2" s="117" t="s">
        <v>2228</v>
      </c>
      <c r="BD2" s="117" t="s">
        <v>164</v>
      </c>
    </row>
    <row r="3" s="1" customFormat="1" ht="6.96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  <c r="AT3" s="22" t="s">
        <v>81</v>
      </c>
    </row>
    <row r="4" s="1" customFormat="1" ht="24.96" customHeight="1">
      <c r="B4" s="25"/>
      <c r="D4" s="26" t="s">
        <v>110</v>
      </c>
      <c r="L4" s="25"/>
      <c r="M4" s="118" t="s">
        <v>11</v>
      </c>
      <c r="AT4" s="22" t="s">
        <v>4</v>
      </c>
    </row>
    <row r="5" s="1" customFormat="1" ht="6.96" customHeight="1">
      <c r="B5" s="25"/>
      <c r="L5" s="25"/>
    </row>
    <row r="6" s="1" customFormat="1" ht="12" customHeight="1">
      <c r="B6" s="25"/>
      <c r="D6" s="35" t="s">
        <v>17</v>
      </c>
      <c r="L6" s="25"/>
    </row>
    <row r="7" s="1" customFormat="1" ht="16.5" customHeight="1">
      <c r="B7" s="25"/>
      <c r="E7" s="119" t="str">
        <f>'Rekapitulace stavby'!K6</f>
        <v>REKONSTRUKCE ŠKROUPOVA NÁMĚSTÍ – ČESKÁ LÍPA</v>
      </c>
      <c r="F7" s="35"/>
      <c r="G7" s="35"/>
      <c r="H7" s="35"/>
      <c r="L7" s="25"/>
    </row>
    <row r="8" s="2" customFormat="1" ht="12" customHeight="1">
      <c r="A8" s="41"/>
      <c r="B8" s="42"/>
      <c r="C8" s="41"/>
      <c r="D8" s="35" t="s">
        <v>115</v>
      </c>
      <c r="E8" s="41"/>
      <c r="F8" s="41"/>
      <c r="G8" s="41"/>
      <c r="H8" s="41"/>
      <c r="I8" s="41"/>
      <c r="J8" s="41"/>
      <c r="K8" s="41"/>
      <c r="L8" s="12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2"/>
      <c r="C9" s="41"/>
      <c r="D9" s="41"/>
      <c r="E9" s="65" t="s">
        <v>2229</v>
      </c>
      <c r="F9" s="41"/>
      <c r="G9" s="41"/>
      <c r="H9" s="41"/>
      <c r="I9" s="41"/>
      <c r="J9" s="41"/>
      <c r="K9" s="41"/>
      <c r="L9" s="12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12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2"/>
      <c r="C11" s="41"/>
      <c r="D11" s="35" t="s">
        <v>19</v>
      </c>
      <c r="E11" s="41"/>
      <c r="F11" s="30" t="s">
        <v>3</v>
      </c>
      <c r="G11" s="41"/>
      <c r="H11" s="41"/>
      <c r="I11" s="35" t="s">
        <v>21</v>
      </c>
      <c r="J11" s="30" t="s">
        <v>3</v>
      </c>
      <c r="K11" s="41"/>
      <c r="L11" s="12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2"/>
      <c r="C12" s="41"/>
      <c r="D12" s="35" t="s">
        <v>23</v>
      </c>
      <c r="E12" s="41"/>
      <c r="F12" s="30" t="s">
        <v>24</v>
      </c>
      <c r="G12" s="41"/>
      <c r="H12" s="41"/>
      <c r="I12" s="35" t="s">
        <v>25</v>
      </c>
      <c r="J12" s="67" t="str">
        <f>'Rekapitulace stavby'!AN8</f>
        <v>10. 2. 2024</v>
      </c>
      <c r="K12" s="41"/>
      <c r="L12" s="12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12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2"/>
      <c r="C14" s="41"/>
      <c r="D14" s="35" t="s">
        <v>27</v>
      </c>
      <c r="E14" s="41"/>
      <c r="F14" s="41"/>
      <c r="G14" s="41"/>
      <c r="H14" s="41"/>
      <c r="I14" s="35" t="s">
        <v>28</v>
      </c>
      <c r="J14" s="30" t="str">
        <f>IF('Rekapitulace stavby'!AN10="","",'Rekapitulace stavby'!AN10)</f>
        <v/>
      </c>
      <c r="K14" s="41"/>
      <c r="L14" s="12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2"/>
      <c r="C15" s="41"/>
      <c r="D15" s="41"/>
      <c r="E15" s="30" t="str">
        <f>IF('Rekapitulace stavby'!E11="","",'Rekapitulace stavby'!E11)</f>
        <v xml:space="preserve"> </v>
      </c>
      <c r="F15" s="41"/>
      <c r="G15" s="41"/>
      <c r="H15" s="41"/>
      <c r="I15" s="35" t="s">
        <v>29</v>
      </c>
      <c r="J15" s="30" t="str">
        <f>IF('Rekapitulace stavby'!AN11="","",'Rekapitulace stavby'!AN11)</f>
        <v/>
      </c>
      <c r="K15" s="41"/>
      <c r="L15" s="12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12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2"/>
      <c r="C17" s="41"/>
      <c r="D17" s="35" t="s">
        <v>30</v>
      </c>
      <c r="E17" s="41"/>
      <c r="F17" s="41"/>
      <c r="G17" s="41"/>
      <c r="H17" s="41"/>
      <c r="I17" s="35" t="s">
        <v>28</v>
      </c>
      <c r="J17" s="36" t="str">
        <f>'Rekapitulace stavby'!AN13</f>
        <v>Vyplň údaj</v>
      </c>
      <c r="K17" s="41"/>
      <c r="L17" s="12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2"/>
      <c r="C18" s="41"/>
      <c r="D18" s="41"/>
      <c r="E18" s="36" t="str">
        <f>'Rekapitulace stavby'!E14</f>
        <v>Vyplň údaj</v>
      </c>
      <c r="F18" s="30"/>
      <c r="G18" s="30"/>
      <c r="H18" s="30"/>
      <c r="I18" s="35" t="s">
        <v>29</v>
      </c>
      <c r="J18" s="36" t="str">
        <f>'Rekapitulace stavby'!AN14</f>
        <v>Vyplň údaj</v>
      </c>
      <c r="K18" s="41"/>
      <c r="L18" s="12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12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2"/>
      <c r="C20" s="41"/>
      <c r="D20" s="35" t="s">
        <v>32</v>
      </c>
      <c r="E20" s="41"/>
      <c r="F20" s="41"/>
      <c r="G20" s="41"/>
      <c r="H20" s="41"/>
      <c r="I20" s="35" t="s">
        <v>28</v>
      </c>
      <c r="J20" s="30" t="s">
        <v>3</v>
      </c>
      <c r="K20" s="41"/>
      <c r="L20" s="12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2"/>
      <c r="C21" s="41"/>
      <c r="D21" s="41"/>
      <c r="E21" s="30" t="s">
        <v>2230</v>
      </c>
      <c r="F21" s="41"/>
      <c r="G21" s="41"/>
      <c r="H21" s="41"/>
      <c r="I21" s="35" t="s">
        <v>29</v>
      </c>
      <c r="J21" s="30" t="s">
        <v>3</v>
      </c>
      <c r="K21" s="41"/>
      <c r="L21" s="12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12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2"/>
      <c r="C23" s="41"/>
      <c r="D23" s="35" t="s">
        <v>34</v>
      </c>
      <c r="E23" s="41"/>
      <c r="F23" s="41"/>
      <c r="G23" s="41"/>
      <c r="H23" s="41"/>
      <c r="I23" s="35" t="s">
        <v>28</v>
      </c>
      <c r="J23" s="30" t="s">
        <v>3</v>
      </c>
      <c r="K23" s="41"/>
      <c r="L23" s="12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2"/>
      <c r="C24" s="41"/>
      <c r="D24" s="41"/>
      <c r="E24" s="30" t="s">
        <v>996</v>
      </c>
      <c r="F24" s="41"/>
      <c r="G24" s="41"/>
      <c r="H24" s="41"/>
      <c r="I24" s="35" t="s">
        <v>29</v>
      </c>
      <c r="J24" s="30" t="s">
        <v>3</v>
      </c>
      <c r="K24" s="41"/>
      <c r="L24" s="12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12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2"/>
      <c r="C26" s="41"/>
      <c r="D26" s="35" t="s">
        <v>35</v>
      </c>
      <c r="E26" s="41"/>
      <c r="F26" s="41"/>
      <c r="G26" s="41"/>
      <c r="H26" s="41"/>
      <c r="I26" s="41"/>
      <c r="J26" s="41"/>
      <c r="K26" s="41"/>
      <c r="L26" s="12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21"/>
      <c r="B27" s="122"/>
      <c r="C27" s="121"/>
      <c r="D27" s="121"/>
      <c r="E27" s="39" t="s">
        <v>3</v>
      </c>
      <c r="F27" s="39"/>
      <c r="G27" s="39"/>
      <c r="H27" s="39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12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2"/>
      <c r="C29" s="41"/>
      <c r="D29" s="87"/>
      <c r="E29" s="87"/>
      <c r="F29" s="87"/>
      <c r="G29" s="87"/>
      <c r="H29" s="87"/>
      <c r="I29" s="87"/>
      <c r="J29" s="87"/>
      <c r="K29" s="87"/>
      <c r="L29" s="12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2"/>
      <c r="C30" s="41"/>
      <c r="D30" s="124" t="s">
        <v>37</v>
      </c>
      <c r="E30" s="41"/>
      <c r="F30" s="41"/>
      <c r="G30" s="41"/>
      <c r="H30" s="41"/>
      <c r="I30" s="41"/>
      <c r="J30" s="93">
        <f>ROUND(J86, 2)</f>
        <v>0</v>
      </c>
      <c r="K30" s="41"/>
      <c r="L30" s="12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2"/>
      <c r="C31" s="41"/>
      <c r="D31" s="87"/>
      <c r="E31" s="87"/>
      <c r="F31" s="87"/>
      <c r="G31" s="87"/>
      <c r="H31" s="87"/>
      <c r="I31" s="87"/>
      <c r="J31" s="87"/>
      <c r="K31" s="87"/>
      <c r="L31" s="120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2"/>
      <c r="C32" s="41"/>
      <c r="D32" s="41"/>
      <c r="E32" s="41"/>
      <c r="F32" s="46" t="s">
        <v>39</v>
      </c>
      <c r="G32" s="41"/>
      <c r="H32" s="41"/>
      <c r="I32" s="46" t="s">
        <v>38</v>
      </c>
      <c r="J32" s="46" t="s">
        <v>40</v>
      </c>
      <c r="K32" s="41"/>
      <c r="L32" s="120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2"/>
      <c r="C33" s="41"/>
      <c r="D33" s="125" t="s">
        <v>41</v>
      </c>
      <c r="E33" s="35" t="s">
        <v>42</v>
      </c>
      <c r="F33" s="126">
        <f>ROUND((SUM(BE86:BE168)),  2)</f>
        <v>0</v>
      </c>
      <c r="G33" s="41"/>
      <c r="H33" s="41"/>
      <c r="I33" s="127">
        <v>0.20999999999999999</v>
      </c>
      <c r="J33" s="126">
        <f>ROUND(((SUM(BE86:BE168))*I33),  2)</f>
        <v>0</v>
      </c>
      <c r="K33" s="41"/>
      <c r="L33" s="12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2"/>
      <c r="C34" s="41"/>
      <c r="D34" s="41"/>
      <c r="E34" s="35" t="s">
        <v>43</v>
      </c>
      <c r="F34" s="126">
        <f>ROUND((SUM(BF86:BF168)),  2)</f>
        <v>0</v>
      </c>
      <c r="G34" s="41"/>
      <c r="H34" s="41"/>
      <c r="I34" s="127">
        <v>0.12</v>
      </c>
      <c r="J34" s="126">
        <f>ROUND(((SUM(BF86:BF168))*I34),  2)</f>
        <v>0</v>
      </c>
      <c r="K34" s="41"/>
      <c r="L34" s="12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2"/>
      <c r="C35" s="41"/>
      <c r="D35" s="41"/>
      <c r="E35" s="35" t="s">
        <v>44</v>
      </c>
      <c r="F35" s="126">
        <f>ROUND((SUM(BG86:BG168)),  2)</f>
        <v>0</v>
      </c>
      <c r="G35" s="41"/>
      <c r="H35" s="41"/>
      <c r="I35" s="127">
        <v>0.20999999999999999</v>
      </c>
      <c r="J35" s="126">
        <f>0</f>
        <v>0</v>
      </c>
      <c r="K35" s="41"/>
      <c r="L35" s="120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2"/>
      <c r="C36" s="41"/>
      <c r="D36" s="41"/>
      <c r="E36" s="35" t="s">
        <v>45</v>
      </c>
      <c r="F36" s="126">
        <f>ROUND((SUM(BH86:BH168)),  2)</f>
        <v>0</v>
      </c>
      <c r="G36" s="41"/>
      <c r="H36" s="41"/>
      <c r="I36" s="127">
        <v>0.12</v>
      </c>
      <c r="J36" s="126">
        <f>0</f>
        <v>0</v>
      </c>
      <c r="K36" s="41"/>
      <c r="L36" s="12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2"/>
      <c r="C37" s="41"/>
      <c r="D37" s="41"/>
      <c r="E37" s="35" t="s">
        <v>46</v>
      </c>
      <c r="F37" s="126">
        <f>ROUND((SUM(BI86:BI168)),  2)</f>
        <v>0</v>
      </c>
      <c r="G37" s="41"/>
      <c r="H37" s="41"/>
      <c r="I37" s="127">
        <v>0</v>
      </c>
      <c r="J37" s="126">
        <f>0</f>
        <v>0</v>
      </c>
      <c r="K37" s="41"/>
      <c r="L37" s="12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12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2"/>
      <c r="C39" s="128"/>
      <c r="D39" s="129" t="s">
        <v>47</v>
      </c>
      <c r="E39" s="79"/>
      <c r="F39" s="79"/>
      <c r="G39" s="130" t="s">
        <v>48</v>
      </c>
      <c r="H39" s="131" t="s">
        <v>49</v>
      </c>
      <c r="I39" s="79"/>
      <c r="J39" s="132">
        <f>SUM(J30:J37)</f>
        <v>0</v>
      </c>
      <c r="K39" s="133"/>
      <c r="L39" s="120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120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12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1"/>
      <c r="E45" s="41"/>
      <c r="F45" s="41"/>
      <c r="G45" s="41"/>
      <c r="H45" s="41"/>
      <c r="I45" s="41"/>
      <c r="J45" s="41"/>
      <c r="K45" s="41"/>
      <c r="L45" s="12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12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17</v>
      </c>
      <c r="D47" s="41"/>
      <c r="E47" s="41"/>
      <c r="F47" s="41"/>
      <c r="G47" s="41"/>
      <c r="H47" s="41"/>
      <c r="I47" s="41"/>
      <c r="J47" s="41"/>
      <c r="K47" s="41"/>
      <c r="L47" s="12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1"/>
      <c r="D48" s="41"/>
      <c r="E48" s="119" t="str">
        <f>E7</f>
        <v>REKONSTRUKCE ŠKROUPOVA NÁMĚSTÍ – ČESKÁ LÍPA</v>
      </c>
      <c r="F48" s="35"/>
      <c r="G48" s="35"/>
      <c r="H48" s="35"/>
      <c r="I48" s="41"/>
      <c r="J48" s="41"/>
      <c r="K48" s="41"/>
      <c r="L48" s="12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1"/>
      <c r="E49" s="41"/>
      <c r="F49" s="41"/>
      <c r="G49" s="41"/>
      <c r="H49" s="41"/>
      <c r="I49" s="41"/>
      <c r="J49" s="41"/>
      <c r="K49" s="41"/>
      <c r="L49" s="12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1"/>
      <c r="D50" s="41"/>
      <c r="E50" s="65" t="str">
        <f>E9</f>
        <v>07 - Vodovodní přípojka</v>
      </c>
      <c r="F50" s="41"/>
      <c r="G50" s="41"/>
      <c r="H50" s="41"/>
      <c r="I50" s="41"/>
      <c r="J50" s="41"/>
      <c r="K50" s="41"/>
      <c r="L50" s="12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12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23</v>
      </c>
      <c r="D52" s="41"/>
      <c r="E52" s="41"/>
      <c r="F52" s="30" t="str">
        <f>F12</f>
        <v xml:space="preserve"> </v>
      </c>
      <c r="G52" s="41"/>
      <c r="H52" s="41"/>
      <c r="I52" s="35" t="s">
        <v>25</v>
      </c>
      <c r="J52" s="67" t="str">
        <f>IF(J12="","",J12)</f>
        <v>10. 2. 2024</v>
      </c>
      <c r="K52" s="41"/>
      <c r="L52" s="12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12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27</v>
      </c>
      <c r="D54" s="41"/>
      <c r="E54" s="41"/>
      <c r="F54" s="30" t="str">
        <f>E15</f>
        <v xml:space="preserve"> </v>
      </c>
      <c r="G54" s="41"/>
      <c r="H54" s="41"/>
      <c r="I54" s="35" t="s">
        <v>32</v>
      </c>
      <c r="J54" s="39" t="str">
        <f>E21</f>
        <v xml:space="preserve">m2au  s.r.o. </v>
      </c>
      <c r="K54" s="41"/>
      <c r="L54" s="12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1"/>
      <c r="E55" s="41"/>
      <c r="F55" s="30" t="str">
        <f>IF(E18="","",E18)</f>
        <v>Vyplň údaj</v>
      </c>
      <c r="G55" s="41"/>
      <c r="H55" s="41"/>
      <c r="I55" s="35" t="s">
        <v>34</v>
      </c>
      <c r="J55" s="39" t="str">
        <f>E24</f>
        <v>Ing. Tomáš Hrdlička</v>
      </c>
      <c r="K55" s="41"/>
      <c r="L55" s="12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12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34" t="s">
        <v>118</v>
      </c>
      <c r="D57" s="128"/>
      <c r="E57" s="128"/>
      <c r="F57" s="128"/>
      <c r="G57" s="128"/>
      <c r="H57" s="128"/>
      <c r="I57" s="128"/>
      <c r="J57" s="135" t="s">
        <v>119</v>
      </c>
      <c r="K57" s="128"/>
      <c r="L57" s="12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12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36" t="s">
        <v>69</v>
      </c>
      <c r="D59" s="41"/>
      <c r="E59" s="41"/>
      <c r="F59" s="41"/>
      <c r="G59" s="41"/>
      <c r="H59" s="41"/>
      <c r="I59" s="41"/>
      <c r="J59" s="93">
        <f>J86</f>
        <v>0</v>
      </c>
      <c r="K59" s="41"/>
      <c r="L59" s="12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2" t="s">
        <v>120</v>
      </c>
    </row>
    <row r="60" s="9" customFormat="1" ht="24.96" customHeight="1">
      <c r="A60" s="9"/>
      <c r="B60" s="137"/>
      <c r="C60" s="9"/>
      <c r="D60" s="138" t="s">
        <v>121</v>
      </c>
      <c r="E60" s="139"/>
      <c r="F60" s="139"/>
      <c r="G60" s="139"/>
      <c r="H60" s="139"/>
      <c r="I60" s="139"/>
      <c r="J60" s="140">
        <f>J87</f>
        <v>0</v>
      </c>
      <c r="K60" s="9"/>
      <c r="L60" s="13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1"/>
      <c r="C61" s="10"/>
      <c r="D61" s="142" t="s">
        <v>122</v>
      </c>
      <c r="E61" s="143"/>
      <c r="F61" s="143"/>
      <c r="G61" s="143"/>
      <c r="H61" s="143"/>
      <c r="I61" s="143"/>
      <c r="J61" s="144">
        <f>J88</f>
        <v>0</v>
      </c>
      <c r="K61" s="10"/>
      <c r="L61" s="14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1"/>
      <c r="C62" s="10"/>
      <c r="D62" s="142" t="s">
        <v>999</v>
      </c>
      <c r="E62" s="143"/>
      <c r="F62" s="143"/>
      <c r="G62" s="143"/>
      <c r="H62" s="143"/>
      <c r="I62" s="143"/>
      <c r="J62" s="144">
        <f>J113</f>
        <v>0</v>
      </c>
      <c r="K62" s="10"/>
      <c r="L62" s="14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1"/>
      <c r="C63" s="10"/>
      <c r="D63" s="142" t="s">
        <v>124</v>
      </c>
      <c r="E63" s="143"/>
      <c r="F63" s="143"/>
      <c r="G63" s="143"/>
      <c r="H63" s="143"/>
      <c r="I63" s="143"/>
      <c r="J63" s="144">
        <f>J127</f>
        <v>0</v>
      </c>
      <c r="K63" s="10"/>
      <c r="L63" s="14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1"/>
      <c r="C64" s="10"/>
      <c r="D64" s="142" t="s">
        <v>128</v>
      </c>
      <c r="E64" s="143"/>
      <c r="F64" s="143"/>
      <c r="G64" s="143"/>
      <c r="H64" s="143"/>
      <c r="I64" s="143"/>
      <c r="J64" s="144">
        <f>J131</f>
        <v>0</v>
      </c>
      <c r="K64" s="10"/>
      <c r="L64" s="14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37"/>
      <c r="C65" s="9"/>
      <c r="D65" s="138" t="s">
        <v>644</v>
      </c>
      <c r="E65" s="139"/>
      <c r="F65" s="139"/>
      <c r="G65" s="139"/>
      <c r="H65" s="139"/>
      <c r="I65" s="139"/>
      <c r="J65" s="140">
        <f>J134</f>
        <v>0</v>
      </c>
      <c r="K65" s="9"/>
      <c r="L65" s="13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41"/>
      <c r="C66" s="10"/>
      <c r="D66" s="142" t="s">
        <v>2231</v>
      </c>
      <c r="E66" s="143"/>
      <c r="F66" s="143"/>
      <c r="G66" s="143"/>
      <c r="H66" s="143"/>
      <c r="I66" s="143"/>
      <c r="J66" s="144">
        <f>J135</f>
        <v>0</v>
      </c>
      <c r="K66" s="10"/>
      <c r="L66" s="14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12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2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2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129</v>
      </c>
      <c r="D73" s="41"/>
      <c r="E73" s="41"/>
      <c r="F73" s="41"/>
      <c r="G73" s="41"/>
      <c r="H73" s="41"/>
      <c r="I73" s="41"/>
      <c r="J73" s="41"/>
      <c r="K73" s="41"/>
      <c r="L73" s="12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12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17</v>
      </c>
      <c r="D75" s="41"/>
      <c r="E75" s="41"/>
      <c r="F75" s="41"/>
      <c r="G75" s="41"/>
      <c r="H75" s="41"/>
      <c r="I75" s="41"/>
      <c r="J75" s="41"/>
      <c r="K75" s="41"/>
      <c r="L75" s="12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1"/>
      <c r="D76" s="41"/>
      <c r="E76" s="119" t="str">
        <f>E7</f>
        <v>REKONSTRUKCE ŠKROUPOVA NÁMĚSTÍ – ČESKÁ LÍPA</v>
      </c>
      <c r="F76" s="35"/>
      <c r="G76" s="35"/>
      <c r="H76" s="35"/>
      <c r="I76" s="41"/>
      <c r="J76" s="41"/>
      <c r="K76" s="41"/>
      <c r="L76" s="12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115</v>
      </c>
      <c r="D77" s="41"/>
      <c r="E77" s="41"/>
      <c r="F77" s="41"/>
      <c r="G77" s="41"/>
      <c r="H77" s="41"/>
      <c r="I77" s="41"/>
      <c r="J77" s="41"/>
      <c r="K77" s="41"/>
      <c r="L77" s="12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1"/>
      <c r="D78" s="41"/>
      <c r="E78" s="65" t="str">
        <f>E9</f>
        <v>07 - Vodovodní přípojka</v>
      </c>
      <c r="F78" s="41"/>
      <c r="G78" s="41"/>
      <c r="H78" s="41"/>
      <c r="I78" s="41"/>
      <c r="J78" s="41"/>
      <c r="K78" s="41"/>
      <c r="L78" s="12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12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23</v>
      </c>
      <c r="D80" s="41"/>
      <c r="E80" s="41"/>
      <c r="F80" s="30" t="str">
        <f>F12</f>
        <v xml:space="preserve"> </v>
      </c>
      <c r="G80" s="41"/>
      <c r="H80" s="41"/>
      <c r="I80" s="35" t="s">
        <v>25</v>
      </c>
      <c r="J80" s="67" t="str">
        <f>IF(J12="","",J12)</f>
        <v>10. 2. 2024</v>
      </c>
      <c r="K80" s="41"/>
      <c r="L80" s="12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12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27</v>
      </c>
      <c r="D82" s="41"/>
      <c r="E82" s="41"/>
      <c r="F82" s="30" t="str">
        <f>E15</f>
        <v xml:space="preserve"> </v>
      </c>
      <c r="G82" s="41"/>
      <c r="H82" s="41"/>
      <c r="I82" s="35" t="s">
        <v>32</v>
      </c>
      <c r="J82" s="39" t="str">
        <f>E21</f>
        <v xml:space="preserve">m2au  s.r.o. </v>
      </c>
      <c r="K82" s="41"/>
      <c r="L82" s="12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30</v>
      </c>
      <c r="D83" s="41"/>
      <c r="E83" s="41"/>
      <c r="F83" s="30" t="str">
        <f>IF(E18="","",E18)</f>
        <v>Vyplň údaj</v>
      </c>
      <c r="G83" s="41"/>
      <c r="H83" s="41"/>
      <c r="I83" s="35" t="s">
        <v>34</v>
      </c>
      <c r="J83" s="39" t="str">
        <f>E24</f>
        <v>Ing. Tomáš Hrdlička</v>
      </c>
      <c r="K83" s="41"/>
      <c r="L83" s="12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12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45"/>
      <c r="B85" s="146"/>
      <c r="C85" s="147" t="s">
        <v>130</v>
      </c>
      <c r="D85" s="148" t="s">
        <v>56</v>
      </c>
      <c r="E85" s="148" t="s">
        <v>52</v>
      </c>
      <c r="F85" s="148" t="s">
        <v>53</v>
      </c>
      <c r="G85" s="148" t="s">
        <v>131</v>
      </c>
      <c r="H85" s="148" t="s">
        <v>132</v>
      </c>
      <c r="I85" s="148" t="s">
        <v>133</v>
      </c>
      <c r="J85" s="148" t="s">
        <v>119</v>
      </c>
      <c r="K85" s="149" t="s">
        <v>134</v>
      </c>
      <c r="L85" s="150"/>
      <c r="M85" s="83" t="s">
        <v>3</v>
      </c>
      <c r="N85" s="84" t="s">
        <v>41</v>
      </c>
      <c r="O85" s="84" t="s">
        <v>135</v>
      </c>
      <c r="P85" s="84" t="s">
        <v>136</v>
      </c>
      <c r="Q85" s="84" t="s">
        <v>137</v>
      </c>
      <c r="R85" s="84" t="s">
        <v>138</v>
      </c>
      <c r="S85" s="84" t="s">
        <v>139</v>
      </c>
      <c r="T85" s="85" t="s">
        <v>140</v>
      </c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</row>
    <row r="86" s="2" customFormat="1" ht="22.8" customHeight="1">
      <c r="A86" s="41"/>
      <c r="B86" s="42"/>
      <c r="C86" s="90" t="s">
        <v>141</v>
      </c>
      <c r="D86" s="41"/>
      <c r="E86" s="41"/>
      <c r="F86" s="41"/>
      <c r="G86" s="41"/>
      <c r="H86" s="41"/>
      <c r="I86" s="41"/>
      <c r="J86" s="151">
        <f>BK86</f>
        <v>0</v>
      </c>
      <c r="K86" s="41"/>
      <c r="L86" s="42"/>
      <c r="M86" s="86"/>
      <c r="N86" s="71"/>
      <c r="O86" s="87"/>
      <c r="P86" s="152">
        <f>P87+P134</f>
        <v>0</v>
      </c>
      <c r="Q86" s="87"/>
      <c r="R86" s="152">
        <f>R87+R134</f>
        <v>0.30140210899999997</v>
      </c>
      <c r="S86" s="87"/>
      <c r="T86" s="153">
        <f>T87+T134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2" t="s">
        <v>70</v>
      </c>
      <c r="AU86" s="22" t="s">
        <v>120</v>
      </c>
      <c r="BK86" s="154">
        <f>BK87+BK134</f>
        <v>0</v>
      </c>
    </row>
    <row r="87" s="12" customFormat="1" ht="25.92" customHeight="1">
      <c r="A87" s="12"/>
      <c r="B87" s="155"/>
      <c r="C87" s="12"/>
      <c r="D87" s="156" t="s">
        <v>70</v>
      </c>
      <c r="E87" s="157" t="s">
        <v>142</v>
      </c>
      <c r="F87" s="157" t="s">
        <v>143</v>
      </c>
      <c r="G87" s="12"/>
      <c r="H87" s="12"/>
      <c r="I87" s="158"/>
      <c r="J87" s="159">
        <f>BK87</f>
        <v>0</v>
      </c>
      <c r="K87" s="12"/>
      <c r="L87" s="155"/>
      <c r="M87" s="160"/>
      <c r="N87" s="161"/>
      <c r="O87" s="161"/>
      <c r="P87" s="162">
        <f>P88+P127+P131</f>
        <v>0</v>
      </c>
      <c r="Q87" s="161"/>
      <c r="R87" s="162">
        <f>R88+R127+R131</f>
        <v>0.22873850999999998</v>
      </c>
      <c r="S87" s="161"/>
      <c r="T87" s="163">
        <f>T88+T127+T131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6" t="s">
        <v>79</v>
      </c>
      <c r="AT87" s="164" t="s">
        <v>70</v>
      </c>
      <c r="AU87" s="164" t="s">
        <v>71</v>
      </c>
      <c r="AY87" s="156" t="s">
        <v>144</v>
      </c>
      <c r="BK87" s="165">
        <f>BK88+BK127+BK131</f>
        <v>0</v>
      </c>
    </row>
    <row r="88" s="12" customFormat="1" ht="22.8" customHeight="1">
      <c r="A88" s="12"/>
      <c r="B88" s="155"/>
      <c r="C88" s="12"/>
      <c r="D88" s="156" t="s">
        <v>70</v>
      </c>
      <c r="E88" s="166" t="s">
        <v>79</v>
      </c>
      <c r="F88" s="166" t="s">
        <v>145</v>
      </c>
      <c r="G88" s="12"/>
      <c r="H88" s="12"/>
      <c r="I88" s="158"/>
      <c r="J88" s="167">
        <f>BK88</f>
        <v>0</v>
      </c>
      <c r="K88" s="12"/>
      <c r="L88" s="155"/>
      <c r="M88" s="160"/>
      <c r="N88" s="161"/>
      <c r="O88" s="161"/>
      <c r="P88" s="162">
        <f>P89+SUM(P90:P113)</f>
        <v>0</v>
      </c>
      <c r="Q88" s="161"/>
      <c r="R88" s="162">
        <f>R89+SUM(R90:R113)</f>
        <v>0.22873850999999998</v>
      </c>
      <c r="S88" s="161"/>
      <c r="T88" s="163">
        <f>T89+SUM(T90:T113)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6" t="s">
        <v>79</v>
      </c>
      <c r="AT88" s="164" t="s">
        <v>70</v>
      </c>
      <c r="AU88" s="164" t="s">
        <v>79</v>
      </c>
      <c r="AY88" s="156" t="s">
        <v>144</v>
      </c>
      <c r="BK88" s="165">
        <f>BK89+SUM(BK90:BK113)</f>
        <v>0</v>
      </c>
    </row>
    <row r="89" s="2" customFormat="1" ht="44.25" customHeight="1">
      <c r="A89" s="41"/>
      <c r="B89" s="168"/>
      <c r="C89" s="169" t="s">
        <v>79</v>
      </c>
      <c r="D89" s="169" t="s">
        <v>146</v>
      </c>
      <c r="E89" s="170" t="s">
        <v>2232</v>
      </c>
      <c r="F89" s="171" t="s">
        <v>2233</v>
      </c>
      <c r="G89" s="172" t="s">
        <v>189</v>
      </c>
      <c r="H89" s="173">
        <v>15.920999999999999</v>
      </c>
      <c r="I89" s="174"/>
      <c r="J89" s="175">
        <f>ROUND(I89*H89,2)</f>
        <v>0</v>
      </c>
      <c r="K89" s="171" t="s">
        <v>150</v>
      </c>
      <c r="L89" s="42"/>
      <c r="M89" s="176" t="s">
        <v>3</v>
      </c>
      <c r="N89" s="177" t="s">
        <v>42</v>
      </c>
      <c r="O89" s="7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180" t="s">
        <v>151</v>
      </c>
      <c r="AT89" s="180" t="s">
        <v>146</v>
      </c>
      <c r="AU89" s="180" t="s">
        <v>81</v>
      </c>
      <c r="AY89" s="22" t="s">
        <v>144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22" t="s">
        <v>79</v>
      </c>
      <c r="BK89" s="181">
        <f>ROUND(I89*H89,2)</f>
        <v>0</v>
      </c>
      <c r="BL89" s="22" t="s">
        <v>151</v>
      </c>
      <c r="BM89" s="180" t="s">
        <v>2234</v>
      </c>
    </row>
    <row r="90" s="2" customFormat="1">
      <c r="A90" s="41"/>
      <c r="B90" s="42"/>
      <c r="C90" s="41"/>
      <c r="D90" s="182" t="s">
        <v>153</v>
      </c>
      <c r="E90" s="41"/>
      <c r="F90" s="183" t="s">
        <v>2235</v>
      </c>
      <c r="G90" s="41"/>
      <c r="H90" s="41"/>
      <c r="I90" s="184"/>
      <c r="J90" s="41"/>
      <c r="K90" s="41"/>
      <c r="L90" s="42"/>
      <c r="M90" s="185"/>
      <c r="N90" s="186"/>
      <c r="O90" s="75"/>
      <c r="P90" s="75"/>
      <c r="Q90" s="75"/>
      <c r="R90" s="75"/>
      <c r="S90" s="75"/>
      <c r="T90" s="7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2" t="s">
        <v>153</v>
      </c>
      <c r="AU90" s="22" t="s">
        <v>81</v>
      </c>
    </row>
    <row r="91" s="13" customFormat="1">
      <c r="A91" s="13"/>
      <c r="B91" s="187"/>
      <c r="C91" s="13"/>
      <c r="D91" s="188" t="s">
        <v>159</v>
      </c>
      <c r="E91" s="189" t="s">
        <v>3</v>
      </c>
      <c r="F91" s="190" t="s">
        <v>2236</v>
      </c>
      <c r="G91" s="13"/>
      <c r="H91" s="191">
        <v>15.920999999999999</v>
      </c>
      <c r="I91" s="192"/>
      <c r="J91" s="13"/>
      <c r="K91" s="13"/>
      <c r="L91" s="187"/>
      <c r="M91" s="193"/>
      <c r="N91" s="194"/>
      <c r="O91" s="194"/>
      <c r="P91" s="194"/>
      <c r="Q91" s="194"/>
      <c r="R91" s="194"/>
      <c r="S91" s="194"/>
      <c r="T91" s="19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189" t="s">
        <v>159</v>
      </c>
      <c r="AU91" s="189" t="s">
        <v>81</v>
      </c>
      <c r="AV91" s="13" t="s">
        <v>81</v>
      </c>
      <c r="AW91" s="13" t="s">
        <v>33</v>
      </c>
      <c r="AX91" s="13" t="s">
        <v>79</v>
      </c>
      <c r="AY91" s="189" t="s">
        <v>144</v>
      </c>
    </row>
    <row r="92" s="2" customFormat="1" ht="37.8" customHeight="1">
      <c r="A92" s="41"/>
      <c r="B92" s="168"/>
      <c r="C92" s="169" t="s">
        <v>81</v>
      </c>
      <c r="D92" s="169" t="s">
        <v>146</v>
      </c>
      <c r="E92" s="170" t="s">
        <v>2237</v>
      </c>
      <c r="F92" s="171" t="s">
        <v>2238</v>
      </c>
      <c r="G92" s="172" t="s">
        <v>189</v>
      </c>
      <c r="H92" s="173">
        <v>6.3680000000000003</v>
      </c>
      <c r="I92" s="174"/>
      <c r="J92" s="175">
        <f>ROUND(I92*H92,2)</f>
        <v>0</v>
      </c>
      <c r="K92" s="171" t="s">
        <v>150</v>
      </c>
      <c r="L92" s="42"/>
      <c r="M92" s="176" t="s">
        <v>3</v>
      </c>
      <c r="N92" s="177" t="s">
        <v>42</v>
      </c>
      <c r="O92" s="7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180" t="s">
        <v>151</v>
      </c>
      <c r="AT92" s="180" t="s">
        <v>146</v>
      </c>
      <c r="AU92" s="180" t="s">
        <v>81</v>
      </c>
      <c r="AY92" s="22" t="s">
        <v>144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22" t="s">
        <v>79</v>
      </c>
      <c r="BK92" s="181">
        <f>ROUND(I92*H92,2)</f>
        <v>0</v>
      </c>
      <c r="BL92" s="22" t="s">
        <v>151</v>
      </c>
      <c r="BM92" s="180" t="s">
        <v>2239</v>
      </c>
    </row>
    <row r="93" s="2" customFormat="1">
      <c r="A93" s="41"/>
      <c r="B93" s="42"/>
      <c r="C93" s="41"/>
      <c r="D93" s="182" t="s">
        <v>153</v>
      </c>
      <c r="E93" s="41"/>
      <c r="F93" s="183" t="s">
        <v>2240</v>
      </c>
      <c r="G93" s="41"/>
      <c r="H93" s="41"/>
      <c r="I93" s="184"/>
      <c r="J93" s="41"/>
      <c r="K93" s="41"/>
      <c r="L93" s="42"/>
      <c r="M93" s="185"/>
      <c r="N93" s="186"/>
      <c r="O93" s="75"/>
      <c r="P93" s="75"/>
      <c r="Q93" s="75"/>
      <c r="R93" s="75"/>
      <c r="S93" s="75"/>
      <c r="T93" s="76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2" t="s">
        <v>153</v>
      </c>
      <c r="AU93" s="22" t="s">
        <v>81</v>
      </c>
    </row>
    <row r="94" s="2" customFormat="1">
      <c r="A94" s="41"/>
      <c r="B94" s="42"/>
      <c r="C94" s="41"/>
      <c r="D94" s="188" t="s">
        <v>184</v>
      </c>
      <c r="E94" s="41"/>
      <c r="F94" s="204" t="s">
        <v>2241</v>
      </c>
      <c r="G94" s="41"/>
      <c r="H94" s="41"/>
      <c r="I94" s="184"/>
      <c r="J94" s="41"/>
      <c r="K94" s="41"/>
      <c r="L94" s="42"/>
      <c r="M94" s="185"/>
      <c r="N94" s="186"/>
      <c r="O94" s="75"/>
      <c r="P94" s="75"/>
      <c r="Q94" s="75"/>
      <c r="R94" s="75"/>
      <c r="S94" s="75"/>
      <c r="T94" s="76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2" t="s">
        <v>184</v>
      </c>
      <c r="AU94" s="22" t="s">
        <v>81</v>
      </c>
    </row>
    <row r="95" s="13" customFormat="1">
      <c r="A95" s="13"/>
      <c r="B95" s="187"/>
      <c r="C95" s="13"/>
      <c r="D95" s="188" t="s">
        <v>159</v>
      </c>
      <c r="E95" s="13"/>
      <c r="F95" s="190" t="s">
        <v>2242</v>
      </c>
      <c r="G95" s="13"/>
      <c r="H95" s="191">
        <v>6.3680000000000003</v>
      </c>
      <c r="I95" s="192"/>
      <c r="J95" s="13"/>
      <c r="K95" s="13"/>
      <c r="L95" s="187"/>
      <c r="M95" s="193"/>
      <c r="N95" s="194"/>
      <c r="O95" s="194"/>
      <c r="P95" s="194"/>
      <c r="Q95" s="194"/>
      <c r="R95" s="194"/>
      <c r="S95" s="194"/>
      <c r="T95" s="19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89" t="s">
        <v>159</v>
      </c>
      <c r="AU95" s="189" t="s">
        <v>81</v>
      </c>
      <c r="AV95" s="13" t="s">
        <v>81</v>
      </c>
      <c r="AW95" s="13" t="s">
        <v>4</v>
      </c>
      <c r="AX95" s="13" t="s">
        <v>79</v>
      </c>
      <c r="AY95" s="189" t="s">
        <v>144</v>
      </c>
    </row>
    <row r="96" s="2" customFormat="1" ht="37.8" customHeight="1">
      <c r="A96" s="41"/>
      <c r="B96" s="168"/>
      <c r="C96" s="169" t="s">
        <v>164</v>
      </c>
      <c r="D96" s="169" t="s">
        <v>146</v>
      </c>
      <c r="E96" s="170" t="s">
        <v>2243</v>
      </c>
      <c r="F96" s="171" t="s">
        <v>2244</v>
      </c>
      <c r="G96" s="172" t="s">
        <v>149</v>
      </c>
      <c r="H96" s="173">
        <v>1</v>
      </c>
      <c r="I96" s="174"/>
      <c r="J96" s="175">
        <f>ROUND(I96*H96,2)</f>
        <v>0</v>
      </c>
      <c r="K96" s="171" t="s">
        <v>150</v>
      </c>
      <c r="L96" s="42"/>
      <c r="M96" s="176" t="s">
        <v>3</v>
      </c>
      <c r="N96" s="177" t="s">
        <v>42</v>
      </c>
      <c r="O96" s="75"/>
      <c r="P96" s="178">
        <f>O96*H96</f>
        <v>0</v>
      </c>
      <c r="Q96" s="178">
        <v>0.00083850999999999999</v>
      </c>
      <c r="R96" s="178">
        <f>Q96*H96</f>
        <v>0.00083850999999999999</v>
      </c>
      <c r="S96" s="178">
        <v>0</v>
      </c>
      <c r="T96" s="17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180" t="s">
        <v>151</v>
      </c>
      <c r="AT96" s="180" t="s">
        <v>146</v>
      </c>
      <c r="AU96" s="180" t="s">
        <v>81</v>
      </c>
      <c r="AY96" s="22" t="s">
        <v>144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22" t="s">
        <v>79</v>
      </c>
      <c r="BK96" s="181">
        <f>ROUND(I96*H96,2)</f>
        <v>0</v>
      </c>
      <c r="BL96" s="22" t="s">
        <v>151</v>
      </c>
      <c r="BM96" s="180" t="s">
        <v>2245</v>
      </c>
    </row>
    <row r="97" s="2" customFormat="1">
      <c r="A97" s="41"/>
      <c r="B97" s="42"/>
      <c r="C97" s="41"/>
      <c r="D97" s="182" t="s">
        <v>153</v>
      </c>
      <c r="E97" s="41"/>
      <c r="F97" s="183" t="s">
        <v>2246</v>
      </c>
      <c r="G97" s="41"/>
      <c r="H97" s="41"/>
      <c r="I97" s="184"/>
      <c r="J97" s="41"/>
      <c r="K97" s="41"/>
      <c r="L97" s="42"/>
      <c r="M97" s="185"/>
      <c r="N97" s="186"/>
      <c r="O97" s="75"/>
      <c r="P97" s="75"/>
      <c r="Q97" s="75"/>
      <c r="R97" s="75"/>
      <c r="S97" s="75"/>
      <c r="T97" s="76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2" t="s">
        <v>153</v>
      </c>
      <c r="AU97" s="22" t="s">
        <v>81</v>
      </c>
    </row>
    <row r="98" s="13" customFormat="1">
      <c r="A98" s="13"/>
      <c r="B98" s="187"/>
      <c r="C98" s="13"/>
      <c r="D98" s="188" t="s">
        <v>159</v>
      </c>
      <c r="E98" s="189" t="s">
        <v>3</v>
      </c>
      <c r="F98" s="190" t="s">
        <v>2247</v>
      </c>
      <c r="G98" s="13"/>
      <c r="H98" s="191">
        <v>1</v>
      </c>
      <c r="I98" s="192"/>
      <c r="J98" s="13"/>
      <c r="K98" s="13"/>
      <c r="L98" s="187"/>
      <c r="M98" s="193"/>
      <c r="N98" s="194"/>
      <c r="O98" s="194"/>
      <c r="P98" s="194"/>
      <c r="Q98" s="194"/>
      <c r="R98" s="194"/>
      <c r="S98" s="194"/>
      <c r="T98" s="19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9" t="s">
        <v>159</v>
      </c>
      <c r="AU98" s="189" t="s">
        <v>81</v>
      </c>
      <c r="AV98" s="13" t="s">
        <v>81</v>
      </c>
      <c r="AW98" s="13" t="s">
        <v>33</v>
      </c>
      <c r="AX98" s="13" t="s">
        <v>79</v>
      </c>
      <c r="AY98" s="189" t="s">
        <v>144</v>
      </c>
    </row>
    <row r="99" s="2" customFormat="1" ht="44.25" customHeight="1">
      <c r="A99" s="41"/>
      <c r="B99" s="168"/>
      <c r="C99" s="169" t="s">
        <v>151</v>
      </c>
      <c r="D99" s="169" t="s">
        <v>146</v>
      </c>
      <c r="E99" s="170" t="s">
        <v>2248</v>
      </c>
      <c r="F99" s="171" t="s">
        <v>2249</v>
      </c>
      <c r="G99" s="172" t="s">
        <v>149</v>
      </c>
      <c r="H99" s="173">
        <v>1</v>
      </c>
      <c r="I99" s="174"/>
      <c r="J99" s="175">
        <f>ROUND(I99*H99,2)</f>
        <v>0</v>
      </c>
      <c r="K99" s="171" t="s">
        <v>150</v>
      </c>
      <c r="L99" s="42"/>
      <c r="M99" s="176" t="s">
        <v>3</v>
      </c>
      <c r="N99" s="177" t="s">
        <v>42</v>
      </c>
      <c r="O99" s="7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180" t="s">
        <v>151</v>
      </c>
      <c r="AT99" s="180" t="s">
        <v>146</v>
      </c>
      <c r="AU99" s="180" t="s">
        <v>81</v>
      </c>
      <c r="AY99" s="22" t="s">
        <v>144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2" t="s">
        <v>79</v>
      </c>
      <c r="BK99" s="181">
        <f>ROUND(I99*H99,2)</f>
        <v>0</v>
      </c>
      <c r="BL99" s="22" t="s">
        <v>151</v>
      </c>
      <c r="BM99" s="180" t="s">
        <v>2250</v>
      </c>
    </row>
    <row r="100" s="2" customFormat="1">
      <c r="A100" s="41"/>
      <c r="B100" s="42"/>
      <c r="C100" s="41"/>
      <c r="D100" s="182" t="s">
        <v>153</v>
      </c>
      <c r="E100" s="41"/>
      <c r="F100" s="183" t="s">
        <v>2251</v>
      </c>
      <c r="G100" s="41"/>
      <c r="H100" s="41"/>
      <c r="I100" s="184"/>
      <c r="J100" s="41"/>
      <c r="K100" s="41"/>
      <c r="L100" s="42"/>
      <c r="M100" s="185"/>
      <c r="N100" s="186"/>
      <c r="O100" s="75"/>
      <c r="P100" s="75"/>
      <c r="Q100" s="75"/>
      <c r="R100" s="75"/>
      <c r="S100" s="75"/>
      <c r="T100" s="76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2" t="s">
        <v>153</v>
      </c>
      <c r="AU100" s="22" t="s">
        <v>81</v>
      </c>
    </row>
    <row r="101" s="2" customFormat="1" ht="90" customHeight="1">
      <c r="A101" s="41"/>
      <c r="B101" s="168"/>
      <c r="C101" s="169" t="s">
        <v>174</v>
      </c>
      <c r="D101" s="169" t="s">
        <v>146</v>
      </c>
      <c r="E101" s="170" t="s">
        <v>2252</v>
      </c>
      <c r="F101" s="171" t="s">
        <v>2253</v>
      </c>
      <c r="G101" s="172" t="s">
        <v>171</v>
      </c>
      <c r="H101" s="173">
        <v>5</v>
      </c>
      <c r="I101" s="174"/>
      <c r="J101" s="175">
        <f>ROUND(I101*H101,2)</f>
        <v>0</v>
      </c>
      <c r="K101" s="171" t="s">
        <v>150</v>
      </c>
      <c r="L101" s="42"/>
      <c r="M101" s="176" t="s">
        <v>3</v>
      </c>
      <c r="N101" s="177" t="s">
        <v>42</v>
      </c>
      <c r="O101" s="75"/>
      <c r="P101" s="178">
        <f>O101*H101</f>
        <v>0</v>
      </c>
      <c r="Q101" s="178">
        <v>0.0086800000000000002</v>
      </c>
      <c r="R101" s="178">
        <f>Q101*H101</f>
        <v>0.043400000000000001</v>
      </c>
      <c r="S101" s="178">
        <v>0</v>
      </c>
      <c r="T101" s="17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180" t="s">
        <v>151</v>
      </c>
      <c r="AT101" s="180" t="s">
        <v>146</v>
      </c>
      <c r="AU101" s="180" t="s">
        <v>81</v>
      </c>
      <c r="AY101" s="22" t="s">
        <v>144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22" t="s">
        <v>79</v>
      </c>
      <c r="BK101" s="181">
        <f>ROUND(I101*H101,2)</f>
        <v>0</v>
      </c>
      <c r="BL101" s="22" t="s">
        <v>151</v>
      </c>
      <c r="BM101" s="180" t="s">
        <v>2254</v>
      </c>
    </row>
    <row r="102" s="2" customFormat="1">
      <c r="A102" s="41"/>
      <c r="B102" s="42"/>
      <c r="C102" s="41"/>
      <c r="D102" s="182" t="s">
        <v>153</v>
      </c>
      <c r="E102" s="41"/>
      <c r="F102" s="183" t="s">
        <v>2255</v>
      </c>
      <c r="G102" s="41"/>
      <c r="H102" s="41"/>
      <c r="I102" s="184"/>
      <c r="J102" s="41"/>
      <c r="K102" s="41"/>
      <c r="L102" s="42"/>
      <c r="M102" s="185"/>
      <c r="N102" s="186"/>
      <c r="O102" s="75"/>
      <c r="P102" s="75"/>
      <c r="Q102" s="75"/>
      <c r="R102" s="75"/>
      <c r="S102" s="75"/>
      <c r="T102" s="76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2" t="s">
        <v>153</v>
      </c>
      <c r="AU102" s="22" t="s">
        <v>81</v>
      </c>
    </row>
    <row r="103" s="2" customFormat="1" ht="90" customHeight="1">
      <c r="A103" s="41"/>
      <c r="B103" s="168"/>
      <c r="C103" s="169" t="s">
        <v>179</v>
      </c>
      <c r="D103" s="169" t="s">
        <v>146</v>
      </c>
      <c r="E103" s="170" t="s">
        <v>2256</v>
      </c>
      <c r="F103" s="171" t="s">
        <v>2257</v>
      </c>
      <c r="G103" s="172" t="s">
        <v>171</v>
      </c>
      <c r="H103" s="173">
        <v>5</v>
      </c>
      <c r="I103" s="174"/>
      <c r="J103" s="175">
        <f>ROUND(I103*H103,2)</f>
        <v>0</v>
      </c>
      <c r="K103" s="171" t="s">
        <v>150</v>
      </c>
      <c r="L103" s="42"/>
      <c r="M103" s="176" t="s">
        <v>3</v>
      </c>
      <c r="N103" s="177" t="s">
        <v>42</v>
      </c>
      <c r="O103" s="75"/>
      <c r="P103" s="178">
        <f>O103*H103</f>
        <v>0</v>
      </c>
      <c r="Q103" s="178">
        <v>0.036900000000000002</v>
      </c>
      <c r="R103" s="178">
        <f>Q103*H103</f>
        <v>0.1845</v>
      </c>
      <c r="S103" s="178">
        <v>0</v>
      </c>
      <c r="T103" s="179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180" t="s">
        <v>151</v>
      </c>
      <c r="AT103" s="180" t="s">
        <v>146</v>
      </c>
      <c r="AU103" s="180" t="s">
        <v>81</v>
      </c>
      <c r="AY103" s="22" t="s">
        <v>144</v>
      </c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22" t="s">
        <v>79</v>
      </c>
      <c r="BK103" s="181">
        <f>ROUND(I103*H103,2)</f>
        <v>0</v>
      </c>
      <c r="BL103" s="22" t="s">
        <v>151</v>
      </c>
      <c r="BM103" s="180" t="s">
        <v>2258</v>
      </c>
    </row>
    <row r="104" s="2" customFormat="1">
      <c r="A104" s="41"/>
      <c r="B104" s="42"/>
      <c r="C104" s="41"/>
      <c r="D104" s="182" t="s">
        <v>153</v>
      </c>
      <c r="E104" s="41"/>
      <c r="F104" s="183" t="s">
        <v>2259</v>
      </c>
      <c r="G104" s="41"/>
      <c r="H104" s="41"/>
      <c r="I104" s="184"/>
      <c r="J104" s="41"/>
      <c r="K104" s="41"/>
      <c r="L104" s="42"/>
      <c r="M104" s="185"/>
      <c r="N104" s="186"/>
      <c r="O104" s="75"/>
      <c r="P104" s="75"/>
      <c r="Q104" s="75"/>
      <c r="R104" s="75"/>
      <c r="S104" s="75"/>
      <c r="T104" s="76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2" t="s">
        <v>153</v>
      </c>
      <c r="AU104" s="22" t="s">
        <v>81</v>
      </c>
    </row>
    <row r="105" s="2" customFormat="1" ht="44.25" customHeight="1">
      <c r="A105" s="41"/>
      <c r="B105" s="168"/>
      <c r="C105" s="169" t="s">
        <v>186</v>
      </c>
      <c r="D105" s="169" t="s">
        <v>146</v>
      </c>
      <c r="E105" s="170" t="s">
        <v>1053</v>
      </c>
      <c r="F105" s="171" t="s">
        <v>1054</v>
      </c>
      <c r="G105" s="172" t="s">
        <v>189</v>
      </c>
      <c r="H105" s="173">
        <v>11.529</v>
      </c>
      <c r="I105" s="174"/>
      <c r="J105" s="175">
        <f>ROUND(I105*H105,2)</f>
        <v>0</v>
      </c>
      <c r="K105" s="171" t="s">
        <v>150</v>
      </c>
      <c r="L105" s="42"/>
      <c r="M105" s="176" t="s">
        <v>3</v>
      </c>
      <c r="N105" s="177" t="s">
        <v>42</v>
      </c>
      <c r="O105" s="75"/>
      <c r="P105" s="178">
        <f>O105*H105</f>
        <v>0</v>
      </c>
      <c r="Q105" s="178">
        <v>0</v>
      </c>
      <c r="R105" s="178">
        <f>Q105*H105</f>
        <v>0</v>
      </c>
      <c r="S105" s="178">
        <v>0</v>
      </c>
      <c r="T105" s="17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180" t="s">
        <v>151</v>
      </c>
      <c r="AT105" s="180" t="s">
        <v>146</v>
      </c>
      <c r="AU105" s="180" t="s">
        <v>81</v>
      </c>
      <c r="AY105" s="22" t="s">
        <v>144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22" t="s">
        <v>79</v>
      </c>
      <c r="BK105" s="181">
        <f>ROUND(I105*H105,2)</f>
        <v>0</v>
      </c>
      <c r="BL105" s="22" t="s">
        <v>151</v>
      </c>
      <c r="BM105" s="180" t="s">
        <v>2260</v>
      </c>
    </row>
    <row r="106" s="2" customFormat="1">
      <c r="A106" s="41"/>
      <c r="B106" s="42"/>
      <c r="C106" s="41"/>
      <c r="D106" s="182" t="s">
        <v>153</v>
      </c>
      <c r="E106" s="41"/>
      <c r="F106" s="183" t="s">
        <v>1056</v>
      </c>
      <c r="G106" s="41"/>
      <c r="H106" s="41"/>
      <c r="I106" s="184"/>
      <c r="J106" s="41"/>
      <c r="K106" s="41"/>
      <c r="L106" s="42"/>
      <c r="M106" s="185"/>
      <c r="N106" s="186"/>
      <c r="O106" s="75"/>
      <c r="P106" s="75"/>
      <c r="Q106" s="75"/>
      <c r="R106" s="75"/>
      <c r="S106" s="75"/>
      <c r="T106" s="76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2" t="s">
        <v>153</v>
      </c>
      <c r="AU106" s="22" t="s">
        <v>81</v>
      </c>
    </row>
    <row r="107" s="13" customFormat="1">
      <c r="A107" s="13"/>
      <c r="B107" s="187"/>
      <c r="C107" s="13"/>
      <c r="D107" s="188" t="s">
        <v>159</v>
      </c>
      <c r="E107" s="189" t="s">
        <v>3</v>
      </c>
      <c r="F107" s="190" t="s">
        <v>2261</v>
      </c>
      <c r="G107" s="13"/>
      <c r="H107" s="191">
        <v>11.529</v>
      </c>
      <c r="I107" s="192"/>
      <c r="J107" s="13"/>
      <c r="K107" s="13"/>
      <c r="L107" s="187"/>
      <c r="M107" s="193"/>
      <c r="N107" s="194"/>
      <c r="O107" s="194"/>
      <c r="P107" s="194"/>
      <c r="Q107" s="194"/>
      <c r="R107" s="194"/>
      <c r="S107" s="194"/>
      <c r="T107" s="19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9" t="s">
        <v>159</v>
      </c>
      <c r="AU107" s="189" t="s">
        <v>81</v>
      </c>
      <c r="AV107" s="13" t="s">
        <v>81</v>
      </c>
      <c r="AW107" s="13" t="s">
        <v>33</v>
      </c>
      <c r="AX107" s="13" t="s">
        <v>79</v>
      </c>
      <c r="AY107" s="189" t="s">
        <v>144</v>
      </c>
    </row>
    <row r="108" s="2" customFormat="1" ht="66.75" customHeight="1">
      <c r="A108" s="41"/>
      <c r="B108" s="168"/>
      <c r="C108" s="169" t="s">
        <v>194</v>
      </c>
      <c r="D108" s="169" t="s">
        <v>146</v>
      </c>
      <c r="E108" s="170" t="s">
        <v>1491</v>
      </c>
      <c r="F108" s="171" t="s">
        <v>1492</v>
      </c>
      <c r="G108" s="172" t="s">
        <v>189</v>
      </c>
      <c r="H108" s="173">
        <v>3.294</v>
      </c>
      <c r="I108" s="174"/>
      <c r="J108" s="175">
        <f>ROUND(I108*H108,2)</f>
        <v>0</v>
      </c>
      <c r="K108" s="171" t="s">
        <v>150</v>
      </c>
      <c r="L108" s="42"/>
      <c r="M108" s="176" t="s">
        <v>3</v>
      </c>
      <c r="N108" s="177" t="s">
        <v>42</v>
      </c>
      <c r="O108" s="7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180" t="s">
        <v>151</v>
      </c>
      <c r="AT108" s="180" t="s">
        <v>146</v>
      </c>
      <c r="AU108" s="180" t="s">
        <v>81</v>
      </c>
      <c r="AY108" s="22" t="s">
        <v>144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22" t="s">
        <v>79</v>
      </c>
      <c r="BK108" s="181">
        <f>ROUND(I108*H108,2)</f>
        <v>0</v>
      </c>
      <c r="BL108" s="22" t="s">
        <v>151</v>
      </c>
      <c r="BM108" s="180" t="s">
        <v>2262</v>
      </c>
    </row>
    <row r="109" s="2" customFormat="1">
      <c r="A109" s="41"/>
      <c r="B109" s="42"/>
      <c r="C109" s="41"/>
      <c r="D109" s="182" t="s">
        <v>153</v>
      </c>
      <c r="E109" s="41"/>
      <c r="F109" s="183" t="s">
        <v>1494</v>
      </c>
      <c r="G109" s="41"/>
      <c r="H109" s="41"/>
      <c r="I109" s="184"/>
      <c r="J109" s="41"/>
      <c r="K109" s="41"/>
      <c r="L109" s="42"/>
      <c r="M109" s="185"/>
      <c r="N109" s="186"/>
      <c r="O109" s="75"/>
      <c r="P109" s="75"/>
      <c r="Q109" s="75"/>
      <c r="R109" s="75"/>
      <c r="S109" s="75"/>
      <c r="T109" s="76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2" t="s">
        <v>153</v>
      </c>
      <c r="AU109" s="22" t="s">
        <v>81</v>
      </c>
    </row>
    <row r="110" s="13" customFormat="1">
      <c r="A110" s="13"/>
      <c r="B110" s="187"/>
      <c r="C110" s="13"/>
      <c r="D110" s="188" t="s">
        <v>159</v>
      </c>
      <c r="E110" s="189" t="s">
        <v>3</v>
      </c>
      <c r="F110" s="190" t="s">
        <v>2263</v>
      </c>
      <c r="G110" s="13"/>
      <c r="H110" s="191">
        <v>3.294</v>
      </c>
      <c r="I110" s="192"/>
      <c r="J110" s="13"/>
      <c r="K110" s="13"/>
      <c r="L110" s="187"/>
      <c r="M110" s="193"/>
      <c r="N110" s="194"/>
      <c r="O110" s="194"/>
      <c r="P110" s="194"/>
      <c r="Q110" s="194"/>
      <c r="R110" s="194"/>
      <c r="S110" s="194"/>
      <c r="T110" s="19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9" t="s">
        <v>159</v>
      </c>
      <c r="AU110" s="189" t="s">
        <v>81</v>
      </c>
      <c r="AV110" s="13" t="s">
        <v>81</v>
      </c>
      <c r="AW110" s="13" t="s">
        <v>33</v>
      </c>
      <c r="AX110" s="13" t="s">
        <v>79</v>
      </c>
      <c r="AY110" s="189" t="s">
        <v>144</v>
      </c>
    </row>
    <row r="111" s="2" customFormat="1" ht="16.5" customHeight="1">
      <c r="A111" s="41"/>
      <c r="B111" s="168"/>
      <c r="C111" s="205" t="s">
        <v>199</v>
      </c>
      <c r="D111" s="205" t="s">
        <v>238</v>
      </c>
      <c r="E111" s="206" t="s">
        <v>2264</v>
      </c>
      <c r="F111" s="207" t="s">
        <v>2265</v>
      </c>
      <c r="G111" s="208" t="s">
        <v>210</v>
      </c>
      <c r="H111" s="209">
        <v>5.9290000000000003</v>
      </c>
      <c r="I111" s="210"/>
      <c r="J111" s="211">
        <f>ROUND(I111*H111,2)</f>
        <v>0</v>
      </c>
      <c r="K111" s="207" t="s">
        <v>150</v>
      </c>
      <c r="L111" s="212"/>
      <c r="M111" s="213" t="s">
        <v>3</v>
      </c>
      <c r="N111" s="214" t="s">
        <v>42</v>
      </c>
      <c r="O111" s="7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180" t="s">
        <v>194</v>
      </c>
      <c r="AT111" s="180" t="s">
        <v>238</v>
      </c>
      <c r="AU111" s="180" t="s">
        <v>81</v>
      </c>
      <c r="AY111" s="22" t="s">
        <v>144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22" t="s">
        <v>79</v>
      </c>
      <c r="BK111" s="181">
        <f>ROUND(I111*H111,2)</f>
        <v>0</v>
      </c>
      <c r="BL111" s="22" t="s">
        <v>151</v>
      </c>
      <c r="BM111" s="180" t="s">
        <v>2266</v>
      </c>
    </row>
    <row r="112" s="13" customFormat="1">
      <c r="A112" s="13"/>
      <c r="B112" s="187"/>
      <c r="C112" s="13"/>
      <c r="D112" s="188" t="s">
        <v>159</v>
      </c>
      <c r="E112" s="13"/>
      <c r="F112" s="190" t="s">
        <v>2267</v>
      </c>
      <c r="G112" s="13"/>
      <c r="H112" s="191">
        <v>5.9290000000000003</v>
      </c>
      <c r="I112" s="192"/>
      <c r="J112" s="13"/>
      <c r="K112" s="13"/>
      <c r="L112" s="187"/>
      <c r="M112" s="193"/>
      <c r="N112" s="194"/>
      <c r="O112" s="194"/>
      <c r="P112" s="194"/>
      <c r="Q112" s="194"/>
      <c r="R112" s="194"/>
      <c r="S112" s="194"/>
      <c r="T112" s="19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9" t="s">
        <v>159</v>
      </c>
      <c r="AU112" s="189" t="s">
        <v>81</v>
      </c>
      <c r="AV112" s="13" t="s">
        <v>81</v>
      </c>
      <c r="AW112" s="13" t="s">
        <v>4</v>
      </c>
      <c r="AX112" s="13" t="s">
        <v>79</v>
      </c>
      <c r="AY112" s="189" t="s">
        <v>144</v>
      </c>
    </row>
    <row r="113" s="12" customFormat="1" ht="20.88" customHeight="1">
      <c r="A113" s="12"/>
      <c r="B113" s="155"/>
      <c r="C113" s="12"/>
      <c r="D113" s="156" t="s">
        <v>70</v>
      </c>
      <c r="E113" s="166" t="s">
        <v>237</v>
      </c>
      <c r="F113" s="166" t="s">
        <v>1065</v>
      </c>
      <c r="G113" s="12"/>
      <c r="H113" s="12"/>
      <c r="I113" s="158"/>
      <c r="J113" s="167">
        <f>BK113</f>
        <v>0</v>
      </c>
      <c r="K113" s="12"/>
      <c r="L113" s="155"/>
      <c r="M113" s="160"/>
      <c r="N113" s="161"/>
      <c r="O113" s="161"/>
      <c r="P113" s="162">
        <f>SUM(P114:P126)</f>
        <v>0</v>
      </c>
      <c r="Q113" s="161"/>
      <c r="R113" s="162">
        <f>SUM(R114:R126)</f>
        <v>0</v>
      </c>
      <c r="S113" s="161"/>
      <c r="T113" s="163">
        <f>SUM(T114:T126)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6" t="s">
        <v>79</v>
      </c>
      <c r="AT113" s="164" t="s">
        <v>70</v>
      </c>
      <c r="AU113" s="164" t="s">
        <v>81</v>
      </c>
      <c r="AY113" s="156" t="s">
        <v>144</v>
      </c>
      <c r="BK113" s="165">
        <f>SUM(BK114:BK126)</f>
        <v>0</v>
      </c>
    </row>
    <row r="114" s="2" customFormat="1" ht="62.7" customHeight="1">
      <c r="A114" s="41"/>
      <c r="B114" s="168"/>
      <c r="C114" s="169" t="s">
        <v>207</v>
      </c>
      <c r="D114" s="169" t="s">
        <v>146</v>
      </c>
      <c r="E114" s="170" t="s">
        <v>200</v>
      </c>
      <c r="F114" s="171" t="s">
        <v>667</v>
      </c>
      <c r="G114" s="172" t="s">
        <v>189</v>
      </c>
      <c r="H114" s="173">
        <v>9.5530000000000008</v>
      </c>
      <c r="I114" s="174"/>
      <c r="J114" s="175">
        <f>ROUND(I114*H114,2)</f>
        <v>0</v>
      </c>
      <c r="K114" s="171" t="s">
        <v>150</v>
      </c>
      <c r="L114" s="42"/>
      <c r="M114" s="176" t="s">
        <v>3</v>
      </c>
      <c r="N114" s="177" t="s">
        <v>42</v>
      </c>
      <c r="O114" s="75"/>
      <c r="P114" s="178">
        <f>O114*H114</f>
        <v>0</v>
      </c>
      <c r="Q114" s="178">
        <v>0</v>
      </c>
      <c r="R114" s="178">
        <f>Q114*H114</f>
        <v>0</v>
      </c>
      <c r="S114" s="178">
        <v>0</v>
      </c>
      <c r="T114" s="17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180" t="s">
        <v>151</v>
      </c>
      <c r="AT114" s="180" t="s">
        <v>146</v>
      </c>
      <c r="AU114" s="180" t="s">
        <v>164</v>
      </c>
      <c r="AY114" s="22" t="s">
        <v>144</v>
      </c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22" t="s">
        <v>79</v>
      </c>
      <c r="BK114" s="181">
        <f>ROUND(I114*H114,2)</f>
        <v>0</v>
      </c>
      <c r="BL114" s="22" t="s">
        <v>151</v>
      </c>
      <c r="BM114" s="180" t="s">
        <v>2268</v>
      </c>
    </row>
    <row r="115" s="2" customFormat="1">
      <c r="A115" s="41"/>
      <c r="B115" s="42"/>
      <c r="C115" s="41"/>
      <c r="D115" s="182" t="s">
        <v>153</v>
      </c>
      <c r="E115" s="41"/>
      <c r="F115" s="183" t="s">
        <v>203</v>
      </c>
      <c r="G115" s="41"/>
      <c r="H115" s="41"/>
      <c r="I115" s="184"/>
      <c r="J115" s="41"/>
      <c r="K115" s="41"/>
      <c r="L115" s="42"/>
      <c r="M115" s="185"/>
      <c r="N115" s="186"/>
      <c r="O115" s="75"/>
      <c r="P115" s="75"/>
      <c r="Q115" s="75"/>
      <c r="R115" s="75"/>
      <c r="S115" s="75"/>
      <c r="T115" s="76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2" t="s">
        <v>153</v>
      </c>
      <c r="AU115" s="22" t="s">
        <v>164</v>
      </c>
    </row>
    <row r="116" s="13" customFormat="1">
      <c r="A116" s="13"/>
      <c r="B116" s="187"/>
      <c r="C116" s="13"/>
      <c r="D116" s="188" t="s">
        <v>159</v>
      </c>
      <c r="E116" s="189" t="s">
        <v>3</v>
      </c>
      <c r="F116" s="190" t="s">
        <v>2269</v>
      </c>
      <c r="G116" s="13"/>
      <c r="H116" s="191">
        <v>15.920999999999999</v>
      </c>
      <c r="I116" s="192"/>
      <c r="J116" s="13"/>
      <c r="K116" s="13"/>
      <c r="L116" s="187"/>
      <c r="M116" s="193"/>
      <c r="N116" s="194"/>
      <c r="O116" s="194"/>
      <c r="P116" s="194"/>
      <c r="Q116" s="194"/>
      <c r="R116" s="194"/>
      <c r="S116" s="194"/>
      <c r="T116" s="19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9" t="s">
        <v>159</v>
      </c>
      <c r="AU116" s="189" t="s">
        <v>164</v>
      </c>
      <c r="AV116" s="13" t="s">
        <v>81</v>
      </c>
      <c r="AW116" s="13" t="s">
        <v>33</v>
      </c>
      <c r="AX116" s="13" t="s">
        <v>71</v>
      </c>
      <c r="AY116" s="189" t="s">
        <v>144</v>
      </c>
    </row>
    <row r="117" s="13" customFormat="1">
      <c r="A117" s="13"/>
      <c r="B117" s="187"/>
      <c r="C117" s="13"/>
      <c r="D117" s="188" t="s">
        <v>159</v>
      </c>
      <c r="E117" s="189" t="s">
        <v>3</v>
      </c>
      <c r="F117" s="190" t="s">
        <v>2270</v>
      </c>
      <c r="G117" s="13"/>
      <c r="H117" s="191">
        <v>-6.3680000000000003</v>
      </c>
      <c r="I117" s="192"/>
      <c r="J117" s="13"/>
      <c r="K117" s="13"/>
      <c r="L117" s="187"/>
      <c r="M117" s="193"/>
      <c r="N117" s="194"/>
      <c r="O117" s="194"/>
      <c r="P117" s="194"/>
      <c r="Q117" s="194"/>
      <c r="R117" s="194"/>
      <c r="S117" s="194"/>
      <c r="T117" s="19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9" t="s">
        <v>159</v>
      </c>
      <c r="AU117" s="189" t="s">
        <v>164</v>
      </c>
      <c r="AV117" s="13" t="s">
        <v>81</v>
      </c>
      <c r="AW117" s="13" t="s">
        <v>33</v>
      </c>
      <c r="AX117" s="13" t="s">
        <v>71</v>
      </c>
      <c r="AY117" s="189" t="s">
        <v>144</v>
      </c>
    </row>
    <row r="118" s="14" customFormat="1">
      <c r="A118" s="14"/>
      <c r="B118" s="196"/>
      <c r="C118" s="14"/>
      <c r="D118" s="188" t="s">
        <v>159</v>
      </c>
      <c r="E118" s="197" t="s">
        <v>3</v>
      </c>
      <c r="F118" s="198" t="s">
        <v>163</v>
      </c>
      <c r="G118" s="14"/>
      <c r="H118" s="199">
        <v>9.552999999999999</v>
      </c>
      <c r="I118" s="200"/>
      <c r="J118" s="14"/>
      <c r="K118" s="14"/>
      <c r="L118" s="196"/>
      <c r="M118" s="201"/>
      <c r="N118" s="202"/>
      <c r="O118" s="202"/>
      <c r="P118" s="202"/>
      <c r="Q118" s="202"/>
      <c r="R118" s="202"/>
      <c r="S118" s="202"/>
      <c r="T118" s="20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7" t="s">
        <v>159</v>
      </c>
      <c r="AU118" s="197" t="s">
        <v>164</v>
      </c>
      <c r="AV118" s="14" t="s">
        <v>151</v>
      </c>
      <c r="AW118" s="14" t="s">
        <v>33</v>
      </c>
      <c r="AX118" s="14" t="s">
        <v>79</v>
      </c>
      <c r="AY118" s="197" t="s">
        <v>144</v>
      </c>
    </row>
    <row r="119" s="2" customFormat="1" ht="66.75" customHeight="1">
      <c r="A119" s="41"/>
      <c r="B119" s="168"/>
      <c r="C119" s="169" t="s">
        <v>214</v>
      </c>
      <c r="D119" s="169" t="s">
        <v>146</v>
      </c>
      <c r="E119" s="170" t="s">
        <v>1070</v>
      </c>
      <c r="F119" s="171" t="s">
        <v>1071</v>
      </c>
      <c r="G119" s="172" t="s">
        <v>189</v>
      </c>
      <c r="H119" s="173">
        <v>114.636</v>
      </c>
      <c r="I119" s="174"/>
      <c r="J119" s="175">
        <f>ROUND(I119*H119,2)</f>
        <v>0</v>
      </c>
      <c r="K119" s="171" t="s">
        <v>150</v>
      </c>
      <c r="L119" s="42"/>
      <c r="M119" s="176" t="s">
        <v>3</v>
      </c>
      <c r="N119" s="177" t="s">
        <v>42</v>
      </c>
      <c r="O119" s="7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180" t="s">
        <v>151</v>
      </c>
      <c r="AT119" s="180" t="s">
        <v>146</v>
      </c>
      <c r="AU119" s="180" t="s">
        <v>164</v>
      </c>
      <c r="AY119" s="22" t="s">
        <v>144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22" t="s">
        <v>79</v>
      </c>
      <c r="BK119" s="181">
        <f>ROUND(I119*H119,2)</f>
        <v>0</v>
      </c>
      <c r="BL119" s="22" t="s">
        <v>151</v>
      </c>
      <c r="BM119" s="180" t="s">
        <v>2271</v>
      </c>
    </row>
    <row r="120" s="2" customFormat="1">
      <c r="A120" s="41"/>
      <c r="B120" s="42"/>
      <c r="C120" s="41"/>
      <c r="D120" s="182" t="s">
        <v>153</v>
      </c>
      <c r="E120" s="41"/>
      <c r="F120" s="183" t="s">
        <v>1073</v>
      </c>
      <c r="G120" s="41"/>
      <c r="H120" s="41"/>
      <c r="I120" s="184"/>
      <c r="J120" s="41"/>
      <c r="K120" s="41"/>
      <c r="L120" s="42"/>
      <c r="M120" s="185"/>
      <c r="N120" s="186"/>
      <c r="O120" s="75"/>
      <c r="P120" s="75"/>
      <c r="Q120" s="75"/>
      <c r="R120" s="75"/>
      <c r="S120" s="75"/>
      <c r="T120" s="76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2" t="s">
        <v>153</v>
      </c>
      <c r="AU120" s="22" t="s">
        <v>164</v>
      </c>
    </row>
    <row r="121" s="2" customFormat="1">
      <c r="A121" s="41"/>
      <c r="B121" s="42"/>
      <c r="C121" s="41"/>
      <c r="D121" s="188" t="s">
        <v>184</v>
      </c>
      <c r="E121" s="41"/>
      <c r="F121" s="204" t="s">
        <v>2272</v>
      </c>
      <c r="G121" s="41"/>
      <c r="H121" s="41"/>
      <c r="I121" s="184"/>
      <c r="J121" s="41"/>
      <c r="K121" s="41"/>
      <c r="L121" s="42"/>
      <c r="M121" s="185"/>
      <c r="N121" s="186"/>
      <c r="O121" s="75"/>
      <c r="P121" s="75"/>
      <c r="Q121" s="75"/>
      <c r="R121" s="75"/>
      <c r="S121" s="75"/>
      <c r="T121" s="76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2" t="s">
        <v>184</v>
      </c>
      <c r="AU121" s="22" t="s">
        <v>164</v>
      </c>
    </row>
    <row r="122" s="13" customFormat="1">
      <c r="A122" s="13"/>
      <c r="B122" s="187"/>
      <c r="C122" s="13"/>
      <c r="D122" s="188" t="s">
        <v>159</v>
      </c>
      <c r="E122" s="13"/>
      <c r="F122" s="190" t="s">
        <v>2273</v>
      </c>
      <c r="G122" s="13"/>
      <c r="H122" s="191">
        <v>114.636</v>
      </c>
      <c r="I122" s="192"/>
      <c r="J122" s="13"/>
      <c r="K122" s="13"/>
      <c r="L122" s="187"/>
      <c r="M122" s="193"/>
      <c r="N122" s="194"/>
      <c r="O122" s="194"/>
      <c r="P122" s="194"/>
      <c r="Q122" s="194"/>
      <c r="R122" s="194"/>
      <c r="S122" s="194"/>
      <c r="T122" s="19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9" t="s">
        <v>159</v>
      </c>
      <c r="AU122" s="189" t="s">
        <v>164</v>
      </c>
      <c r="AV122" s="13" t="s">
        <v>81</v>
      </c>
      <c r="AW122" s="13" t="s">
        <v>4</v>
      </c>
      <c r="AX122" s="13" t="s">
        <v>79</v>
      </c>
      <c r="AY122" s="189" t="s">
        <v>144</v>
      </c>
    </row>
    <row r="123" s="2" customFormat="1" ht="44.25" customHeight="1">
      <c r="A123" s="41"/>
      <c r="B123" s="168"/>
      <c r="C123" s="169" t="s">
        <v>9</v>
      </c>
      <c r="D123" s="169" t="s">
        <v>146</v>
      </c>
      <c r="E123" s="170" t="s">
        <v>1076</v>
      </c>
      <c r="F123" s="171" t="s">
        <v>678</v>
      </c>
      <c r="G123" s="172" t="s">
        <v>210</v>
      </c>
      <c r="H123" s="173">
        <v>17.195</v>
      </c>
      <c r="I123" s="174"/>
      <c r="J123" s="175">
        <f>ROUND(I123*H123,2)</f>
        <v>0</v>
      </c>
      <c r="K123" s="171" t="s">
        <v>150</v>
      </c>
      <c r="L123" s="42"/>
      <c r="M123" s="176" t="s">
        <v>3</v>
      </c>
      <c r="N123" s="177" t="s">
        <v>42</v>
      </c>
      <c r="O123" s="7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180" t="s">
        <v>151</v>
      </c>
      <c r="AT123" s="180" t="s">
        <v>146</v>
      </c>
      <c r="AU123" s="180" t="s">
        <v>164</v>
      </c>
      <c r="AY123" s="22" t="s">
        <v>144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2" t="s">
        <v>79</v>
      </c>
      <c r="BK123" s="181">
        <f>ROUND(I123*H123,2)</f>
        <v>0</v>
      </c>
      <c r="BL123" s="22" t="s">
        <v>151</v>
      </c>
      <c r="BM123" s="180" t="s">
        <v>2274</v>
      </c>
    </row>
    <row r="124" s="2" customFormat="1">
      <c r="A124" s="41"/>
      <c r="B124" s="42"/>
      <c r="C124" s="41"/>
      <c r="D124" s="182" t="s">
        <v>153</v>
      </c>
      <c r="E124" s="41"/>
      <c r="F124" s="183" t="s">
        <v>1078</v>
      </c>
      <c r="G124" s="41"/>
      <c r="H124" s="41"/>
      <c r="I124" s="184"/>
      <c r="J124" s="41"/>
      <c r="K124" s="41"/>
      <c r="L124" s="42"/>
      <c r="M124" s="185"/>
      <c r="N124" s="186"/>
      <c r="O124" s="75"/>
      <c r="P124" s="75"/>
      <c r="Q124" s="75"/>
      <c r="R124" s="75"/>
      <c r="S124" s="75"/>
      <c r="T124" s="76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2" t="s">
        <v>153</v>
      </c>
      <c r="AU124" s="22" t="s">
        <v>164</v>
      </c>
    </row>
    <row r="125" s="2" customFormat="1">
      <c r="A125" s="41"/>
      <c r="B125" s="42"/>
      <c r="C125" s="41"/>
      <c r="D125" s="188" t="s">
        <v>184</v>
      </c>
      <c r="E125" s="41"/>
      <c r="F125" s="204" t="s">
        <v>2275</v>
      </c>
      <c r="G125" s="41"/>
      <c r="H125" s="41"/>
      <c r="I125" s="184"/>
      <c r="J125" s="41"/>
      <c r="K125" s="41"/>
      <c r="L125" s="42"/>
      <c r="M125" s="185"/>
      <c r="N125" s="186"/>
      <c r="O125" s="75"/>
      <c r="P125" s="75"/>
      <c r="Q125" s="75"/>
      <c r="R125" s="75"/>
      <c r="S125" s="75"/>
      <c r="T125" s="76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2" t="s">
        <v>184</v>
      </c>
      <c r="AU125" s="22" t="s">
        <v>164</v>
      </c>
    </row>
    <row r="126" s="13" customFormat="1">
      <c r="A126" s="13"/>
      <c r="B126" s="187"/>
      <c r="C126" s="13"/>
      <c r="D126" s="188" t="s">
        <v>159</v>
      </c>
      <c r="E126" s="13"/>
      <c r="F126" s="190" t="s">
        <v>2276</v>
      </c>
      <c r="G126" s="13"/>
      <c r="H126" s="191">
        <v>17.195</v>
      </c>
      <c r="I126" s="192"/>
      <c r="J126" s="13"/>
      <c r="K126" s="13"/>
      <c r="L126" s="187"/>
      <c r="M126" s="193"/>
      <c r="N126" s="194"/>
      <c r="O126" s="194"/>
      <c r="P126" s="194"/>
      <c r="Q126" s="194"/>
      <c r="R126" s="194"/>
      <c r="S126" s="194"/>
      <c r="T126" s="19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9" t="s">
        <v>159</v>
      </c>
      <c r="AU126" s="189" t="s">
        <v>164</v>
      </c>
      <c r="AV126" s="13" t="s">
        <v>81</v>
      </c>
      <c r="AW126" s="13" t="s">
        <v>4</v>
      </c>
      <c r="AX126" s="13" t="s">
        <v>79</v>
      </c>
      <c r="AY126" s="189" t="s">
        <v>144</v>
      </c>
    </row>
    <row r="127" s="12" customFormat="1" ht="22.8" customHeight="1">
      <c r="A127" s="12"/>
      <c r="B127" s="155"/>
      <c r="C127" s="12"/>
      <c r="D127" s="156" t="s">
        <v>70</v>
      </c>
      <c r="E127" s="166" t="s">
        <v>151</v>
      </c>
      <c r="F127" s="166" t="s">
        <v>247</v>
      </c>
      <c r="G127" s="12"/>
      <c r="H127" s="12"/>
      <c r="I127" s="158"/>
      <c r="J127" s="167">
        <f>BK127</f>
        <v>0</v>
      </c>
      <c r="K127" s="12"/>
      <c r="L127" s="155"/>
      <c r="M127" s="160"/>
      <c r="N127" s="161"/>
      <c r="O127" s="161"/>
      <c r="P127" s="162">
        <f>SUM(P128:P130)</f>
        <v>0</v>
      </c>
      <c r="Q127" s="161"/>
      <c r="R127" s="162">
        <f>SUM(R128:R130)</f>
        <v>0</v>
      </c>
      <c r="S127" s="161"/>
      <c r="T127" s="163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6" t="s">
        <v>79</v>
      </c>
      <c r="AT127" s="164" t="s">
        <v>70</v>
      </c>
      <c r="AU127" s="164" t="s">
        <v>79</v>
      </c>
      <c r="AY127" s="156" t="s">
        <v>144</v>
      </c>
      <c r="BK127" s="165">
        <f>SUM(BK128:BK130)</f>
        <v>0</v>
      </c>
    </row>
    <row r="128" s="2" customFormat="1" ht="33" customHeight="1">
      <c r="A128" s="41"/>
      <c r="B128" s="168"/>
      <c r="C128" s="169" t="s">
        <v>225</v>
      </c>
      <c r="D128" s="169" t="s">
        <v>146</v>
      </c>
      <c r="E128" s="170" t="s">
        <v>2277</v>
      </c>
      <c r="F128" s="171" t="s">
        <v>2278</v>
      </c>
      <c r="G128" s="172" t="s">
        <v>189</v>
      </c>
      <c r="H128" s="173">
        <v>1.0980000000000001</v>
      </c>
      <c r="I128" s="174"/>
      <c r="J128" s="175">
        <f>ROUND(I128*H128,2)</f>
        <v>0</v>
      </c>
      <c r="K128" s="171" t="s">
        <v>150</v>
      </c>
      <c r="L128" s="42"/>
      <c r="M128" s="176" t="s">
        <v>3</v>
      </c>
      <c r="N128" s="177" t="s">
        <v>42</v>
      </c>
      <c r="O128" s="7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180" t="s">
        <v>151</v>
      </c>
      <c r="AT128" s="180" t="s">
        <v>146</v>
      </c>
      <c r="AU128" s="180" t="s">
        <v>81</v>
      </c>
      <c r="AY128" s="22" t="s">
        <v>144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22" t="s">
        <v>79</v>
      </c>
      <c r="BK128" s="181">
        <f>ROUND(I128*H128,2)</f>
        <v>0</v>
      </c>
      <c r="BL128" s="22" t="s">
        <v>151</v>
      </c>
      <c r="BM128" s="180" t="s">
        <v>2279</v>
      </c>
    </row>
    <row r="129" s="2" customFormat="1">
      <c r="A129" s="41"/>
      <c r="B129" s="42"/>
      <c r="C129" s="41"/>
      <c r="D129" s="182" t="s">
        <v>153</v>
      </c>
      <c r="E129" s="41"/>
      <c r="F129" s="183" t="s">
        <v>2280</v>
      </c>
      <c r="G129" s="41"/>
      <c r="H129" s="41"/>
      <c r="I129" s="184"/>
      <c r="J129" s="41"/>
      <c r="K129" s="41"/>
      <c r="L129" s="42"/>
      <c r="M129" s="185"/>
      <c r="N129" s="186"/>
      <c r="O129" s="75"/>
      <c r="P129" s="75"/>
      <c r="Q129" s="75"/>
      <c r="R129" s="75"/>
      <c r="S129" s="75"/>
      <c r="T129" s="76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2" t="s">
        <v>153</v>
      </c>
      <c r="AU129" s="22" t="s">
        <v>81</v>
      </c>
    </row>
    <row r="130" s="13" customFormat="1">
      <c r="A130" s="13"/>
      <c r="B130" s="187"/>
      <c r="C130" s="13"/>
      <c r="D130" s="188" t="s">
        <v>159</v>
      </c>
      <c r="E130" s="189" t="s">
        <v>3</v>
      </c>
      <c r="F130" s="190" t="s">
        <v>2281</v>
      </c>
      <c r="G130" s="13"/>
      <c r="H130" s="191">
        <v>1.0980000000000001</v>
      </c>
      <c r="I130" s="192"/>
      <c r="J130" s="13"/>
      <c r="K130" s="13"/>
      <c r="L130" s="187"/>
      <c r="M130" s="193"/>
      <c r="N130" s="194"/>
      <c r="O130" s="194"/>
      <c r="P130" s="194"/>
      <c r="Q130" s="194"/>
      <c r="R130" s="194"/>
      <c r="S130" s="194"/>
      <c r="T130" s="19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9" t="s">
        <v>159</v>
      </c>
      <c r="AU130" s="189" t="s">
        <v>81</v>
      </c>
      <c r="AV130" s="13" t="s">
        <v>81</v>
      </c>
      <c r="AW130" s="13" t="s">
        <v>33</v>
      </c>
      <c r="AX130" s="13" t="s">
        <v>79</v>
      </c>
      <c r="AY130" s="189" t="s">
        <v>144</v>
      </c>
    </row>
    <row r="131" s="12" customFormat="1" ht="22.8" customHeight="1">
      <c r="A131" s="12"/>
      <c r="B131" s="155"/>
      <c r="C131" s="12"/>
      <c r="D131" s="156" t="s">
        <v>70</v>
      </c>
      <c r="E131" s="166" t="s">
        <v>487</v>
      </c>
      <c r="F131" s="166" t="s">
        <v>488</v>
      </c>
      <c r="G131" s="12"/>
      <c r="H131" s="12"/>
      <c r="I131" s="158"/>
      <c r="J131" s="167">
        <f>BK131</f>
        <v>0</v>
      </c>
      <c r="K131" s="12"/>
      <c r="L131" s="155"/>
      <c r="M131" s="160"/>
      <c r="N131" s="161"/>
      <c r="O131" s="161"/>
      <c r="P131" s="162">
        <f>SUM(P132:P133)</f>
        <v>0</v>
      </c>
      <c r="Q131" s="161"/>
      <c r="R131" s="162">
        <f>SUM(R132:R133)</f>
        <v>0</v>
      </c>
      <c r="S131" s="161"/>
      <c r="T131" s="163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6" t="s">
        <v>79</v>
      </c>
      <c r="AT131" s="164" t="s">
        <v>70</v>
      </c>
      <c r="AU131" s="164" t="s">
        <v>79</v>
      </c>
      <c r="AY131" s="156" t="s">
        <v>144</v>
      </c>
      <c r="BK131" s="165">
        <f>SUM(BK132:BK133)</f>
        <v>0</v>
      </c>
    </row>
    <row r="132" s="2" customFormat="1" ht="49.05" customHeight="1">
      <c r="A132" s="41"/>
      <c r="B132" s="168"/>
      <c r="C132" s="169" t="s">
        <v>231</v>
      </c>
      <c r="D132" s="169" t="s">
        <v>146</v>
      </c>
      <c r="E132" s="170" t="s">
        <v>2282</v>
      </c>
      <c r="F132" s="171" t="s">
        <v>2283</v>
      </c>
      <c r="G132" s="172" t="s">
        <v>210</v>
      </c>
      <c r="H132" s="173">
        <v>0.30099999999999999</v>
      </c>
      <c r="I132" s="174"/>
      <c r="J132" s="175">
        <f>ROUND(I132*H132,2)</f>
        <v>0</v>
      </c>
      <c r="K132" s="171" t="s">
        <v>150</v>
      </c>
      <c r="L132" s="42"/>
      <c r="M132" s="176" t="s">
        <v>3</v>
      </c>
      <c r="N132" s="177" t="s">
        <v>42</v>
      </c>
      <c r="O132" s="75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180" t="s">
        <v>151</v>
      </c>
      <c r="AT132" s="180" t="s">
        <v>146</v>
      </c>
      <c r="AU132" s="180" t="s">
        <v>81</v>
      </c>
      <c r="AY132" s="22" t="s">
        <v>144</v>
      </c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22" t="s">
        <v>79</v>
      </c>
      <c r="BK132" s="181">
        <f>ROUND(I132*H132,2)</f>
        <v>0</v>
      </c>
      <c r="BL132" s="22" t="s">
        <v>151</v>
      </c>
      <c r="BM132" s="180" t="s">
        <v>2284</v>
      </c>
    </row>
    <row r="133" s="2" customFormat="1">
      <c r="A133" s="41"/>
      <c r="B133" s="42"/>
      <c r="C133" s="41"/>
      <c r="D133" s="182" t="s">
        <v>153</v>
      </c>
      <c r="E133" s="41"/>
      <c r="F133" s="183" t="s">
        <v>2285</v>
      </c>
      <c r="G133" s="41"/>
      <c r="H133" s="41"/>
      <c r="I133" s="184"/>
      <c r="J133" s="41"/>
      <c r="K133" s="41"/>
      <c r="L133" s="42"/>
      <c r="M133" s="185"/>
      <c r="N133" s="186"/>
      <c r="O133" s="75"/>
      <c r="P133" s="75"/>
      <c r="Q133" s="75"/>
      <c r="R133" s="75"/>
      <c r="S133" s="75"/>
      <c r="T133" s="76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2" t="s">
        <v>153</v>
      </c>
      <c r="AU133" s="22" t="s">
        <v>81</v>
      </c>
    </row>
    <row r="134" s="12" customFormat="1" ht="25.92" customHeight="1">
      <c r="A134" s="12"/>
      <c r="B134" s="155"/>
      <c r="C134" s="12"/>
      <c r="D134" s="156" t="s">
        <v>70</v>
      </c>
      <c r="E134" s="157" t="s">
        <v>843</v>
      </c>
      <c r="F134" s="157" t="s">
        <v>844</v>
      </c>
      <c r="G134" s="12"/>
      <c r="H134" s="12"/>
      <c r="I134" s="158"/>
      <c r="J134" s="159">
        <f>BK134</f>
        <v>0</v>
      </c>
      <c r="K134" s="12"/>
      <c r="L134" s="155"/>
      <c r="M134" s="160"/>
      <c r="N134" s="161"/>
      <c r="O134" s="161"/>
      <c r="P134" s="162">
        <f>P135</f>
        <v>0</v>
      </c>
      <c r="Q134" s="161"/>
      <c r="R134" s="162">
        <f>R135</f>
        <v>0.072663598999999995</v>
      </c>
      <c r="S134" s="161"/>
      <c r="T134" s="16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6" t="s">
        <v>81</v>
      </c>
      <c r="AT134" s="164" t="s">
        <v>70</v>
      </c>
      <c r="AU134" s="164" t="s">
        <v>71</v>
      </c>
      <c r="AY134" s="156" t="s">
        <v>144</v>
      </c>
      <c r="BK134" s="165">
        <f>BK135</f>
        <v>0</v>
      </c>
    </row>
    <row r="135" s="12" customFormat="1" ht="22.8" customHeight="1">
      <c r="A135" s="12"/>
      <c r="B135" s="155"/>
      <c r="C135" s="12"/>
      <c r="D135" s="156" t="s">
        <v>70</v>
      </c>
      <c r="E135" s="166" t="s">
        <v>2286</v>
      </c>
      <c r="F135" s="166" t="s">
        <v>101</v>
      </c>
      <c r="G135" s="12"/>
      <c r="H135" s="12"/>
      <c r="I135" s="158"/>
      <c r="J135" s="167">
        <f>BK135</f>
        <v>0</v>
      </c>
      <c r="K135" s="12"/>
      <c r="L135" s="155"/>
      <c r="M135" s="160"/>
      <c r="N135" s="161"/>
      <c r="O135" s="161"/>
      <c r="P135" s="162">
        <f>SUM(P136:P168)</f>
        <v>0</v>
      </c>
      <c r="Q135" s="161"/>
      <c r="R135" s="162">
        <f>SUM(R136:R168)</f>
        <v>0.072663598999999995</v>
      </c>
      <c r="S135" s="161"/>
      <c r="T135" s="163">
        <f>SUM(T136:T168)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6" t="s">
        <v>81</v>
      </c>
      <c r="AT135" s="164" t="s">
        <v>70</v>
      </c>
      <c r="AU135" s="164" t="s">
        <v>79</v>
      </c>
      <c r="AY135" s="156" t="s">
        <v>144</v>
      </c>
      <c r="BK135" s="165">
        <f>SUM(BK136:BK168)</f>
        <v>0</v>
      </c>
    </row>
    <row r="136" s="2" customFormat="1" ht="21.75" customHeight="1">
      <c r="A136" s="41"/>
      <c r="B136" s="168"/>
      <c r="C136" s="169" t="s">
        <v>237</v>
      </c>
      <c r="D136" s="169" t="s">
        <v>146</v>
      </c>
      <c r="E136" s="170" t="s">
        <v>2287</v>
      </c>
      <c r="F136" s="171" t="s">
        <v>2288</v>
      </c>
      <c r="G136" s="172" t="s">
        <v>1155</v>
      </c>
      <c r="H136" s="173">
        <v>1</v>
      </c>
      <c r="I136" s="174"/>
      <c r="J136" s="175">
        <f>ROUND(I136*H136,2)</f>
        <v>0</v>
      </c>
      <c r="K136" s="171" t="s">
        <v>868</v>
      </c>
      <c r="L136" s="42"/>
      <c r="M136" s="176" t="s">
        <v>3</v>
      </c>
      <c r="N136" s="177" t="s">
        <v>42</v>
      </c>
      <c r="O136" s="75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180" t="s">
        <v>242</v>
      </c>
      <c r="AT136" s="180" t="s">
        <v>146</v>
      </c>
      <c r="AU136" s="180" t="s">
        <v>81</v>
      </c>
      <c r="AY136" s="22" t="s">
        <v>144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22" t="s">
        <v>79</v>
      </c>
      <c r="BK136" s="181">
        <f>ROUND(I136*H136,2)</f>
        <v>0</v>
      </c>
      <c r="BL136" s="22" t="s">
        <v>242</v>
      </c>
      <c r="BM136" s="180" t="s">
        <v>2289</v>
      </c>
    </row>
    <row r="137" s="2" customFormat="1" ht="16.5" customHeight="1">
      <c r="A137" s="41"/>
      <c r="B137" s="168"/>
      <c r="C137" s="169" t="s">
        <v>242</v>
      </c>
      <c r="D137" s="169" t="s">
        <v>146</v>
      </c>
      <c r="E137" s="170" t="s">
        <v>2290</v>
      </c>
      <c r="F137" s="171" t="s">
        <v>2291</v>
      </c>
      <c r="G137" s="172" t="s">
        <v>2292</v>
      </c>
      <c r="H137" s="173">
        <v>1</v>
      </c>
      <c r="I137" s="174"/>
      <c r="J137" s="175">
        <f>ROUND(I137*H137,2)</f>
        <v>0</v>
      </c>
      <c r="K137" s="171" t="s">
        <v>150</v>
      </c>
      <c r="L137" s="42"/>
      <c r="M137" s="176" t="s">
        <v>3</v>
      </c>
      <c r="N137" s="177" t="s">
        <v>42</v>
      </c>
      <c r="O137" s="75"/>
      <c r="P137" s="178">
        <f>O137*H137</f>
        <v>0</v>
      </c>
      <c r="Q137" s="178">
        <v>0.002</v>
      </c>
      <c r="R137" s="178">
        <f>Q137*H137</f>
        <v>0.002</v>
      </c>
      <c r="S137" s="178">
        <v>0</v>
      </c>
      <c r="T137" s="17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180" t="s">
        <v>151</v>
      </c>
      <c r="AT137" s="180" t="s">
        <v>146</v>
      </c>
      <c r="AU137" s="180" t="s">
        <v>81</v>
      </c>
      <c r="AY137" s="22" t="s">
        <v>144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22" t="s">
        <v>79</v>
      </c>
      <c r="BK137" s="181">
        <f>ROUND(I137*H137,2)</f>
        <v>0</v>
      </c>
      <c r="BL137" s="22" t="s">
        <v>151</v>
      </c>
      <c r="BM137" s="180" t="s">
        <v>2293</v>
      </c>
    </row>
    <row r="138" s="2" customFormat="1">
      <c r="A138" s="41"/>
      <c r="B138" s="42"/>
      <c r="C138" s="41"/>
      <c r="D138" s="182" t="s">
        <v>153</v>
      </c>
      <c r="E138" s="41"/>
      <c r="F138" s="183" t="s">
        <v>2294</v>
      </c>
      <c r="G138" s="41"/>
      <c r="H138" s="41"/>
      <c r="I138" s="184"/>
      <c r="J138" s="41"/>
      <c r="K138" s="41"/>
      <c r="L138" s="42"/>
      <c r="M138" s="185"/>
      <c r="N138" s="186"/>
      <c r="O138" s="75"/>
      <c r="P138" s="75"/>
      <c r="Q138" s="75"/>
      <c r="R138" s="75"/>
      <c r="S138" s="75"/>
      <c r="T138" s="76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2" t="s">
        <v>153</v>
      </c>
      <c r="AU138" s="22" t="s">
        <v>81</v>
      </c>
    </row>
    <row r="139" s="2" customFormat="1" ht="37.8" customHeight="1">
      <c r="A139" s="41"/>
      <c r="B139" s="168"/>
      <c r="C139" s="169" t="s">
        <v>248</v>
      </c>
      <c r="D139" s="169" t="s">
        <v>146</v>
      </c>
      <c r="E139" s="170" t="s">
        <v>2295</v>
      </c>
      <c r="F139" s="171" t="s">
        <v>2296</v>
      </c>
      <c r="G139" s="172" t="s">
        <v>340</v>
      </c>
      <c r="H139" s="173">
        <v>2</v>
      </c>
      <c r="I139" s="174"/>
      <c r="J139" s="175">
        <f>ROUND(I139*H139,2)</f>
        <v>0</v>
      </c>
      <c r="K139" s="171" t="s">
        <v>150</v>
      </c>
      <c r="L139" s="42"/>
      <c r="M139" s="176" t="s">
        <v>3</v>
      </c>
      <c r="N139" s="177" t="s">
        <v>42</v>
      </c>
      <c r="O139" s="75"/>
      <c r="P139" s="178">
        <f>O139*H139</f>
        <v>0</v>
      </c>
      <c r="Q139" s="178">
        <v>0.00018000000000000001</v>
      </c>
      <c r="R139" s="178">
        <f>Q139*H139</f>
        <v>0.00036000000000000002</v>
      </c>
      <c r="S139" s="178">
        <v>0</v>
      </c>
      <c r="T139" s="17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180" t="s">
        <v>151</v>
      </c>
      <c r="AT139" s="180" t="s">
        <v>146</v>
      </c>
      <c r="AU139" s="180" t="s">
        <v>81</v>
      </c>
      <c r="AY139" s="22" t="s">
        <v>144</v>
      </c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22" t="s">
        <v>79</v>
      </c>
      <c r="BK139" s="181">
        <f>ROUND(I139*H139,2)</f>
        <v>0</v>
      </c>
      <c r="BL139" s="22" t="s">
        <v>151</v>
      </c>
      <c r="BM139" s="180" t="s">
        <v>2297</v>
      </c>
    </row>
    <row r="140" s="2" customFormat="1">
      <c r="A140" s="41"/>
      <c r="B140" s="42"/>
      <c r="C140" s="41"/>
      <c r="D140" s="182" t="s">
        <v>153</v>
      </c>
      <c r="E140" s="41"/>
      <c r="F140" s="183" t="s">
        <v>2298</v>
      </c>
      <c r="G140" s="41"/>
      <c r="H140" s="41"/>
      <c r="I140" s="184"/>
      <c r="J140" s="41"/>
      <c r="K140" s="41"/>
      <c r="L140" s="42"/>
      <c r="M140" s="185"/>
      <c r="N140" s="186"/>
      <c r="O140" s="75"/>
      <c r="P140" s="75"/>
      <c r="Q140" s="75"/>
      <c r="R140" s="75"/>
      <c r="S140" s="75"/>
      <c r="T140" s="76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2" t="s">
        <v>153</v>
      </c>
      <c r="AU140" s="22" t="s">
        <v>81</v>
      </c>
    </row>
    <row r="141" s="2" customFormat="1" ht="37.8" customHeight="1">
      <c r="A141" s="41"/>
      <c r="B141" s="168"/>
      <c r="C141" s="169" t="s">
        <v>254</v>
      </c>
      <c r="D141" s="169" t="s">
        <v>146</v>
      </c>
      <c r="E141" s="170" t="s">
        <v>2299</v>
      </c>
      <c r="F141" s="171" t="s">
        <v>2300</v>
      </c>
      <c r="G141" s="172" t="s">
        <v>171</v>
      </c>
      <c r="H141" s="173">
        <v>18.300000000000001</v>
      </c>
      <c r="I141" s="174"/>
      <c r="J141" s="175">
        <f>ROUND(I141*H141,2)</f>
        <v>0</v>
      </c>
      <c r="K141" s="171" t="s">
        <v>150</v>
      </c>
      <c r="L141" s="42"/>
      <c r="M141" s="176" t="s">
        <v>3</v>
      </c>
      <c r="N141" s="177" t="s">
        <v>42</v>
      </c>
      <c r="O141" s="7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180" t="s">
        <v>151</v>
      </c>
      <c r="AT141" s="180" t="s">
        <v>146</v>
      </c>
      <c r="AU141" s="180" t="s">
        <v>81</v>
      </c>
      <c r="AY141" s="22" t="s">
        <v>144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22" t="s">
        <v>79</v>
      </c>
      <c r="BK141" s="181">
        <f>ROUND(I141*H141,2)</f>
        <v>0</v>
      </c>
      <c r="BL141" s="22" t="s">
        <v>151</v>
      </c>
      <c r="BM141" s="180" t="s">
        <v>2301</v>
      </c>
    </row>
    <row r="142" s="2" customFormat="1">
      <c r="A142" s="41"/>
      <c r="B142" s="42"/>
      <c r="C142" s="41"/>
      <c r="D142" s="182" t="s">
        <v>153</v>
      </c>
      <c r="E142" s="41"/>
      <c r="F142" s="183" t="s">
        <v>2302</v>
      </c>
      <c r="G142" s="41"/>
      <c r="H142" s="41"/>
      <c r="I142" s="184"/>
      <c r="J142" s="41"/>
      <c r="K142" s="41"/>
      <c r="L142" s="42"/>
      <c r="M142" s="185"/>
      <c r="N142" s="186"/>
      <c r="O142" s="75"/>
      <c r="P142" s="75"/>
      <c r="Q142" s="75"/>
      <c r="R142" s="75"/>
      <c r="S142" s="75"/>
      <c r="T142" s="76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2" t="s">
        <v>153</v>
      </c>
      <c r="AU142" s="22" t="s">
        <v>81</v>
      </c>
    </row>
    <row r="143" s="13" customFormat="1">
      <c r="A143" s="13"/>
      <c r="B143" s="187"/>
      <c r="C143" s="13"/>
      <c r="D143" s="188" t="s">
        <v>159</v>
      </c>
      <c r="E143" s="189" t="s">
        <v>3</v>
      </c>
      <c r="F143" s="190" t="s">
        <v>2226</v>
      </c>
      <c r="G143" s="13"/>
      <c r="H143" s="191">
        <v>18.300000000000001</v>
      </c>
      <c r="I143" s="192"/>
      <c r="J143" s="13"/>
      <c r="K143" s="13"/>
      <c r="L143" s="187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159</v>
      </c>
      <c r="AU143" s="189" t="s">
        <v>81</v>
      </c>
      <c r="AV143" s="13" t="s">
        <v>81</v>
      </c>
      <c r="AW143" s="13" t="s">
        <v>33</v>
      </c>
      <c r="AX143" s="13" t="s">
        <v>71</v>
      </c>
      <c r="AY143" s="189" t="s">
        <v>144</v>
      </c>
    </row>
    <row r="144" s="14" customFormat="1">
      <c r="A144" s="14"/>
      <c r="B144" s="196"/>
      <c r="C144" s="14"/>
      <c r="D144" s="188" t="s">
        <v>159</v>
      </c>
      <c r="E144" s="197" t="s">
        <v>3</v>
      </c>
      <c r="F144" s="198" t="s">
        <v>163</v>
      </c>
      <c r="G144" s="14"/>
      <c r="H144" s="199">
        <v>18.300000000000001</v>
      </c>
      <c r="I144" s="200"/>
      <c r="J144" s="14"/>
      <c r="K144" s="14"/>
      <c r="L144" s="196"/>
      <c r="M144" s="201"/>
      <c r="N144" s="202"/>
      <c r="O144" s="202"/>
      <c r="P144" s="202"/>
      <c r="Q144" s="202"/>
      <c r="R144" s="202"/>
      <c r="S144" s="202"/>
      <c r="T144" s="20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7" t="s">
        <v>159</v>
      </c>
      <c r="AU144" s="197" t="s">
        <v>81</v>
      </c>
      <c r="AV144" s="14" t="s">
        <v>151</v>
      </c>
      <c r="AW144" s="14" t="s">
        <v>33</v>
      </c>
      <c r="AX144" s="14" t="s">
        <v>79</v>
      </c>
      <c r="AY144" s="197" t="s">
        <v>144</v>
      </c>
    </row>
    <row r="145" s="2" customFormat="1" ht="24.15" customHeight="1">
      <c r="A145" s="41"/>
      <c r="B145" s="168"/>
      <c r="C145" s="205" t="s">
        <v>261</v>
      </c>
      <c r="D145" s="205" t="s">
        <v>238</v>
      </c>
      <c r="E145" s="206" t="s">
        <v>2303</v>
      </c>
      <c r="F145" s="207" t="s">
        <v>2304</v>
      </c>
      <c r="G145" s="208" t="s">
        <v>171</v>
      </c>
      <c r="H145" s="209">
        <v>18.574999999999999</v>
      </c>
      <c r="I145" s="210"/>
      <c r="J145" s="211">
        <f>ROUND(I145*H145,2)</f>
        <v>0</v>
      </c>
      <c r="K145" s="207" t="s">
        <v>150</v>
      </c>
      <c r="L145" s="212"/>
      <c r="M145" s="213" t="s">
        <v>3</v>
      </c>
      <c r="N145" s="214" t="s">
        <v>42</v>
      </c>
      <c r="O145" s="75"/>
      <c r="P145" s="178">
        <f>O145*H145</f>
        <v>0</v>
      </c>
      <c r="Q145" s="178">
        <v>0.00027</v>
      </c>
      <c r="R145" s="178">
        <f>Q145*H145</f>
        <v>0.0050152499999999997</v>
      </c>
      <c r="S145" s="178">
        <v>0</v>
      </c>
      <c r="T145" s="17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180" t="s">
        <v>194</v>
      </c>
      <c r="AT145" s="180" t="s">
        <v>238</v>
      </c>
      <c r="AU145" s="180" t="s">
        <v>81</v>
      </c>
      <c r="AY145" s="22" t="s">
        <v>144</v>
      </c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22" t="s">
        <v>79</v>
      </c>
      <c r="BK145" s="181">
        <f>ROUND(I145*H145,2)</f>
        <v>0</v>
      </c>
      <c r="BL145" s="22" t="s">
        <v>151</v>
      </c>
      <c r="BM145" s="180" t="s">
        <v>2305</v>
      </c>
    </row>
    <row r="146" s="13" customFormat="1">
      <c r="A146" s="13"/>
      <c r="B146" s="187"/>
      <c r="C146" s="13"/>
      <c r="D146" s="188" t="s">
        <v>159</v>
      </c>
      <c r="E146" s="13"/>
      <c r="F146" s="190" t="s">
        <v>2306</v>
      </c>
      <c r="G146" s="13"/>
      <c r="H146" s="191">
        <v>18.574999999999999</v>
      </c>
      <c r="I146" s="192"/>
      <c r="J146" s="13"/>
      <c r="K146" s="13"/>
      <c r="L146" s="187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9" t="s">
        <v>159</v>
      </c>
      <c r="AU146" s="189" t="s">
        <v>81</v>
      </c>
      <c r="AV146" s="13" t="s">
        <v>81</v>
      </c>
      <c r="AW146" s="13" t="s">
        <v>4</v>
      </c>
      <c r="AX146" s="13" t="s">
        <v>79</v>
      </c>
      <c r="AY146" s="189" t="s">
        <v>144</v>
      </c>
    </row>
    <row r="147" s="2" customFormat="1" ht="44.25" customHeight="1">
      <c r="A147" s="41"/>
      <c r="B147" s="168"/>
      <c r="C147" s="169" t="s">
        <v>268</v>
      </c>
      <c r="D147" s="169" t="s">
        <v>146</v>
      </c>
      <c r="E147" s="170" t="s">
        <v>2307</v>
      </c>
      <c r="F147" s="171" t="s">
        <v>2308</v>
      </c>
      <c r="G147" s="172" t="s">
        <v>340</v>
      </c>
      <c r="H147" s="173">
        <v>1</v>
      </c>
      <c r="I147" s="174"/>
      <c r="J147" s="175">
        <f>ROUND(I147*H147,2)</f>
        <v>0</v>
      </c>
      <c r="K147" s="171" t="s">
        <v>150</v>
      </c>
      <c r="L147" s="42"/>
      <c r="M147" s="176" t="s">
        <v>3</v>
      </c>
      <c r="N147" s="177" t="s">
        <v>42</v>
      </c>
      <c r="O147" s="75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180" t="s">
        <v>151</v>
      </c>
      <c r="AT147" s="180" t="s">
        <v>146</v>
      </c>
      <c r="AU147" s="180" t="s">
        <v>81</v>
      </c>
      <c r="AY147" s="22" t="s">
        <v>144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22" t="s">
        <v>79</v>
      </c>
      <c r="BK147" s="181">
        <f>ROUND(I147*H147,2)</f>
        <v>0</v>
      </c>
      <c r="BL147" s="22" t="s">
        <v>151</v>
      </c>
      <c r="BM147" s="180" t="s">
        <v>2309</v>
      </c>
    </row>
    <row r="148" s="2" customFormat="1">
      <c r="A148" s="41"/>
      <c r="B148" s="42"/>
      <c r="C148" s="41"/>
      <c r="D148" s="182" t="s">
        <v>153</v>
      </c>
      <c r="E148" s="41"/>
      <c r="F148" s="183" t="s">
        <v>2310</v>
      </c>
      <c r="G148" s="41"/>
      <c r="H148" s="41"/>
      <c r="I148" s="184"/>
      <c r="J148" s="41"/>
      <c r="K148" s="41"/>
      <c r="L148" s="42"/>
      <c r="M148" s="185"/>
      <c r="N148" s="186"/>
      <c r="O148" s="75"/>
      <c r="P148" s="75"/>
      <c r="Q148" s="75"/>
      <c r="R148" s="75"/>
      <c r="S148" s="75"/>
      <c r="T148" s="76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2" t="s">
        <v>153</v>
      </c>
      <c r="AU148" s="22" t="s">
        <v>81</v>
      </c>
    </row>
    <row r="149" s="2" customFormat="1" ht="21.75" customHeight="1">
      <c r="A149" s="41"/>
      <c r="B149" s="168"/>
      <c r="C149" s="205" t="s">
        <v>8</v>
      </c>
      <c r="D149" s="205" t="s">
        <v>238</v>
      </c>
      <c r="E149" s="206" t="s">
        <v>2311</v>
      </c>
      <c r="F149" s="207" t="s">
        <v>2312</v>
      </c>
      <c r="G149" s="208" t="s">
        <v>340</v>
      </c>
      <c r="H149" s="209">
        <v>1</v>
      </c>
      <c r="I149" s="210"/>
      <c r="J149" s="211">
        <f>ROUND(I149*H149,2)</f>
        <v>0</v>
      </c>
      <c r="K149" s="207" t="s">
        <v>150</v>
      </c>
      <c r="L149" s="212"/>
      <c r="M149" s="213" t="s">
        <v>3</v>
      </c>
      <c r="N149" s="214" t="s">
        <v>42</v>
      </c>
      <c r="O149" s="75"/>
      <c r="P149" s="178">
        <f>O149*H149</f>
        <v>0</v>
      </c>
      <c r="Q149" s="178">
        <v>0.00067000000000000002</v>
      </c>
      <c r="R149" s="178">
        <f>Q149*H149</f>
        <v>0.00067000000000000002</v>
      </c>
      <c r="S149" s="178">
        <v>0</v>
      </c>
      <c r="T149" s="17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180" t="s">
        <v>194</v>
      </c>
      <c r="AT149" s="180" t="s">
        <v>238</v>
      </c>
      <c r="AU149" s="180" t="s">
        <v>81</v>
      </c>
      <c r="AY149" s="22" t="s">
        <v>144</v>
      </c>
      <c r="BE149" s="181">
        <f>IF(N149="základní",J149,0)</f>
        <v>0</v>
      </c>
      <c r="BF149" s="181">
        <f>IF(N149="snížená",J149,0)</f>
        <v>0</v>
      </c>
      <c r="BG149" s="181">
        <f>IF(N149="zákl. přenesená",J149,0)</f>
        <v>0</v>
      </c>
      <c r="BH149" s="181">
        <f>IF(N149="sníž. přenesená",J149,0)</f>
        <v>0</v>
      </c>
      <c r="BI149" s="181">
        <f>IF(N149="nulová",J149,0)</f>
        <v>0</v>
      </c>
      <c r="BJ149" s="22" t="s">
        <v>79</v>
      </c>
      <c r="BK149" s="181">
        <f>ROUND(I149*H149,2)</f>
        <v>0</v>
      </c>
      <c r="BL149" s="22" t="s">
        <v>151</v>
      </c>
      <c r="BM149" s="180" t="s">
        <v>2313</v>
      </c>
    </row>
    <row r="150" s="2" customFormat="1" ht="33" customHeight="1">
      <c r="A150" s="41"/>
      <c r="B150" s="168"/>
      <c r="C150" s="169" t="s">
        <v>277</v>
      </c>
      <c r="D150" s="169" t="s">
        <v>146</v>
      </c>
      <c r="E150" s="170" t="s">
        <v>2314</v>
      </c>
      <c r="F150" s="171" t="s">
        <v>2315</v>
      </c>
      <c r="G150" s="172" t="s">
        <v>340</v>
      </c>
      <c r="H150" s="173">
        <v>1</v>
      </c>
      <c r="I150" s="174"/>
      <c r="J150" s="175">
        <f>ROUND(I150*H150,2)</f>
        <v>0</v>
      </c>
      <c r="K150" s="171" t="s">
        <v>150</v>
      </c>
      <c r="L150" s="42"/>
      <c r="M150" s="176" t="s">
        <v>3</v>
      </c>
      <c r="N150" s="177" t="s">
        <v>42</v>
      </c>
      <c r="O150" s="75"/>
      <c r="P150" s="178">
        <f>O150*H150</f>
        <v>0</v>
      </c>
      <c r="Q150" s="178">
        <v>0.00029999999999999997</v>
      </c>
      <c r="R150" s="178">
        <f>Q150*H150</f>
        <v>0.00029999999999999997</v>
      </c>
      <c r="S150" s="178">
        <v>0</v>
      </c>
      <c r="T150" s="17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180" t="s">
        <v>151</v>
      </c>
      <c r="AT150" s="180" t="s">
        <v>146</v>
      </c>
      <c r="AU150" s="180" t="s">
        <v>81</v>
      </c>
      <c r="AY150" s="22" t="s">
        <v>144</v>
      </c>
      <c r="BE150" s="181">
        <f>IF(N150="základní",J150,0)</f>
        <v>0</v>
      </c>
      <c r="BF150" s="181">
        <f>IF(N150="snížená",J150,0)</f>
        <v>0</v>
      </c>
      <c r="BG150" s="181">
        <f>IF(N150="zákl. přenesená",J150,0)</f>
        <v>0</v>
      </c>
      <c r="BH150" s="181">
        <f>IF(N150="sníž. přenesená",J150,0)</f>
        <v>0</v>
      </c>
      <c r="BI150" s="181">
        <f>IF(N150="nulová",J150,0)</f>
        <v>0</v>
      </c>
      <c r="BJ150" s="22" t="s">
        <v>79</v>
      </c>
      <c r="BK150" s="181">
        <f>ROUND(I150*H150,2)</f>
        <v>0</v>
      </c>
      <c r="BL150" s="22" t="s">
        <v>151</v>
      </c>
      <c r="BM150" s="180" t="s">
        <v>2316</v>
      </c>
    </row>
    <row r="151" s="2" customFormat="1">
      <c r="A151" s="41"/>
      <c r="B151" s="42"/>
      <c r="C151" s="41"/>
      <c r="D151" s="182" t="s">
        <v>153</v>
      </c>
      <c r="E151" s="41"/>
      <c r="F151" s="183" t="s">
        <v>2317</v>
      </c>
      <c r="G151" s="41"/>
      <c r="H151" s="41"/>
      <c r="I151" s="184"/>
      <c r="J151" s="41"/>
      <c r="K151" s="41"/>
      <c r="L151" s="42"/>
      <c r="M151" s="185"/>
      <c r="N151" s="186"/>
      <c r="O151" s="75"/>
      <c r="P151" s="75"/>
      <c r="Q151" s="75"/>
      <c r="R151" s="75"/>
      <c r="S151" s="75"/>
      <c r="T151" s="76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2" t="s">
        <v>153</v>
      </c>
      <c r="AU151" s="22" t="s">
        <v>81</v>
      </c>
    </row>
    <row r="152" s="2" customFormat="1" ht="24.15" customHeight="1">
      <c r="A152" s="41"/>
      <c r="B152" s="168"/>
      <c r="C152" s="205" t="s">
        <v>282</v>
      </c>
      <c r="D152" s="205" t="s">
        <v>238</v>
      </c>
      <c r="E152" s="206" t="s">
        <v>2318</v>
      </c>
      <c r="F152" s="207" t="s">
        <v>2319</v>
      </c>
      <c r="G152" s="208" t="s">
        <v>340</v>
      </c>
      <c r="H152" s="209">
        <v>1</v>
      </c>
      <c r="I152" s="210"/>
      <c r="J152" s="211">
        <f>ROUND(I152*H152,2)</f>
        <v>0</v>
      </c>
      <c r="K152" s="207" t="s">
        <v>150</v>
      </c>
      <c r="L152" s="212"/>
      <c r="M152" s="213" t="s">
        <v>3</v>
      </c>
      <c r="N152" s="214" t="s">
        <v>42</v>
      </c>
      <c r="O152" s="75"/>
      <c r="P152" s="178">
        <f>O152*H152</f>
        <v>0</v>
      </c>
      <c r="Q152" s="178">
        <v>0.0028500000000000001</v>
      </c>
      <c r="R152" s="178">
        <f>Q152*H152</f>
        <v>0.0028500000000000001</v>
      </c>
      <c r="S152" s="178">
        <v>0</v>
      </c>
      <c r="T152" s="17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180" t="s">
        <v>194</v>
      </c>
      <c r="AT152" s="180" t="s">
        <v>238</v>
      </c>
      <c r="AU152" s="180" t="s">
        <v>81</v>
      </c>
      <c r="AY152" s="22" t="s">
        <v>144</v>
      </c>
      <c r="BE152" s="181">
        <f>IF(N152="základní",J152,0)</f>
        <v>0</v>
      </c>
      <c r="BF152" s="181">
        <f>IF(N152="snížená",J152,0)</f>
        <v>0</v>
      </c>
      <c r="BG152" s="181">
        <f>IF(N152="zákl. přenesená",J152,0)</f>
        <v>0</v>
      </c>
      <c r="BH152" s="181">
        <f>IF(N152="sníž. přenesená",J152,0)</f>
        <v>0</v>
      </c>
      <c r="BI152" s="181">
        <f>IF(N152="nulová",J152,0)</f>
        <v>0</v>
      </c>
      <c r="BJ152" s="22" t="s">
        <v>79</v>
      </c>
      <c r="BK152" s="181">
        <f>ROUND(I152*H152,2)</f>
        <v>0</v>
      </c>
      <c r="BL152" s="22" t="s">
        <v>151</v>
      </c>
      <c r="BM152" s="180" t="s">
        <v>2320</v>
      </c>
    </row>
    <row r="153" s="2" customFormat="1" ht="24.15" customHeight="1">
      <c r="A153" s="41"/>
      <c r="B153" s="168"/>
      <c r="C153" s="169" t="s">
        <v>287</v>
      </c>
      <c r="D153" s="169" t="s">
        <v>146</v>
      </c>
      <c r="E153" s="170" t="s">
        <v>2321</v>
      </c>
      <c r="F153" s="171" t="s">
        <v>2322</v>
      </c>
      <c r="G153" s="172" t="s">
        <v>340</v>
      </c>
      <c r="H153" s="173">
        <v>1</v>
      </c>
      <c r="I153" s="174"/>
      <c r="J153" s="175">
        <f>ROUND(I153*H153,2)</f>
        <v>0</v>
      </c>
      <c r="K153" s="171" t="s">
        <v>150</v>
      </c>
      <c r="L153" s="42"/>
      <c r="M153" s="176" t="s">
        <v>3</v>
      </c>
      <c r="N153" s="177" t="s">
        <v>42</v>
      </c>
      <c r="O153" s="75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180" t="s">
        <v>151</v>
      </c>
      <c r="AT153" s="180" t="s">
        <v>146</v>
      </c>
      <c r="AU153" s="180" t="s">
        <v>81</v>
      </c>
      <c r="AY153" s="22" t="s">
        <v>144</v>
      </c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22" t="s">
        <v>79</v>
      </c>
      <c r="BK153" s="181">
        <f>ROUND(I153*H153,2)</f>
        <v>0</v>
      </c>
      <c r="BL153" s="22" t="s">
        <v>151</v>
      </c>
      <c r="BM153" s="180" t="s">
        <v>2323</v>
      </c>
    </row>
    <row r="154" s="2" customFormat="1">
      <c r="A154" s="41"/>
      <c r="B154" s="42"/>
      <c r="C154" s="41"/>
      <c r="D154" s="182" t="s">
        <v>153</v>
      </c>
      <c r="E154" s="41"/>
      <c r="F154" s="183" t="s">
        <v>2324</v>
      </c>
      <c r="G154" s="41"/>
      <c r="H154" s="41"/>
      <c r="I154" s="184"/>
      <c r="J154" s="41"/>
      <c r="K154" s="41"/>
      <c r="L154" s="42"/>
      <c r="M154" s="185"/>
      <c r="N154" s="186"/>
      <c r="O154" s="75"/>
      <c r="P154" s="75"/>
      <c r="Q154" s="75"/>
      <c r="R154" s="75"/>
      <c r="S154" s="75"/>
      <c r="T154" s="76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2" t="s">
        <v>153</v>
      </c>
      <c r="AU154" s="22" t="s">
        <v>81</v>
      </c>
    </row>
    <row r="155" s="2" customFormat="1" ht="24.15" customHeight="1">
      <c r="A155" s="41"/>
      <c r="B155" s="168"/>
      <c r="C155" s="205" t="s">
        <v>292</v>
      </c>
      <c r="D155" s="205" t="s">
        <v>238</v>
      </c>
      <c r="E155" s="206" t="s">
        <v>2325</v>
      </c>
      <c r="F155" s="207" t="s">
        <v>2326</v>
      </c>
      <c r="G155" s="208" t="s">
        <v>340</v>
      </c>
      <c r="H155" s="209">
        <v>1</v>
      </c>
      <c r="I155" s="210"/>
      <c r="J155" s="211">
        <f>ROUND(I155*H155,2)</f>
        <v>0</v>
      </c>
      <c r="K155" s="207" t="s">
        <v>150</v>
      </c>
      <c r="L155" s="212"/>
      <c r="M155" s="213" t="s">
        <v>3</v>
      </c>
      <c r="N155" s="214" t="s">
        <v>42</v>
      </c>
      <c r="O155" s="75"/>
      <c r="P155" s="178">
        <f>O155*H155</f>
        <v>0</v>
      </c>
      <c r="Q155" s="178">
        <v>0.0033</v>
      </c>
      <c r="R155" s="178">
        <f>Q155*H155</f>
        <v>0.0033</v>
      </c>
      <c r="S155" s="178">
        <v>0</v>
      </c>
      <c r="T155" s="179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180" t="s">
        <v>194</v>
      </c>
      <c r="AT155" s="180" t="s">
        <v>238</v>
      </c>
      <c r="AU155" s="180" t="s">
        <v>81</v>
      </c>
      <c r="AY155" s="22" t="s">
        <v>144</v>
      </c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22" t="s">
        <v>79</v>
      </c>
      <c r="BK155" s="181">
        <f>ROUND(I155*H155,2)</f>
        <v>0</v>
      </c>
      <c r="BL155" s="22" t="s">
        <v>151</v>
      </c>
      <c r="BM155" s="180" t="s">
        <v>2327</v>
      </c>
    </row>
    <row r="156" s="2" customFormat="1" ht="24.15" customHeight="1">
      <c r="A156" s="41"/>
      <c r="B156" s="168"/>
      <c r="C156" s="169" t="s">
        <v>297</v>
      </c>
      <c r="D156" s="169" t="s">
        <v>146</v>
      </c>
      <c r="E156" s="170" t="s">
        <v>2328</v>
      </c>
      <c r="F156" s="171" t="s">
        <v>2329</v>
      </c>
      <c r="G156" s="172" t="s">
        <v>340</v>
      </c>
      <c r="H156" s="173">
        <v>1</v>
      </c>
      <c r="I156" s="174"/>
      <c r="J156" s="175">
        <f>ROUND(I156*H156,2)</f>
        <v>0</v>
      </c>
      <c r="K156" s="171" t="s">
        <v>150</v>
      </c>
      <c r="L156" s="42"/>
      <c r="M156" s="176" t="s">
        <v>3</v>
      </c>
      <c r="N156" s="177" t="s">
        <v>42</v>
      </c>
      <c r="O156" s="75"/>
      <c r="P156" s="178">
        <f>O156*H156</f>
        <v>0</v>
      </c>
      <c r="Q156" s="178">
        <v>0.040000000000000001</v>
      </c>
      <c r="R156" s="178">
        <f>Q156*H156</f>
        <v>0.040000000000000001</v>
      </c>
      <c r="S156" s="178">
        <v>0</v>
      </c>
      <c r="T156" s="17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180" t="s">
        <v>151</v>
      </c>
      <c r="AT156" s="180" t="s">
        <v>146</v>
      </c>
      <c r="AU156" s="180" t="s">
        <v>81</v>
      </c>
      <c r="AY156" s="22" t="s">
        <v>144</v>
      </c>
      <c r="BE156" s="181">
        <f>IF(N156="základní",J156,0)</f>
        <v>0</v>
      </c>
      <c r="BF156" s="181">
        <f>IF(N156="snížená",J156,0)</f>
        <v>0</v>
      </c>
      <c r="BG156" s="181">
        <f>IF(N156="zákl. přenesená",J156,0)</f>
        <v>0</v>
      </c>
      <c r="BH156" s="181">
        <f>IF(N156="sníž. přenesená",J156,0)</f>
        <v>0</v>
      </c>
      <c r="BI156" s="181">
        <f>IF(N156="nulová",J156,0)</f>
        <v>0</v>
      </c>
      <c r="BJ156" s="22" t="s">
        <v>79</v>
      </c>
      <c r="BK156" s="181">
        <f>ROUND(I156*H156,2)</f>
        <v>0</v>
      </c>
      <c r="BL156" s="22" t="s">
        <v>151</v>
      </c>
      <c r="BM156" s="180" t="s">
        <v>2330</v>
      </c>
    </row>
    <row r="157" s="2" customFormat="1">
      <c r="A157" s="41"/>
      <c r="B157" s="42"/>
      <c r="C157" s="41"/>
      <c r="D157" s="182" t="s">
        <v>153</v>
      </c>
      <c r="E157" s="41"/>
      <c r="F157" s="183" t="s">
        <v>2331</v>
      </c>
      <c r="G157" s="41"/>
      <c r="H157" s="41"/>
      <c r="I157" s="184"/>
      <c r="J157" s="41"/>
      <c r="K157" s="41"/>
      <c r="L157" s="42"/>
      <c r="M157" s="185"/>
      <c r="N157" s="186"/>
      <c r="O157" s="75"/>
      <c r="P157" s="75"/>
      <c r="Q157" s="75"/>
      <c r="R157" s="75"/>
      <c r="S157" s="75"/>
      <c r="T157" s="76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2" t="s">
        <v>153</v>
      </c>
      <c r="AU157" s="22" t="s">
        <v>81</v>
      </c>
    </row>
    <row r="158" s="2" customFormat="1" ht="16.5" customHeight="1">
      <c r="A158" s="41"/>
      <c r="B158" s="168"/>
      <c r="C158" s="205" t="s">
        <v>305</v>
      </c>
      <c r="D158" s="205" t="s">
        <v>238</v>
      </c>
      <c r="E158" s="206" t="s">
        <v>2332</v>
      </c>
      <c r="F158" s="207" t="s">
        <v>2333</v>
      </c>
      <c r="G158" s="208" t="s">
        <v>340</v>
      </c>
      <c r="H158" s="209">
        <v>1</v>
      </c>
      <c r="I158" s="210"/>
      <c r="J158" s="211">
        <f>ROUND(I158*H158,2)</f>
        <v>0</v>
      </c>
      <c r="K158" s="207" t="s">
        <v>3</v>
      </c>
      <c r="L158" s="212"/>
      <c r="M158" s="213" t="s">
        <v>3</v>
      </c>
      <c r="N158" s="214" t="s">
        <v>42</v>
      </c>
      <c r="O158" s="75"/>
      <c r="P158" s="178">
        <f>O158*H158</f>
        <v>0</v>
      </c>
      <c r="Q158" s="178">
        <v>0.013299999999999999</v>
      </c>
      <c r="R158" s="178">
        <f>Q158*H158</f>
        <v>0.013299999999999999</v>
      </c>
      <c r="S158" s="178">
        <v>0</v>
      </c>
      <c r="T158" s="179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180" t="s">
        <v>194</v>
      </c>
      <c r="AT158" s="180" t="s">
        <v>238</v>
      </c>
      <c r="AU158" s="180" t="s">
        <v>81</v>
      </c>
      <c r="AY158" s="22" t="s">
        <v>144</v>
      </c>
      <c r="BE158" s="181">
        <f>IF(N158="základní",J158,0)</f>
        <v>0</v>
      </c>
      <c r="BF158" s="181">
        <f>IF(N158="snížená",J158,0)</f>
        <v>0</v>
      </c>
      <c r="BG158" s="181">
        <f>IF(N158="zákl. přenesená",J158,0)</f>
        <v>0</v>
      </c>
      <c r="BH158" s="181">
        <f>IF(N158="sníž. přenesená",J158,0)</f>
        <v>0</v>
      </c>
      <c r="BI158" s="181">
        <f>IF(N158="nulová",J158,0)</f>
        <v>0</v>
      </c>
      <c r="BJ158" s="22" t="s">
        <v>79</v>
      </c>
      <c r="BK158" s="181">
        <f>ROUND(I158*H158,2)</f>
        <v>0</v>
      </c>
      <c r="BL158" s="22" t="s">
        <v>151</v>
      </c>
      <c r="BM158" s="180" t="s">
        <v>2334</v>
      </c>
    </row>
    <row r="159" s="2" customFormat="1" ht="24.15" customHeight="1">
      <c r="A159" s="41"/>
      <c r="B159" s="168"/>
      <c r="C159" s="169" t="s">
        <v>309</v>
      </c>
      <c r="D159" s="169" t="s">
        <v>146</v>
      </c>
      <c r="E159" s="170" t="s">
        <v>2335</v>
      </c>
      <c r="F159" s="171" t="s">
        <v>2336</v>
      </c>
      <c r="G159" s="172" t="s">
        <v>171</v>
      </c>
      <c r="H159" s="173">
        <v>18.300000000000001</v>
      </c>
      <c r="I159" s="174"/>
      <c r="J159" s="175">
        <f>ROUND(I159*H159,2)</f>
        <v>0</v>
      </c>
      <c r="K159" s="171" t="s">
        <v>150</v>
      </c>
      <c r="L159" s="42"/>
      <c r="M159" s="176" t="s">
        <v>3</v>
      </c>
      <c r="N159" s="177" t="s">
        <v>42</v>
      </c>
      <c r="O159" s="75"/>
      <c r="P159" s="178">
        <f>O159*H159</f>
        <v>0</v>
      </c>
      <c r="Q159" s="178">
        <v>1.6999999999999999E-07</v>
      </c>
      <c r="R159" s="178">
        <f>Q159*H159</f>
        <v>3.1109999999999999E-06</v>
      </c>
      <c r="S159" s="178">
        <v>0</v>
      </c>
      <c r="T159" s="179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180" t="s">
        <v>151</v>
      </c>
      <c r="AT159" s="180" t="s">
        <v>146</v>
      </c>
      <c r="AU159" s="180" t="s">
        <v>81</v>
      </c>
      <c r="AY159" s="22" t="s">
        <v>144</v>
      </c>
      <c r="BE159" s="181">
        <f>IF(N159="základní",J159,0)</f>
        <v>0</v>
      </c>
      <c r="BF159" s="181">
        <f>IF(N159="snížená",J159,0)</f>
        <v>0</v>
      </c>
      <c r="BG159" s="181">
        <f>IF(N159="zákl. přenesená",J159,0)</f>
        <v>0</v>
      </c>
      <c r="BH159" s="181">
        <f>IF(N159="sníž. přenesená",J159,0)</f>
        <v>0</v>
      </c>
      <c r="BI159" s="181">
        <f>IF(N159="nulová",J159,0)</f>
        <v>0</v>
      </c>
      <c r="BJ159" s="22" t="s">
        <v>79</v>
      </c>
      <c r="BK159" s="181">
        <f>ROUND(I159*H159,2)</f>
        <v>0</v>
      </c>
      <c r="BL159" s="22" t="s">
        <v>151</v>
      </c>
      <c r="BM159" s="180" t="s">
        <v>2337</v>
      </c>
    </row>
    <row r="160" s="2" customFormat="1">
      <c r="A160" s="41"/>
      <c r="B160" s="42"/>
      <c r="C160" s="41"/>
      <c r="D160" s="182" t="s">
        <v>153</v>
      </c>
      <c r="E160" s="41"/>
      <c r="F160" s="183" t="s">
        <v>2338</v>
      </c>
      <c r="G160" s="41"/>
      <c r="H160" s="41"/>
      <c r="I160" s="184"/>
      <c r="J160" s="41"/>
      <c r="K160" s="41"/>
      <c r="L160" s="42"/>
      <c r="M160" s="185"/>
      <c r="N160" s="186"/>
      <c r="O160" s="75"/>
      <c r="P160" s="75"/>
      <c r="Q160" s="75"/>
      <c r="R160" s="75"/>
      <c r="S160" s="75"/>
      <c r="T160" s="76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2" t="s">
        <v>153</v>
      </c>
      <c r="AU160" s="22" t="s">
        <v>81</v>
      </c>
    </row>
    <row r="161" s="13" customFormat="1">
      <c r="A161" s="13"/>
      <c r="B161" s="187"/>
      <c r="C161" s="13"/>
      <c r="D161" s="188" t="s">
        <v>159</v>
      </c>
      <c r="E161" s="189" t="s">
        <v>3</v>
      </c>
      <c r="F161" s="190" t="s">
        <v>2226</v>
      </c>
      <c r="G161" s="13"/>
      <c r="H161" s="191">
        <v>18.300000000000001</v>
      </c>
      <c r="I161" s="192"/>
      <c r="J161" s="13"/>
      <c r="K161" s="13"/>
      <c r="L161" s="187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159</v>
      </c>
      <c r="AU161" s="189" t="s">
        <v>81</v>
      </c>
      <c r="AV161" s="13" t="s">
        <v>81</v>
      </c>
      <c r="AW161" s="13" t="s">
        <v>33</v>
      </c>
      <c r="AX161" s="13" t="s">
        <v>71</v>
      </c>
      <c r="AY161" s="189" t="s">
        <v>144</v>
      </c>
    </row>
    <row r="162" s="14" customFormat="1">
      <c r="A162" s="14"/>
      <c r="B162" s="196"/>
      <c r="C162" s="14"/>
      <c r="D162" s="188" t="s">
        <v>159</v>
      </c>
      <c r="E162" s="197" t="s">
        <v>3</v>
      </c>
      <c r="F162" s="198" t="s">
        <v>163</v>
      </c>
      <c r="G162" s="14"/>
      <c r="H162" s="199">
        <v>18.300000000000001</v>
      </c>
      <c r="I162" s="200"/>
      <c r="J162" s="14"/>
      <c r="K162" s="14"/>
      <c r="L162" s="196"/>
      <c r="M162" s="201"/>
      <c r="N162" s="202"/>
      <c r="O162" s="202"/>
      <c r="P162" s="202"/>
      <c r="Q162" s="202"/>
      <c r="R162" s="202"/>
      <c r="S162" s="202"/>
      <c r="T162" s="20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7" t="s">
        <v>159</v>
      </c>
      <c r="AU162" s="197" t="s">
        <v>81</v>
      </c>
      <c r="AV162" s="14" t="s">
        <v>151</v>
      </c>
      <c r="AW162" s="14" t="s">
        <v>33</v>
      </c>
      <c r="AX162" s="14" t="s">
        <v>79</v>
      </c>
      <c r="AY162" s="197" t="s">
        <v>144</v>
      </c>
    </row>
    <row r="163" s="2" customFormat="1" ht="16.5" customHeight="1">
      <c r="A163" s="41"/>
      <c r="B163" s="168"/>
      <c r="C163" s="169" t="s">
        <v>313</v>
      </c>
      <c r="D163" s="169" t="s">
        <v>146</v>
      </c>
      <c r="E163" s="170" t="s">
        <v>2339</v>
      </c>
      <c r="F163" s="171" t="s">
        <v>2340</v>
      </c>
      <c r="G163" s="172" t="s">
        <v>171</v>
      </c>
      <c r="H163" s="173">
        <v>18.300000000000001</v>
      </c>
      <c r="I163" s="174"/>
      <c r="J163" s="175">
        <f>ROUND(I163*H163,2)</f>
        <v>0</v>
      </c>
      <c r="K163" s="171" t="s">
        <v>150</v>
      </c>
      <c r="L163" s="42"/>
      <c r="M163" s="176" t="s">
        <v>3</v>
      </c>
      <c r="N163" s="177" t="s">
        <v>42</v>
      </c>
      <c r="O163" s="75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180" t="s">
        <v>242</v>
      </c>
      <c r="AT163" s="180" t="s">
        <v>146</v>
      </c>
      <c r="AU163" s="180" t="s">
        <v>81</v>
      </c>
      <c r="AY163" s="22" t="s">
        <v>144</v>
      </c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22" t="s">
        <v>79</v>
      </c>
      <c r="BK163" s="181">
        <f>ROUND(I163*H163,2)</f>
        <v>0</v>
      </c>
      <c r="BL163" s="22" t="s">
        <v>242</v>
      </c>
      <c r="BM163" s="180" t="s">
        <v>2341</v>
      </c>
    </row>
    <row r="164" s="2" customFormat="1">
      <c r="A164" s="41"/>
      <c r="B164" s="42"/>
      <c r="C164" s="41"/>
      <c r="D164" s="182" t="s">
        <v>153</v>
      </c>
      <c r="E164" s="41"/>
      <c r="F164" s="183" t="s">
        <v>2342</v>
      </c>
      <c r="G164" s="41"/>
      <c r="H164" s="41"/>
      <c r="I164" s="184"/>
      <c r="J164" s="41"/>
      <c r="K164" s="41"/>
      <c r="L164" s="42"/>
      <c r="M164" s="185"/>
      <c r="N164" s="186"/>
      <c r="O164" s="75"/>
      <c r="P164" s="75"/>
      <c r="Q164" s="75"/>
      <c r="R164" s="75"/>
      <c r="S164" s="75"/>
      <c r="T164" s="76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2" t="s">
        <v>153</v>
      </c>
      <c r="AU164" s="22" t="s">
        <v>81</v>
      </c>
    </row>
    <row r="165" s="2" customFormat="1" ht="16.5" customHeight="1">
      <c r="A165" s="41"/>
      <c r="B165" s="168"/>
      <c r="C165" s="169" t="s">
        <v>317</v>
      </c>
      <c r="D165" s="169" t="s">
        <v>146</v>
      </c>
      <c r="E165" s="170" t="s">
        <v>2343</v>
      </c>
      <c r="F165" s="171" t="s">
        <v>2344</v>
      </c>
      <c r="G165" s="172" t="s">
        <v>171</v>
      </c>
      <c r="H165" s="173">
        <v>18.300000000000001</v>
      </c>
      <c r="I165" s="174"/>
      <c r="J165" s="175">
        <f>ROUND(I165*H165,2)</f>
        <v>0</v>
      </c>
      <c r="K165" s="171" t="s">
        <v>150</v>
      </c>
      <c r="L165" s="42"/>
      <c r="M165" s="176" t="s">
        <v>3</v>
      </c>
      <c r="N165" s="177" t="s">
        <v>42</v>
      </c>
      <c r="O165" s="75"/>
      <c r="P165" s="178">
        <f>O165*H165</f>
        <v>0</v>
      </c>
      <c r="Q165" s="178">
        <v>0.00019236000000000001</v>
      </c>
      <c r="R165" s="178">
        <f>Q165*H165</f>
        <v>0.0035201880000000005</v>
      </c>
      <c r="S165" s="178">
        <v>0</v>
      </c>
      <c r="T165" s="179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180" t="s">
        <v>151</v>
      </c>
      <c r="AT165" s="180" t="s">
        <v>146</v>
      </c>
      <c r="AU165" s="180" t="s">
        <v>81</v>
      </c>
      <c r="AY165" s="22" t="s">
        <v>144</v>
      </c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22" t="s">
        <v>79</v>
      </c>
      <c r="BK165" s="181">
        <f>ROUND(I165*H165,2)</f>
        <v>0</v>
      </c>
      <c r="BL165" s="22" t="s">
        <v>151</v>
      </c>
      <c r="BM165" s="180" t="s">
        <v>2345</v>
      </c>
    </row>
    <row r="166" s="2" customFormat="1">
      <c r="A166" s="41"/>
      <c r="B166" s="42"/>
      <c r="C166" s="41"/>
      <c r="D166" s="182" t="s">
        <v>153</v>
      </c>
      <c r="E166" s="41"/>
      <c r="F166" s="183" t="s">
        <v>2346</v>
      </c>
      <c r="G166" s="41"/>
      <c r="H166" s="41"/>
      <c r="I166" s="184"/>
      <c r="J166" s="41"/>
      <c r="K166" s="41"/>
      <c r="L166" s="42"/>
      <c r="M166" s="185"/>
      <c r="N166" s="186"/>
      <c r="O166" s="75"/>
      <c r="P166" s="75"/>
      <c r="Q166" s="75"/>
      <c r="R166" s="75"/>
      <c r="S166" s="75"/>
      <c r="T166" s="76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2" t="s">
        <v>153</v>
      </c>
      <c r="AU166" s="22" t="s">
        <v>81</v>
      </c>
    </row>
    <row r="167" s="2" customFormat="1" ht="24.15" customHeight="1">
      <c r="A167" s="41"/>
      <c r="B167" s="168"/>
      <c r="C167" s="169" t="s">
        <v>322</v>
      </c>
      <c r="D167" s="169" t="s">
        <v>146</v>
      </c>
      <c r="E167" s="170" t="s">
        <v>2347</v>
      </c>
      <c r="F167" s="171" t="s">
        <v>2348</v>
      </c>
      <c r="G167" s="172" t="s">
        <v>171</v>
      </c>
      <c r="H167" s="173">
        <v>18.300000000000001</v>
      </c>
      <c r="I167" s="174"/>
      <c r="J167" s="175">
        <f>ROUND(I167*H167,2)</f>
        <v>0</v>
      </c>
      <c r="K167" s="171" t="s">
        <v>150</v>
      </c>
      <c r="L167" s="42"/>
      <c r="M167" s="176" t="s">
        <v>3</v>
      </c>
      <c r="N167" s="177" t="s">
        <v>42</v>
      </c>
      <c r="O167" s="75"/>
      <c r="P167" s="178">
        <f>O167*H167</f>
        <v>0</v>
      </c>
      <c r="Q167" s="178">
        <v>7.3499999999999998E-05</v>
      </c>
      <c r="R167" s="178">
        <f>Q167*H167</f>
        <v>0.00134505</v>
      </c>
      <c r="S167" s="178">
        <v>0</v>
      </c>
      <c r="T167" s="17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180" t="s">
        <v>151</v>
      </c>
      <c r="AT167" s="180" t="s">
        <v>146</v>
      </c>
      <c r="AU167" s="180" t="s">
        <v>81</v>
      </c>
      <c r="AY167" s="22" t="s">
        <v>144</v>
      </c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22" t="s">
        <v>79</v>
      </c>
      <c r="BK167" s="181">
        <f>ROUND(I167*H167,2)</f>
        <v>0</v>
      </c>
      <c r="BL167" s="22" t="s">
        <v>151</v>
      </c>
      <c r="BM167" s="180" t="s">
        <v>2349</v>
      </c>
    </row>
    <row r="168" s="2" customFormat="1">
      <c r="A168" s="41"/>
      <c r="B168" s="42"/>
      <c r="C168" s="41"/>
      <c r="D168" s="182" t="s">
        <v>153</v>
      </c>
      <c r="E168" s="41"/>
      <c r="F168" s="183" t="s">
        <v>2350</v>
      </c>
      <c r="G168" s="41"/>
      <c r="H168" s="41"/>
      <c r="I168" s="184"/>
      <c r="J168" s="41"/>
      <c r="K168" s="41"/>
      <c r="L168" s="42"/>
      <c r="M168" s="215"/>
      <c r="N168" s="216"/>
      <c r="O168" s="217"/>
      <c r="P168" s="217"/>
      <c r="Q168" s="217"/>
      <c r="R168" s="217"/>
      <c r="S168" s="217"/>
      <c r="T168" s="21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2" t="s">
        <v>153</v>
      </c>
      <c r="AU168" s="22" t="s">
        <v>81</v>
      </c>
    </row>
    <row r="169" s="2" customFormat="1" ht="6.96" customHeight="1">
      <c r="A169" s="41"/>
      <c r="B169" s="58"/>
      <c r="C169" s="59"/>
      <c r="D169" s="59"/>
      <c r="E169" s="59"/>
      <c r="F169" s="59"/>
      <c r="G169" s="59"/>
      <c r="H169" s="59"/>
      <c r="I169" s="59"/>
      <c r="J169" s="59"/>
      <c r="K169" s="59"/>
      <c r="L169" s="42"/>
      <c r="M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</sheetData>
  <autoFilter ref="C85:K16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32251102"/>
    <hyperlink ref="F93" r:id="rId2" display="https://podminky.urs.cz/item/CS_URS_2025_01/129001101"/>
    <hyperlink ref="F97" r:id="rId3" display="https://podminky.urs.cz/item/CS_URS_2025_01/151101101"/>
    <hyperlink ref="F100" r:id="rId4" display="https://podminky.urs.cz/item/CS_URS_2025_01/151101111"/>
    <hyperlink ref="F102" r:id="rId5" display="https://podminky.urs.cz/item/CS_URS_2025_01/119001401"/>
    <hyperlink ref="F104" r:id="rId6" display="https://podminky.urs.cz/item/CS_URS_2025_01/119001421"/>
    <hyperlink ref="F106" r:id="rId7" display="https://podminky.urs.cz/item/CS_URS_2025_01/174111101"/>
    <hyperlink ref="F109" r:id="rId8" display="https://podminky.urs.cz/item/CS_URS_2025_01/175111101"/>
    <hyperlink ref="F115" r:id="rId9" display="https://podminky.urs.cz/item/CS_URS_2025_01/162751117"/>
    <hyperlink ref="F120" r:id="rId10" display="https://podminky.urs.cz/item/CS_URS_2025_01/162751119"/>
    <hyperlink ref="F124" r:id="rId11" display="https://podminky.urs.cz/item/CS_URS_2025_01/997013873"/>
    <hyperlink ref="F129" r:id="rId12" display="https://podminky.urs.cz/item/CS_URS_2025_01/451572111"/>
    <hyperlink ref="F133" r:id="rId13" display="https://podminky.urs.cz/item/CS_URS_2025_01/998276101"/>
    <hyperlink ref="F138" r:id="rId14" display="https://podminky.urs.cz/item/CS_URS_2025_01/722270102"/>
    <hyperlink ref="F140" r:id="rId15" display="https://podminky.urs.cz/item/CS_URS_2025_01/722220233"/>
    <hyperlink ref="F142" r:id="rId16" display="https://podminky.urs.cz/item/CS_URS_2025_01/871161211"/>
    <hyperlink ref="F148" r:id="rId17" display="https://podminky.urs.cz/item/CS_URS_2025_01/877241122"/>
    <hyperlink ref="F151" r:id="rId18" display="https://podminky.urs.cz/item/CS_URS_2025_01/891171324"/>
    <hyperlink ref="F154" r:id="rId19" display="https://podminky.urs.cz/item/CS_URS_2025_01/722219191"/>
    <hyperlink ref="F157" r:id="rId20" display="https://podminky.urs.cz/item/CS_URS_2025_01/899401112"/>
    <hyperlink ref="F160" r:id="rId21" display="https://podminky.urs.cz/item/CS_URS_2025_01/892233122"/>
    <hyperlink ref="F164" r:id="rId22" display="https://podminky.urs.cz/item/CS_URS_2025_01/892241111"/>
    <hyperlink ref="F166" r:id="rId23" display="https://podminky.urs.cz/item/CS_URS_2025_01/899721111"/>
    <hyperlink ref="F168" r:id="rId24" display="https://podminky.urs.cz/item/CS_URS_2025_01/899722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2025-07-10T14:27:12Z</dcterms:created>
  <dcterms:modified xsi:type="dcterms:W3CDTF">2025-07-10T14:27:31Z</dcterms:modified>
</cp:coreProperties>
</file>