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5\011-Stavba veřejné infrastruktury - lokalita Stará Lípa\"/>
    </mc:Choice>
  </mc:AlternateContent>
  <xr:revisionPtr revIDLastSave="0" documentId="13_ncr:1_{90D531E0-4EBB-477E-9F83-2E48F00441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A B - NABÍDKA" sheetId="6" r:id="rId1"/>
    <sheet name="Rekapitulace stavby" sheetId="1" r:id="rId2"/>
    <sheet name="SO.01.1 - Vzorová splaško..." sheetId="2" r:id="rId3"/>
    <sheet name="SO.02.1 - Vzorová dešťová..." sheetId="3" r:id="rId4"/>
    <sheet name="SO.03.1 - Vzorová vodovod..." sheetId="4" r:id="rId5"/>
    <sheet name="Seznam figur" sheetId="5" r:id="rId6"/>
  </sheets>
  <definedNames>
    <definedName name="_xlnm._FilterDatabase" localSheetId="2" hidden="1">'SO.01.1 - Vzorová splaško...'!$C$123:$K$200</definedName>
    <definedName name="_xlnm._FilterDatabase" localSheetId="3" hidden="1">'SO.02.1 - Vzorová dešťová...'!$C$123:$K$200</definedName>
    <definedName name="_xlnm._FilterDatabase" localSheetId="4" hidden="1">'SO.03.1 - Vzorová vodovod...'!$C$122:$K$200</definedName>
    <definedName name="_xlnm.Print_Titles" localSheetId="1">'Rekapitulace stavby'!$92:$92</definedName>
    <definedName name="_xlnm.Print_Titles" localSheetId="5">'Seznam figur'!$9:$9</definedName>
    <definedName name="_xlnm.Print_Titles" localSheetId="2">'SO.01.1 - Vzorová splaško...'!$123:$123</definedName>
    <definedName name="_xlnm.Print_Titles" localSheetId="3">'SO.02.1 - Vzorová dešťová...'!$123:$123</definedName>
    <definedName name="_xlnm.Print_Titles" localSheetId="4">'SO.03.1 - Vzorová vodovod...'!$122:$122</definedName>
    <definedName name="_xlnm.Print_Area" localSheetId="1">'Rekapitulace stavby'!$D$4:$AO$76,'Rekapitulace stavby'!$C$82:$AQ$98</definedName>
    <definedName name="_xlnm.Print_Area" localSheetId="5">'Seznam figur'!$C$4:$G$142</definedName>
    <definedName name="_xlnm.Print_Area" localSheetId="2">'SO.01.1 - Vzorová splaško...'!$C$4:$J$76,'SO.01.1 - Vzorová splaško...'!$C$82:$J$105,'SO.01.1 - Vzorová splaško...'!$C$111:$K$200</definedName>
    <definedName name="_xlnm.Print_Area" localSheetId="3">'SO.02.1 - Vzorová dešťová...'!$C$4:$J$76,'SO.02.1 - Vzorová dešťová...'!$C$82:$J$105,'SO.02.1 - Vzorová dešťová...'!$C$111:$K$200</definedName>
    <definedName name="_xlnm.Print_Area" localSheetId="4">'SO.03.1 - Vzorová vodovod...'!$C$4:$J$76,'SO.03.1 - Vzorová vodovod...'!$C$82:$J$104,'SO.03.1 - Vzorová vodovod...'!$C$110:$K$200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7" i="5"/>
  <c r="J37" i="4"/>
  <c r="J36" i="4"/>
  <c r="AY97" i="1"/>
  <c r="J35" i="4"/>
  <c r="AX97" i="1"/>
  <c r="BI199" i="4"/>
  <c r="BH199" i="4"/>
  <c r="BG199" i="4"/>
  <c r="BF199" i="4"/>
  <c r="T199" i="4"/>
  <c r="T198" i="4"/>
  <c r="R199" i="4"/>
  <c r="R198" i="4"/>
  <c r="P199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T183" i="4"/>
  <c r="R184" i="4"/>
  <c r="R183" i="4"/>
  <c r="P184" i="4"/>
  <c r="P183" i="4" s="1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T160" i="4"/>
  <c r="R161" i="4"/>
  <c r="R160" i="4"/>
  <c r="P161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J120" i="4"/>
  <c r="F119" i="4"/>
  <c r="F117" i="4"/>
  <c r="E115" i="4"/>
  <c r="J92" i="4"/>
  <c r="F91" i="4"/>
  <c r="F89" i="4"/>
  <c r="E87" i="4"/>
  <c r="J21" i="4"/>
  <c r="E21" i="4"/>
  <c r="J119" i="4" s="1"/>
  <c r="J20" i="4"/>
  <c r="J18" i="4"/>
  <c r="E18" i="4"/>
  <c r="F92" i="4"/>
  <c r="J17" i="4"/>
  <c r="J12" i="4"/>
  <c r="J89" i="4"/>
  <c r="E7" i="4"/>
  <c r="E113" i="4" s="1"/>
  <c r="J37" i="3"/>
  <c r="J36" i="3"/>
  <c r="AY96" i="1"/>
  <c r="J35" i="3"/>
  <c r="AX96" i="1" s="1"/>
  <c r="BI199" i="3"/>
  <c r="BH199" i="3"/>
  <c r="BG199" i="3"/>
  <c r="BF199" i="3"/>
  <c r="T199" i="3"/>
  <c r="T198" i="3"/>
  <c r="R199" i="3"/>
  <c r="R198" i="3" s="1"/>
  <c r="P199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T182" i="3"/>
  <c r="R183" i="3"/>
  <c r="R182" i="3" s="1"/>
  <c r="P183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T168" i="3" s="1"/>
  <c r="R169" i="3"/>
  <c r="R168" i="3"/>
  <c r="P169" i="3"/>
  <c r="P168" i="3" s="1"/>
  <c r="BI166" i="3"/>
  <c r="BH166" i="3"/>
  <c r="BG166" i="3"/>
  <c r="BF166" i="3"/>
  <c r="T166" i="3"/>
  <c r="T165" i="3"/>
  <c r="R166" i="3"/>
  <c r="R165" i="3" s="1"/>
  <c r="P166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F120" i="3"/>
  <c r="F118" i="3"/>
  <c r="E116" i="3"/>
  <c r="J92" i="3"/>
  <c r="F91" i="3"/>
  <c r="F89" i="3"/>
  <c r="E87" i="3"/>
  <c r="J21" i="3"/>
  <c r="E21" i="3"/>
  <c r="J120" i="3" s="1"/>
  <c r="J20" i="3"/>
  <c r="J18" i="3"/>
  <c r="E18" i="3"/>
  <c r="F121" i="3"/>
  <c r="J17" i="3"/>
  <c r="J12" i="3"/>
  <c r="J89" i="3"/>
  <c r="E7" i="3"/>
  <c r="E85" i="3" s="1"/>
  <c r="J37" i="2"/>
  <c r="J36" i="2"/>
  <c r="AY95" i="1"/>
  <c r="J35" i="2"/>
  <c r="AX95" i="1"/>
  <c r="BI199" i="2"/>
  <c r="BH199" i="2"/>
  <c r="BG199" i="2"/>
  <c r="BF199" i="2"/>
  <c r="T199" i="2"/>
  <c r="T198" i="2"/>
  <c r="R199" i="2"/>
  <c r="R198" i="2"/>
  <c r="P199" i="2"/>
  <c r="P198" i="2" s="1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T182" i="2" s="1"/>
  <c r="R183" i="2"/>
  <c r="R182" i="2" s="1"/>
  <c r="P183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T168" i="2"/>
  <c r="R169" i="2"/>
  <c r="R168" i="2" s="1"/>
  <c r="P169" i="2"/>
  <c r="P168" i="2" s="1"/>
  <c r="BI166" i="2"/>
  <c r="BH166" i="2"/>
  <c r="BG166" i="2"/>
  <c r="BF166" i="2"/>
  <c r="T166" i="2"/>
  <c r="T165" i="2" s="1"/>
  <c r="R166" i="2"/>
  <c r="R165" i="2" s="1"/>
  <c r="P166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J121" i="2"/>
  <c r="F120" i="2"/>
  <c r="F118" i="2"/>
  <c r="E116" i="2"/>
  <c r="J92" i="2"/>
  <c r="F91" i="2"/>
  <c r="F89" i="2"/>
  <c r="E87" i="2"/>
  <c r="J21" i="2"/>
  <c r="E21" i="2"/>
  <c r="J91" i="2" s="1"/>
  <c r="J20" i="2"/>
  <c r="J18" i="2"/>
  <c r="E18" i="2"/>
  <c r="F121" i="2" s="1"/>
  <c r="J17" i="2"/>
  <c r="J12" i="2"/>
  <c r="J118" i="2" s="1"/>
  <c r="E7" i="2"/>
  <c r="E85" i="2" s="1"/>
  <c r="L90" i="1"/>
  <c r="AM90" i="1"/>
  <c r="AM89" i="1"/>
  <c r="L89" i="1"/>
  <c r="AM87" i="1"/>
  <c r="L87" i="1"/>
  <c r="L85" i="1"/>
  <c r="L84" i="1"/>
  <c r="J147" i="2"/>
  <c r="BK127" i="2"/>
  <c r="BK199" i="2"/>
  <c r="J176" i="2"/>
  <c r="BK154" i="2"/>
  <c r="J194" i="2"/>
  <c r="BK179" i="2"/>
  <c r="BK176" i="2"/>
  <c r="J169" i="2"/>
  <c r="BK152" i="2"/>
  <c r="J135" i="2"/>
  <c r="J188" i="3"/>
  <c r="J169" i="3"/>
  <c r="J149" i="3"/>
  <c r="J194" i="3"/>
  <c r="BK152" i="3"/>
  <c r="BK179" i="3"/>
  <c r="J142" i="3"/>
  <c r="BK188" i="3"/>
  <c r="J129" i="3"/>
  <c r="J179" i="3"/>
  <c r="J131" i="3"/>
  <c r="BK171" i="4"/>
  <c r="J194" i="4"/>
  <c r="J149" i="4"/>
  <c r="J175" i="4"/>
  <c r="J140" i="4"/>
  <c r="J171" i="4"/>
  <c r="BK177" i="4"/>
  <c r="BK194" i="4"/>
  <c r="BK149" i="4"/>
  <c r="J190" i="2"/>
  <c r="J140" i="2"/>
  <c r="J196" i="2"/>
  <c r="BK181" i="2"/>
  <c r="J159" i="2"/>
  <c r="BK140" i="2"/>
  <c r="BK192" i="2"/>
  <c r="J174" i="2"/>
  <c r="J154" i="2"/>
  <c r="J144" i="2"/>
  <c r="J127" i="2"/>
  <c r="BK176" i="3"/>
  <c r="BK163" i="3"/>
  <c r="BK129" i="3"/>
  <c r="BK157" i="3"/>
  <c r="J190" i="3"/>
  <c r="BK147" i="3"/>
  <c r="BK186" i="3"/>
  <c r="J127" i="3"/>
  <c r="BK159" i="3"/>
  <c r="J147" i="3"/>
  <c r="J196" i="4"/>
  <c r="J147" i="4"/>
  <c r="BK187" i="4"/>
  <c r="J142" i="4"/>
  <c r="BK158" i="4"/>
  <c r="J191" i="4"/>
  <c r="J161" i="4"/>
  <c r="J135" i="4"/>
  <c r="J144" i="4"/>
  <c r="J179" i="4"/>
  <c r="J152" i="2"/>
  <c r="BK135" i="2"/>
  <c r="BK188" i="2"/>
  <c r="J179" i="2"/>
  <c r="J163" i="2"/>
  <c r="J132" i="2"/>
  <c r="BK190" i="2"/>
  <c r="J139" i="3"/>
  <c r="J181" i="3"/>
  <c r="J176" i="3"/>
  <c r="J192" i="3"/>
  <c r="J157" i="3"/>
  <c r="BK149" i="3"/>
  <c r="J199" i="4"/>
  <c r="J177" i="4"/>
  <c r="J189" i="4"/>
  <c r="BK154" i="4"/>
  <c r="J168" i="4"/>
  <c r="BK199" i="4"/>
  <c r="J158" i="4"/>
  <c r="J132" i="4"/>
  <c r="J154" i="4"/>
  <c r="BK173" i="4"/>
  <c r="BK132" i="4"/>
  <c r="BK163" i="2"/>
  <c r="BK132" i="2"/>
  <c r="BK183" i="2"/>
  <c r="J166" i="2"/>
  <c r="J142" i="2"/>
  <c r="J192" i="2"/>
  <c r="J183" i="2"/>
  <c r="BK159" i="2"/>
  <c r="BK147" i="2"/>
  <c r="BK192" i="3"/>
  <c r="BK174" i="3"/>
  <c r="J152" i="3"/>
  <c r="J186" i="3"/>
  <c r="BK199" i="3"/>
  <c r="BK136" i="3"/>
  <c r="BK169" i="3"/>
  <c r="BK131" i="3"/>
  <c r="J166" i="3"/>
  <c r="J199" i="3"/>
  <c r="BK127" i="3"/>
  <c r="J181" i="4"/>
  <c r="BK126" i="4"/>
  <c r="BK161" i="4"/>
  <c r="J166" i="4"/>
  <c r="BK189" i="4"/>
  <c r="BK138" i="4"/>
  <c r="BK140" i="4"/>
  <c r="BK168" i="4"/>
  <c r="J126" i="4"/>
  <c r="BK186" i="2"/>
  <c r="BK142" i="2"/>
  <c r="J188" i="2"/>
  <c r="BK174" i="2"/>
  <c r="J149" i="2"/>
  <c r="BK196" i="2"/>
  <c r="J186" i="2"/>
  <c r="BK166" i="2"/>
  <c r="BK149" i="2"/>
  <c r="J196" i="3"/>
  <c r="BK181" i="3"/>
  <c r="BK166" i="3"/>
  <c r="BK144" i="3"/>
  <c r="J159" i="3"/>
  <c r="BK183" i="3"/>
  <c r="BK196" i="3"/>
  <c r="J154" i="3"/>
  <c r="BK194" i="3"/>
  <c r="BK154" i="3"/>
  <c r="J144" i="3"/>
  <c r="J192" i="4"/>
  <c r="BK144" i="4"/>
  <c r="BK184" i="4"/>
  <c r="BK147" i="4"/>
  <c r="J152" i="4"/>
  <c r="BK175" i="4"/>
  <c r="BK142" i="4"/>
  <c r="J173" i="4"/>
  <c r="J184" i="4"/>
  <c r="J138" i="4"/>
  <c r="J157" i="2"/>
  <c r="J138" i="2"/>
  <c r="J199" i="2"/>
  <c r="BK169" i="2"/>
  <c r="BK144" i="2"/>
  <c r="BK194" i="2"/>
  <c r="J181" i="2"/>
  <c r="BK157" i="2"/>
  <c r="BK138" i="2"/>
  <c r="AS94" i="1"/>
  <c r="J136" i="3"/>
  <c r="J163" i="3"/>
  <c r="BK142" i="3"/>
  <c r="J183" i="3"/>
  <c r="BK139" i="3"/>
  <c r="J174" i="3"/>
  <c r="BK190" i="3"/>
  <c r="BK191" i="4"/>
  <c r="BK196" i="4"/>
  <c r="BK179" i="4"/>
  <c r="BK181" i="4"/>
  <c r="BK135" i="4"/>
  <c r="BK152" i="4"/>
  <c r="J187" i="4"/>
  <c r="BK192" i="4"/>
  <c r="BK166" i="4"/>
  <c r="T126" i="3" l="1"/>
  <c r="P173" i="3"/>
  <c r="P185" i="3"/>
  <c r="R126" i="2"/>
  <c r="T173" i="2"/>
  <c r="T125" i="4"/>
  <c r="P126" i="2"/>
  <c r="P125" i="2"/>
  <c r="P124" i="2" s="1"/>
  <c r="AU95" i="1" s="1"/>
  <c r="P173" i="2"/>
  <c r="P185" i="2"/>
  <c r="R126" i="3"/>
  <c r="R173" i="3"/>
  <c r="BK185" i="3"/>
  <c r="J185" i="3"/>
  <c r="J103" i="3" s="1"/>
  <c r="P125" i="4"/>
  <c r="T185" i="2"/>
  <c r="BK126" i="3"/>
  <c r="J126" i="3" s="1"/>
  <c r="J98" i="3" s="1"/>
  <c r="T173" i="3"/>
  <c r="R185" i="3"/>
  <c r="P165" i="4"/>
  <c r="T126" i="2"/>
  <c r="T125" i="2" s="1"/>
  <c r="T124" i="2" s="1"/>
  <c r="R173" i="2"/>
  <c r="R185" i="2"/>
  <c r="BK125" i="4"/>
  <c r="J125" i="4" s="1"/>
  <c r="J98" i="4" s="1"/>
  <c r="BK165" i="4"/>
  <c r="J165" i="4" s="1"/>
  <c r="J100" i="4" s="1"/>
  <c r="T165" i="4"/>
  <c r="R186" i="4"/>
  <c r="BK126" i="2"/>
  <c r="J126" i="2" s="1"/>
  <c r="J98" i="2" s="1"/>
  <c r="BK173" i="2"/>
  <c r="J173" i="2" s="1"/>
  <c r="J101" i="2" s="1"/>
  <c r="BK185" i="2"/>
  <c r="J185" i="2"/>
  <c r="J103" i="2"/>
  <c r="P126" i="3"/>
  <c r="P125" i="3" s="1"/>
  <c r="P124" i="3" s="1"/>
  <c r="AU96" i="1" s="1"/>
  <c r="BK173" i="3"/>
  <c r="J173" i="3" s="1"/>
  <c r="J101" i="3" s="1"/>
  <c r="T185" i="3"/>
  <c r="R125" i="4"/>
  <c r="R124" i="4" s="1"/>
  <c r="R123" i="4" s="1"/>
  <c r="R165" i="4"/>
  <c r="BK186" i="4"/>
  <c r="J186" i="4" s="1"/>
  <c r="J102" i="4" s="1"/>
  <c r="P186" i="4"/>
  <c r="T186" i="4"/>
  <c r="BK165" i="2"/>
  <c r="J165" i="2"/>
  <c r="J99" i="2" s="1"/>
  <c r="BK182" i="2"/>
  <c r="J182" i="2" s="1"/>
  <c r="J102" i="2" s="1"/>
  <c r="BK168" i="2"/>
  <c r="J168" i="2"/>
  <c r="J100" i="2" s="1"/>
  <c r="BK198" i="3"/>
  <c r="J198" i="3" s="1"/>
  <c r="J104" i="3" s="1"/>
  <c r="BK165" i="3"/>
  <c r="J165" i="3"/>
  <c r="J99" i="3"/>
  <c r="BK168" i="3"/>
  <c r="J168" i="3" s="1"/>
  <c r="J100" i="3" s="1"/>
  <c r="BK160" i="4"/>
  <c r="J160" i="4"/>
  <c r="J99" i="4" s="1"/>
  <c r="BK198" i="2"/>
  <c r="J198" i="2"/>
  <c r="J104" i="2"/>
  <c r="BK182" i="3"/>
  <c r="J182" i="3"/>
  <c r="J102" i="3" s="1"/>
  <c r="BK183" i="4"/>
  <c r="J183" i="4" s="1"/>
  <c r="J101" i="4" s="1"/>
  <c r="BK198" i="4"/>
  <c r="J198" i="4"/>
  <c r="J103" i="4" s="1"/>
  <c r="E85" i="4"/>
  <c r="BE147" i="4"/>
  <c r="BE161" i="4"/>
  <c r="J117" i="4"/>
  <c r="BE149" i="4"/>
  <c r="BE152" i="4"/>
  <c r="BE171" i="4"/>
  <c r="BE189" i="4"/>
  <c r="BE196" i="4"/>
  <c r="BE199" i="4"/>
  <c r="J91" i="4"/>
  <c r="F120" i="4"/>
  <c r="BE140" i="4"/>
  <c r="BE166" i="4"/>
  <c r="BE173" i="4"/>
  <c r="BE181" i="4"/>
  <c r="BE187" i="4"/>
  <c r="BE194" i="4"/>
  <c r="BE154" i="4"/>
  <c r="BE179" i="4"/>
  <c r="BE184" i="4"/>
  <c r="BE192" i="4"/>
  <c r="BE126" i="4"/>
  <c r="BE138" i="4"/>
  <c r="BE144" i="4"/>
  <c r="BE158" i="4"/>
  <c r="BE177" i="4"/>
  <c r="BE191" i="4"/>
  <c r="BE132" i="4"/>
  <c r="BE135" i="4"/>
  <c r="BE142" i="4"/>
  <c r="BE168" i="4"/>
  <c r="BE175" i="4"/>
  <c r="J91" i="3"/>
  <c r="J118" i="3"/>
  <c r="BE142" i="3"/>
  <c r="BE163" i="3"/>
  <c r="BE176" i="3"/>
  <c r="BE188" i="3"/>
  <c r="BE192" i="3"/>
  <c r="E114" i="3"/>
  <c r="BE127" i="3"/>
  <c r="BE136" i="3"/>
  <c r="BE152" i="3"/>
  <c r="BE169" i="3"/>
  <c r="BE186" i="3"/>
  <c r="BE196" i="3"/>
  <c r="BE129" i="3"/>
  <c r="BE166" i="3"/>
  <c r="BE131" i="3"/>
  <c r="BE139" i="3"/>
  <c r="BE144" i="3"/>
  <c r="BE149" i="3"/>
  <c r="BE154" i="3"/>
  <c r="BE174" i="3"/>
  <c r="BE181" i="3"/>
  <c r="BE183" i="3"/>
  <c r="F92" i="3"/>
  <c r="BE147" i="3"/>
  <c r="BE157" i="3"/>
  <c r="BE159" i="3"/>
  <c r="BE179" i="3"/>
  <c r="BE190" i="3"/>
  <c r="BE194" i="3"/>
  <c r="BE199" i="3"/>
  <c r="J89" i="2"/>
  <c r="F92" i="2"/>
  <c r="J120" i="2"/>
  <c r="BE135" i="2"/>
  <c r="BE144" i="2"/>
  <c r="BE147" i="2"/>
  <c r="BE152" i="2"/>
  <c r="BE154" i="2"/>
  <c r="BE159" i="2"/>
  <c r="BE166" i="2"/>
  <c r="BE174" i="2"/>
  <c r="BE176" i="2"/>
  <c r="BE181" i="2"/>
  <c r="BE183" i="2"/>
  <c r="BE190" i="2"/>
  <c r="BE192" i="2"/>
  <c r="BE194" i="2"/>
  <c r="E114" i="2"/>
  <c r="BE127" i="2"/>
  <c r="BE140" i="2"/>
  <c r="BE142" i="2"/>
  <c r="BE149" i="2"/>
  <c r="BE169" i="2"/>
  <c r="BE179" i="2"/>
  <c r="BE196" i="2"/>
  <c r="BE132" i="2"/>
  <c r="BE138" i="2"/>
  <c r="BE157" i="2"/>
  <c r="BE163" i="2"/>
  <c r="BE186" i="2"/>
  <c r="BE188" i="2"/>
  <c r="BE199" i="2"/>
  <c r="F36" i="2"/>
  <c r="BC95" i="1" s="1"/>
  <c r="F34" i="3"/>
  <c r="BA96" i="1" s="1"/>
  <c r="F35" i="4"/>
  <c r="BB97" i="1" s="1"/>
  <c r="F35" i="2"/>
  <c r="BB95" i="1" s="1"/>
  <c r="F37" i="3"/>
  <c r="BD96" i="1" s="1"/>
  <c r="F37" i="4"/>
  <c r="BD97" i="1" s="1"/>
  <c r="F35" i="3"/>
  <c r="BB96" i="1" s="1"/>
  <c r="F36" i="3"/>
  <c r="BC96" i="1" s="1"/>
  <c r="F36" i="4"/>
  <c r="BC97" i="1" s="1"/>
  <c r="F34" i="2"/>
  <c r="BA95" i="1" s="1"/>
  <c r="J34" i="4"/>
  <c r="AW97" i="1" s="1"/>
  <c r="F37" i="2"/>
  <c r="BD95" i="1" s="1"/>
  <c r="J34" i="3"/>
  <c r="AW96" i="1" s="1"/>
  <c r="F34" i="4"/>
  <c r="BA97" i="1" s="1"/>
  <c r="J34" i="2"/>
  <c r="AW95" i="1" s="1"/>
  <c r="T124" i="4" l="1"/>
  <c r="T123" i="4" s="1"/>
  <c r="R125" i="2"/>
  <c r="R124" i="2" s="1"/>
  <c r="P124" i="4"/>
  <c r="P123" i="4"/>
  <c r="AU97" i="1" s="1"/>
  <c r="AU94" i="1" s="1"/>
  <c r="BK125" i="3"/>
  <c r="BK124" i="3" s="1"/>
  <c r="J124" i="3" s="1"/>
  <c r="J96" i="3" s="1"/>
  <c r="R125" i="3"/>
  <c r="R124" i="3"/>
  <c r="T125" i="3"/>
  <c r="T124" i="3" s="1"/>
  <c r="BK125" i="2"/>
  <c r="J125" i="2" s="1"/>
  <c r="J97" i="2" s="1"/>
  <c r="BK124" i="4"/>
  <c r="J124" i="4" s="1"/>
  <c r="J97" i="4" s="1"/>
  <c r="J33" i="3"/>
  <c r="AV96" i="1" s="1"/>
  <c r="AT96" i="1" s="1"/>
  <c r="BB94" i="1"/>
  <c r="W31" i="1" s="1"/>
  <c r="BD94" i="1"/>
  <c r="W33" i="1" s="1"/>
  <c r="J33" i="4"/>
  <c r="AV97" i="1" s="1"/>
  <c r="AT97" i="1" s="1"/>
  <c r="F33" i="2"/>
  <c r="AZ95" i="1" s="1"/>
  <c r="BC94" i="1"/>
  <c r="W32" i="1" s="1"/>
  <c r="BA94" i="1"/>
  <c r="W30" i="1" s="1"/>
  <c r="F33" i="4"/>
  <c r="AZ97" i="1" s="1"/>
  <c r="F33" i="3"/>
  <c r="AZ96" i="1" s="1"/>
  <c r="J33" i="2"/>
  <c r="AV95" i="1" s="1"/>
  <c r="AT95" i="1" s="1"/>
  <c r="J125" i="3" l="1"/>
  <c r="J97" i="3" s="1"/>
  <c r="BK124" i="2"/>
  <c r="J124" i="2" s="1"/>
  <c r="J30" i="2" s="1"/>
  <c r="AG95" i="1" s="1"/>
  <c r="C5" i="6" s="1"/>
  <c r="D5" i="6" s="1"/>
  <c r="BK123" i="4"/>
  <c r="J123" i="4" s="1"/>
  <c r="J96" i="4" s="1"/>
  <c r="J30" i="3"/>
  <c r="AG96" i="1" s="1"/>
  <c r="C7" i="6" s="1"/>
  <c r="D7" i="6" s="1"/>
  <c r="AX94" i="1"/>
  <c r="AW94" i="1"/>
  <c r="AK30" i="1" s="1"/>
  <c r="AY94" i="1"/>
  <c r="AZ94" i="1"/>
  <c r="W29" i="1" s="1"/>
  <c r="J39" i="2" l="1"/>
  <c r="J39" i="3"/>
  <c r="J96" i="2"/>
  <c r="AN96" i="1"/>
  <c r="AN95" i="1"/>
  <c r="J30" i="4"/>
  <c r="AG97" i="1" s="1"/>
  <c r="AV94" i="1"/>
  <c r="AK29" i="1" s="1"/>
  <c r="AG94" i="1" l="1"/>
  <c r="AK26" i="1" s="1"/>
  <c r="AK35" i="1" s="1"/>
  <c r="C6" i="6"/>
  <c r="D6" i="6" s="1"/>
  <c r="D8" i="6" s="1"/>
  <c r="J39" i="4"/>
  <c r="AN97" i="1"/>
  <c r="AT94" i="1"/>
  <c r="AN94" i="1" l="1"/>
</calcChain>
</file>

<file path=xl/sharedStrings.xml><?xml version="1.0" encoding="utf-8"?>
<sst xmlns="http://schemas.openxmlformats.org/spreadsheetml/2006/main" count="3507" uniqueCount="432">
  <si>
    <t>Export Komplet</t>
  </si>
  <si>
    <t/>
  </si>
  <si>
    <t>2.0</t>
  </si>
  <si>
    <t>ZAMOK</t>
  </si>
  <si>
    <t>False</t>
  </si>
  <si>
    <t>{6ed401e5-b199-4e9b-b140-1a23d09492b8}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</si>
  <si>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</si>
  <si>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</si>
  <si>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</si>
  <si>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</si>
  <si>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</si>
  <si>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</si>
  <si>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</si>
  <si>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</si>
  <si>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230416_2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</si>
  <si>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</si>
  <si>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</si>
  <si>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Stavba veřejné infrastruktury Stará Lípa</t>
  </si>
  <si>
    <t>KSO:</t>
  </si>
  <si>
    <t>CC-CZ:</t>
  </si>
  <si>
    <t>Místo:</t>
  </si>
  <si>
    <t>Česká Lípa</t>
  </si>
  <si>
    <t>Datum:</t>
  </si>
  <si>
    <t>2. 9. 2025</t>
  </si>
  <si>
    <t>Zadavatel:</t>
  </si>
  <si>
    <t>IČ:</t>
  </si>
  <si>
    <t>00260428</t>
  </si>
  <si>
    <t>Město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</si>
  <si>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</si>
  <si>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</si>
  <si>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</si>
  <si>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</si>
  <si>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</si>
  <si>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</si>
  <si>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</si>
  <si>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05089425</t>
  </si>
  <si>
    <t>TIMAO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</si>
  <si>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</si>
  <si>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</si>
  <si>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</si>
  <si>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</si>
  <si>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</si>
  <si>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</si>
  <si>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</si>
  <si>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</si>
  <si>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</si>
  <si>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</si>
  <si>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</si>
  <si>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</si>
  <si>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</si>
  <si>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</si>
  <si>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</si>
  <si>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</si>
  <si>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</si>
  <si>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</si>
  <si>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</si>
  <si>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</si>
  <si>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</si>
  <si>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</si>
  <si>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</si>
  <si>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</si>
  <si>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</si>
  <si>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</si>
  <si>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</si>
  <si>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</si>
  <si>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</si>
  <si>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</si>
  <si>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</si>
  <si>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</si>
  <si>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</si>
  <si>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</si>
  <si>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</si>
  <si>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</si>
  <si>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</si>
  <si>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</si>
  <si>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</si>
  <si>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</si>
  <si>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</si>
  <si>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</si>
  <si>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</si>
  <si>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</si>
  <si>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</si>
  <si>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</si>
  <si>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SO.01.1</t>
  </si>
  <si>
    <t>Vzorová splašková přípojka</t>
  </si>
  <si>
    <t>STA</t>
  </si>
  <si>
    <t>1</t>
  </si>
  <si>
    <t>{6028e8ab-ce58-4164-8285-645171161453}</t>
  </si>
  <si>
    <t>2</t>
  </si>
  <si>
    <t>SO.02.1</t>
  </si>
  <si>
    <t>Vzorová dešťová přípojka</t>
  </si>
  <si>
    <t>{a98b320c-08a8-48aa-b3cf-9d7663c26e08}</t>
  </si>
  <si>
    <t>SO.03.1</t>
  </si>
  <si>
    <t>Vzorová vodovodní přípojka</t>
  </si>
  <si>
    <t>{897efaeb-59f9-4067-ba9e-24293eef00ff}</t>
  </si>
  <si>
    <t>BOX</t>
  </si>
  <si>
    <t>17,68</t>
  </si>
  <si>
    <t>LOZE</t>
  </si>
  <si>
    <t>0,715</t>
  </si>
  <si>
    <t>KRYCÍ LIST SOUPISU PRACÍ</t>
  </si>
  <si>
    <t>OBSYP</t>
  </si>
  <si>
    <t>3,103</t>
  </si>
  <si>
    <t>ZASYP</t>
  </si>
  <si>
    <t>5,906</t>
  </si>
  <si>
    <t>DOPRAVA</t>
  </si>
  <si>
    <t>3,89</t>
  </si>
  <si>
    <t>RYHA</t>
  </si>
  <si>
    <t>9,724</t>
  </si>
  <si>
    <t>Objekt:</t>
  </si>
  <si>
    <t>SO.01.1 - Vzorová splašková přípojka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</si>
  <si>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</si>
  <si>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</si>
  <si>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</si>
  <si>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</si>
  <si>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</si>
  <si>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</si>
  <si>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</si>
  <si>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</si>
  <si>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</si>
  <si>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</si>
  <si>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</si>
  <si>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</si>
  <si>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</si>
  <si>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</si>
  <si>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</si>
  <si>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</si>
  <si>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</si>
  <si>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</si>
  <si>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</si>
  <si>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</si>
  <si>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</si>
  <si>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</si>
  <si>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</si>
  <si>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</si>
  <si>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</si>
  <si>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</si>
  <si>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</si>
  <si>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</si>
  <si>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</si>
  <si>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</si>
  <si>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</si>
  <si>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132254201</t>
  </si>
  <si>
    <t>Hloubení zapažených rýh š do 2000 mm v hornině třídy těžitelnosti I skupiny 3 objem do 20 m3</t>
  </si>
  <si>
    <t>m3</t>
  </si>
  <si>
    <t>CS ÚRS 2025 02</t>
  </si>
  <si>
    <t>4</t>
  </si>
  <si>
    <t>113755468</t>
  </si>
  <si>
    <t>VV</t>
  </si>
  <si>
    <t>délka*šířka výkopu * průměrný hloubka výkopu - průměrná skladba povrchu*1,1 (10 % nadvýlom)</t>
  </si>
  <si>
    <t>6,5*1*(1,8-0,44)*1,1</t>
  </si>
  <si>
    <t>40% skupina 3</t>
  </si>
  <si>
    <t>RYHA*0,4</t>
  </si>
  <si>
    <t>28</t>
  </si>
  <si>
    <t>132354201</t>
  </si>
  <si>
    <t>Hloubení zapažených rýh š do 2000 mm v hornině třídy těžitelnosti II skupiny 4 objem do 20 m3</t>
  </si>
  <si>
    <t>372876518</t>
  </si>
  <si>
    <t>30% skupina 4</t>
  </si>
  <si>
    <t>0,3*RYHA</t>
  </si>
  <si>
    <t>29</t>
  </si>
  <si>
    <t>132454201</t>
  </si>
  <si>
    <t>Hloubení zapažených rýh š do 2000 mm v hornině třídy těžitelnosti II skupiny 5 objem do 20 m3</t>
  </si>
  <si>
    <t>-1138355395</t>
  </si>
  <si>
    <t>25</t>
  </si>
  <si>
    <t>119001405</t>
  </si>
  <si>
    <t>Dočasné zajištění potrubí z PE DN do 200 mm</t>
  </si>
  <si>
    <t>m</t>
  </si>
  <si>
    <t>-532351448</t>
  </si>
  <si>
    <t>"předpokládané křížení se stávajícím potrubím (pouze odhad) "1*1</t>
  </si>
  <si>
    <t>26</t>
  </si>
  <si>
    <t>119001422</t>
  </si>
  <si>
    <t>Dočasné zajištění kabelů a kabelových tratí z 6 volně ložených kabelů</t>
  </si>
  <si>
    <t>-47536141</t>
  </si>
  <si>
    <t>"předpokládané křížení se stávajícími kabelovými trasami (pouze odhad) "2*1</t>
  </si>
  <si>
    <t>27</t>
  </si>
  <si>
    <t>139001101</t>
  </si>
  <si>
    <t>Příplatek za ztížení vykopávky v blízkosti podzemního vedení</t>
  </si>
  <si>
    <t>1113721366</t>
  </si>
  <si>
    <t>"celková délka křížení * 1,0 m délky výkopu * průměrná hloubka výkopu" (1+2)*1,0*(1,8-0,44)</t>
  </si>
  <si>
    <t>151811132</t>
  </si>
  <si>
    <t>Osazení pažicího boxu hl výkopu do 4 m š přes 1,2 do 2,5 m</t>
  </si>
  <si>
    <t>m2</t>
  </si>
  <si>
    <t>-1214142900</t>
  </si>
  <si>
    <t xml:space="preserve">Délka výkopu * průměrná hloubka *2 </t>
  </si>
  <si>
    <t>6,5*(1,8-0,44)*2</t>
  </si>
  <si>
    <t>3</t>
  </si>
  <si>
    <t>151811232</t>
  </si>
  <si>
    <t>Odstranění pažicího boxu hl výkopu do 4 m š přes 1,2 do 2,5 m</t>
  </si>
  <si>
    <t>741925159</t>
  </si>
  <si>
    <t>162351103</t>
  </si>
  <si>
    <t>Vodorovné přemístění přes 50 do 500 m výkopku/sypaniny z horniny třídy těžitelnosti I skupiny 1 až 3</t>
  </si>
  <si>
    <t>-1767471145</t>
  </si>
  <si>
    <t>vodorovná vnitrostaveništní doprava sypanin cca 40% dovezeného materiálu</t>
  </si>
  <si>
    <t>(LOZE+OBSYP+ZASYP)*0,4</t>
  </si>
  <si>
    <t>5</t>
  </si>
  <si>
    <t>167151111</t>
  </si>
  <si>
    <t>Nakládání výkopku z hornin třídy těžitelnosti I skupiny 1 až 3 přes 100 m3</t>
  </si>
  <si>
    <t>70223601</t>
  </si>
  <si>
    <t>6</t>
  </si>
  <si>
    <t>174151101</t>
  </si>
  <si>
    <t>Zásyp jam, šachet rýh nebo kolem objektů sypaninou se zhutněním</t>
  </si>
  <si>
    <t>1612439596</t>
  </si>
  <si>
    <t>zásyp rýhy</t>
  </si>
  <si>
    <t>RYHA-(OBSYP+LOZE)</t>
  </si>
  <si>
    <t>7</t>
  </si>
  <si>
    <t>M</t>
  </si>
  <si>
    <t>58331200</t>
  </si>
  <si>
    <t>štěrkopísek netříděný</t>
  </si>
  <si>
    <t>t</t>
  </si>
  <si>
    <t>8</t>
  </si>
  <si>
    <t>1715831049</t>
  </si>
  <si>
    <t>ZASYP*1,9</t>
  </si>
  <si>
    <t>175151101</t>
  </si>
  <si>
    <t>Obsypání potrubí strojně sypaninou bez prohození, uloženou do 3 m</t>
  </si>
  <si>
    <t>932202191</t>
  </si>
  <si>
    <t xml:space="preserve">Obsyp potrubí 300 mm nad záklenek *1,1 (10% nadvýlom) </t>
  </si>
  <si>
    <t>(6,5*1*(0,15+0,3)*1,1)-((3,14*0,15*0,15/4)*6,5)</t>
  </si>
  <si>
    <t>Součet</t>
  </si>
  <si>
    <t>9</t>
  </si>
  <si>
    <t>58331351</t>
  </si>
  <si>
    <t>kamenivo těžené drobné frakce 0/4</t>
  </si>
  <si>
    <t>-574830148</t>
  </si>
  <si>
    <t>OBSYP*1,9</t>
  </si>
  <si>
    <t>Svislé a kompletní konstrukce</t>
  </si>
  <si>
    <t>10</t>
  </si>
  <si>
    <t>359901211</t>
  </si>
  <si>
    <t>Monitoring stoky jakékoli výšky na nové kanalizaci</t>
  </si>
  <si>
    <t>438436605</t>
  </si>
  <si>
    <t>"celková délka stoky" 6,5</t>
  </si>
  <si>
    <t>Vodorovné konstrukce</t>
  </si>
  <si>
    <t>11</t>
  </si>
  <si>
    <t>451572111</t>
  </si>
  <si>
    <t>Lože pod potrubí otevřený výkop z kameniva drobného těženého</t>
  </si>
  <si>
    <t>1334210146</t>
  </si>
  <si>
    <t>Lože pod potrubí mostnosti 0,10 m *1,1 (10 % nadvýlom)</t>
  </si>
  <si>
    <t>6,5*1*0,1*1,1</t>
  </si>
  <si>
    <t>Vedení trubní dálková a přípojná</t>
  </si>
  <si>
    <t>871310310</t>
  </si>
  <si>
    <t>Montáž kanalizačního potrubí hladkého plnostěnného SN 10 z polypropylenu DN 150</t>
  </si>
  <si>
    <t>-1101885430</t>
  </si>
  <si>
    <t>"montáž potrubí splaškových přípojek" 6,5</t>
  </si>
  <si>
    <t>13</t>
  </si>
  <si>
    <t>28617003</t>
  </si>
  <si>
    <t>trubka kanalizační PP plnostěnná třívrstvá DN 150x1000mm SN10</t>
  </si>
  <si>
    <t>2062151809</t>
  </si>
  <si>
    <t>6,5</t>
  </si>
  <si>
    <t>6,5*1,015 'Přepočtené koeficientem množství</t>
  </si>
  <si>
    <t>30</t>
  </si>
  <si>
    <t>877310310</t>
  </si>
  <si>
    <t>Montáž kolen na kanalizačním potrubí z PP nebo tvrdého PVC-U trub hladkých plnostěnných DN 150</t>
  </si>
  <si>
    <t>kus</t>
  </si>
  <si>
    <t>343709462</t>
  </si>
  <si>
    <t>"montáž kolen na odbočky" 1</t>
  </si>
  <si>
    <t>31</t>
  </si>
  <si>
    <t>28654612</t>
  </si>
  <si>
    <t>koleno kanalizační PP DN 160x45°</t>
  </si>
  <si>
    <t>1073182875</t>
  </si>
  <si>
    <t>Ostatní konstrukce a práce, bourání</t>
  </si>
  <si>
    <t>14</t>
  </si>
  <si>
    <t>810351811</t>
  </si>
  <si>
    <t>Bourání stávajícího potrubí z betonu DN do 200</t>
  </si>
  <si>
    <t>-1938751919</t>
  </si>
  <si>
    <t>"rušení stávajícího kanalizačního potrubí" 6,5</t>
  </si>
  <si>
    <t>997</t>
  </si>
  <si>
    <t>Doprava suti a vybouraných hmot</t>
  </si>
  <si>
    <t>15</t>
  </si>
  <si>
    <t>997221551</t>
  </si>
  <si>
    <t>Vodorovná doprava suti ze sypkých materiálů do 1 km</t>
  </si>
  <si>
    <t>-1457050867</t>
  </si>
  <si>
    <t>RYHA*1,9</t>
  </si>
  <si>
    <t>16</t>
  </si>
  <si>
    <t>997221559</t>
  </si>
  <si>
    <t>Příplatek ZKD 1 km u vodorovné dopravy suti ze sypkých materiálů</t>
  </si>
  <si>
    <t>320384724</t>
  </si>
  <si>
    <t>18,476*5</t>
  </si>
  <si>
    <t>17</t>
  </si>
  <si>
    <t>997221571</t>
  </si>
  <si>
    <t>Vodorovná doprava vybouraných hmot do 1 km</t>
  </si>
  <si>
    <t>193164417</t>
  </si>
  <si>
    <t>1,17</t>
  </si>
  <si>
    <t>18</t>
  </si>
  <si>
    <t>997221579</t>
  </si>
  <si>
    <t>Příplatek ZKD 1 km u vodorovné dopravy vybouraných hmot</t>
  </si>
  <si>
    <t>1042497194</t>
  </si>
  <si>
    <t>1,17*5</t>
  </si>
  <si>
    <t>19</t>
  </si>
  <si>
    <t>997221861</t>
  </si>
  <si>
    <t>Poplatek za uložení na recyklační skládce (skládkovné) stavebního odpadu z prostého betonu pod kódem 17 01 01</t>
  </si>
  <si>
    <t>-1629073777</t>
  </si>
  <si>
    <t>20</t>
  </si>
  <si>
    <t>997221873</t>
  </si>
  <si>
    <t>Poplatek za uložení na recyklační skládce (skládkovné) stavebního odpadu zeminy a kamení zatříděného do Katalogu odpadů pod kódem 17 05 04</t>
  </si>
  <si>
    <t>-2113727950</t>
  </si>
  <si>
    <t>18,476</t>
  </si>
  <si>
    <t>998</t>
  </si>
  <si>
    <t>Přesun hmot</t>
  </si>
  <si>
    <t>24</t>
  </si>
  <si>
    <t>998276101</t>
  </si>
  <si>
    <t>Přesun hmot pro trubní vedení z trub z plastických hmot otevřený výkop</t>
  </si>
  <si>
    <t>742282931</t>
  </si>
  <si>
    <t>0,019</t>
  </si>
  <si>
    <t>7,579</t>
  </si>
  <si>
    <t>13,78</t>
  </si>
  <si>
    <t>3,761</t>
  </si>
  <si>
    <t>3,032</t>
  </si>
  <si>
    <t>SO.02.1 - Vzorová dešťová přípojka</t>
  </si>
  <si>
    <t>-1132212449</t>
  </si>
  <si>
    <t>-1938874647</t>
  </si>
  <si>
    <t>948871268</t>
  </si>
  <si>
    <t>6,5*1*(1,5-0,44)*1,1</t>
  </si>
  <si>
    <t>1187497100</t>
  </si>
  <si>
    <t>-133360112</t>
  </si>
  <si>
    <t>-785930677</t>
  </si>
  <si>
    <t>"celková délka křížení * 1,0 m délky výkopu * průměrná hloubka výkopu" (1+2)*1,0*(1,5-0,44)</t>
  </si>
  <si>
    <t>151811131</t>
  </si>
  <si>
    <t>Osazení pažicího boxu hl výkopu do 4 m š do 1,2 m</t>
  </si>
  <si>
    <t>446598918</t>
  </si>
  <si>
    <t>6,5*(1,5-0,44)*2</t>
  </si>
  <si>
    <t>151811231</t>
  </si>
  <si>
    <t>Odstranění pažicího boxu hl výkopu do 4 m š do 1,2 m</t>
  </si>
  <si>
    <t>-1194638299</t>
  </si>
  <si>
    <t>346931192</t>
  </si>
  <si>
    <t>-362949780</t>
  </si>
  <si>
    <t>1990637309</t>
  </si>
  <si>
    <t>-1154402624</t>
  </si>
  <si>
    <t>-1445062134</t>
  </si>
  <si>
    <t>-258103979</t>
  </si>
  <si>
    <t>-1981611034</t>
  </si>
  <si>
    <t>1960160816</t>
  </si>
  <si>
    <t>-67280121</t>
  </si>
  <si>
    <t>-2093708812</t>
  </si>
  <si>
    <t>871074906</t>
  </si>
  <si>
    <t>-807619013</t>
  </si>
  <si>
    <t>422343971</t>
  </si>
  <si>
    <t>1460907736</t>
  </si>
  <si>
    <t>59340746</t>
  </si>
  <si>
    <t>14,4*5</t>
  </si>
  <si>
    <t>22</t>
  </si>
  <si>
    <t>1920106147</t>
  </si>
  <si>
    <t>23</t>
  </si>
  <si>
    <t>642844090</t>
  </si>
  <si>
    <t>-1142342388</t>
  </si>
  <si>
    <t>1682403277</t>
  </si>
  <si>
    <t>14,4</t>
  </si>
  <si>
    <t>-280912785</t>
  </si>
  <si>
    <t>2,369</t>
  </si>
  <si>
    <t>4,495</t>
  </si>
  <si>
    <t>SO.03.1 - Vzorová vodovodní přípojka</t>
  </si>
  <si>
    <t>1767433103</t>
  </si>
  <si>
    <t>délka*šířka výkopu * průměrný hloubka výkopu - odstraněná povrchová vrstva *1,1 (10 % nadvýlom)</t>
  </si>
  <si>
    <t>"vodovodní přípojky" 6,5*(1,5-0,44)*1,1</t>
  </si>
  <si>
    <t>0,4*RYHA</t>
  </si>
  <si>
    <t>1538156050</t>
  </si>
  <si>
    <t>-744803008</t>
  </si>
  <si>
    <t>30% skupina 5</t>
  </si>
  <si>
    <t>897189912</t>
  </si>
  <si>
    <t>1749392361</t>
  </si>
  <si>
    <t>1675681909</t>
  </si>
  <si>
    <t>-1738664903</t>
  </si>
  <si>
    <t>470052865</t>
  </si>
  <si>
    <t>-659417979</t>
  </si>
  <si>
    <t>Zásyp rýhy</t>
  </si>
  <si>
    <t>RYHA-(LOZE+OBSYP)</t>
  </si>
  <si>
    <t>-1768225376</t>
  </si>
  <si>
    <t>175111101</t>
  </si>
  <si>
    <t>Obsypání potrubí ručně sypaninou bez prohození, uloženou do 3 m</t>
  </si>
  <si>
    <t>-1642578402</t>
  </si>
  <si>
    <t>"vodovodní přípojky d32" (6,5*1*(0,3+0,032)*1,1)-((3,14*0,032*0,032/4)*6,5)</t>
  </si>
  <si>
    <t>-294655393</t>
  </si>
  <si>
    <t>1886380513</t>
  </si>
  <si>
    <t>"vodovodní přípojky" 6,5*1*0,1*1,1</t>
  </si>
  <si>
    <t>871161211</t>
  </si>
  <si>
    <t>Montáž potrubí z PE100 RC SDR 11 otevřený výkop svařovaných elektrotvarovkou d 32 x 3,0 mm</t>
  </si>
  <si>
    <t>2029370383</t>
  </si>
  <si>
    <t>"montáž potrubí vodovodních přípojek" 6,5</t>
  </si>
  <si>
    <t>28613500</t>
  </si>
  <si>
    <t>potrubí vodovodní dvouvrstvé PE100 RC SDR11 32x3,0mm</t>
  </si>
  <si>
    <t>-261252540</t>
  </si>
  <si>
    <t>891319R02</t>
  </si>
  <si>
    <t xml:space="preserve">Dodávka a montáž navrtávacích pasů na potrubí PE d110 pro domovní přípojku PE d32, vč. dodávky a montáže domovního šoupěte s teleskopickou soupravou dle Standardu provozovatele </t>
  </si>
  <si>
    <t>-2021900793</t>
  </si>
  <si>
    <t>"počet projektovaných přípojek na potrubí d110" 1</t>
  </si>
  <si>
    <t>891319R03</t>
  </si>
  <si>
    <t xml:space="preserve">Dodávka a montáž navrtávacích pasů na potrubí PE d90 pro domovní přípojku PE d32, vč. dodávky a montáže domovního šoupěte s teleskopickou soupravou dle Standardu provozovatele </t>
  </si>
  <si>
    <t>1380603999</t>
  </si>
  <si>
    <t>"počet projektovaných přípojek na potrubí d90" 1</t>
  </si>
  <si>
    <t>892233122</t>
  </si>
  <si>
    <t>Proplach a dezinfekce vodovodního potrubí DN od 40 do 70</t>
  </si>
  <si>
    <t>-1979962551</t>
  </si>
  <si>
    <t>"vodovodní přípojky" 6,5</t>
  </si>
  <si>
    <t>892241111</t>
  </si>
  <si>
    <t>Tlaková zkouška vodou potrubí DN do 80</t>
  </si>
  <si>
    <t>1406795267</t>
  </si>
  <si>
    <t>"tlaková zkouška vodovodních přípojek" 6,5</t>
  </si>
  <si>
    <t>899721111</t>
  </si>
  <si>
    <t>Signalizační vodič DN do 150 mm na potrubí</t>
  </si>
  <si>
    <t>-1268528235</t>
  </si>
  <si>
    <t>"délka potrubí v otevřeném výkopu" 6,5</t>
  </si>
  <si>
    <t>899722114</t>
  </si>
  <si>
    <t>Krytí potrubí z plastů výstražnou fólií z PVC přes 34 do 40 cm</t>
  </si>
  <si>
    <t>-64642933</t>
  </si>
  <si>
    <t>871275811</t>
  </si>
  <si>
    <t>Bourání stávajícího potrubí z PVC nebo PP DN 150</t>
  </si>
  <si>
    <t>-698508771</t>
  </si>
  <si>
    <t>"bourání stávajícího potrubí" 6,5</t>
  </si>
  <si>
    <t>1234159349</t>
  </si>
  <si>
    <t>-1978645047</t>
  </si>
  <si>
    <t>-415529120</t>
  </si>
  <si>
    <t>1732604779</t>
  </si>
  <si>
    <t>0,033*5</t>
  </si>
  <si>
    <t>-1161682632</t>
  </si>
  <si>
    <t>469973115</t>
  </si>
  <si>
    <t>Poplatek za uložení na skládce (skládkovné) stavebního odpadu z plastických hmot kód odpadu 17 02 03</t>
  </si>
  <si>
    <t>64</t>
  </si>
  <si>
    <t>-2065808591</t>
  </si>
  <si>
    <t>0,033</t>
  </si>
  <si>
    <t>943208444</t>
  </si>
  <si>
    <t>0,004</t>
  </si>
  <si>
    <t>SEZNAM FIGUR</t>
  </si>
  <si>
    <t>Výměra</t>
  </si>
  <si>
    <t>Použití figury:</t>
  </si>
  <si>
    <t>NABÍDKOVÁ CENA B</t>
  </si>
  <si>
    <t>TYP PŘÍPOJKY</t>
  </si>
  <si>
    <t>POČET</t>
  </si>
  <si>
    <t>KANALIZAČNÍ PŘÍPOJKA</t>
  </si>
  <si>
    <t>DEŠŤOVÁ PŘÍPOJKA</t>
  </si>
  <si>
    <t>VODOVODNÍ PŘÍPOJKA</t>
  </si>
  <si>
    <t>CENA 1ks PRŮMĚRNÉ PŘÍPOJKY bez DPH</t>
  </si>
  <si>
    <t>NABÍDKOVÁ CENA ZA PŘEDPOKLÁDANÝ POČET PŘÍPOJEK bez DPH</t>
  </si>
  <si>
    <t>(stanovený maximální finančních limit plnění na stavbu jednotlivých přípojek k nemovitostem umístěných ve veřejném pozemku v rámci stavby veřejné infrastruktury Stará Lípa)</t>
  </si>
  <si>
    <t>Celková cena za přípojky</t>
  </si>
  <si>
    <r>
      <t xml:space="preserve">NABÍDKOVÁ CENA B                         </t>
    </r>
    <r>
      <rPr>
        <b/>
        <sz val="10"/>
        <color theme="1"/>
        <rFont val="Arial CE"/>
        <charset val="238"/>
      </rPr>
      <t xml:space="preserve">  (cena za přípojky navýšena o 20 % na možné zvýšení objemu prací na přípojkách v průběhu plnění)</t>
    </r>
  </si>
  <si>
    <t>(tato hodnota bude doplněna do krycího listu nabídky)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</si>
</sst>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i/>
      <sz val="9"/>
      <name val="Arial CE"/>
      <family val="2"/>
      <charset val="238"/>
    </font>
    <font>
      <sz val="10"/>
      <name val="Arial CE"/>
      <family val="2"/>
    </font>
    <font>
      <i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8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</font>
    <font>
      <b/>
      <sz val="11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i/>
      <sz val="8"/>
      <color theme="1"/>
      <name val="Arial CE"/>
      <family val="2"/>
    </font>
    <font>
      <i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/>
    <xf numFmtId="44" fontId="0" fillId="0" borderId="0" xfId="0" applyNumberFormat="1"/>
    <xf numFmtId="0" fontId="46" fillId="0" borderId="0" xfId="0" applyFont="1"/>
    <xf numFmtId="0" fontId="41" fillId="6" borderId="23" xfId="0" applyFont="1" applyFill="1" applyBorder="1"/>
    <xf numFmtId="0" fontId="41" fillId="6" borderId="23" xfId="0" applyFont="1" applyFill="1" applyBorder="1" applyAlignment="1">
      <alignment horizontal="center" vertical="center"/>
    </xf>
    <xf numFmtId="44" fontId="41" fillId="6" borderId="23" xfId="0" applyNumberFormat="1" applyFont="1" applyFill="1" applyBorder="1"/>
    <xf numFmtId="44" fontId="45" fillId="7" borderId="23" xfId="0" applyNumberFormat="1" applyFont="1" applyFill="1" applyBorder="1"/>
    <xf numFmtId="0" fontId="40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8" fillId="5" borderId="23" xfId="0" applyFont="1" applyFill="1" applyBorder="1" applyAlignment="1">
      <alignment horizontal="left" vertical="center" wrapText="1"/>
    </xf>
    <xf numFmtId="44" fontId="45" fillId="5" borderId="23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 wrapText="1"/>
    </xf>
    <xf numFmtId="0" fontId="44" fillId="5" borderId="23" xfId="0" applyFont="1" applyFill="1" applyBorder="1" applyAlignment="1">
      <alignment horizontal="center" vertical="center" wrapText="1"/>
    </xf>
    <xf numFmtId="0" fontId="47" fillId="7" borderId="24" xfId="0" applyFont="1" applyFill="1" applyBorder="1" applyAlignment="1">
      <alignment horizontal="left" vertical="center"/>
    </xf>
    <xf numFmtId="0" fontId="47" fillId="7" borderId="25" xfId="0" applyFont="1" applyFill="1" applyBorder="1" applyAlignment="1">
      <alignment horizontal="left" vertical="center"/>
    </xf>
    <xf numFmtId="0" fontId="47" fillId="7" borderId="26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1270</xdr:colOff>
      <xdr:row>3</xdr:row>
      <xdr:rowOff>0</xdr:rowOff>
    </xdr:from>
    <xdr:to>
      <xdr:col>40</xdr:col>
      <xdr:colOff>366395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133985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295910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110</xdr:row>
      <xdr:rowOff>0</xdr:rowOff>
    </xdr:from>
    <xdr:to>
      <xdr:col>9</xdr:col>
      <xdr:colOff>1216660</xdr:colOff>
      <xdr:row>114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295910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110</xdr:row>
      <xdr:rowOff>0</xdr:rowOff>
    </xdr:from>
    <xdr:to>
      <xdr:col>9</xdr:col>
      <xdr:colOff>1216660</xdr:colOff>
      <xdr:row>114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295910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295910</xdr:colOff>
      <xdr:row>109</xdr:row>
      <xdr:rowOff>0</xdr:rowOff>
    </xdr:from>
    <xdr:to>
      <xdr:col>9</xdr:col>
      <xdr:colOff>1216660</xdr:colOff>
      <xdr:row>113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A89F-0BB1-4BB8-91F2-C095F897466D}">
  <dimension ref="A1:D10"/>
  <sheetViews>
    <sheetView tabSelected="1" workbookViewId="0">
      <selection activeCell="D10" sqref="D10"/>
    </sheetView>
  </sheetViews>
  <sheetFormatPr defaultRowHeight="11.25"/>
  <cols>
    <col min="1" max="1" width="40.83203125" customWidth="1"/>
    <col min="2" max="2" width="15.83203125" customWidth="1"/>
    <col min="3" max="4" width="25.83203125" customWidth="1"/>
    <col min="5" max="5" width="20.83203125" customWidth="1"/>
  </cols>
  <sheetData>
    <row r="1" spans="1:4" ht="15.75">
      <c r="A1" s="190" t="s">
        <v>420</v>
      </c>
    </row>
    <row r="2" spans="1:4" ht="24.95" customHeight="1">
      <c r="A2" s="201" t="s">
        <v>428</v>
      </c>
      <c r="B2" s="201"/>
      <c r="C2" s="201"/>
      <c r="D2" s="201"/>
    </row>
    <row r="3" spans="1:4">
      <c r="A3" s="188"/>
    </row>
    <row r="4" spans="1:4" ht="36">
      <c r="A4" s="195" t="s">
        <v>421</v>
      </c>
      <c r="B4" s="196" t="s">
        <v>422</v>
      </c>
      <c r="C4" s="197" t="s">
        <v>426</v>
      </c>
      <c r="D4" s="198" t="s">
        <v>427</v>
      </c>
    </row>
    <row r="5" spans="1:4" ht="20.100000000000001" customHeight="1">
      <c r="A5" s="191" t="s">
        <v>423</v>
      </c>
      <c r="B5" s="192">
        <v>33</v>
      </c>
      <c r="C5" s="193">
        <f>'Rekapitulace stavby'!AG95</f>
        <v>0</v>
      </c>
      <c r="D5" s="193">
        <f>B5*C5</f>
        <v>0</v>
      </c>
    </row>
    <row r="6" spans="1:4" ht="20.100000000000001" customHeight="1">
      <c r="A6" s="191" t="s">
        <v>425</v>
      </c>
      <c r="B6" s="192">
        <v>28</v>
      </c>
      <c r="C6" s="193">
        <f>'Rekapitulace stavby'!AG97</f>
        <v>0</v>
      </c>
      <c r="D6" s="193">
        <f>B6*C6</f>
        <v>0</v>
      </c>
    </row>
    <row r="7" spans="1:4" ht="20.100000000000001" customHeight="1">
      <c r="A7" s="191" t="s">
        <v>424</v>
      </c>
      <c r="B7" s="192">
        <v>10</v>
      </c>
      <c r="C7" s="193">
        <f>'Rekapitulace stavby'!AG96</f>
        <v>0</v>
      </c>
      <c r="D7" s="193">
        <f>B7*C7</f>
        <v>0</v>
      </c>
    </row>
    <row r="8" spans="1:4" ht="30" customHeight="1">
      <c r="A8" s="204" t="s">
        <v>429</v>
      </c>
      <c r="B8" s="205"/>
      <c r="C8" s="206"/>
      <c r="D8" s="194">
        <f>SUM(D5:D7)</f>
        <v>0</v>
      </c>
    </row>
    <row r="9" spans="1:4" ht="20.100000000000001" customHeight="1">
      <c r="A9" s="187"/>
      <c r="D9" s="189"/>
    </row>
    <row r="10" spans="1:4" ht="58.5" customHeight="1">
      <c r="A10" s="199" t="s">
        <v>430</v>
      </c>
      <c r="B10" s="202" t="s">
        <v>431</v>
      </c>
      <c r="C10" s="203"/>
      <c r="D10" s="200">
        <f>D8*1.2</f>
        <v>0</v>
      </c>
    </row>
  </sheetData>
  <sheetProtection algorithmName="SHA-512" hashValue="eQLzlRI6tAWpOvvFtkpnfNLT4jvT5TOQSulhuKZfsryhfmHqxJXzlgg7jJvWmz2EWqe6ysrvdghxKPDekmVcUA==" saltValue="d2CbGMxWQQE36CXRAz0myg==" spinCount="100000" sheet="1" objects="1" scenarios="1"/>
  <mergeCells count="3">
    <mergeCell ref="A2:D2"/>
    <mergeCell ref="B10:C10"/>
    <mergeCell ref="A8:C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66" workbookViewId="0">
      <selection activeCell="AG95" sqref="AG95:AM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7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R5" s="19"/>
      <c r="BE5" s="23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8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R6" s="19"/>
      <c r="BE6" s="23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5"/>
      <c r="BS8" s="16" t="s">
        <v>6</v>
      </c>
    </row>
    <row r="9" spans="1:74" ht="14.45" customHeight="1">
      <c r="B9" s="19"/>
      <c r="AR9" s="19"/>
      <c r="BE9" s="23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35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235"/>
      <c r="BS11" s="16" t="s">
        <v>6</v>
      </c>
    </row>
    <row r="12" spans="1:74" ht="6.95" customHeight="1">
      <c r="B12" s="19"/>
      <c r="AR12" s="19"/>
      <c r="BE12" s="235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35"/>
      <c r="BS13" s="16" t="s">
        <v>6</v>
      </c>
    </row>
    <row r="14" spans="1:74" ht="12.75">
      <c r="B14" s="19"/>
      <c r="E14" s="239" t="s">
        <v>30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28</v>
      </c>
      <c r="AN14" s="28" t="s">
        <v>30</v>
      </c>
      <c r="AR14" s="19"/>
      <c r="BE14" s="235"/>
      <c r="BS14" s="16" t="s">
        <v>6</v>
      </c>
    </row>
    <row r="15" spans="1:74" ht="6.95" customHeight="1">
      <c r="B15" s="19"/>
      <c r="AR15" s="19"/>
      <c r="BE15" s="235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1</v>
      </c>
      <c r="AR16" s="19"/>
      <c r="BE16" s="235"/>
      <c r="BS16" s="16" t="s">
        <v>4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235"/>
      <c r="BS17" s="16" t="s">
        <v>33</v>
      </c>
    </row>
    <row r="18" spans="2:71" ht="6.95" customHeight="1">
      <c r="B18" s="19"/>
      <c r="AR18" s="19"/>
      <c r="BE18" s="235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35</v>
      </c>
      <c r="AR19" s="19"/>
      <c r="BE19" s="235"/>
      <c r="BS19" s="16" t="s">
        <v>6</v>
      </c>
    </row>
    <row r="20" spans="2:71" ht="18.399999999999999" customHeight="1">
      <c r="B20" s="19"/>
      <c r="E20" s="24" t="s">
        <v>36</v>
      </c>
      <c r="AK20" s="26" t="s">
        <v>28</v>
      </c>
      <c r="AN20" s="24" t="s">
        <v>1</v>
      </c>
      <c r="AR20" s="19"/>
      <c r="BE20" s="235"/>
      <c r="BS20" s="16" t="s">
        <v>33</v>
      </c>
    </row>
    <row r="21" spans="2:71" ht="6.95" customHeight="1">
      <c r="B21" s="19"/>
      <c r="AR21" s="19"/>
      <c r="BE21" s="235"/>
    </row>
    <row r="22" spans="2:71" ht="12" customHeight="1">
      <c r="B22" s="19"/>
      <c r="D22" s="26" t="s">
        <v>37</v>
      </c>
      <c r="AR22" s="19"/>
      <c r="BE22" s="235"/>
    </row>
    <row r="23" spans="2:7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35"/>
    </row>
    <row r="24" spans="2:71" ht="6.95" customHeight="1">
      <c r="B24" s="19"/>
      <c r="AR24" s="19"/>
      <c r="BE24" s="23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5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2">
        <f>ROUND(AG94,2)</f>
        <v>0</v>
      </c>
      <c r="AL26" s="243"/>
      <c r="AM26" s="243"/>
      <c r="AN26" s="243"/>
      <c r="AO26" s="243"/>
      <c r="AR26" s="31"/>
      <c r="BE26" s="235"/>
    </row>
    <row r="27" spans="2:71" s="1" customFormat="1" ht="6.95" customHeight="1">
      <c r="B27" s="31"/>
      <c r="AR27" s="31"/>
      <c r="BE27" s="235"/>
    </row>
    <row r="28" spans="2:71" s="1" customFormat="1" ht="12.75">
      <c r="B28" s="31"/>
      <c r="L28" s="244" t="s">
        <v>39</v>
      </c>
      <c r="M28" s="244"/>
      <c r="N28" s="244"/>
      <c r="O28" s="244"/>
      <c r="P28" s="244"/>
      <c r="W28" s="244" t="s">
        <v>40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41</v>
      </c>
      <c r="AL28" s="244"/>
      <c r="AM28" s="244"/>
      <c r="AN28" s="244"/>
      <c r="AO28" s="244"/>
      <c r="AR28" s="31"/>
      <c r="BE28" s="235"/>
    </row>
    <row r="29" spans="2:71" s="2" customFormat="1" ht="14.45" customHeight="1">
      <c r="B29" s="35"/>
      <c r="D29" s="26" t="s">
        <v>42</v>
      </c>
      <c r="F29" s="26" t="s">
        <v>43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36"/>
    </row>
    <row r="30" spans="2:71" s="2" customFormat="1" ht="14.45" customHeight="1">
      <c r="B30" s="35"/>
      <c r="F30" s="26" t="s">
        <v>44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36"/>
    </row>
    <row r="31" spans="2:71" s="2" customFormat="1" ht="14.45" hidden="1" customHeight="1">
      <c r="B31" s="35"/>
      <c r="F31" s="26" t="s">
        <v>45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36"/>
    </row>
    <row r="32" spans="2:71" s="2" customFormat="1" ht="14.45" hidden="1" customHeight="1">
      <c r="B32" s="35"/>
      <c r="F32" s="26" t="s">
        <v>46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36"/>
    </row>
    <row r="33" spans="2:57" s="2" customFormat="1" ht="14.45" hidden="1" customHeight="1">
      <c r="B33" s="35"/>
      <c r="F33" s="26" t="s">
        <v>47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36"/>
    </row>
    <row r="34" spans="2:57" s="1" customFormat="1" ht="6.95" customHeight="1">
      <c r="B34" s="31"/>
      <c r="AR34" s="31"/>
      <c r="BE34" s="235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5" t="s">
        <v>50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7">
        <f>SUM(AK26:AK33)</f>
        <v>0</v>
      </c>
      <c r="AL35" s="226"/>
      <c r="AM35" s="226"/>
      <c r="AN35" s="226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230416_2</v>
      </c>
      <c r="AR84" s="47"/>
    </row>
    <row r="85" spans="1:91" s="4" customFormat="1" ht="36.950000000000003" customHeight="1">
      <c r="B85" s="48"/>
      <c r="C85" s="49" t="s">
        <v>16</v>
      </c>
      <c r="L85" s="213" t="str">
        <f>K6</f>
        <v>Stavba veřejné infrastruktury Stará Lípa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Česká Lípa</v>
      </c>
      <c r="AI87" s="26" t="s">
        <v>22</v>
      </c>
      <c r="AM87" s="215" t="str">
        <f>IF(AN8= "","",AN8)</f>
        <v>2. 9. 2025</v>
      </c>
      <c r="AN87" s="21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Česká Lípa</v>
      </c>
      <c r="AI89" s="26" t="s">
        <v>31</v>
      </c>
      <c r="AM89" s="216" t="str">
        <f>IF(E17="","",E17)</f>
        <v xml:space="preserve"> </v>
      </c>
      <c r="AN89" s="217"/>
      <c r="AO89" s="217"/>
      <c r="AP89" s="217"/>
      <c r="AR89" s="31"/>
      <c r="AS89" s="218" t="s">
        <v>58</v>
      </c>
      <c r="AT89" s="21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216" t="str">
        <f>IF(E20="","",E20)</f>
        <v>TIMAO s.r.o.</v>
      </c>
      <c r="AN90" s="217"/>
      <c r="AO90" s="217"/>
      <c r="AP90" s="217"/>
      <c r="AR90" s="31"/>
      <c r="AS90" s="220"/>
      <c r="AT90" s="221"/>
      <c r="BD90" s="55"/>
    </row>
    <row r="91" spans="1:91" s="1" customFormat="1" ht="10.9" customHeight="1">
      <c r="B91" s="31"/>
      <c r="AR91" s="31"/>
      <c r="AS91" s="220"/>
      <c r="AT91" s="221"/>
      <c r="BD91" s="55"/>
    </row>
    <row r="92" spans="1:91" s="1" customFormat="1" ht="29.25" customHeight="1">
      <c r="B92" s="31"/>
      <c r="C92" s="230" t="s">
        <v>59</v>
      </c>
      <c r="D92" s="210"/>
      <c r="E92" s="210"/>
      <c r="F92" s="210"/>
      <c r="G92" s="210"/>
      <c r="H92" s="56"/>
      <c r="I92" s="209" t="s">
        <v>60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31" t="s">
        <v>61</v>
      </c>
      <c r="AH92" s="210"/>
      <c r="AI92" s="210"/>
      <c r="AJ92" s="210"/>
      <c r="AK92" s="210"/>
      <c r="AL92" s="210"/>
      <c r="AM92" s="210"/>
      <c r="AN92" s="209" t="s">
        <v>62</v>
      </c>
      <c r="AO92" s="210"/>
      <c r="AP92" s="211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2">
        <f>ROUND(SUM(AG95:AG97),2)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5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29" t="s">
        <v>83</v>
      </c>
      <c r="E95" s="229"/>
      <c r="F95" s="229"/>
      <c r="G95" s="229"/>
      <c r="H95" s="229"/>
      <c r="I95" s="76"/>
      <c r="J95" s="229" t="s">
        <v>84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07">
        <f>'SO.01.1 - Vzorová splaško...'!J30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77" t="s">
        <v>85</v>
      </c>
      <c r="AR95" s="74"/>
      <c r="AS95" s="78">
        <v>0</v>
      </c>
      <c r="AT95" s="79">
        <f>ROUND(SUM(AV95:AW95),2)</f>
        <v>0</v>
      </c>
      <c r="AU95" s="80">
        <f>'SO.01.1 - Vzorová splaško...'!P124</f>
        <v>0</v>
      </c>
      <c r="AV95" s="79">
        <f>'SO.01.1 - Vzorová splaško...'!J33</f>
        <v>0</v>
      </c>
      <c r="AW95" s="79">
        <f>'SO.01.1 - Vzorová splaško...'!J34</f>
        <v>0</v>
      </c>
      <c r="AX95" s="79">
        <f>'SO.01.1 - Vzorová splaško...'!J35</f>
        <v>0</v>
      </c>
      <c r="AY95" s="79">
        <f>'SO.01.1 - Vzorová splaško...'!J36</f>
        <v>0</v>
      </c>
      <c r="AZ95" s="79">
        <f>'SO.01.1 - Vzorová splaško...'!F33</f>
        <v>0</v>
      </c>
      <c r="BA95" s="79">
        <f>'SO.01.1 - Vzorová splaško...'!F34</f>
        <v>0</v>
      </c>
      <c r="BB95" s="79">
        <f>'SO.01.1 - Vzorová splaško...'!F35</f>
        <v>0</v>
      </c>
      <c r="BC95" s="79">
        <f>'SO.01.1 - Vzorová splaško...'!F36</f>
        <v>0</v>
      </c>
      <c r="BD95" s="81">
        <f>'SO.01.1 - Vzorová splaško...'!F37</f>
        <v>0</v>
      </c>
      <c r="BT95" s="82" t="s">
        <v>86</v>
      </c>
      <c r="BV95" s="82" t="s">
        <v>80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16.5" customHeight="1">
      <c r="A96" s="73" t="s">
        <v>82</v>
      </c>
      <c r="B96" s="74"/>
      <c r="C96" s="75"/>
      <c r="D96" s="229" t="s">
        <v>89</v>
      </c>
      <c r="E96" s="229"/>
      <c r="F96" s="229"/>
      <c r="G96" s="229"/>
      <c r="H96" s="229"/>
      <c r="I96" s="76"/>
      <c r="J96" s="229" t="s">
        <v>90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07">
        <f>'SO.02.1 - Vzorová dešťová...'!J30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77" t="s">
        <v>85</v>
      </c>
      <c r="AR96" s="74"/>
      <c r="AS96" s="78">
        <v>0</v>
      </c>
      <c r="AT96" s="79">
        <f>ROUND(SUM(AV96:AW96),2)</f>
        <v>0</v>
      </c>
      <c r="AU96" s="80">
        <f>'SO.02.1 - Vzorová dešťová...'!P124</f>
        <v>0</v>
      </c>
      <c r="AV96" s="79">
        <f>'SO.02.1 - Vzorová dešťová...'!J33</f>
        <v>0</v>
      </c>
      <c r="AW96" s="79">
        <f>'SO.02.1 - Vzorová dešťová...'!J34</f>
        <v>0</v>
      </c>
      <c r="AX96" s="79">
        <f>'SO.02.1 - Vzorová dešťová...'!J35</f>
        <v>0</v>
      </c>
      <c r="AY96" s="79">
        <f>'SO.02.1 - Vzorová dešťová...'!J36</f>
        <v>0</v>
      </c>
      <c r="AZ96" s="79">
        <f>'SO.02.1 - Vzorová dešťová...'!F33</f>
        <v>0</v>
      </c>
      <c r="BA96" s="79">
        <f>'SO.02.1 - Vzorová dešťová...'!F34</f>
        <v>0</v>
      </c>
      <c r="BB96" s="79">
        <f>'SO.02.1 - Vzorová dešťová...'!F35</f>
        <v>0</v>
      </c>
      <c r="BC96" s="79">
        <f>'SO.02.1 - Vzorová dešťová...'!F36</f>
        <v>0</v>
      </c>
      <c r="BD96" s="81">
        <f>'SO.02.1 - Vzorová dešťová...'!F37</f>
        <v>0</v>
      </c>
      <c r="BT96" s="82" t="s">
        <v>86</v>
      </c>
      <c r="BV96" s="82" t="s">
        <v>80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1" s="6" customFormat="1" ht="16.5" customHeight="1">
      <c r="A97" s="73" t="s">
        <v>82</v>
      </c>
      <c r="B97" s="74"/>
      <c r="C97" s="75"/>
      <c r="D97" s="229" t="s">
        <v>92</v>
      </c>
      <c r="E97" s="229"/>
      <c r="F97" s="229"/>
      <c r="G97" s="229"/>
      <c r="H97" s="229"/>
      <c r="I97" s="76"/>
      <c r="J97" s="229" t="s">
        <v>93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07">
        <f>'SO.03.1 - Vzorová vodovod...'!J30</f>
        <v>0</v>
      </c>
      <c r="AH97" s="208"/>
      <c r="AI97" s="208"/>
      <c r="AJ97" s="208"/>
      <c r="AK97" s="208"/>
      <c r="AL97" s="208"/>
      <c r="AM97" s="208"/>
      <c r="AN97" s="207">
        <f>SUM(AG97,AT97)</f>
        <v>0</v>
      </c>
      <c r="AO97" s="208"/>
      <c r="AP97" s="208"/>
      <c r="AQ97" s="77" t="s">
        <v>85</v>
      </c>
      <c r="AR97" s="74"/>
      <c r="AS97" s="83">
        <v>0</v>
      </c>
      <c r="AT97" s="84">
        <f>ROUND(SUM(AV97:AW97),2)</f>
        <v>0</v>
      </c>
      <c r="AU97" s="85">
        <f>'SO.03.1 - Vzorová vodovod...'!P123</f>
        <v>0</v>
      </c>
      <c r="AV97" s="84">
        <f>'SO.03.1 - Vzorová vodovod...'!J33</f>
        <v>0</v>
      </c>
      <c r="AW97" s="84">
        <f>'SO.03.1 - Vzorová vodovod...'!J34</f>
        <v>0</v>
      </c>
      <c r="AX97" s="84">
        <f>'SO.03.1 - Vzorová vodovod...'!J35</f>
        <v>0</v>
      </c>
      <c r="AY97" s="84">
        <f>'SO.03.1 - Vzorová vodovod...'!J36</f>
        <v>0</v>
      </c>
      <c r="AZ97" s="84">
        <f>'SO.03.1 - Vzorová vodovod...'!F33</f>
        <v>0</v>
      </c>
      <c r="BA97" s="84">
        <f>'SO.03.1 - Vzorová vodovod...'!F34</f>
        <v>0</v>
      </c>
      <c r="BB97" s="84">
        <f>'SO.03.1 - Vzorová vodovod...'!F35</f>
        <v>0</v>
      </c>
      <c r="BC97" s="84">
        <f>'SO.03.1 - Vzorová vodovod...'!F36</f>
        <v>0</v>
      </c>
      <c r="BD97" s="86">
        <f>'SO.03.1 - Vzorová vodovod...'!F37</f>
        <v>0</v>
      </c>
      <c r="BT97" s="82" t="s">
        <v>86</v>
      </c>
      <c r="BV97" s="82" t="s">
        <v>80</v>
      </c>
      <c r="BW97" s="82" t="s">
        <v>94</v>
      </c>
      <c r="BX97" s="82" t="s">
        <v>5</v>
      </c>
      <c r="CL97" s="82" t="s">
        <v>1</v>
      </c>
      <c r="CM97" s="82" t="s">
        <v>88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htY/NlxePteS0pIH/VKhhRF1p73g9MONdmlWbIbRA8NAAKiF8qv351TNPqPNvuqAvlFyf9rsvG7BD8YbJOVZ7Q==" saltValue="OgRPYSxxiU4RsXYDqsZRIq7RLmkE+S+EgAqn1QH+icGWOIE3mpnFAtEgo104Bdg624sRVq9l9veWT2JmEZ4I7A==" spinCount="100000" sheet="1" objects="1" scenarios="1" formatColumns="0" formatRows="0"/>
  <mergeCells count="50">
    <mergeCell ref="AN95:AP95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1:P31"/>
    <mergeCell ref="W32:AE32"/>
    <mergeCell ref="AK32:AO32"/>
    <mergeCell ref="L32:P32"/>
    <mergeCell ref="AK31:AO31"/>
    <mergeCell ref="L30:P30"/>
    <mergeCell ref="W31:AE31"/>
    <mergeCell ref="D97:H97"/>
    <mergeCell ref="J97:AF97"/>
    <mergeCell ref="C92:G92"/>
    <mergeCell ref="I92:AF92"/>
    <mergeCell ref="AG92:AM92"/>
    <mergeCell ref="AG95:AM95"/>
    <mergeCell ref="D95:H95"/>
    <mergeCell ref="J95:AF95"/>
    <mergeCell ref="AG94:AM94"/>
    <mergeCell ref="D96:H96"/>
    <mergeCell ref="J96:AF96"/>
    <mergeCell ref="AN97:AP97"/>
    <mergeCell ref="AG97:AM97"/>
    <mergeCell ref="AN92:AP92"/>
    <mergeCell ref="AR2:BE2"/>
    <mergeCell ref="AN96:AP96"/>
    <mergeCell ref="AG96:AM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</mergeCells>
  <hyperlinks>
    <hyperlink ref="A95" location="'SO.01.1 - Vzorová splaško...'!C2" display="/" xr:uid="{00000000-0004-0000-0000-000000000000}"/>
    <hyperlink ref="A96" location="'SO.02.1 - Vzorová dešťová...'!C2" display="/" xr:uid="{00000000-0004-0000-0000-000001000000}"/>
    <hyperlink ref="A97" location="'SO.03.1 - Vzorová vodovod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topLeftCell="A109" workbookViewId="0">
      <selection activeCell="I139" sqref="I1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87</v>
      </c>
      <c r="AZ2" s="87" t="s">
        <v>95</v>
      </c>
      <c r="BA2" s="87" t="s">
        <v>1</v>
      </c>
      <c r="BB2" s="87" t="s">
        <v>1</v>
      </c>
      <c r="BC2" s="87" t="s">
        <v>96</v>
      </c>
      <c r="BD2" s="87" t="s">
        <v>88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  <c r="AZ3" s="87" t="s">
        <v>97</v>
      </c>
      <c r="BA3" s="87" t="s">
        <v>1</v>
      </c>
      <c r="BB3" s="87" t="s">
        <v>1</v>
      </c>
      <c r="BC3" s="87" t="s">
        <v>98</v>
      </c>
      <c r="BD3" s="87" t="s">
        <v>88</v>
      </c>
    </row>
    <row r="4" spans="2:56" ht="24.95" customHeight="1">
      <c r="B4" s="19"/>
      <c r="D4" s="20" t="s">
        <v>99</v>
      </c>
      <c r="L4" s="19"/>
      <c r="M4" s="88" t="s">
        <v>10</v>
      </c>
      <c r="AT4" s="16" t="s">
        <v>4</v>
      </c>
      <c r="AZ4" s="87" t="s">
        <v>100</v>
      </c>
      <c r="BA4" s="87" t="s">
        <v>1</v>
      </c>
      <c r="BB4" s="87" t="s">
        <v>1</v>
      </c>
      <c r="BC4" s="87" t="s">
        <v>101</v>
      </c>
      <c r="BD4" s="87" t="s">
        <v>88</v>
      </c>
    </row>
    <row r="5" spans="2:56" ht="6.95" customHeight="1">
      <c r="B5" s="19"/>
      <c r="L5" s="19"/>
      <c r="AZ5" s="87" t="s">
        <v>102</v>
      </c>
      <c r="BA5" s="87" t="s">
        <v>1</v>
      </c>
      <c r="BB5" s="87" t="s">
        <v>1</v>
      </c>
      <c r="BC5" s="87" t="s">
        <v>103</v>
      </c>
      <c r="BD5" s="87" t="s">
        <v>88</v>
      </c>
    </row>
    <row r="6" spans="2:56" ht="12" customHeight="1">
      <c r="B6" s="19"/>
      <c r="D6" s="26" t="s">
        <v>16</v>
      </c>
      <c r="L6" s="19"/>
      <c r="AZ6" s="87" t="s">
        <v>104</v>
      </c>
      <c r="BA6" s="87" t="s">
        <v>1</v>
      </c>
      <c r="BB6" s="87" t="s">
        <v>1</v>
      </c>
      <c r="BC6" s="87" t="s">
        <v>105</v>
      </c>
      <c r="BD6" s="87" t="s">
        <v>88</v>
      </c>
    </row>
    <row r="7" spans="2:56" ht="16.5" customHeight="1">
      <c r="B7" s="19"/>
      <c r="E7" s="246" t="str">
        <f>'Rekapitulace stavby'!K6</f>
        <v>Stavba veřejné infrastruktury Stará Lípa</v>
      </c>
      <c r="F7" s="247"/>
      <c r="G7" s="247"/>
      <c r="H7" s="247"/>
      <c r="L7" s="19"/>
      <c r="AZ7" s="87" t="s">
        <v>106</v>
      </c>
      <c r="BA7" s="87" t="s">
        <v>1</v>
      </c>
      <c r="BB7" s="87" t="s">
        <v>1</v>
      </c>
      <c r="BC7" s="87" t="s">
        <v>107</v>
      </c>
      <c r="BD7" s="87" t="s">
        <v>88</v>
      </c>
    </row>
    <row r="8" spans="2:56" s="1" customFormat="1" ht="12" customHeight="1">
      <c r="B8" s="31"/>
      <c r="D8" s="26" t="s">
        <v>108</v>
      </c>
      <c r="L8" s="31"/>
    </row>
    <row r="9" spans="2:56" s="1" customFormat="1" ht="16.5" customHeight="1">
      <c r="B9" s="31"/>
      <c r="E9" s="213" t="s">
        <v>109</v>
      </c>
      <c r="F9" s="245"/>
      <c r="G9" s="245"/>
      <c r="H9" s="245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2. 9. 2025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7"/>
      <c r="G18" s="237"/>
      <c r="H18" s="23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9"/>
      <c r="E27" s="241" t="s">
        <v>1</v>
      </c>
      <c r="F27" s="241"/>
      <c r="G27" s="241"/>
      <c r="H27" s="24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38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1">
        <f>ROUND((SUM(BE124:BE200)),  2)</f>
        <v>0</v>
      </c>
      <c r="I33" s="92">
        <v>0.21</v>
      </c>
      <c r="J33" s="91">
        <f>ROUND(((SUM(BE124:BE200))*I33),  2)</f>
        <v>0</v>
      </c>
      <c r="L33" s="31"/>
    </row>
    <row r="34" spans="2:12" s="1" customFormat="1" ht="14.45" customHeight="1">
      <c r="B34" s="31"/>
      <c r="E34" s="26" t="s">
        <v>44</v>
      </c>
      <c r="F34" s="91">
        <f>ROUND((SUM(BF124:BF200)),  2)</f>
        <v>0</v>
      </c>
      <c r="I34" s="92">
        <v>0.12</v>
      </c>
      <c r="J34" s="91">
        <f>ROUND(((SUM(BF124:BF200))*I34),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1">
        <f>ROUND((SUM(BG124:BG200)),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1">
        <f>ROUND((SUM(BH124:BH200)),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1">
        <f>ROUND((SUM(BI124:BI200)),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6"/>
      <c r="F39" s="56"/>
      <c r="G39" s="95" t="s">
        <v>49</v>
      </c>
      <c r="H39" s="96" t="s">
        <v>50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9" t="s">
        <v>54</v>
      </c>
      <c r="G61" s="42" t="s">
        <v>53</v>
      </c>
      <c r="H61" s="33"/>
      <c r="I61" s="33"/>
      <c r="J61" s="10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9" t="s">
        <v>54</v>
      </c>
      <c r="G76" s="42" t="s">
        <v>53</v>
      </c>
      <c r="H76" s="33"/>
      <c r="I76" s="33"/>
      <c r="J76" s="10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6" t="str">
        <f>E7</f>
        <v>Stavba veřejné infrastruktury Stará Lípa</v>
      </c>
      <c r="F85" s="247"/>
      <c r="G85" s="247"/>
      <c r="H85" s="247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213" t="str">
        <f>E9</f>
        <v>SO.01.1 - Vzorová splašková přípojka</v>
      </c>
      <c r="F87" s="245"/>
      <c r="G87" s="245"/>
      <c r="H87" s="24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Česká Lípa</v>
      </c>
      <c r="I89" s="26" t="s">
        <v>22</v>
      </c>
      <c r="J89" s="51" t="str">
        <f>IF(J12="","",J12)</f>
        <v>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Česká Lípa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>TIMAO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113</v>
      </c>
      <c r="J96" s="65">
        <f>J124</f>
        <v>0</v>
      </c>
      <c r="L96" s="31"/>
      <c r="AU96" s="16" t="s">
        <v>114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J165</f>
        <v>0</v>
      </c>
      <c r="L99" s="108"/>
    </row>
    <row r="100" spans="2:12" s="9" customFormat="1" ht="19.899999999999999" customHeight="1">
      <c r="B100" s="108"/>
      <c r="D100" s="109" t="s">
        <v>118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9" customFormat="1" ht="19.899999999999999" customHeight="1">
      <c r="B101" s="108"/>
      <c r="D101" s="109" t="s">
        <v>119</v>
      </c>
      <c r="E101" s="110"/>
      <c r="F101" s="110"/>
      <c r="G101" s="110"/>
      <c r="H101" s="110"/>
      <c r="I101" s="110"/>
      <c r="J101" s="111">
        <f>J173</f>
        <v>0</v>
      </c>
      <c r="L101" s="108"/>
    </row>
    <row r="102" spans="2:12" s="9" customFormat="1" ht="19.899999999999999" customHeight="1">
      <c r="B102" s="108"/>
      <c r="D102" s="109" t="s">
        <v>120</v>
      </c>
      <c r="E102" s="110"/>
      <c r="F102" s="110"/>
      <c r="G102" s="110"/>
      <c r="H102" s="110"/>
      <c r="I102" s="110"/>
      <c r="J102" s="111">
        <f>J182</f>
        <v>0</v>
      </c>
      <c r="L102" s="108"/>
    </row>
    <row r="103" spans="2:12" s="9" customFormat="1" ht="19.899999999999999" customHeight="1">
      <c r="B103" s="108"/>
      <c r="D103" s="109" t="s">
        <v>121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122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123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46" t="str">
        <f>E7</f>
        <v>Stavba veřejné infrastruktury Stará Lípa</v>
      </c>
      <c r="F114" s="247"/>
      <c r="G114" s="247"/>
      <c r="H114" s="247"/>
      <c r="L114" s="31"/>
    </row>
    <row r="115" spans="2:65" s="1" customFormat="1" ht="12" customHeight="1">
      <c r="B115" s="31"/>
      <c r="C115" s="26" t="s">
        <v>108</v>
      </c>
      <c r="L115" s="31"/>
    </row>
    <row r="116" spans="2:65" s="1" customFormat="1" ht="16.5" customHeight="1">
      <c r="B116" s="31"/>
      <c r="E116" s="213" t="str">
        <f>E9</f>
        <v>SO.01.1 - Vzorová splašková přípojka</v>
      </c>
      <c r="F116" s="245"/>
      <c r="G116" s="245"/>
      <c r="H116" s="245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Česká Lípa</v>
      </c>
      <c r="I118" s="26" t="s">
        <v>22</v>
      </c>
      <c r="J118" s="51" t="str">
        <f>IF(J12="","",J12)</f>
        <v>2. 9. 2025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E15</f>
        <v>Město Česká Lípa</v>
      </c>
      <c r="I120" s="26" t="s">
        <v>31</v>
      </c>
      <c r="J120" s="29" t="str">
        <f>E21</f>
        <v xml:space="preserve"> </v>
      </c>
      <c r="L120" s="31"/>
    </row>
    <row r="121" spans="2:65" s="1" customFormat="1" ht="15.2" customHeight="1">
      <c r="B121" s="31"/>
      <c r="C121" s="26" t="s">
        <v>29</v>
      </c>
      <c r="F121" s="24" t="str">
        <f>IF(E18="","",E18)</f>
        <v>Vyplň údaj</v>
      </c>
      <c r="I121" s="26" t="s">
        <v>34</v>
      </c>
      <c r="J121" s="29" t="str">
        <f>E24</f>
        <v>TIMAO s.r.o.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124</v>
      </c>
      <c r="D123" s="114" t="s">
        <v>63</v>
      </c>
      <c r="E123" s="114" t="s">
        <v>59</v>
      </c>
      <c r="F123" s="114" t="s">
        <v>60</v>
      </c>
      <c r="G123" s="114" t="s">
        <v>125</v>
      </c>
      <c r="H123" s="114" t="s">
        <v>126</v>
      </c>
      <c r="I123" s="114" t="s">
        <v>127</v>
      </c>
      <c r="J123" s="114" t="s">
        <v>112</v>
      </c>
      <c r="K123" s="115" t="s">
        <v>128</v>
      </c>
      <c r="L123" s="112"/>
      <c r="M123" s="58" t="s">
        <v>1</v>
      </c>
      <c r="N123" s="59" t="s">
        <v>42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31"/>
      <c r="C124" s="63" t="s">
        <v>135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18.65729095</v>
      </c>
      <c r="S124" s="52"/>
      <c r="T124" s="118">
        <f>T125</f>
        <v>1.17</v>
      </c>
      <c r="AT124" s="16" t="s">
        <v>77</v>
      </c>
      <c r="AU124" s="16" t="s">
        <v>114</v>
      </c>
      <c r="BK124" s="119">
        <f>BK125</f>
        <v>0</v>
      </c>
    </row>
    <row r="125" spans="2:65" s="11" customFormat="1" ht="25.9" customHeight="1">
      <c r="B125" s="120"/>
      <c r="D125" s="121" t="s">
        <v>77</v>
      </c>
      <c r="E125" s="122" t="s">
        <v>136</v>
      </c>
      <c r="F125" s="122" t="s">
        <v>137</v>
      </c>
      <c r="I125" s="123"/>
      <c r="J125" s="124">
        <f>BK125</f>
        <v>0</v>
      </c>
      <c r="L125" s="120"/>
      <c r="M125" s="125"/>
      <c r="P125" s="126">
        <f>P126+P165+P168+P173+P182+P185+P198</f>
        <v>0</v>
      </c>
      <c r="R125" s="126">
        <f>R126+R165+R168+R173+R182+R185+R198</f>
        <v>18.65729095</v>
      </c>
      <c r="T125" s="127">
        <f>T126+T165+T168+T173+T182+T185+T198</f>
        <v>1.17</v>
      </c>
      <c r="AR125" s="121" t="s">
        <v>86</v>
      </c>
      <c r="AT125" s="128" t="s">
        <v>77</v>
      </c>
      <c r="AU125" s="128" t="s">
        <v>78</v>
      </c>
      <c r="AY125" s="121" t="s">
        <v>138</v>
      </c>
      <c r="BK125" s="129">
        <f>BK126+BK165+BK168+BK173+BK182+BK185+BK198</f>
        <v>0</v>
      </c>
    </row>
    <row r="126" spans="2:65" s="11" customFormat="1" ht="22.9" customHeight="1">
      <c r="B126" s="120"/>
      <c r="D126" s="121" t="s">
        <v>77</v>
      </c>
      <c r="E126" s="130" t="s">
        <v>86</v>
      </c>
      <c r="F126" s="130" t="s">
        <v>139</v>
      </c>
      <c r="I126" s="123"/>
      <c r="J126" s="131">
        <f>BK126</f>
        <v>0</v>
      </c>
      <c r="L126" s="120"/>
      <c r="M126" s="125"/>
      <c r="P126" s="126">
        <f>SUM(P127:P164)</f>
        <v>0</v>
      </c>
      <c r="R126" s="126">
        <f>SUM(R127:R164)</f>
        <v>17.285391199999999</v>
      </c>
      <c r="T126" s="127">
        <f>SUM(T127:T164)</f>
        <v>0</v>
      </c>
      <c r="AR126" s="121" t="s">
        <v>86</v>
      </c>
      <c r="AT126" s="128" t="s">
        <v>77</v>
      </c>
      <c r="AU126" s="128" t="s">
        <v>86</v>
      </c>
      <c r="AY126" s="121" t="s">
        <v>138</v>
      </c>
      <c r="BK126" s="129">
        <f>SUM(BK127:BK164)</f>
        <v>0</v>
      </c>
    </row>
    <row r="127" spans="2:65" s="1" customFormat="1" ht="33" customHeight="1">
      <c r="B127" s="31"/>
      <c r="C127" s="132" t="s">
        <v>86</v>
      </c>
      <c r="D127" s="132" t="s">
        <v>140</v>
      </c>
      <c r="E127" s="133" t="s">
        <v>141</v>
      </c>
      <c r="F127" s="134" t="s">
        <v>142</v>
      </c>
      <c r="G127" s="135" t="s">
        <v>143</v>
      </c>
      <c r="H127" s="136">
        <v>3.89</v>
      </c>
      <c r="I127" s="137"/>
      <c r="J127" s="138">
        <f>ROUND(I127*H127,2)</f>
        <v>0</v>
      </c>
      <c r="K127" s="134" t="s">
        <v>144</v>
      </c>
      <c r="L127" s="31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145</v>
      </c>
      <c r="AT127" s="143" t="s">
        <v>140</v>
      </c>
      <c r="AU127" s="143" t="s">
        <v>88</v>
      </c>
      <c r="AY127" s="16" t="s">
        <v>138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86</v>
      </c>
      <c r="BK127" s="144">
        <f>ROUND(I127*H127,2)</f>
        <v>0</v>
      </c>
      <c r="BL127" s="16" t="s">
        <v>145</v>
      </c>
      <c r="BM127" s="143" t="s">
        <v>146</v>
      </c>
    </row>
    <row r="128" spans="2:65" s="12" customFormat="1" ht="22.5">
      <c r="B128" s="145"/>
      <c r="D128" s="146" t="s">
        <v>147</v>
      </c>
      <c r="E128" s="147" t="s">
        <v>1</v>
      </c>
      <c r="F128" s="148" t="s">
        <v>148</v>
      </c>
      <c r="H128" s="147" t="s">
        <v>1</v>
      </c>
      <c r="I128" s="149"/>
      <c r="L128" s="145"/>
      <c r="M128" s="150"/>
      <c r="T128" s="151"/>
      <c r="AT128" s="147" t="s">
        <v>147</v>
      </c>
      <c r="AU128" s="147" t="s">
        <v>88</v>
      </c>
      <c r="AV128" s="12" t="s">
        <v>86</v>
      </c>
      <c r="AW128" s="12" t="s">
        <v>33</v>
      </c>
      <c r="AX128" s="12" t="s">
        <v>78</v>
      </c>
      <c r="AY128" s="147" t="s">
        <v>138</v>
      </c>
    </row>
    <row r="129" spans="2:65" s="13" customFormat="1">
      <c r="B129" s="152"/>
      <c r="D129" s="146" t="s">
        <v>147</v>
      </c>
      <c r="E129" s="153" t="s">
        <v>106</v>
      </c>
      <c r="F129" s="154" t="s">
        <v>149</v>
      </c>
      <c r="H129" s="155">
        <v>9.7240000000000002</v>
      </c>
      <c r="I129" s="156"/>
      <c r="L129" s="152"/>
      <c r="M129" s="157"/>
      <c r="T129" s="158"/>
      <c r="AT129" s="153" t="s">
        <v>147</v>
      </c>
      <c r="AU129" s="153" t="s">
        <v>88</v>
      </c>
      <c r="AV129" s="13" t="s">
        <v>88</v>
      </c>
      <c r="AW129" s="13" t="s">
        <v>33</v>
      </c>
      <c r="AX129" s="13" t="s">
        <v>78</v>
      </c>
      <c r="AY129" s="153" t="s">
        <v>138</v>
      </c>
    </row>
    <row r="130" spans="2:65" s="12" customFormat="1">
      <c r="B130" s="145"/>
      <c r="D130" s="146" t="s">
        <v>147</v>
      </c>
      <c r="E130" s="147" t="s">
        <v>1</v>
      </c>
      <c r="F130" s="148" t="s">
        <v>150</v>
      </c>
      <c r="H130" s="147" t="s">
        <v>1</v>
      </c>
      <c r="I130" s="149"/>
      <c r="L130" s="145"/>
      <c r="M130" s="150"/>
      <c r="T130" s="151"/>
      <c r="AT130" s="147" t="s">
        <v>147</v>
      </c>
      <c r="AU130" s="147" t="s">
        <v>88</v>
      </c>
      <c r="AV130" s="12" t="s">
        <v>86</v>
      </c>
      <c r="AW130" s="12" t="s">
        <v>33</v>
      </c>
      <c r="AX130" s="12" t="s">
        <v>78</v>
      </c>
      <c r="AY130" s="147" t="s">
        <v>138</v>
      </c>
    </row>
    <row r="131" spans="2:65" s="13" customFormat="1">
      <c r="B131" s="152"/>
      <c r="D131" s="146" t="s">
        <v>147</v>
      </c>
      <c r="E131" s="153" t="s">
        <v>1</v>
      </c>
      <c r="F131" s="154" t="s">
        <v>151</v>
      </c>
      <c r="H131" s="155">
        <v>3.89</v>
      </c>
      <c r="I131" s="156"/>
      <c r="L131" s="152"/>
      <c r="M131" s="157"/>
      <c r="T131" s="158"/>
      <c r="AT131" s="153" t="s">
        <v>147</v>
      </c>
      <c r="AU131" s="153" t="s">
        <v>88</v>
      </c>
      <c r="AV131" s="13" t="s">
        <v>88</v>
      </c>
      <c r="AW131" s="13" t="s">
        <v>33</v>
      </c>
      <c r="AX131" s="13" t="s">
        <v>86</v>
      </c>
      <c r="AY131" s="153" t="s">
        <v>138</v>
      </c>
    </row>
    <row r="132" spans="2:65" s="1" customFormat="1" ht="33" customHeight="1">
      <c r="B132" s="31"/>
      <c r="C132" s="132" t="s">
        <v>152</v>
      </c>
      <c r="D132" s="132" t="s">
        <v>140</v>
      </c>
      <c r="E132" s="133" t="s">
        <v>153</v>
      </c>
      <c r="F132" s="134" t="s">
        <v>154</v>
      </c>
      <c r="G132" s="135" t="s">
        <v>143</v>
      </c>
      <c r="H132" s="136">
        <v>2.9169999999999998</v>
      </c>
      <c r="I132" s="137"/>
      <c r="J132" s="138">
        <f>ROUND(I132*H132,2)</f>
        <v>0</v>
      </c>
      <c r="K132" s="134" t="s">
        <v>144</v>
      </c>
      <c r="L132" s="31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145</v>
      </c>
      <c r="AT132" s="143" t="s">
        <v>140</v>
      </c>
      <c r="AU132" s="143" t="s">
        <v>88</v>
      </c>
      <c r="AY132" s="16" t="s">
        <v>138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86</v>
      </c>
      <c r="BK132" s="144">
        <f>ROUND(I132*H132,2)</f>
        <v>0</v>
      </c>
      <c r="BL132" s="16" t="s">
        <v>145</v>
      </c>
      <c r="BM132" s="143" t="s">
        <v>155</v>
      </c>
    </row>
    <row r="133" spans="2:65" s="12" customFormat="1">
      <c r="B133" s="145"/>
      <c r="D133" s="146" t="s">
        <v>147</v>
      </c>
      <c r="E133" s="147" t="s">
        <v>1</v>
      </c>
      <c r="F133" s="148" t="s">
        <v>156</v>
      </c>
      <c r="H133" s="147" t="s">
        <v>1</v>
      </c>
      <c r="I133" s="149"/>
      <c r="L133" s="145"/>
      <c r="M133" s="150"/>
      <c r="T133" s="151"/>
      <c r="AT133" s="147" t="s">
        <v>147</v>
      </c>
      <c r="AU133" s="147" t="s">
        <v>88</v>
      </c>
      <c r="AV133" s="12" t="s">
        <v>86</v>
      </c>
      <c r="AW133" s="12" t="s">
        <v>33</v>
      </c>
      <c r="AX133" s="12" t="s">
        <v>78</v>
      </c>
      <c r="AY133" s="147" t="s">
        <v>138</v>
      </c>
    </row>
    <row r="134" spans="2:65" s="13" customFormat="1">
      <c r="B134" s="152"/>
      <c r="D134" s="146" t="s">
        <v>147</v>
      </c>
      <c r="E134" s="153" t="s">
        <v>1</v>
      </c>
      <c r="F134" s="154" t="s">
        <v>157</v>
      </c>
      <c r="H134" s="155">
        <v>2.9169999999999998</v>
      </c>
      <c r="I134" s="156"/>
      <c r="L134" s="152"/>
      <c r="M134" s="157"/>
      <c r="T134" s="158"/>
      <c r="AT134" s="153" t="s">
        <v>147</v>
      </c>
      <c r="AU134" s="153" t="s">
        <v>88</v>
      </c>
      <c r="AV134" s="13" t="s">
        <v>88</v>
      </c>
      <c r="AW134" s="13" t="s">
        <v>33</v>
      </c>
      <c r="AX134" s="13" t="s">
        <v>86</v>
      </c>
      <c r="AY134" s="153" t="s">
        <v>138</v>
      </c>
    </row>
    <row r="135" spans="2:65" s="1" customFormat="1" ht="33" customHeight="1">
      <c r="B135" s="31"/>
      <c r="C135" s="132" t="s">
        <v>158</v>
      </c>
      <c r="D135" s="132" t="s">
        <v>140</v>
      </c>
      <c r="E135" s="133" t="s">
        <v>159</v>
      </c>
      <c r="F135" s="134" t="s">
        <v>160</v>
      </c>
      <c r="G135" s="135" t="s">
        <v>143</v>
      </c>
      <c r="H135" s="136">
        <v>2.9169999999999998</v>
      </c>
      <c r="I135" s="137"/>
      <c r="J135" s="138">
        <f>ROUND(I135*H135,2)</f>
        <v>0</v>
      </c>
      <c r="K135" s="134" t="s">
        <v>144</v>
      </c>
      <c r="L135" s="31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145</v>
      </c>
      <c r="AT135" s="143" t="s">
        <v>140</v>
      </c>
      <c r="AU135" s="143" t="s">
        <v>88</v>
      </c>
      <c r="AY135" s="16" t="s">
        <v>138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145</v>
      </c>
      <c r="BM135" s="143" t="s">
        <v>161</v>
      </c>
    </row>
    <row r="136" spans="2:65" s="12" customFormat="1">
      <c r="B136" s="145"/>
      <c r="D136" s="146" t="s">
        <v>147</v>
      </c>
      <c r="E136" s="147" t="s">
        <v>1</v>
      </c>
      <c r="F136" s="148" t="s">
        <v>156</v>
      </c>
      <c r="H136" s="147" t="s">
        <v>1</v>
      </c>
      <c r="I136" s="149"/>
      <c r="L136" s="145"/>
      <c r="M136" s="150"/>
      <c r="T136" s="151"/>
      <c r="AT136" s="147" t="s">
        <v>147</v>
      </c>
      <c r="AU136" s="147" t="s">
        <v>88</v>
      </c>
      <c r="AV136" s="12" t="s">
        <v>86</v>
      </c>
      <c r="AW136" s="12" t="s">
        <v>33</v>
      </c>
      <c r="AX136" s="12" t="s">
        <v>78</v>
      </c>
      <c r="AY136" s="147" t="s">
        <v>138</v>
      </c>
    </row>
    <row r="137" spans="2:65" s="13" customFormat="1">
      <c r="B137" s="152"/>
      <c r="D137" s="146" t="s">
        <v>147</v>
      </c>
      <c r="E137" s="153" t="s">
        <v>1</v>
      </c>
      <c r="F137" s="154" t="s">
        <v>157</v>
      </c>
      <c r="H137" s="155">
        <v>2.9169999999999998</v>
      </c>
      <c r="I137" s="156"/>
      <c r="L137" s="152"/>
      <c r="M137" s="157"/>
      <c r="T137" s="158"/>
      <c r="AT137" s="153" t="s">
        <v>147</v>
      </c>
      <c r="AU137" s="153" t="s">
        <v>88</v>
      </c>
      <c r="AV137" s="13" t="s">
        <v>88</v>
      </c>
      <c r="AW137" s="13" t="s">
        <v>33</v>
      </c>
      <c r="AX137" s="13" t="s">
        <v>86</v>
      </c>
      <c r="AY137" s="153" t="s">
        <v>138</v>
      </c>
    </row>
    <row r="138" spans="2:65" s="1" customFormat="1" ht="16.5" customHeight="1">
      <c r="B138" s="31"/>
      <c r="C138" s="132" t="s">
        <v>162</v>
      </c>
      <c r="D138" s="132" t="s">
        <v>140</v>
      </c>
      <c r="E138" s="133" t="s">
        <v>163</v>
      </c>
      <c r="F138" s="134" t="s">
        <v>164</v>
      </c>
      <c r="G138" s="135" t="s">
        <v>165</v>
      </c>
      <c r="H138" s="136">
        <v>1</v>
      </c>
      <c r="I138" s="137"/>
      <c r="J138" s="138">
        <f>ROUND(I138*H138,2)</f>
        <v>0</v>
      </c>
      <c r="K138" s="134" t="s">
        <v>144</v>
      </c>
      <c r="L138" s="31"/>
      <c r="M138" s="139" t="s">
        <v>1</v>
      </c>
      <c r="N138" s="140" t="s">
        <v>43</v>
      </c>
      <c r="P138" s="141">
        <f>O138*H138</f>
        <v>0</v>
      </c>
      <c r="Q138" s="141">
        <v>3.6900000000000002E-2</v>
      </c>
      <c r="R138" s="141">
        <f>Q138*H138</f>
        <v>3.6900000000000002E-2</v>
      </c>
      <c r="S138" s="141">
        <v>0</v>
      </c>
      <c r="T138" s="142">
        <f>S138*H138</f>
        <v>0</v>
      </c>
      <c r="AR138" s="143" t="s">
        <v>145</v>
      </c>
      <c r="AT138" s="143" t="s">
        <v>140</v>
      </c>
      <c r="AU138" s="143" t="s">
        <v>88</v>
      </c>
      <c r="AY138" s="16" t="s">
        <v>138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145</v>
      </c>
      <c r="BM138" s="143" t="s">
        <v>166</v>
      </c>
    </row>
    <row r="139" spans="2:65" s="13" customFormat="1" ht="22.5">
      <c r="B139" s="152"/>
      <c r="D139" s="146" t="s">
        <v>147</v>
      </c>
      <c r="E139" s="153" t="s">
        <v>1</v>
      </c>
      <c r="F139" s="154" t="s">
        <v>167</v>
      </c>
      <c r="H139" s="155">
        <v>1</v>
      </c>
      <c r="I139" s="156"/>
      <c r="L139" s="152"/>
      <c r="M139" s="157"/>
      <c r="T139" s="158"/>
      <c r="AT139" s="153" t="s">
        <v>147</v>
      </c>
      <c r="AU139" s="153" t="s">
        <v>88</v>
      </c>
      <c r="AV139" s="13" t="s">
        <v>88</v>
      </c>
      <c r="AW139" s="13" t="s">
        <v>33</v>
      </c>
      <c r="AX139" s="13" t="s">
        <v>86</v>
      </c>
      <c r="AY139" s="153" t="s">
        <v>138</v>
      </c>
    </row>
    <row r="140" spans="2:65" s="1" customFormat="1" ht="24.2" customHeight="1">
      <c r="B140" s="31"/>
      <c r="C140" s="132" t="s">
        <v>168</v>
      </c>
      <c r="D140" s="132" t="s">
        <v>140</v>
      </c>
      <c r="E140" s="133" t="s">
        <v>169</v>
      </c>
      <c r="F140" s="134" t="s">
        <v>170</v>
      </c>
      <c r="G140" s="135" t="s">
        <v>165</v>
      </c>
      <c r="H140" s="136">
        <v>2</v>
      </c>
      <c r="I140" s="137"/>
      <c r="J140" s="138">
        <f>ROUND(I140*H140,2)</f>
        <v>0</v>
      </c>
      <c r="K140" s="134" t="s">
        <v>144</v>
      </c>
      <c r="L140" s="31"/>
      <c r="M140" s="139" t="s">
        <v>1</v>
      </c>
      <c r="N140" s="140" t="s">
        <v>43</v>
      </c>
      <c r="P140" s="141">
        <f>O140*H140</f>
        <v>0</v>
      </c>
      <c r="Q140" s="141">
        <v>6.053E-2</v>
      </c>
      <c r="R140" s="141">
        <f>Q140*H140</f>
        <v>0.12106</v>
      </c>
      <c r="S140" s="141">
        <v>0</v>
      </c>
      <c r="T140" s="142">
        <f>S140*H140</f>
        <v>0</v>
      </c>
      <c r="AR140" s="143" t="s">
        <v>145</v>
      </c>
      <c r="AT140" s="143" t="s">
        <v>140</v>
      </c>
      <c r="AU140" s="143" t="s">
        <v>88</v>
      </c>
      <c r="AY140" s="16" t="s">
        <v>138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145</v>
      </c>
      <c r="BM140" s="143" t="s">
        <v>171</v>
      </c>
    </row>
    <row r="141" spans="2:65" s="13" customFormat="1" ht="22.5">
      <c r="B141" s="152"/>
      <c r="D141" s="146" t="s">
        <v>147</v>
      </c>
      <c r="E141" s="153" t="s">
        <v>1</v>
      </c>
      <c r="F141" s="154" t="s">
        <v>172</v>
      </c>
      <c r="H141" s="155">
        <v>2</v>
      </c>
      <c r="I141" s="156"/>
      <c r="L141" s="152"/>
      <c r="M141" s="157"/>
      <c r="T141" s="158"/>
      <c r="AT141" s="153" t="s">
        <v>147</v>
      </c>
      <c r="AU141" s="153" t="s">
        <v>88</v>
      </c>
      <c r="AV141" s="13" t="s">
        <v>88</v>
      </c>
      <c r="AW141" s="13" t="s">
        <v>33</v>
      </c>
      <c r="AX141" s="13" t="s">
        <v>86</v>
      </c>
      <c r="AY141" s="153" t="s">
        <v>138</v>
      </c>
    </row>
    <row r="142" spans="2:65" s="1" customFormat="1" ht="24.2" customHeight="1">
      <c r="B142" s="31"/>
      <c r="C142" s="132" t="s">
        <v>173</v>
      </c>
      <c r="D142" s="132" t="s">
        <v>140</v>
      </c>
      <c r="E142" s="133" t="s">
        <v>174</v>
      </c>
      <c r="F142" s="134" t="s">
        <v>175</v>
      </c>
      <c r="G142" s="135" t="s">
        <v>143</v>
      </c>
      <c r="H142" s="136">
        <v>4.08</v>
      </c>
      <c r="I142" s="137"/>
      <c r="J142" s="138">
        <f>ROUND(I142*H142,2)</f>
        <v>0</v>
      </c>
      <c r="K142" s="134" t="s">
        <v>144</v>
      </c>
      <c r="L142" s="31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145</v>
      </c>
      <c r="AT142" s="143" t="s">
        <v>140</v>
      </c>
      <c r="AU142" s="143" t="s">
        <v>88</v>
      </c>
      <c r="AY142" s="16" t="s">
        <v>138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145</v>
      </c>
      <c r="BM142" s="143" t="s">
        <v>176</v>
      </c>
    </row>
    <row r="143" spans="2:65" s="13" customFormat="1" ht="22.5">
      <c r="B143" s="152"/>
      <c r="D143" s="146" t="s">
        <v>147</v>
      </c>
      <c r="E143" s="153" t="s">
        <v>1</v>
      </c>
      <c r="F143" s="154" t="s">
        <v>177</v>
      </c>
      <c r="H143" s="155">
        <v>4.08</v>
      </c>
      <c r="I143" s="156"/>
      <c r="L143" s="152"/>
      <c r="M143" s="157"/>
      <c r="T143" s="158"/>
      <c r="AT143" s="153" t="s">
        <v>147</v>
      </c>
      <c r="AU143" s="153" t="s">
        <v>88</v>
      </c>
      <c r="AV143" s="13" t="s">
        <v>88</v>
      </c>
      <c r="AW143" s="13" t="s">
        <v>33</v>
      </c>
      <c r="AX143" s="13" t="s">
        <v>86</v>
      </c>
      <c r="AY143" s="153" t="s">
        <v>138</v>
      </c>
    </row>
    <row r="144" spans="2:65" s="1" customFormat="1" ht="24.2" customHeight="1">
      <c r="B144" s="31"/>
      <c r="C144" s="132" t="s">
        <v>88</v>
      </c>
      <c r="D144" s="132" t="s">
        <v>140</v>
      </c>
      <c r="E144" s="133" t="s">
        <v>178</v>
      </c>
      <c r="F144" s="134" t="s">
        <v>179</v>
      </c>
      <c r="G144" s="135" t="s">
        <v>180</v>
      </c>
      <c r="H144" s="136">
        <v>17.68</v>
      </c>
      <c r="I144" s="137"/>
      <c r="J144" s="138">
        <f>ROUND(I144*H144,2)</f>
        <v>0</v>
      </c>
      <c r="K144" s="134" t="s">
        <v>144</v>
      </c>
      <c r="L144" s="31"/>
      <c r="M144" s="139" t="s">
        <v>1</v>
      </c>
      <c r="N144" s="140" t="s">
        <v>43</v>
      </c>
      <c r="P144" s="141">
        <f>O144*H144</f>
        <v>0</v>
      </c>
      <c r="Q144" s="141">
        <v>5.9000000000000003E-4</v>
      </c>
      <c r="R144" s="141">
        <f>Q144*H144</f>
        <v>1.04312E-2</v>
      </c>
      <c r="S144" s="141">
        <v>0</v>
      </c>
      <c r="T144" s="142">
        <f>S144*H144</f>
        <v>0</v>
      </c>
      <c r="AR144" s="143" t="s">
        <v>145</v>
      </c>
      <c r="AT144" s="143" t="s">
        <v>140</v>
      </c>
      <c r="AU144" s="143" t="s">
        <v>88</v>
      </c>
      <c r="AY144" s="16" t="s">
        <v>138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145</v>
      </c>
      <c r="BM144" s="143" t="s">
        <v>181</v>
      </c>
    </row>
    <row r="145" spans="2:65" s="12" customFormat="1">
      <c r="B145" s="145"/>
      <c r="D145" s="146" t="s">
        <v>147</v>
      </c>
      <c r="E145" s="147" t="s">
        <v>1</v>
      </c>
      <c r="F145" s="148" t="s">
        <v>182</v>
      </c>
      <c r="H145" s="147" t="s">
        <v>1</v>
      </c>
      <c r="I145" s="149"/>
      <c r="L145" s="145"/>
      <c r="M145" s="150"/>
      <c r="T145" s="151"/>
      <c r="AT145" s="147" t="s">
        <v>147</v>
      </c>
      <c r="AU145" s="147" t="s">
        <v>88</v>
      </c>
      <c r="AV145" s="12" t="s">
        <v>86</v>
      </c>
      <c r="AW145" s="12" t="s">
        <v>33</v>
      </c>
      <c r="AX145" s="12" t="s">
        <v>78</v>
      </c>
      <c r="AY145" s="147" t="s">
        <v>138</v>
      </c>
    </row>
    <row r="146" spans="2:65" s="13" customFormat="1">
      <c r="B146" s="152"/>
      <c r="D146" s="146" t="s">
        <v>147</v>
      </c>
      <c r="E146" s="153" t="s">
        <v>95</v>
      </c>
      <c r="F146" s="154" t="s">
        <v>183</v>
      </c>
      <c r="H146" s="155">
        <v>17.68</v>
      </c>
      <c r="I146" s="156"/>
      <c r="L146" s="152"/>
      <c r="M146" s="157"/>
      <c r="T146" s="158"/>
      <c r="AT146" s="153" t="s">
        <v>147</v>
      </c>
      <c r="AU146" s="153" t="s">
        <v>88</v>
      </c>
      <c r="AV146" s="13" t="s">
        <v>88</v>
      </c>
      <c r="AW146" s="13" t="s">
        <v>33</v>
      </c>
      <c r="AX146" s="13" t="s">
        <v>86</v>
      </c>
      <c r="AY146" s="153" t="s">
        <v>138</v>
      </c>
    </row>
    <row r="147" spans="2:65" s="1" customFormat="1" ht="24.2" customHeight="1">
      <c r="B147" s="31"/>
      <c r="C147" s="132" t="s">
        <v>184</v>
      </c>
      <c r="D147" s="132" t="s">
        <v>140</v>
      </c>
      <c r="E147" s="133" t="s">
        <v>185</v>
      </c>
      <c r="F147" s="134" t="s">
        <v>186</v>
      </c>
      <c r="G147" s="135" t="s">
        <v>180</v>
      </c>
      <c r="H147" s="136">
        <v>17.68</v>
      </c>
      <c r="I147" s="137"/>
      <c r="J147" s="138">
        <f>ROUND(I147*H147,2)</f>
        <v>0</v>
      </c>
      <c r="K147" s="134" t="s">
        <v>144</v>
      </c>
      <c r="L147" s="31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145</v>
      </c>
      <c r="AT147" s="143" t="s">
        <v>140</v>
      </c>
      <c r="AU147" s="143" t="s">
        <v>88</v>
      </c>
      <c r="AY147" s="16" t="s">
        <v>138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145</v>
      </c>
      <c r="BM147" s="143" t="s">
        <v>187</v>
      </c>
    </row>
    <row r="148" spans="2:65" s="13" customFormat="1">
      <c r="B148" s="152"/>
      <c r="D148" s="146" t="s">
        <v>147</v>
      </c>
      <c r="E148" s="153" t="s">
        <v>1</v>
      </c>
      <c r="F148" s="154" t="s">
        <v>95</v>
      </c>
      <c r="H148" s="155">
        <v>17.68</v>
      </c>
      <c r="I148" s="156"/>
      <c r="L148" s="152"/>
      <c r="M148" s="157"/>
      <c r="T148" s="158"/>
      <c r="AT148" s="153" t="s">
        <v>147</v>
      </c>
      <c r="AU148" s="153" t="s">
        <v>88</v>
      </c>
      <c r="AV148" s="13" t="s">
        <v>88</v>
      </c>
      <c r="AW148" s="13" t="s">
        <v>33</v>
      </c>
      <c r="AX148" s="13" t="s">
        <v>86</v>
      </c>
      <c r="AY148" s="153" t="s">
        <v>138</v>
      </c>
    </row>
    <row r="149" spans="2:65" s="1" customFormat="1" ht="37.9" customHeight="1">
      <c r="B149" s="31"/>
      <c r="C149" s="132" t="s">
        <v>145</v>
      </c>
      <c r="D149" s="132" t="s">
        <v>140</v>
      </c>
      <c r="E149" s="133" t="s">
        <v>188</v>
      </c>
      <c r="F149" s="134" t="s">
        <v>189</v>
      </c>
      <c r="G149" s="135" t="s">
        <v>143</v>
      </c>
      <c r="H149" s="136">
        <v>3.89</v>
      </c>
      <c r="I149" s="137"/>
      <c r="J149" s="138">
        <f>ROUND(I149*H149,2)</f>
        <v>0</v>
      </c>
      <c r="K149" s="134" t="s">
        <v>144</v>
      </c>
      <c r="L149" s="31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145</v>
      </c>
      <c r="AT149" s="143" t="s">
        <v>140</v>
      </c>
      <c r="AU149" s="143" t="s">
        <v>88</v>
      </c>
      <c r="AY149" s="16" t="s">
        <v>138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145</v>
      </c>
      <c r="BM149" s="143" t="s">
        <v>190</v>
      </c>
    </row>
    <row r="150" spans="2:65" s="12" customFormat="1" ht="22.5">
      <c r="B150" s="145"/>
      <c r="D150" s="146" t="s">
        <v>147</v>
      </c>
      <c r="E150" s="147" t="s">
        <v>1</v>
      </c>
      <c r="F150" s="148" t="s">
        <v>191</v>
      </c>
      <c r="H150" s="147" t="s">
        <v>1</v>
      </c>
      <c r="I150" s="149"/>
      <c r="L150" s="145"/>
      <c r="M150" s="150"/>
      <c r="T150" s="151"/>
      <c r="AT150" s="147" t="s">
        <v>147</v>
      </c>
      <c r="AU150" s="147" t="s">
        <v>88</v>
      </c>
      <c r="AV150" s="12" t="s">
        <v>86</v>
      </c>
      <c r="AW150" s="12" t="s">
        <v>33</v>
      </c>
      <c r="AX150" s="12" t="s">
        <v>78</v>
      </c>
      <c r="AY150" s="147" t="s">
        <v>138</v>
      </c>
    </row>
    <row r="151" spans="2:65" s="13" customFormat="1">
      <c r="B151" s="152"/>
      <c r="D151" s="146" t="s">
        <v>147</v>
      </c>
      <c r="E151" s="153" t="s">
        <v>104</v>
      </c>
      <c r="F151" s="154" t="s">
        <v>192</v>
      </c>
      <c r="H151" s="155">
        <v>3.89</v>
      </c>
      <c r="I151" s="156"/>
      <c r="L151" s="152"/>
      <c r="M151" s="157"/>
      <c r="T151" s="158"/>
      <c r="AT151" s="153" t="s">
        <v>147</v>
      </c>
      <c r="AU151" s="153" t="s">
        <v>88</v>
      </c>
      <c r="AV151" s="13" t="s">
        <v>88</v>
      </c>
      <c r="AW151" s="13" t="s">
        <v>33</v>
      </c>
      <c r="AX151" s="13" t="s">
        <v>86</v>
      </c>
      <c r="AY151" s="153" t="s">
        <v>138</v>
      </c>
    </row>
    <row r="152" spans="2:65" s="1" customFormat="1" ht="24.2" customHeight="1">
      <c r="B152" s="31"/>
      <c r="C152" s="132" t="s">
        <v>193</v>
      </c>
      <c r="D152" s="132" t="s">
        <v>140</v>
      </c>
      <c r="E152" s="133" t="s">
        <v>194</v>
      </c>
      <c r="F152" s="134" t="s">
        <v>195</v>
      </c>
      <c r="G152" s="135" t="s">
        <v>143</v>
      </c>
      <c r="H152" s="136">
        <v>3.89</v>
      </c>
      <c r="I152" s="137"/>
      <c r="J152" s="138">
        <f>ROUND(I152*H152,2)</f>
        <v>0</v>
      </c>
      <c r="K152" s="134" t="s">
        <v>144</v>
      </c>
      <c r="L152" s="31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145</v>
      </c>
      <c r="AT152" s="143" t="s">
        <v>140</v>
      </c>
      <c r="AU152" s="143" t="s">
        <v>88</v>
      </c>
      <c r="AY152" s="16" t="s">
        <v>138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145</v>
      </c>
      <c r="BM152" s="143" t="s">
        <v>196</v>
      </c>
    </row>
    <row r="153" spans="2:65" s="13" customFormat="1">
      <c r="B153" s="152"/>
      <c r="D153" s="146" t="s">
        <v>147</v>
      </c>
      <c r="E153" s="153" t="s">
        <v>1</v>
      </c>
      <c r="F153" s="154" t="s">
        <v>104</v>
      </c>
      <c r="H153" s="155">
        <v>3.89</v>
      </c>
      <c r="I153" s="156"/>
      <c r="L153" s="152"/>
      <c r="M153" s="157"/>
      <c r="T153" s="158"/>
      <c r="AT153" s="153" t="s">
        <v>147</v>
      </c>
      <c r="AU153" s="153" t="s">
        <v>88</v>
      </c>
      <c r="AV153" s="13" t="s">
        <v>88</v>
      </c>
      <c r="AW153" s="13" t="s">
        <v>33</v>
      </c>
      <c r="AX153" s="13" t="s">
        <v>86</v>
      </c>
      <c r="AY153" s="153" t="s">
        <v>138</v>
      </c>
    </row>
    <row r="154" spans="2:65" s="1" customFormat="1" ht="24.2" customHeight="1">
      <c r="B154" s="31"/>
      <c r="C154" s="132" t="s">
        <v>197</v>
      </c>
      <c r="D154" s="132" t="s">
        <v>140</v>
      </c>
      <c r="E154" s="133" t="s">
        <v>198</v>
      </c>
      <c r="F154" s="134" t="s">
        <v>199</v>
      </c>
      <c r="G154" s="135" t="s">
        <v>143</v>
      </c>
      <c r="H154" s="136">
        <v>5.9059999999999997</v>
      </c>
      <c r="I154" s="137"/>
      <c r="J154" s="138">
        <f>ROUND(I154*H154,2)</f>
        <v>0</v>
      </c>
      <c r="K154" s="134" t="s">
        <v>144</v>
      </c>
      <c r="L154" s="31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145</v>
      </c>
      <c r="AT154" s="143" t="s">
        <v>140</v>
      </c>
      <c r="AU154" s="143" t="s">
        <v>88</v>
      </c>
      <c r="AY154" s="16" t="s">
        <v>138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145</v>
      </c>
      <c r="BM154" s="143" t="s">
        <v>200</v>
      </c>
    </row>
    <row r="155" spans="2:65" s="12" customFormat="1">
      <c r="B155" s="145"/>
      <c r="D155" s="146" t="s">
        <v>147</v>
      </c>
      <c r="E155" s="147" t="s">
        <v>1</v>
      </c>
      <c r="F155" s="148" t="s">
        <v>201</v>
      </c>
      <c r="H155" s="147" t="s">
        <v>1</v>
      </c>
      <c r="I155" s="149"/>
      <c r="L155" s="145"/>
      <c r="M155" s="150"/>
      <c r="T155" s="151"/>
      <c r="AT155" s="147" t="s">
        <v>147</v>
      </c>
      <c r="AU155" s="147" t="s">
        <v>88</v>
      </c>
      <c r="AV155" s="12" t="s">
        <v>86</v>
      </c>
      <c r="AW155" s="12" t="s">
        <v>33</v>
      </c>
      <c r="AX155" s="12" t="s">
        <v>78</v>
      </c>
      <c r="AY155" s="147" t="s">
        <v>138</v>
      </c>
    </row>
    <row r="156" spans="2:65" s="13" customFormat="1">
      <c r="B156" s="152"/>
      <c r="D156" s="146" t="s">
        <v>147</v>
      </c>
      <c r="E156" s="153" t="s">
        <v>102</v>
      </c>
      <c r="F156" s="154" t="s">
        <v>202</v>
      </c>
      <c r="H156" s="155">
        <v>5.9059999999999997</v>
      </c>
      <c r="I156" s="156"/>
      <c r="L156" s="152"/>
      <c r="M156" s="157"/>
      <c r="T156" s="158"/>
      <c r="AT156" s="153" t="s">
        <v>147</v>
      </c>
      <c r="AU156" s="153" t="s">
        <v>88</v>
      </c>
      <c r="AV156" s="13" t="s">
        <v>88</v>
      </c>
      <c r="AW156" s="13" t="s">
        <v>33</v>
      </c>
      <c r="AX156" s="13" t="s">
        <v>86</v>
      </c>
      <c r="AY156" s="153" t="s">
        <v>138</v>
      </c>
    </row>
    <row r="157" spans="2:65" s="1" customFormat="1" ht="16.5" customHeight="1">
      <c r="B157" s="31"/>
      <c r="C157" s="159" t="s">
        <v>203</v>
      </c>
      <c r="D157" s="159" t="s">
        <v>204</v>
      </c>
      <c r="E157" s="160" t="s">
        <v>205</v>
      </c>
      <c r="F157" s="161" t="s">
        <v>206</v>
      </c>
      <c r="G157" s="162" t="s">
        <v>207</v>
      </c>
      <c r="H157" s="163">
        <v>11.221</v>
      </c>
      <c r="I157" s="164"/>
      <c r="J157" s="165">
        <f>ROUND(I157*H157,2)</f>
        <v>0</v>
      </c>
      <c r="K157" s="161" t="s">
        <v>144</v>
      </c>
      <c r="L157" s="166"/>
      <c r="M157" s="167" t="s">
        <v>1</v>
      </c>
      <c r="N157" s="168" t="s">
        <v>43</v>
      </c>
      <c r="P157" s="141">
        <f>O157*H157</f>
        <v>0</v>
      </c>
      <c r="Q157" s="141">
        <v>1</v>
      </c>
      <c r="R157" s="141">
        <f>Q157*H157</f>
        <v>11.221</v>
      </c>
      <c r="S157" s="141">
        <v>0</v>
      </c>
      <c r="T157" s="142">
        <f>S157*H157</f>
        <v>0</v>
      </c>
      <c r="AR157" s="143" t="s">
        <v>208</v>
      </c>
      <c r="AT157" s="143" t="s">
        <v>204</v>
      </c>
      <c r="AU157" s="143" t="s">
        <v>88</v>
      </c>
      <c r="AY157" s="16" t="s">
        <v>138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145</v>
      </c>
      <c r="BM157" s="143" t="s">
        <v>209</v>
      </c>
    </row>
    <row r="158" spans="2:65" s="13" customFormat="1">
      <c r="B158" s="152"/>
      <c r="D158" s="146" t="s">
        <v>147</v>
      </c>
      <c r="E158" s="153" t="s">
        <v>1</v>
      </c>
      <c r="F158" s="154" t="s">
        <v>210</v>
      </c>
      <c r="H158" s="155">
        <v>11.221</v>
      </c>
      <c r="I158" s="156"/>
      <c r="L158" s="152"/>
      <c r="M158" s="157"/>
      <c r="T158" s="158"/>
      <c r="AT158" s="153" t="s">
        <v>147</v>
      </c>
      <c r="AU158" s="153" t="s">
        <v>88</v>
      </c>
      <c r="AV158" s="13" t="s">
        <v>88</v>
      </c>
      <c r="AW158" s="13" t="s">
        <v>33</v>
      </c>
      <c r="AX158" s="13" t="s">
        <v>86</v>
      </c>
      <c r="AY158" s="153" t="s">
        <v>138</v>
      </c>
    </row>
    <row r="159" spans="2:65" s="1" customFormat="1" ht="24.2" customHeight="1">
      <c r="B159" s="31"/>
      <c r="C159" s="132" t="s">
        <v>208</v>
      </c>
      <c r="D159" s="132" t="s">
        <v>140</v>
      </c>
      <c r="E159" s="133" t="s">
        <v>211</v>
      </c>
      <c r="F159" s="134" t="s">
        <v>212</v>
      </c>
      <c r="G159" s="135" t="s">
        <v>143</v>
      </c>
      <c r="H159" s="136">
        <v>3.1030000000000002</v>
      </c>
      <c r="I159" s="137"/>
      <c r="J159" s="138">
        <f>ROUND(I159*H159,2)</f>
        <v>0</v>
      </c>
      <c r="K159" s="134" t="s">
        <v>144</v>
      </c>
      <c r="L159" s="31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145</v>
      </c>
      <c r="AT159" s="143" t="s">
        <v>140</v>
      </c>
      <c r="AU159" s="143" t="s">
        <v>88</v>
      </c>
      <c r="AY159" s="16" t="s">
        <v>138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145</v>
      </c>
      <c r="BM159" s="143" t="s">
        <v>213</v>
      </c>
    </row>
    <row r="160" spans="2:65" s="12" customFormat="1">
      <c r="B160" s="145"/>
      <c r="D160" s="146" t="s">
        <v>147</v>
      </c>
      <c r="E160" s="147" t="s">
        <v>1</v>
      </c>
      <c r="F160" s="148" t="s">
        <v>214</v>
      </c>
      <c r="H160" s="147" t="s">
        <v>1</v>
      </c>
      <c r="I160" s="149"/>
      <c r="L160" s="145"/>
      <c r="M160" s="150"/>
      <c r="T160" s="151"/>
      <c r="AT160" s="147" t="s">
        <v>147</v>
      </c>
      <c r="AU160" s="147" t="s">
        <v>88</v>
      </c>
      <c r="AV160" s="12" t="s">
        <v>86</v>
      </c>
      <c r="AW160" s="12" t="s">
        <v>33</v>
      </c>
      <c r="AX160" s="12" t="s">
        <v>78</v>
      </c>
      <c r="AY160" s="147" t="s">
        <v>138</v>
      </c>
    </row>
    <row r="161" spans="2:65" s="13" customFormat="1">
      <c r="B161" s="152"/>
      <c r="D161" s="146" t="s">
        <v>147</v>
      </c>
      <c r="E161" s="153" t="s">
        <v>1</v>
      </c>
      <c r="F161" s="154" t="s">
        <v>215</v>
      </c>
      <c r="H161" s="155">
        <v>3.1030000000000002</v>
      </c>
      <c r="I161" s="156"/>
      <c r="L161" s="152"/>
      <c r="M161" s="157"/>
      <c r="T161" s="158"/>
      <c r="AT161" s="153" t="s">
        <v>147</v>
      </c>
      <c r="AU161" s="153" t="s">
        <v>88</v>
      </c>
      <c r="AV161" s="13" t="s">
        <v>88</v>
      </c>
      <c r="AW161" s="13" t="s">
        <v>33</v>
      </c>
      <c r="AX161" s="13" t="s">
        <v>78</v>
      </c>
      <c r="AY161" s="153" t="s">
        <v>138</v>
      </c>
    </row>
    <row r="162" spans="2:65" s="14" customFormat="1">
      <c r="B162" s="169"/>
      <c r="D162" s="146" t="s">
        <v>147</v>
      </c>
      <c r="E162" s="170" t="s">
        <v>100</v>
      </c>
      <c r="F162" s="171" t="s">
        <v>216</v>
      </c>
      <c r="H162" s="172">
        <v>3.1030000000000002</v>
      </c>
      <c r="I162" s="173"/>
      <c r="L162" s="169"/>
      <c r="M162" s="174"/>
      <c r="T162" s="175"/>
      <c r="AT162" s="170" t="s">
        <v>147</v>
      </c>
      <c r="AU162" s="170" t="s">
        <v>88</v>
      </c>
      <c r="AV162" s="14" t="s">
        <v>145</v>
      </c>
      <c r="AW162" s="14" t="s">
        <v>33</v>
      </c>
      <c r="AX162" s="14" t="s">
        <v>86</v>
      </c>
      <c r="AY162" s="170" t="s">
        <v>138</v>
      </c>
    </row>
    <row r="163" spans="2:65" s="1" customFormat="1" ht="16.5" customHeight="1">
      <c r="B163" s="31"/>
      <c r="C163" s="159" t="s">
        <v>217</v>
      </c>
      <c r="D163" s="159" t="s">
        <v>204</v>
      </c>
      <c r="E163" s="160" t="s">
        <v>218</v>
      </c>
      <c r="F163" s="161" t="s">
        <v>219</v>
      </c>
      <c r="G163" s="162" t="s">
        <v>207</v>
      </c>
      <c r="H163" s="163">
        <v>5.8959999999999999</v>
      </c>
      <c r="I163" s="164"/>
      <c r="J163" s="165">
        <f>ROUND(I163*H163,2)</f>
        <v>0</v>
      </c>
      <c r="K163" s="161" t="s">
        <v>144</v>
      </c>
      <c r="L163" s="166"/>
      <c r="M163" s="167" t="s">
        <v>1</v>
      </c>
      <c r="N163" s="168" t="s">
        <v>43</v>
      </c>
      <c r="P163" s="141">
        <f>O163*H163</f>
        <v>0</v>
      </c>
      <c r="Q163" s="141">
        <v>1</v>
      </c>
      <c r="R163" s="141">
        <f>Q163*H163</f>
        <v>5.8959999999999999</v>
      </c>
      <c r="S163" s="141">
        <v>0</v>
      </c>
      <c r="T163" s="142">
        <f>S163*H163</f>
        <v>0</v>
      </c>
      <c r="AR163" s="143" t="s">
        <v>208</v>
      </c>
      <c r="AT163" s="143" t="s">
        <v>204</v>
      </c>
      <c r="AU163" s="143" t="s">
        <v>88</v>
      </c>
      <c r="AY163" s="16" t="s">
        <v>138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145</v>
      </c>
      <c r="BM163" s="143" t="s">
        <v>220</v>
      </c>
    </row>
    <row r="164" spans="2:65" s="13" customFormat="1">
      <c r="B164" s="152"/>
      <c r="D164" s="146" t="s">
        <v>147</v>
      </c>
      <c r="E164" s="153" t="s">
        <v>1</v>
      </c>
      <c r="F164" s="154" t="s">
        <v>221</v>
      </c>
      <c r="H164" s="155">
        <v>5.8959999999999999</v>
      </c>
      <c r="I164" s="156"/>
      <c r="L164" s="152"/>
      <c r="M164" s="157"/>
      <c r="T164" s="158"/>
      <c r="AT164" s="153" t="s">
        <v>147</v>
      </c>
      <c r="AU164" s="153" t="s">
        <v>88</v>
      </c>
      <c r="AV164" s="13" t="s">
        <v>88</v>
      </c>
      <c r="AW164" s="13" t="s">
        <v>33</v>
      </c>
      <c r="AX164" s="13" t="s">
        <v>86</v>
      </c>
      <c r="AY164" s="153" t="s">
        <v>138</v>
      </c>
    </row>
    <row r="165" spans="2:65" s="11" customFormat="1" ht="22.9" customHeight="1">
      <c r="B165" s="120"/>
      <c r="D165" s="121" t="s">
        <v>77</v>
      </c>
      <c r="E165" s="130" t="s">
        <v>184</v>
      </c>
      <c r="F165" s="130" t="s">
        <v>222</v>
      </c>
      <c r="I165" s="123"/>
      <c r="J165" s="131">
        <f>BK165</f>
        <v>0</v>
      </c>
      <c r="L165" s="120"/>
      <c r="M165" s="125"/>
      <c r="P165" s="126">
        <f>SUM(P166:P167)</f>
        <v>0</v>
      </c>
      <c r="R165" s="126">
        <f>SUM(R166:R167)</f>
        <v>0</v>
      </c>
      <c r="T165" s="127">
        <f>SUM(T166:T167)</f>
        <v>0</v>
      </c>
      <c r="AR165" s="121" t="s">
        <v>86</v>
      </c>
      <c r="AT165" s="128" t="s">
        <v>77</v>
      </c>
      <c r="AU165" s="128" t="s">
        <v>86</v>
      </c>
      <c r="AY165" s="121" t="s">
        <v>138</v>
      </c>
      <c r="BK165" s="129">
        <f>SUM(BK166:BK167)</f>
        <v>0</v>
      </c>
    </row>
    <row r="166" spans="2:65" s="1" customFormat="1" ht="21.75" customHeight="1">
      <c r="B166" s="31"/>
      <c r="C166" s="132" t="s">
        <v>223</v>
      </c>
      <c r="D166" s="132" t="s">
        <v>140</v>
      </c>
      <c r="E166" s="133" t="s">
        <v>224</v>
      </c>
      <c r="F166" s="134" t="s">
        <v>225</v>
      </c>
      <c r="G166" s="135" t="s">
        <v>165</v>
      </c>
      <c r="H166" s="136">
        <v>6.5</v>
      </c>
      <c r="I166" s="137"/>
      <c r="J166" s="138">
        <f>ROUND(I166*H166,2)</f>
        <v>0</v>
      </c>
      <c r="K166" s="134" t="s">
        <v>144</v>
      </c>
      <c r="L166" s="31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145</v>
      </c>
      <c r="AT166" s="143" t="s">
        <v>140</v>
      </c>
      <c r="AU166" s="143" t="s">
        <v>88</v>
      </c>
      <c r="AY166" s="16" t="s">
        <v>138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145</v>
      </c>
      <c r="BM166" s="143" t="s">
        <v>226</v>
      </c>
    </row>
    <row r="167" spans="2:65" s="13" customFormat="1">
      <c r="B167" s="152"/>
      <c r="D167" s="146" t="s">
        <v>147</v>
      </c>
      <c r="E167" s="153" t="s">
        <v>1</v>
      </c>
      <c r="F167" s="154" t="s">
        <v>227</v>
      </c>
      <c r="H167" s="155">
        <v>6.5</v>
      </c>
      <c r="I167" s="156"/>
      <c r="L167" s="152"/>
      <c r="M167" s="157"/>
      <c r="T167" s="158"/>
      <c r="AT167" s="153" t="s">
        <v>147</v>
      </c>
      <c r="AU167" s="153" t="s">
        <v>88</v>
      </c>
      <c r="AV167" s="13" t="s">
        <v>88</v>
      </c>
      <c r="AW167" s="13" t="s">
        <v>33</v>
      </c>
      <c r="AX167" s="13" t="s">
        <v>86</v>
      </c>
      <c r="AY167" s="153" t="s">
        <v>138</v>
      </c>
    </row>
    <row r="168" spans="2:65" s="11" customFormat="1" ht="22.9" customHeight="1">
      <c r="B168" s="120"/>
      <c r="D168" s="121" t="s">
        <v>77</v>
      </c>
      <c r="E168" s="130" t="s">
        <v>145</v>
      </c>
      <c r="F168" s="130" t="s">
        <v>228</v>
      </c>
      <c r="I168" s="123"/>
      <c r="J168" s="131">
        <f>BK168</f>
        <v>0</v>
      </c>
      <c r="L168" s="120"/>
      <c r="M168" s="125"/>
      <c r="P168" s="126">
        <f>SUM(P169:P172)</f>
        <v>0</v>
      </c>
      <c r="R168" s="126">
        <f>SUM(R169:R172)</f>
        <v>1.3519005500000001</v>
      </c>
      <c r="T168" s="127">
        <f>SUM(T169:T172)</f>
        <v>0</v>
      </c>
      <c r="AR168" s="121" t="s">
        <v>86</v>
      </c>
      <c r="AT168" s="128" t="s">
        <v>77</v>
      </c>
      <c r="AU168" s="128" t="s">
        <v>86</v>
      </c>
      <c r="AY168" s="121" t="s">
        <v>138</v>
      </c>
      <c r="BK168" s="129">
        <f>SUM(BK169:BK172)</f>
        <v>0</v>
      </c>
    </row>
    <row r="169" spans="2:65" s="1" customFormat="1" ht="24.2" customHeight="1">
      <c r="B169" s="31"/>
      <c r="C169" s="132" t="s">
        <v>229</v>
      </c>
      <c r="D169" s="132" t="s">
        <v>140</v>
      </c>
      <c r="E169" s="133" t="s">
        <v>230</v>
      </c>
      <c r="F169" s="134" t="s">
        <v>231</v>
      </c>
      <c r="G169" s="135" t="s">
        <v>143</v>
      </c>
      <c r="H169" s="136">
        <v>0.71499999999999997</v>
      </c>
      <c r="I169" s="137"/>
      <c r="J169" s="138">
        <f>ROUND(I169*H169,2)</f>
        <v>0</v>
      </c>
      <c r="K169" s="134" t="s">
        <v>144</v>
      </c>
      <c r="L169" s="31"/>
      <c r="M169" s="139" t="s">
        <v>1</v>
      </c>
      <c r="N169" s="140" t="s">
        <v>43</v>
      </c>
      <c r="P169" s="141">
        <f>O169*H169</f>
        <v>0</v>
      </c>
      <c r="Q169" s="141">
        <v>1.8907700000000001</v>
      </c>
      <c r="R169" s="141">
        <f>Q169*H169</f>
        <v>1.3519005500000001</v>
      </c>
      <c r="S169" s="141">
        <v>0</v>
      </c>
      <c r="T169" s="142">
        <f>S169*H169</f>
        <v>0</v>
      </c>
      <c r="AR169" s="143" t="s">
        <v>145</v>
      </c>
      <c r="AT169" s="143" t="s">
        <v>140</v>
      </c>
      <c r="AU169" s="143" t="s">
        <v>88</v>
      </c>
      <c r="AY169" s="16" t="s">
        <v>138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145</v>
      </c>
      <c r="BM169" s="143" t="s">
        <v>232</v>
      </c>
    </row>
    <row r="170" spans="2:65" s="12" customFormat="1">
      <c r="B170" s="145"/>
      <c r="D170" s="146" t="s">
        <v>147</v>
      </c>
      <c r="E170" s="147" t="s">
        <v>1</v>
      </c>
      <c r="F170" s="148" t="s">
        <v>233</v>
      </c>
      <c r="H170" s="147" t="s">
        <v>1</v>
      </c>
      <c r="I170" s="149"/>
      <c r="L170" s="145"/>
      <c r="M170" s="150"/>
      <c r="T170" s="151"/>
      <c r="AT170" s="147" t="s">
        <v>147</v>
      </c>
      <c r="AU170" s="147" t="s">
        <v>88</v>
      </c>
      <c r="AV170" s="12" t="s">
        <v>86</v>
      </c>
      <c r="AW170" s="12" t="s">
        <v>33</v>
      </c>
      <c r="AX170" s="12" t="s">
        <v>78</v>
      </c>
      <c r="AY170" s="147" t="s">
        <v>138</v>
      </c>
    </row>
    <row r="171" spans="2:65" s="13" customFormat="1">
      <c r="B171" s="152"/>
      <c r="D171" s="146" t="s">
        <v>147</v>
      </c>
      <c r="E171" s="153" t="s">
        <v>1</v>
      </c>
      <c r="F171" s="154" t="s">
        <v>234</v>
      </c>
      <c r="H171" s="155">
        <v>0.71499999999999997</v>
      </c>
      <c r="I171" s="156"/>
      <c r="L171" s="152"/>
      <c r="M171" s="157"/>
      <c r="T171" s="158"/>
      <c r="AT171" s="153" t="s">
        <v>147</v>
      </c>
      <c r="AU171" s="153" t="s">
        <v>88</v>
      </c>
      <c r="AV171" s="13" t="s">
        <v>88</v>
      </c>
      <c r="AW171" s="13" t="s">
        <v>33</v>
      </c>
      <c r="AX171" s="13" t="s">
        <v>78</v>
      </c>
      <c r="AY171" s="153" t="s">
        <v>138</v>
      </c>
    </row>
    <row r="172" spans="2:65" s="14" customFormat="1">
      <c r="B172" s="169"/>
      <c r="D172" s="146" t="s">
        <v>147</v>
      </c>
      <c r="E172" s="170" t="s">
        <v>97</v>
      </c>
      <c r="F172" s="171" t="s">
        <v>216</v>
      </c>
      <c r="H172" s="172">
        <v>0.71499999999999997</v>
      </c>
      <c r="I172" s="173"/>
      <c r="L172" s="169"/>
      <c r="M172" s="174"/>
      <c r="T172" s="175"/>
      <c r="AT172" s="170" t="s">
        <v>147</v>
      </c>
      <c r="AU172" s="170" t="s">
        <v>88</v>
      </c>
      <c r="AV172" s="14" t="s">
        <v>145</v>
      </c>
      <c r="AW172" s="14" t="s">
        <v>33</v>
      </c>
      <c r="AX172" s="14" t="s">
        <v>86</v>
      </c>
      <c r="AY172" s="170" t="s">
        <v>138</v>
      </c>
    </row>
    <row r="173" spans="2:65" s="11" customFormat="1" ht="22.9" customHeight="1">
      <c r="B173" s="120"/>
      <c r="D173" s="121" t="s">
        <v>77</v>
      </c>
      <c r="E173" s="130" t="s">
        <v>208</v>
      </c>
      <c r="F173" s="130" t="s">
        <v>235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1.9999199999999995E-2</v>
      </c>
      <c r="T173" s="127">
        <f>SUM(T174:T181)</f>
        <v>0</v>
      </c>
      <c r="AR173" s="121" t="s">
        <v>86</v>
      </c>
      <c r="AT173" s="128" t="s">
        <v>77</v>
      </c>
      <c r="AU173" s="128" t="s">
        <v>86</v>
      </c>
      <c r="AY173" s="121" t="s">
        <v>138</v>
      </c>
      <c r="BK173" s="129">
        <f>SUM(BK174:BK181)</f>
        <v>0</v>
      </c>
    </row>
    <row r="174" spans="2:65" s="1" customFormat="1" ht="24.2" customHeight="1">
      <c r="B174" s="31"/>
      <c r="C174" s="132" t="s">
        <v>8</v>
      </c>
      <c r="D174" s="132" t="s">
        <v>140</v>
      </c>
      <c r="E174" s="133" t="s">
        <v>236</v>
      </c>
      <c r="F174" s="134" t="s">
        <v>237</v>
      </c>
      <c r="G174" s="135" t="s">
        <v>165</v>
      </c>
      <c r="H174" s="136">
        <v>6.5</v>
      </c>
      <c r="I174" s="137"/>
      <c r="J174" s="138">
        <f>ROUND(I174*H174,2)</f>
        <v>0</v>
      </c>
      <c r="K174" s="134" t="s">
        <v>144</v>
      </c>
      <c r="L174" s="31"/>
      <c r="M174" s="139" t="s">
        <v>1</v>
      </c>
      <c r="N174" s="140" t="s">
        <v>43</v>
      </c>
      <c r="P174" s="141">
        <f>O174*H174</f>
        <v>0</v>
      </c>
      <c r="Q174" s="141">
        <v>1.0000000000000001E-5</v>
      </c>
      <c r="R174" s="141">
        <f>Q174*H174</f>
        <v>6.5000000000000008E-5</v>
      </c>
      <c r="S174" s="141">
        <v>0</v>
      </c>
      <c r="T174" s="142">
        <f>S174*H174</f>
        <v>0</v>
      </c>
      <c r="AR174" s="143" t="s">
        <v>145</v>
      </c>
      <c r="AT174" s="143" t="s">
        <v>140</v>
      </c>
      <c r="AU174" s="143" t="s">
        <v>88</v>
      </c>
      <c r="AY174" s="16" t="s">
        <v>138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145</v>
      </c>
      <c r="BM174" s="143" t="s">
        <v>238</v>
      </c>
    </row>
    <row r="175" spans="2:65" s="13" customFormat="1">
      <c r="B175" s="152"/>
      <c r="D175" s="146" t="s">
        <v>147</v>
      </c>
      <c r="E175" s="153" t="s">
        <v>1</v>
      </c>
      <c r="F175" s="154" t="s">
        <v>239</v>
      </c>
      <c r="H175" s="155">
        <v>6.5</v>
      </c>
      <c r="I175" s="156"/>
      <c r="L175" s="152"/>
      <c r="M175" s="157"/>
      <c r="T175" s="158"/>
      <c r="AT175" s="153" t="s">
        <v>147</v>
      </c>
      <c r="AU175" s="153" t="s">
        <v>88</v>
      </c>
      <c r="AV175" s="13" t="s">
        <v>88</v>
      </c>
      <c r="AW175" s="13" t="s">
        <v>33</v>
      </c>
      <c r="AX175" s="13" t="s">
        <v>86</v>
      </c>
      <c r="AY175" s="153" t="s">
        <v>138</v>
      </c>
    </row>
    <row r="176" spans="2:65" s="1" customFormat="1" ht="24.2" customHeight="1">
      <c r="B176" s="31"/>
      <c r="C176" s="159" t="s">
        <v>240</v>
      </c>
      <c r="D176" s="159" t="s">
        <v>204</v>
      </c>
      <c r="E176" s="160" t="s">
        <v>241</v>
      </c>
      <c r="F176" s="161" t="s">
        <v>242</v>
      </c>
      <c r="G176" s="162" t="s">
        <v>165</v>
      </c>
      <c r="H176" s="163">
        <v>6.5979999999999999</v>
      </c>
      <c r="I176" s="164"/>
      <c r="J176" s="165">
        <f>ROUND(I176*H176,2)</f>
        <v>0</v>
      </c>
      <c r="K176" s="161" t="s">
        <v>144</v>
      </c>
      <c r="L176" s="166"/>
      <c r="M176" s="167" t="s">
        <v>1</v>
      </c>
      <c r="N176" s="168" t="s">
        <v>43</v>
      </c>
      <c r="P176" s="141">
        <f>O176*H176</f>
        <v>0</v>
      </c>
      <c r="Q176" s="141">
        <v>2.8999999999999998E-3</v>
      </c>
      <c r="R176" s="141">
        <f>Q176*H176</f>
        <v>1.9134199999999997E-2</v>
      </c>
      <c r="S176" s="141">
        <v>0</v>
      </c>
      <c r="T176" s="142">
        <f>S176*H176</f>
        <v>0</v>
      </c>
      <c r="AR176" s="143" t="s">
        <v>208</v>
      </c>
      <c r="AT176" s="143" t="s">
        <v>204</v>
      </c>
      <c r="AU176" s="143" t="s">
        <v>88</v>
      </c>
      <c r="AY176" s="16" t="s">
        <v>138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145</v>
      </c>
      <c r="BM176" s="143" t="s">
        <v>243</v>
      </c>
    </row>
    <row r="177" spans="2:65" s="13" customFormat="1">
      <c r="B177" s="152"/>
      <c r="D177" s="146" t="s">
        <v>147</v>
      </c>
      <c r="E177" s="153" t="s">
        <v>1</v>
      </c>
      <c r="F177" s="154" t="s">
        <v>244</v>
      </c>
      <c r="H177" s="155">
        <v>6.5</v>
      </c>
      <c r="I177" s="156"/>
      <c r="L177" s="152"/>
      <c r="M177" s="157"/>
      <c r="T177" s="158"/>
      <c r="AT177" s="153" t="s">
        <v>147</v>
      </c>
      <c r="AU177" s="153" t="s">
        <v>88</v>
      </c>
      <c r="AV177" s="13" t="s">
        <v>88</v>
      </c>
      <c r="AW177" s="13" t="s">
        <v>33</v>
      </c>
      <c r="AX177" s="13" t="s">
        <v>86</v>
      </c>
      <c r="AY177" s="153" t="s">
        <v>138</v>
      </c>
    </row>
    <row r="178" spans="2:65" s="13" customFormat="1">
      <c r="B178" s="152"/>
      <c r="D178" s="146" t="s">
        <v>147</v>
      </c>
      <c r="F178" s="154" t="s">
        <v>245</v>
      </c>
      <c r="H178" s="155">
        <v>6.5979999999999999</v>
      </c>
      <c r="I178" s="156"/>
      <c r="L178" s="152"/>
      <c r="M178" s="157"/>
      <c r="T178" s="158"/>
      <c r="AT178" s="153" t="s">
        <v>147</v>
      </c>
      <c r="AU178" s="153" t="s">
        <v>88</v>
      </c>
      <c r="AV178" s="13" t="s">
        <v>88</v>
      </c>
      <c r="AW178" s="13" t="s">
        <v>4</v>
      </c>
      <c r="AX178" s="13" t="s">
        <v>86</v>
      </c>
      <c r="AY178" s="153" t="s">
        <v>138</v>
      </c>
    </row>
    <row r="179" spans="2:65" s="1" customFormat="1" ht="33" customHeight="1">
      <c r="B179" s="31"/>
      <c r="C179" s="132" t="s">
        <v>246</v>
      </c>
      <c r="D179" s="132" t="s">
        <v>140</v>
      </c>
      <c r="E179" s="133" t="s">
        <v>247</v>
      </c>
      <c r="F179" s="134" t="s">
        <v>248</v>
      </c>
      <c r="G179" s="135" t="s">
        <v>249</v>
      </c>
      <c r="H179" s="136">
        <v>1</v>
      </c>
      <c r="I179" s="137"/>
      <c r="J179" s="138">
        <f>ROUND(I179*H179,2)</f>
        <v>0</v>
      </c>
      <c r="K179" s="134" t="s">
        <v>144</v>
      </c>
      <c r="L179" s="31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145</v>
      </c>
      <c r="AT179" s="143" t="s">
        <v>140</v>
      </c>
      <c r="AU179" s="143" t="s">
        <v>88</v>
      </c>
      <c r="AY179" s="16" t="s">
        <v>138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145</v>
      </c>
      <c r="BM179" s="143" t="s">
        <v>250</v>
      </c>
    </row>
    <row r="180" spans="2:65" s="13" customFormat="1">
      <c r="B180" s="152"/>
      <c r="D180" s="146" t="s">
        <v>147</v>
      </c>
      <c r="E180" s="153" t="s">
        <v>1</v>
      </c>
      <c r="F180" s="154" t="s">
        <v>251</v>
      </c>
      <c r="H180" s="155">
        <v>1</v>
      </c>
      <c r="I180" s="156"/>
      <c r="L180" s="152"/>
      <c r="M180" s="157"/>
      <c r="T180" s="158"/>
      <c r="AT180" s="153" t="s">
        <v>147</v>
      </c>
      <c r="AU180" s="153" t="s">
        <v>88</v>
      </c>
      <c r="AV180" s="13" t="s">
        <v>88</v>
      </c>
      <c r="AW180" s="13" t="s">
        <v>33</v>
      </c>
      <c r="AX180" s="13" t="s">
        <v>86</v>
      </c>
      <c r="AY180" s="153" t="s">
        <v>138</v>
      </c>
    </row>
    <row r="181" spans="2:65" s="1" customFormat="1" ht="16.5" customHeight="1">
      <c r="B181" s="31"/>
      <c r="C181" s="159" t="s">
        <v>252</v>
      </c>
      <c r="D181" s="159" t="s">
        <v>204</v>
      </c>
      <c r="E181" s="160" t="s">
        <v>253</v>
      </c>
      <c r="F181" s="161" t="s">
        <v>254</v>
      </c>
      <c r="G181" s="162" t="s">
        <v>249</v>
      </c>
      <c r="H181" s="163">
        <v>1</v>
      </c>
      <c r="I181" s="164"/>
      <c r="J181" s="165">
        <f>ROUND(I181*H181,2)</f>
        <v>0</v>
      </c>
      <c r="K181" s="161" t="s">
        <v>144</v>
      </c>
      <c r="L181" s="166"/>
      <c r="M181" s="167" t="s">
        <v>1</v>
      </c>
      <c r="N181" s="168" t="s">
        <v>43</v>
      </c>
      <c r="P181" s="141">
        <f>O181*H181</f>
        <v>0</v>
      </c>
      <c r="Q181" s="141">
        <v>8.0000000000000004E-4</v>
      </c>
      <c r="R181" s="141">
        <f>Q181*H181</f>
        <v>8.0000000000000004E-4</v>
      </c>
      <c r="S181" s="141">
        <v>0</v>
      </c>
      <c r="T181" s="142">
        <f>S181*H181</f>
        <v>0</v>
      </c>
      <c r="AR181" s="143" t="s">
        <v>208</v>
      </c>
      <c r="AT181" s="143" t="s">
        <v>204</v>
      </c>
      <c r="AU181" s="143" t="s">
        <v>88</v>
      </c>
      <c r="AY181" s="16" t="s">
        <v>138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145</v>
      </c>
      <c r="BM181" s="143" t="s">
        <v>255</v>
      </c>
    </row>
    <row r="182" spans="2:65" s="11" customFormat="1" ht="22.9" customHeight="1">
      <c r="B182" s="120"/>
      <c r="D182" s="121" t="s">
        <v>77</v>
      </c>
      <c r="E182" s="130" t="s">
        <v>217</v>
      </c>
      <c r="F182" s="130" t="s">
        <v>256</v>
      </c>
      <c r="I182" s="123"/>
      <c r="J182" s="131">
        <f>BK182</f>
        <v>0</v>
      </c>
      <c r="L182" s="120"/>
      <c r="M182" s="125"/>
      <c r="P182" s="126">
        <f>SUM(P183:P184)</f>
        <v>0</v>
      </c>
      <c r="R182" s="126">
        <f>SUM(R183:R184)</f>
        <v>0</v>
      </c>
      <c r="T182" s="127">
        <f>SUM(T183:T184)</f>
        <v>1.17</v>
      </c>
      <c r="AR182" s="121" t="s">
        <v>86</v>
      </c>
      <c r="AT182" s="128" t="s">
        <v>77</v>
      </c>
      <c r="AU182" s="128" t="s">
        <v>86</v>
      </c>
      <c r="AY182" s="121" t="s">
        <v>138</v>
      </c>
      <c r="BK182" s="129">
        <f>SUM(BK183:BK184)</f>
        <v>0</v>
      </c>
    </row>
    <row r="183" spans="2:65" s="1" customFormat="1" ht="16.5" customHeight="1">
      <c r="B183" s="31"/>
      <c r="C183" s="132" t="s">
        <v>257</v>
      </c>
      <c r="D183" s="132" t="s">
        <v>140</v>
      </c>
      <c r="E183" s="133" t="s">
        <v>258</v>
      </c>
      <c r="F183" s="134" t="s">
        <v>259</v>
      </c>
      <c r="G183" s="135" t="s">
        <v>165</v>
      </c>
      <c r="H183" s="136">
        <v>6.5</v>
      </c>
      <c r="I183" s="137"/>
      <c r="J183" s="138">
        <f>ROUND(I183*H183,2)</f>
        <v>0</v>
      </c>
      <c r="K183" s="134" t="s">
        <v>144</v>
      </c>
      <c r="L183" s="31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0.18</v>
      </c>
      <c r="T183" s="142">
        <f>S183*H183</f>
        <v>1.17</v>
      </c>
      <c r="AR183" s="143" t="s">
        <v>145</v>
      </c>
      <c r="AT183" s="143" t="s">
        <v>140</v>
      </c>
      <c r="AU183" s="143" t="s">
        <v>88</v>
      </c>
      <c r="AY183" s="16" t="s">
        <v>138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86</v>
      </c>
      <c r="BK183" s="144">
        <f>ROUND(I183*H183,2)</f>
        <v>0</v>
      </c>
      <c r="BL183" s="16" t="s">
        <v>145</v>
      </c>
      <c r="BM183" s="143" t="s">
        <v>260</v>
      </c>
    </row>
    <row r="184" spans="2:65" s="13" customFormat="1">
      <c r="B184" s="152"/>
      <c r="D184" s="146" t="s">
        <v>147</v>
      </c>
      <c r="E184" s="153" t="s">
        <v>1</v>
      </c>
      <c r="F184" s="154" t="s">
        <v>261</v>
      </c>
      <c r="H184" s="155">
        <v>6.5</v>
      </c>
      <c r="I184" s="156"/>
      <c r="L184" s="152"/>
      <c r="M184" s="157"/>
      <c r="T184" s="158"/>
      <c r="AT184" s="153" t="s">
        <v>147</v>
      </c>
      <c r="AU184" s="153" t="s">
        <v>88</v>
      </c>
      <c r="AV184" s="13" t="s">
        <v>88</v>
      </c>
      <c r="AW184" s="13" t="s">
        <v>33</v>
      </c>
      <c r="AX184" s="13" t="s">
        <v>86</v>
      </c>
      <c r="AY184" s="153" t="s">
        <v>138</v>
      </c>
    </row>
    <row r="185" spans="2:65" s="11" customFormat="1" ht="22.9" customHeight="1">
      <c r="B185" s="120"/>
      <c r="D185" s="121" t="s">
        <v>77</v>
      </c>
      <c r="E185" s="130" t="s">
        <v>262</v>
      </c>
      <c r="F185" s="130" t="s">
        <v>263</v>
      </c>
      <c r="I185" s="123"/>
      <c r="J185" s="131">
        <f>BK185</f>
        <v>0</v>
      </c>
      <c r="L185" s="120"/>
      <c r="M185" s="125"/>
      <c r="P185" s="126">
        <f>SUM(P186:P197)</f>
        <v>0</v>
      </c>
      <c r="R185" s="126">
        <f>SUM(R186:R197)</f>
        <v>0</v>
      </c>
      <c r="T185" s="127">
        <f>SUM(T186:T197)</f>
        <v>0</v>
      </c>
      <c r="AR185" s="121" t="s">
        <v>86</v>
      </c>
      <c r="AT185" s="128" t="s">
        <v>77</v>
      </c>
      <c r="AU185" s="128" t="s">
        <v>86</v>
      </c>
      <c r="AY185" s="121" t="s">
        <v>138</v>
      </c>
      <c r="BK185" s="129">
        <f>SUM(BK186:BK197)</f>
        <v>0</v>
      </c>
    </row>
    <row r="186" spans="2:65" s="1" customFormat="1" ht="21.75" customHeight="1">
      <c r="B186" s="31"/>
      <c r="C186" s="132" t="s">
        <v>264</v>
      </c>
      <c r="D186" s="132" t="s">
        <v>140</v>
      </c>
      <c r="E186" s="133" t="s">
        <v>265</v>
      </c>
      <c r="F186" s="134" t="s">
        <v>266</v>
      </c>
      <c r="G186" s="135" t="s">
        <v>207</v>
      </c>
      <c r="H186" s="136">
        <v>18.475999999999999</v>
      </c>
      <c r="I186" s="137"/>
      <c r="J186" s="138">
        <f>ROUND(I186*H186,2)</f>
        <v>0</v>
      </c>
      <c r="K186" s="134" t="s">
        <v>144</v>
      </c>
      <c r="L186" s="31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145</v>
      </c>
      <c r="AT186" s="143" t="s">
        <v>140</v>
      </c>
      <c r="AU186" s="143" t="s">
        <v>88</v>
      </c>
      <c r="AY186" s="16" t="s">
        <v>138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86</v>
      </c>
      <c r="BK186" s="144">
        <f>ROUND(I186*H186,2)</f>
        <v>0</v>
      </c>
      <c r="BL186" s="16" t="s">
        <v>145</v>
      </c>
      <c r="BM186" s="143" t="s">
        <v>267</v>
      </c>
    </row>
    <row r="187" spans="2:65" s="13" customFormat="1">
      <c r="B187" s="152"/>
      <c r="D187" s="146" t="s">
        <v>147</v>
      </c>
      <c r="E187" s="153" t="s">
        <v>1</v>
      </c>
      <c r="F187" s="154" t="s">
        <v>268</v>
      </c>
      <c r="H187" s="155">
        <v>18.475999999999999</v>
      </c>
      <c r="I187" s="156"/>
      <c r="L187" s="152"/>
      <c r="M187" s="157"/>
      <c r="T187" s="158"/>
      <c r="AT187" s="153" t="s">
        <v>147</v>
      </c>
      <c r="AU187" s="153" t="s">
        <v>88</v>
      </c>
      <c r="AV187" s="13" t="s">
        <v>88</v>
      </c>
      <c r="AW187" s="13" t="s">
        <v>33</v>
      </c>
      <c r="AX187" s="13" t="s">
        <v>86</v>
      </c>
      <c r="AY187" s="153" t="s">
        <v>138</v>
      </c>
    </row>
    <row r="188" spans="2:65" s="1" customFormat="1" ht="24.2" customHeight="1">
      <c r="B188" s="31"/>
      <c r="C188" s="132" t="s">
        <v>269</v>
      </c>
      <c r="D188" s="132" t="s">
        <v>140</v>
      </c>
      <c r="E188" s="133" t="s">
        <v>270</v>
      </c>
      <c r="F188" s="134" t="s">
        <v>271</v>
      </c>
      <c r="G188" s="135" t="s">
        <v>207</v>
      </c>
      <c r="H188" s="136">
        <v>92.38</v>
      </c>
      <c r="I188" s="137"/>
      <c r="J188" s="138">
        <f>ROUND(I188*H188,2)</f>
        <v>0</v>
      </c>
      <c r="K188" s="134" t="s">
        <v>144</v>
      </c>
      <c r="L188" s="31"/>
      <c r="M188" s="139" t="s">
        <v>1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145</v>
      </c>
      <c r="AT188" s="143" t="s">
        <v>140</v>
      </c>
      <c r="AU188" s="143" t="s">
        <v>88</v>
      </c>
      <c r="AY188" s="16" t="s">
        <v>138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86</v>
      </c>
      <c r="BK188" s="144">
        <f>ROUND(I188*H188,2)</f>
        <v>0</v>
      </c>
      <c r="BL188" s="16" t="s">
        <v>145</v>
      </c>
      <c r="BM188" s="143" t="s">
        <v>272</v>
      </c>
    </row>
    <row r="189" spans="2:65" s="13" customFormat="1">
      <c r="B189" s="152"/>
      <c r="D189" s="146" t="s">
        <v>147</v>
      </c>
      <c r="E189" s="153" t="s">
        <v>1</v>
      </c>
      <c r="F189" s="154" t="s">
        <v>273</v>
      </c>
      <c r="H189" s="155">
        <v>92.38</v>
      </c>
      <c r="I189" s="156"/>
      <c r="L189" s="152"/>
      <c r="M189" s="157"/>
      <c r="T189" s="158"/>
      <c r="AT189" s="153" t="s">
        <v>147</v>
      </c>
      <c r="AU189" s="153" t="s">
        <v>88</v>
      </c>
      <c r="AV189" s="13" t="s">
        <v>88</v>
      </c>
      <c r="AW189" s="13" t="s">
        <v>33</v>
      </c>
      <c r="AX189" s="13" t="s">
        <v>86</v>
      </c>
      <c r="AY189" s="153" t="s">
        <v>138</v>
      </c>
    </row>
    <row r="190" spans="2:65" s="1" customFormat="1" ht="16.5" customHeight="1">
      <c r="B190" s="31"/>
      <c r="C190" s="132" t="s">
        <v>274</v>
      </c>
      <c r="D190" s="132" t="s">
        <v>140</v>
      </c>
      <c r="E190" s="133" t="s">
        <v>275</v>
      </c>
      <c r="F190" s="134" t="s">
        <v>276</v>
      </c>
      <c r="G190" s="135" t="s">
        <v>207</v>
      </c>
      <c r="H190" s="136">
        <v>1.17</v>
      </c>
      <c r="I190" s="137"/>
      <c r="J190" s="138">
        <f>ROUND(I190*H190,2)</f>
        <v>0</v>
      </c>
      <c r="K190" s="134" t="s">
        <v>144</v>
      </c>
      <c r="L190" s="31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145</v>
      </c>
      <c r="AT190" s="143" t="s">
        <v>140</v>
      </c>
      <c r="AU190" s="143" t="s">
        <v>88</v>
      </c>
      <c r="AY190" s="16" t="s">
        <v>138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145</v>
      </c>
      <c r="BM190" s="143" t="s">
        <v>277</v>
      </c>
    </row>
    <row r="191" spans="2:65" s="13" customFormat="1">
      <c r="B191" s="152"/>
      <c r="D191" s="146" t="s">
        <v>147</v>
      </c>
      <c r="E191" s="153" t="s">
        <v>1</v>
      </c>
      <c r="F191" s="154" t="s">
        <v>278</v>
      </c>
      <c r="H191" s="155">
        <v>1.17</v>
      </c>
      <c r="I191" s="156"/>
      <c r="L191" s="152"/>
      <c r="M191" s="157"/>
      <c r="T191" s="158"/>
      <c r="AT191" s="153" t="s">
        <v>147</v>
      </c>
      <c r="AU191" s="153" t="s">
        <v>88</v>
      </c>
      <c r="AV191" s="13" t="s">
        <v>88</v>
      </c>
      <c r="AW191" s="13" t="s">
        <v>33</v>
      </c>
      <c r="AX191" s="13" t="s">
        <v>86</v>
      </c>
      <c r="AY191" s="153" t="s">
        <v>138</v>
      </c>
    </row>
    <row r="192" spans="2:65" s="1" customFormat="1" ht="24.2" customHeight="1">
      <c r="B192" s="31"/>
      <c r="C192" s="132" t="s">
        <v>279</v>
      </c>
      <c r="D192" s="132" t="s">
        <v>140</v>
      </c>
      <c r="E192" s="133" t="s">
        <v>280</v>
      </c>
      <c r="F192" s="134" t="s">
        <v>281</v>
      </c>
      <c r="G192" s="135" t="s">
        <v>207</v>
      </c>
      <c r="H192" s="136">
        <v>5.85</v>
      </c>
      <c r="I192" s="137"/>
      <c r="J192" s="138">
        <f>ROUND(I192*H192,2)</f>
        <v>0</v>
      </c>
      <c r="K192" s="134" t="s">
        <v>144</v>
      </c>
      <c r="L192" s="31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145</v>
      </c>
      <c r="AT192" s="143" t="s">
        <v>140</v>
      </c>
      <c r="AU192" s="143" t="s">
        <v>88</v>
      </c>
      <c r="AY192" s="16" t="s">
        <v>138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86</v>
      </c>
      <c r="BK192" s="144">
        <f>ROUND(I192*H192,2)</f>
        <v>0</v>
      </c>
      <c r="BL192" s="16" t="s">
        <v>145</v>
      </c>
      <c r="BM192" s="143" t="s">
        <v>282</v>
      </c>
    </row>
    <row r="193" spans="2:65" s="13" customFormat="1">
      <c r="B193" s="152"/>
      <c r="D193" s="146" t="s">
        <v>147</v>
      </c>
      <c r="E193" s="153" t="s">
        <v>1</v>
      </c>
      <c r="F193" s="154" t="s">
        <v>283</v>
      </c>
      <c r="H193" s="155">
        <v>5.85</v>
      </c>
      <c r="I193" s="156"/>
      <c r="L193" s="152"/>
      <c r="M193" s="157"/>
      <c r="T193" s="158"/>
      <c r="AT193" s="153" t="s">
        <v>147</v>
      </c>
      <c r="AU193" s="153" t="s">
        <v>88</v>
      </c>
      <c r="AV193" s="13" t="s">
        <v>88</v>
      </c>
      <c r="AW193" s="13" t="s">
        <v>33</v>
      </c>
      <c r="AX193" s="13" t="s">
        <v>86</v>
      </c>
      <c r="AY193" s="153" t="s">
        <v>138</v>
      </c>
    </row>
    <row r="194" spans="2:65" s="1" customFormat="1" ht="37.9" customHeight="1">
      <c r="B194" s="31"/>
      <c r="C194" s="132" t="s">
        <v>284</v>
      </c>
      <c r="D194" s="132" t="s">
        <v>140</v>
      </c>
      <c r="E194" s="133" t="s">
        <v>285</v>
      </c>
      <c r="F194" s="134" t="s">
        <v>286</v>
      </c>
      <c r="G194" s="135" t="s">
        <v>207</v>
      </c>
      <c r="H194" s="136">
        <v>1.17</v>
      </c>
      <c r="I194" s="137"/>
      <c r="J194" s="138">
        <f>ROUND(I194*H194,2)</f>
        <v>0</v>
      </c>
      <c r="K194" s="134" t="s">
        <v>144</v>
      </c>
      <c r="L194" s="31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145</v>
      </c>
      <c r="AT194" s="143" t="s">
        <v>140</v>
      </c>
      <c r="AU194" s="143" t="s">
        <v>88</v>
      </c>
      <c r="AY194" s="16" t="s">
        <v>138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145</v>
      </c>
      <c r="BM194" s="143" t="s">
        <v>287</v>
      </c>
    </row>
    <row r="195" spans="2:65" s="13" customFormat="1">
      <c r="B195" s="152"/>
      <c r="D195" s="146" t="s">
        <v>147</v>
      </c>
      <c r="E195" s="153" t="s">
        <v>1</v>
      </c>
      <c r="F195" s="154" t="s">
        <v>278</v>
      </c>
      <c r="H195" s="155">
        <v>1.17</v>
      </c>
      <c r="I195" s="156"/>
      <c r="L195" s="152"/>
      <c r="M195" s="157"/>
      <c r="T195" s="158"/>
      <c r="AT195" s="153" t="s">
        <v>147</v>
      </c>
      <c r="AU195" s="153" t="s">
        <v>88</v>
      </c>
      <c r="AV195" s="13" t="s">
        <v>88</v>
      </c>
      <c r="AW195" s="13" t="s">
        <v>33</v>
      </c>
      <c r="AX195" s="13" t="s">
        <v>86</v>
      </c>
      <c r="AY195" s="153" t="s">
        <v>138</v>
      </c>
    </row>
    <row r="196" spans="2:65" s="1" customFormat="1" ht="44.25" customHeight="1">
      <c r="B196" s="31"/>
      <c r="C196" s="132" t="s">
        <v>288</v>
      </c>
      <c r="D196" s="132" t="s">
        <v>140</v>
      </c>
      <c r="E196" s="133" t="s">
        <v>289</v>
      </c>
      <c r="F196" s="134" t="s">
        <v>290</v>
      </c>
      <c r="G196" s="135" t="s">
        <v>207</v>
      </c>
      <c r="H196" s="136">
        <v>18.475999999999999</v>
      </c>
      <c r="I196" s="137"/>
      <c r="J196" s="138">
        <f>ROUND(I196*H196,2)</f>
        <v>0</v>
      </c>
      <c r="K196" s="134" t="s">
        <v>144</v>
      </c>
      <c r="L196" s="31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145</v>
      </c>
      <c r="AT196" s="143" t="s">
        <v>140</v>
      </c>
      <c r="AU196" s="143" t="s">
        <v>88</v>
      </c>
      <c r="AY196" s="16" t="s">
        <v>138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145</v>
      </c>
      <c r="BM196" s="143" t="s">
        <v>291</v>
      </c>
    </row>
    <row r="197" spans="2:65" s="13" customFormat="1">
      <c r="B197" s="152"/>
      <c r="D197" s="146" t="s">
        <v>147</v>
      </c>
      <c r="E197" s="153" t="s">
        <v>1</v>
      </c>
      <c r="F197" s="154" t="s">
        <v>292</v>
      </c>
      <c r="H197" s="155">
        <v>18.475999999999999</v>
      </c>
      <c r="I197" s="156"/>
      <c r="L197" s="152"/>
      <c r="M197" s="157"/>
      <c r="T197" s="158"/>
      <c r="AT197" s="153" t="s">
        <v>147</v>
      </c>
      <c r="AU197" s="153" t="s">
        <v>88</v>
      </c>
      <c r="AV197" s="13" t="s">
        <v>88</v>
      </c>
      <c r="AW197" s="13" t="s">
        <v>33</v>
      </c>
      <c r="AX197" s="13" t="s">
        <v>86</v>
      </c>
      <c r="AY197" s="153" t="s">
        <v>138</v>
      </c>
    </row>
    <row r="198" spans="2:65" s="11" customFormat="1" ht="22.9" customHeight="1">
      <c r="B198" s="120"/>
      <c r="D198" s="121" t="s">
        <v>77</v>
      </c>
      <c r="E198" s="130" t="s">
        <v>293</v>
      </c>
      <c r="F198" s="130" t="s">
        <v>294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</v>
      </c>
      <c r="T198" s="127">
        <f>SUM(T199:T200)</f>
        <v>0</v>
      </c>
      <c r="AR198" s="121" t="s">
        <v>86</v>
      </c>
      <c r="AT198" s="128" t="s">
        <v>77</v>
      </c>
      <c r="AU198" s="128" t="s">
        <v>86</v>
      </c>
      <c r="AY198" s="121" t="s">
        <v>138</v>
      </c>
      <c r="BK198" s="129">
        <f>SUM(BK199:BK200)</f>
        <v>0</v>
      </c>
    </row>
    <row r="199" spans="2:65" s="1" customFormat="1" ht="24.2" customHeight="1">
      <c r="B199" s="31"/>
      <c r="C199" s="132" t="s">
        <v>295</v>
      </c>
      <c r="D199" s="132" t="s">
        <v>140</v>
      </c>
      <c r="E199" s="133" t="s">
        <v>296</v>
      </c>
      <c r="F199" s="134" t="s">
        <v>297</v>
      </c>
      <c r="G199" s="135" t="s">
        <v>207</v>
      </c>
      <c r="H199" s="136">
        <v>1.9E-2</v>
      </c>
      <c r="I199" s="137"/>
      <c r="J199" s="138">
        <f>ROUND(I199*H199,2)</f>
        <v>0</v>
      </c>
      <c r="K199" s="134" t="s">
        <v>144</v>
      </c>
      <c r="L199" s="31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145</v>
      </c>
      <c r="AT199" s="143" t="s">
        <v>140</v>
      </c>
      <c r="AU199" s="143" t="s">
        <v>88</v>
      </c>
      <c r="AY199" s="16" t="s">
        <v>138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145</v>
      </c>
      <c r="BM199" s="143" t="s">
        <v>298</v>
      </c>
    </row>
    <row r="200" spans="2:65" s="13" customFormat="1">
      <c r="B200" s="152"/>
      <c r="D200" s="146" t="s">
        <v>147</v>
      </c>
      <c r="E200" s="153" t="s">
        <v>1</v>
      </c>
      <c r="F200" s="154" t="s">
        <v>299</v>
      </c>
      <c r="H200" s="155">
        <v>1.9E-2</v>
      </c>
      <c r="I200" s="156"/>
      <c r="L200" s="152"/>
      <c r="M200" s="176"/>
      <c r="N200" s="177"/>
      <c r="O200" s="177"/>
      <c r="P200" s="177"/>
      <c r="Q200" s="177"/>
      <c r="R200" s="177"/>
      <c r="S200" s="177"/>
      <c r="T200" s="178"/>
      <c r="AT200" s="153" t="s">
        <v>147</v>
      </c>
      <c r="AU200" s="153" t="s">
        <v>88</v>
      </c>
      <c r="AV200" s="13" t="s">
        <v>88</v>
      </c>
      <c r="AW200" s="13" t="s">
        <v>33</v>
      </c>
      <c r="AX200" s="13" t="s">
        <v>86</v>
      </c>
      <c r="AY200" s="153" t="s">
        <v>138</v>
      </c>
    </row>
    <row r="201" spans="2:65" s="1" customFormat="1" ht="6.9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31"/>
    </row>
  </sheetData>
  <sheetProtection algorithmName="SHA-512" hashValue="lwtbqCWu+WZxRAlSiQpq9fx9qzsVXL6xK3aWZ7JC2VYAhaVGJtqxWzYcGwbwc0KK2hVPB7m0zMN7HBcdseMPxg==" saltValue="CkEhjLIJz7tMb2KtTfcsJrbmT/Mnja6vZFgnkiR435A0PF6WuO8JK1PxroRZ2n0YEoKyTj4ZOffcn2U15LsKWg==" spinCount="100000" sheet="1" objects="1" scenarios="1" formatColumns="0" formatRows="0" autoFilter="0"/>
  <autoFilter ref="C123:K200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1"/>
  <sheetViews>
    <sheetView showGridLines="0" topLeftCell="A108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91</v>
      </c>
      <c r="AZ2" s="87" t="s">
        <v>106</v>
      </c>
      <c r="BA2" s="87" t="s">
        <v>1</v>
      </c>
      <c r="BB2" s="87" t="s">
        <v>1</v>
      </c>
      <c r="BC2" s="87" t="s">
        <v>300</v>
      </c>
      <c r="BD2" s="87" t="s">
        <v>88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  <c r="AZ3" s="87" t="s">
        <v>95</v>
      </c>
      <c r="BA3" s="87" t="s">
        <v>1</v>
      </c>
      <c r="BB3" s="87" t="s">
        <v>1</v>
      </c>
      <c r="BC3" s="87" t="s">
        <v>301</v>
      </c>
      <c r="BD3" s="87" t="s">
        <v>88</v>
      </c>
    </row>
    <row r="4" spans="2:56" ht="24.95" customHeight="1">
      <c r="B4" s="19"/>
      <c r="D4" s="20" t="s">
        <v>99</v>
      </c>
      <c r="L4" s="19"/>
      <c r="M4" s="88" t="s">
        <v>10</v>
      </c>
      <c r="AT4" s="16" t="s">
        <v>4</v>
      </c>
      <c r="AZ4" s="87" t="s">
        <v>97</v>
      </c>
      <c r="BA4" s="87" t="s">
        <v>1</v>
      </c>
      <c r="BB4" s="87" t="s">
        <v>1</v>
      </c>
      <c r="BC4" s="87" t="s">
        <v>98</v>
      </c>
      <c r="BD4" s="87" t="s">
        <v>88</v>
      </c>
    </row>
    <row r="5" spans="2:56" ht="6.95" customHeight="1">
      <c r="B5" s="19"/>
      <c r="L5" s="19"/>
      <c r="AZ5" s="87" t="s">
        <v>100</v>
      </c>
      <c r="BA5" s="87" t="s">
        <v>1</v>
      </c>
      <c r="BB5" s="87" t="s">
        <v>1</v>
      </c>
      <c r="BC5" s="87" t="s">
        <v>101</v>
      </c>
      <c r="BD5" s="87" t="s">
        <v>88</v>
      </c>
    </row>
    <row r="6" spans="2:56" ht="12" customHeight="1">
      <c r="B6" s="19"/>
      <c r="D6" s="26" t="s">
        <v>16</v>
      </c>
      <c r="L6" s="19"/>
      <c r="AZ6" s="87" t="s">
        <v>102</v>
      </c>
      <c r="BA6" s="87" t="s">
        <v>1</v>
      </c>
      <c r="BB6" s="87" t="s">
        <v>1</v>
      </c>
      <c r="BC6" s="87" t="s">
        <v>302</v>
      </c>
      <c r="BD6" s="87" t="s">
        <v>88</v>
      </c>
    </row>
    <row r="7" spans="2:56" ht="16.5" customHeight="1">
      <c r="B7" s="19"/>
      <c r="E7" s="246" t="str">
        <f>'Rekapitulace stavby'!K6</f>
        <v>Stavba veřejné infrastruktury Stará Lípa</v>
      </c>
      <c r="F7" s="247"/>
      <c r="G7" s="247"/>
      <c r="H7" s="247"/>
      <c r="L7" s="19"/>
      <c r="AZ7" s="87" t="s">
        <v>104</v>
      </c>
      <c r="BA7" s="87" t="s">
        <v>1</v>
      </c>
      <c r="BB7" s="87" t="s">
        <v>1</v>
      </c>
      <c r="BC7" s="87" t="s">
        <v>303</v>
      </c>
      <c r="BD7" s="87" t="s">
        <v>88</v>
      </c>
    </row>
    <row r="8" spans="2:56" s="1" customFormat="1" ht="12" customHeight="1">
      <c r="B8" s="31"/>
      <c r="D8" s="26" t="s">
        <v>108</v>
      </c>
      <c r="L8" s="31"/>
    </row>
    <row r="9" spans="2:56" s="1" customFormat="1" ht="16.5" customHeight="1">
      <c r="B9" s="31"/>
      <c r="E9" s="213" t="s">
        <v>304</v>
      </c>
      <c r="F9" s="245"/>
      <c r="G9" s="245"/>
      <c r="H9" s="245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2. 9. 2025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7"/>
      <c r="G18" s="237"/>
      <c r="H18" s="23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9"/>
      <c r="E27" s="241" t="s">
        <v>1</v>
      </c>
      <c r="F27" s="241"/>
      <c r="G27" s="241"/>
      <c r="H27" s="24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38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1">
        <f>ROUND((SUM(BE124:BE200)),  2)</f>
        <v>0</v>
      </c>
      <c r="I33" s="92">
        <v>0.21</v>
      </c>
      <c r="J33" s="91">
        <f>ROUND(((SUM(BE124:BE200))*I33),  2)</f>
        <v>0</v>
      </c>
      <c r="L33" s="31"/>
    </row>
    <row r="34" spans="2:12" s="1" customFormat="1" ht="14.45" customHeight="1">
      <c r="B34" s="31"/>
      <c r="E34" s="26" t="s">
        <v>44</v>
      </c>
      <c r="F34" s="91">
        <f>ROUND((SUM(BF124:BF200)),  2)</f>
        <v>0</v>
      </c>
      <c r="I34" s="92">
        <v>0.12</v>
      </c>
      <c r="J34" s="91">
        <f>ROUND(((SUM(BF124:BF200))*I34),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1">
        <f>ROUND((SUM(BG124:BG200)),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1">
        <f>ROUND((SUM(BH124:BH200)),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1">
        <f>ROUND((SUM(BI124:BI200)),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6"/>
      <c r="F39" s="56"/>
      <c r="G39" s="95" t="s">
        <v>49</v>
      </c>
      <c r="H39" s="96" t="s">
        <v>50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9" t="s">
        <v>54</v>
      </c>
      <c r="G61" s="42" t="s">
        <v>53</v>
      </c>
      <c r="H61" s="33"/>
      <c r="I61" s="33"/>
      <c r="J61" s="10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9" t="s">
        <v>54</v>
      </c>
      <c r="G76" s="42" t="s">
        <v>53</v>
      </c>
      <c r="H76" s="33"/>
      <c r="I76" s="33"/>
      <c r="J76" s="10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6" t="str">
        <f>E7</f>
        <v>Stavba veřejné infrastruktury Stará Lípa</v>
      </c>
      <c r="F85" s="247"/>
      <c r="G85" s="247"/>
      <c r="H85" s="247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213" t="str">
        <f>E9</f>
        <v>SO.02.1 - Vzorová dešťová přípojka</v>
      </c>
      <c r="F87" s="245"/>
      <c r="G87" s="245"/>
      <c r="H87" s="24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Česká Lípa</v>
      </c>
      <c r="I89" s="26" t="s">
        <v>22</v>
      </c>
      <c r="J89" s="51" t="str">
        <f>IF(J12="","",J12)</f>
        <v>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Česká Lípa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>TIMAO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113</v>
      </c>
      <c r="J96" s="65">
        <f>J124</f>
        <v>0</v>
      </c>
      <c r="L96" s="31"/>
      <c r="AU96" s="16" t="s">
        <v>114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J165</f>
        <v>0</v>
      </c>
      <c r="L99" s="108"/>
    </row>
    <row r="100" spans="2:12" s="9" customFormat="1" ht="19.899999999999999" customHeight="1">
      <c r="B100" s="108"/>
      <c r="D100" s="109" t="s">
        <v>118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9" customFormat="1" ht="19.899999999999999" customHeight="1">
      <c r="B101" s="108"/>
      <c r="D101" s="109" t="s">
        <v>119</v>
      </c>
      <c r="E101" s="110"/>
      <c r="F101" s="110"/>
      <c r="G101" s="110"/>
      <c r="H101" s="110"/>
      <c r="I101" s="110"/>
      <c r="J101" s="111">
        <f>J173</f>
        <v>0</v>
      </c>
      <c r="L101" s="108"/>
    </row>
    <row r="102" spans="2:12" s="9" customFormat="1" ht="19.899999999999999" customHeight="1">
      <c r="B102" s="108"/>
      <c r="D102" s="109" t="s">
        <v>120</v>
      </c>
      <c r="E102" s="110"/>
      <c r="F102" s="110"/>
      <c r="G102" s="110"/>
      <c r="H102" s="110"/>
      <c r="I102" s="110"/>
      <c r="J102" s="111">
        <f>J182</f>
        <v>0</v>
      </c>
      <c r="L102" s="108"/>
    </row>
    <row r="103" spans="2:12" s="9" customFormat="1" ht="19.899999999999999" customHeight="1">
      <c r="B103" s="108"/>
      <c r="D103" s="109" t="s">
        <v>121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122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123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46" t="str">
        <f>E7</f>
        <v>Stavba veřejné infrastruktury Stará Lípa</v>
      </c>
      <c r="F114" s="247"/>
      <c r="G114" s="247"/>
      <c r="H114" s="247"/>
      <c r="L114" s="31"/>
    </row>
    <row r="115" spans="2:65" s="1" customFormat="1" ht="12" customHeight="1">
      <c r="B115" s="31"/>
      <c r="C115" s="26" t="s">
        <v>108</v>
      </c>
      <c r="L115" s="31"/>
    </row>
    <row r="116" spans="2:65" s="1" customFormat="1" ht="16.5" customHeight="1">
      <c r="B116" s="31"/>
      <c r="E116" s="213" t="str">
        <f>E9</f>
        <v>SO.02.1 - Vzorová dešťová přípojka</v>
      </c>
      <c r="F116" s="245"/>
      <c r="G116" s="245"/>
      <c r="H116" s="245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Česká Lípa</v>
      </c>
      <c r="I118" s="26" t="s">
        <v>22</v>
      </c>
      <c r="J118" s="51" t="str">
        <f>IF(J12="","",J12)</f>
        <v>2. 9. 2025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E15</f>
        <v>Město Česká Lípa</v>
      </c>
      <c r="I120" s="26" t="s">
        <v>31</v>
      </c>
      <c r="J120" s="29" t="str">
        <f>E21</f>
        <v xml:space="preserve"> </v>
      </c>
      <c r="L120" s="31"/>
    </row>
    <row r="121" spans="2:65" s="1" customFormat="1" ht="15.2" customHeight="1">
      <c r="B121" s="31"/>
      <c r="C121" s="26" t="s">
        <v>29</v>
      </c>
      <c r="F121" s="24" t="str">
        <f>IF(E18="","",E18)</f>
        <v>Vyplň údaj</v>
      </c>
      <c r="I121" s="26" t="s">
        <v>34</v>
      </c>
      <c r="J121" s="29" t="str">
        <f>E24</f>
        <v>TIMAO s.r.o.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124</v>
      </c>
      <c r="D123" s="114" t="s">
        <v>63</v>
      </c>
      <c r="E123" s="114" t="s">
        <v>59</v>
      </c>
      <c r="F123" s="114" t="s">
        <v>60</v>
      </c>
      <c r="G123" s="114" t="s">
        <v>125</v>
      </c>
      <c r="H123" s="114" t="s">
        <v>126</v>
      </c>
      <c r="I123" s="114" t="s">
        <v>127</v>
      </c>
      <c r="J123" s="114" t="s">
        <v>112</v>
      </c>
      <c r="K123" s="115" t="s">
        <v>128</v>
      </c>
      <c r="L123" s="112"/>
      <c r="M123" s="58" t="s">
        <v>1</v>
      </c>
      <c r="N123" s="59" t="s">
        <v>42</v>
      </c>
      <c r="O123" s="59" t="s">
        <v>129</v>
      </c>
      <c r="P123" s="59" t="s">
        <v>130</v>
      </c>
      <c r="Q123" s="59" t="s">
        <v>131</v>
      </c>
      <c r="R123" s="59" t="s">
        <v>132</v>
      </c>
      <c r="S123" s="59" t="s">
        <v>133</v>
      </c>
      <c r="T123" s="60" t="s">
        <v>134</v>
      </c>
    </row>
    <row r="124" spans="2:65" s="1" customFormat="1" ht="22.9" customHeight="1">
      <c r="B124" s="31"/>
      <c r="C124" s="63" t="s">
        <v>135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14.579852150000001</v>
      </c>
      <c r="S124" s="52"/>
      <c r="T124" s="118">
        <f>T125</f>
        <v>1.17</v>
      </c>
      <c r="AT124" s="16" t="s">
        <v>77</v>
      </c>
      <c r="AU124" s="16" t="s">
        <v>114</v>
      </c>
      <c r="BK124" s="119">
        <f>BK125</f>
        <v>0</v>
      </c>
    </row>
    <row r="125" spans="2:65" s="11" customFormat="1" ht="25.9" customHeight="1">
      <c r="B125" s="120"/>
      <c r="D125" s="121" t="s">
        <v>77</v>
      </c>
      <c r="E125" s="122" t="s">
        <v>136</v>
      </c>
      <c r="F125" s="122" t="s">
        <v>137</v>
      </c>
      <c r="I125" s="123"/>
      <c r="J125" s="124">
        <f>BK125</f>
        <v>0</v>
      </c>
      <c r="L125" s="120"/>
      <c r="M125" s="125"/>
      <c r="P125" s="126">
        <f>P126+P165+P168+P173+P182+P185+P198</f>
        <v>0</v>
      </c>
      <c r="R125" s="126">
        <f>R126+R165+R168+R173+R182+R185+R198</f>
        <v>14.579852150000001</v>
      </c>
      <c r="T125" s="127">
        <f>T126+T165+T168+T173+T182+T185+T198</f>
        <v>1.17</v>
      </c>
      <c r="AR125" s="121" t="s">
        <v>86</v>
      </c>
      <c r="AT125" s="128" t="s">
        <v>77</v>
      </c>
      <c r="AU125" s="128" t="s">
        <v>78</v>
      </c>
      <c r="AY125" s="121" t="s">
        <v>138</v>
      </c>
      <c r="BK125" s="129">
        <f>BK126+BK165+BK168+BK173+BK182+BK185+BK198</f>
        <v>0</v>
      </c>
    </row>
    <row r="126" spans="2:65" s="11" customFormat="1" ht="22.9" customHeight="1">
      <c r="B126" s="120"/>
      <c r="D126" s="121" t="s">
        <v>77</v>
      </c>
      <c r="E126" s="130" t="s">
        <v>86</v>
      </c>
      <c r="F126" s="130" t="s">
        <v>139</v>
      </c>
      <c r="I126" s="123"/>
      <c r="J126" s="131">
        <f>BK126</f>
        <v>0</v>
      </c>
      <c r="L126" s="120"/>
      <c r="M126" s="125"/>
      <c r="P126" s="126">
        <f>SUM(P127:P164)</f>
        <v>0</v>
      </c>
      <c r="R126" s="126">
        <f>SUM(R127:R164)</f>
        <v>13.2079524</v>
      </c>
      <c r="T126" s="127">
        <f>SUM(T127:T164)</f>
        <v>0</v>
      </c>
      <c r="AR126" s="121" t="s">
        <v>86</v>
      </c>
      <c r="AT126" s="128" t="s">
        <v>77</v>
      </c>
      <c r="AU126" s="128" t="s">
        <v>86</v>
      </c>
      <c r="AY126" s="121" t="s">
        <v>138</v>
      </c>
      <c r="BK126" s="129">
        <f>SUM(BK127:BK164)</f>
        <v>0</v>
      </c>
    </row>
    <row r="127" spans="2:65" s="1" customFormat="1" ht="16.5" customHeight="1">
      <c r="B127" s="31"/>
      <c r="C127" s="132" t="s">
        <v>145</v>
      </c>
      <c r="D127" s="132" t="s">
        <v>140</v>
      </c>
      <c r="E127" s="133" t="s">
        <v>163</v>
      </c>
      <c r="F127" s="134" t="s">
        <v>164</v>
      </c>
      <c r="G127" s="135" t="s">
        <v>165</v>
      </c>
      <c r="H127" s="136">
        <v>1</v>
      </c>
      <c r="I127" s="137"/>
      <c r="J127" s="138">
        <f>ROUND(I127*H127,2)</f>
        <v>0</v>
      </c>
      <c r="K127" s="134" t="s">
        <v>144</v>
      </c>
      <c r="L127" s="31"/>
      <c r="M127" s="139" t="s">
        <v>1</v>
      </c>
      <c r="N127" s="140" t="s">
        <v>43</v>
      </c>
      <c r="P127" s="141">
        <f>O127*H127</f>
        <v>0</v>
      </c>
      <c r="Q127" s="141">
        <v>3.6900000000000002E-2</v>
      </c>
      <c r="R127" s="141">
        <f>Q127*H127</f>
        <v>3.6900000000000002E-2</v>
      </c>
      <c r="S127" s="141">
        <v>0</v>
      </c>
      <c r="T127" s="142">
        <f>S127*H127</f>
        <v>0</v>
      </c>
      <c r="AR127" s="143" t="s">
        <v>145</v>
      </c>
      <c r="AT127" s="143" t="s">
        <v>140</v>
      </c>
      <c r="AU127" s="143" t="s">
        <v>88</v>
      </c>
      <c r="AY127" s="16" t="s">
        <v>138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86</v>
      </c>
      <c r="BK127" s="144">
        <f>ROUND(I127*H127,2)</f>
        <v>0</v>
      </c>
      <c r="BL127" s="16" t="s">
        <v>145</v>
      </c>
      <c r="BM127" s="143" t="s">
        <v>305</v>
      </c>
    </row>
    <row r="128" spans="2:65" s="13" customFormat="1" ht="22.5">
      <c r="B128" s="152"/>
      <c r="D128" s="146" t="s">
        <v>147</v>
      </c>
      <c r="E128" s="153" t="s">
        <v>1</v>
      </c>
      <c r="F128" s="154" t="s">
        <v>167</v>
      </c>
      <c r="H128" s="155">
        <v>1</v>
      </c>
      <c r="I128" s="156"/>
      <c r="L128" s="152"/>
      <c r="M128" s="157"/>
      <c r="T128" s="158"/>
      <c r="AT128" s="153" t="s">
        <v>147</v>
      </c>
      <c r="AU128" s="153" t="s">
        <v>88</v>
      </c>
      <c r="AV128" s="13" t="s">
        <v>88</v>
      </c>
      <c r="AW128" s="13" t="s">
        <v>33</v>
      </c>
      <c r="AX128" s="13" t="s">
        <v>86</v>
      </c>
      <c r="AY128" s="153" t="s">
        <v>138</v>
      </c>
    </row>
    <row r="129" spans="2:65" s="1" customFormat="1" ht="24.2" customHeight="1">
      <c r="B129" s="31"/>
      <c r="C129" s="132" t="s">
        <v>193</v>
      </c>
      <c r="D129" s="132" t="s">
        <v>140</v>
      </c>
      <c r="E129" s="133" t="s">
        <v>169</v>
      </c>
      <c r="F129" s="134" t="s">
        <v>170</v>
      </c>
      <c r="G129" s="135" t="s">
        <v>165</v>
      </c>
      <c r="H129" s="136">
        <v>2</v>
      </c>
      <c r="I129" s="137"/>
      <c r="J129" s="138">
        <f>ROUND(I129*H129,2)</f>
        <v>0</v>
      </c>
      <c r="K129" s="134" t="s">
        <v>144</v>
      </c>
      <c r="L129" s="31"/>
      <c r="M129" s="139" t="s">
        <v>1</v>
      </c>
      <c r="N129" s="140" t="s">
        <v>43</v>
      </c>
      <c r="P129" s="141">
        <f>O129*H129</f>
        <v>0</v>
      </c>
      <c r="Q129" s="141">
        <v>6.053E-2</v>
      </c>
      <c r="R129" s="141">
        <f>Q129*H129</f>
        <v>0.12106</v>
      </c>
      <c r="S129" s="141">
        <v>0</v>
      </c>
      <c r="T129" s="142">
        <f>S129*H129</f>
        <v>0</v>
      </c>
      <c r="AR129" s="143" t="s">
        <v>145</v>
      </c>
      <c r="AT129" s="143" t="s">
        <v>140</v>
      </c>
      <c r="AU129" s="143" t="s">
        <v>88</v>
      </c>
      <c r="AY129" s="16" t="s">
        <v>138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86</v>
      </c>
      <c r="BK129" s="144">
        <f>ROUND(I129*H129,2)</f>
        <v>0</v>
      </c>
      <c r="BL129" s="16" t="s">
        <v>145</v>
      </c>
      <c r="BM129" s="143" t="s">
        <v>306</v>
      </c>
    </row>
    <row r="130" spans="2:65" s="13" customFormat="1" ht="22.5">
      <c r="B130" s="152"/>
      <c r="D130" s="146" t="s">
        <v>147</v>
      </c>
      <c r="E130" s="153" t="s">
        <v>1</v>
      </c>
      <c r="F130" s="154" t="s">
        <v>172</v>
      </c>
      <c r="H130" s="155">
        <v>2</v>
      </c>
      <c r="I130" s="156"/>
      <c r="L130" s="152"/>
      <c r="M130" s="157"/>
      <c r="T130" s="158"/>
      <c r="AT130" s="153" t="s">
        <v>147</v>
      </c>
      <c r="AU130" s="153" t="s">
        <v>88</v>
      </c>
      <c r="AV130" s="13" t="s">
        <v>88</v>
      </c>
      <c r="AW130" s="13" t="s">
        <v>33</v>
      </c>
      <c r="AX130" s="13" t="s">
        <v>86</v>
      </c>
      <c r="AY130" s="153" t="s">
        <v>138</v>
      </c>
    </row>
    <row r="131" spans="2:65" s="1" customFormat="1" ht="33" customHeight="1">
      <c r="B131" s="31"/>
      <c r="C131" s="132" t="s">
        <v>86</v>
      </c>
      <c r="D131" s="132" t="s">
        <v>140</v>
      </c>
      <c r="E131" s="133" t="s">
        <v>141</v>
      </c>
      <c r="F131" s="134" t="s">
        <v>142</v>
      </c>
      <c r="G131" s="135" t="s">
        <v>143</v>
      </c>
      <c r="H131" s="136">
        <v>3.032</v>
      </c>
      <c r="I131" s="137"/>
      <c r="J131" s="138">
        <f>ROUND(I131*H131,2)</f>
        <v>0</v>
      </c>
      <c r="K131" s="134" t="s">
        <v>144</v>
      </c>
      <c r="L131" s="31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145</v>
      </c>
      <c r="AT131" s="143" t="s">
        <v>140</v>
      </c>
      <c r="AU131" s="143" t="s">
        <v>88</v>
      </c>
      <c r="AY131" s="16" t="s">
        <v>138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145</v>
      </c>
      <c r="BM131" s="143" t="s">
        <v>307</v>
      </c>
    </row>
    <row r="132" spans="2:65" s="12" customFormat="1" ht="22.5">
      <c r="B132" s="145"/>
      <c r="D132" s="146" t="s">
        <v>147</v>
      </c>
      <c r="E132" s="147" t="s">
        <v>1</v>
      </c>
      <c r="F132" s="148" t="s">
        <v>148</v>
      </c>
      <c r="H132" s="147" t="s">
        <v>1</v>
      </c>
      <c r="I132" s="149"/>
      <c r="L132" s="145"/>
      <c r="M132" s="150"/>
      <c r="T132" s="151"/>
      <c r="AT132" s="147" t="s">
        <v>147</v>
      </c>
      <c r="AU132" s="147" t="s">
        <v>88</v>
      </c>
      <c r="AV132" s="12" t="s">
        <v>86</v>
      </c>
      <c r="AW132" s="12" t="s">
        <v>33</v>
      </c>
      <c r="AX132" s="12" t="s">
        <v>78</v>
      </c>
      <c r="AY132" s="147" t="s">
        <v>138</v>
      </c>
    </row>
    <row r="133" spans="2:65" s="13" customFormat="1">
      <c r="B133" s="152"/>
      <c r="D133" s="146" t="s">
        <v>147</v>
      </c>
      <c r="E133" s="153" t="s">
        <v>106</v>
      </c>
      <c r="F133" s="154" t="s">
        <v>308</v>
      </c>
      <c r="H133" s="155">
        <v>7.5789999999999997</v>
      </c>
      <c r="I133" s="156"/>
      <c r="L133" s="152"/>
      <c r="M133" s="157"/>
      <c r="T133" s="158"/>
      <c r="AT133" s="153" t="s">
        <v>147</v>
      </c>
      <c r="AU133" s="153" t="s">
        <v>88</v>
      </c>
      <c r="AV133" s="13" t="s">
        <v>88</v>
      </c>
      <c r="AW133" s="13" t="s">
        <v>33</v>
      </c>
      <c r="AX133" s="13" t="s">
        <v>78</v>
      </c>
      <c r="AY133" s="153" t="s">
        <v>138</v>
      </c>
    </row>
    <row r="134" spans="2:65" s="12" customFormat="1">
      <c r="B134" s="145"/>
      <c r="D134" s="146" t="s">
        <v>147</v>
      </c>
      <c r="E134" s="147" t="s">
        <v>1</v>
      </c>
      <c r="F134" s="148" t="s">
        <v>150</v>
      </c>
      <c r="H134" s="147" t="s">
        <v>1</v>
      </c>
      <c r="I134" s="149"/>
      <c r="L134" s="145"/>
      <c r="M134" s="150"/>
      <c r="T134" s="151"/>
      <c r="AT134" s="147" t="s">
        <v>147</v>
      </c>
      <c r="AU134" s="147" t="s">
        <v>88</v>
      </c>
      <c r="AV134" s="12" t="s">
        <v>86</v>
      </c>
      <c r="AW134" s="12" t="s">
        <v>33</v>
      </c>
      <c r="AX134" s="12" t="s">
        <v>78</v>
      </c>
      <c r="AY134" s="147" t="s">
        <v>138</v>
      </c>
    </row>
    <row r="135" spans="2:65" s="13" customFormat="1">
      <c r="B135" s="152"/>
      <c r="D135" s="146" t="s">
        <v>147</v>
      </c>
      <c r="E135" s="153" t="s">
        <v>1</v>
      </c>
      <c r="F135" s="154" t="s">
        <v>151</v>
      </c>
      <c r="H135" s="155">
        <v>3.032</v>
      </c>
      <c r="I135" s="156"/>
      <c r="L135" s="152"/>
      <c r="M135" s="157"/>
      <c r="T135" s="158"/>
      <c r="AT135" s="153" t="s">
        <v>147</v>
      </c>
      <c r="AU135" s="153" t="s">
        <v>88</v>
      </c>
      <c r="AV135" s="13" t="s">
        <v>88</v>
      </c>
      <c r="AW135" s="13" t="s">
        <v>33</v>
      </c>
      <c r="AX135" s="13" t="s">
        <v>86</v>
      </c>
      <c r="AY135" s="153" t="s">
        <v>138</v>
      </c>
    </row>
    <row r="136" spans="2:65" s="1" customFormat="1" ht="33" customHeight="1">
      <c r="B136" s="31"/>
      <c r="C136" s="132" t="s">
        <v>88</v>
      </c>
      <c r="D136" s="132" t="s">
        <v>140</v>
      </c>
      <c r="E136" s="133" t="s">
        <v>153</v>
      </c>
      <c r="F136" s="134" t="s">
        <v>154</v>
      </c>
      <c r="G136" s="135" t="s">
        <v>143</v>
      </c>
      <c r="H136" s="136">
        <v>2.274</v>
      </c>
      <c r="I136" s="137"/>
      <c r="J136" s="138">
        <f>ROUND(I136*H136,2)</f>
        <v>0</v>
      </c>
      <c r="K136" s="134" t="s">
        <v>144</v>
      </c>
      <c r="L136" s="31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145</v>
      </c>
      <c r="AT136" s="143" t="s">
        <v>140</v>
      </c>
      <c r="AU136" s="143" t="s">
        <v>88</v>
      </c>
      <c r="AY136" s="16" t="s">
        <v>138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145</v>
      </c>
      <c r="BM136" s="143" t="s">
        <v>309</v>
      </c>
    </row>
    <row r="137" spans="2:65" s="12" customFormat="1">
      <c r="B137" s="145"/>
      <c r="D137" s="146" t="s">
        <v>147</v>
      </c>
      <c r="E137" s="147" t="s">
        <v>1</v>
      </c>
      <c r="F137" s="148" t="s">
        <v>156</v>
      </c>
      <c r="H137" s="147" t="s">
        <v>1</v>
      </c>
      <c r="I137" s="149"/>
      <c r="L137" s="145"/>
      <c r="M137" s="150"/>
      <c r="T137" s="151"/>
      <c r="AT137" s="147" t="s">
        <v>147</v>
      </c>
      <c r="AU137" s="147" t="s">
        <v>88</v>
      </c>
      <c r="AV137" s="12" t="s">
        <v>86</v>
      </c>
      <c r="AW137" s="12" t="s">
        <v>33</v>
      </c>
      <c r="AX137" s="12" t="s">
        <v>78</v>
      </c>
      <c r="AY137" s="147" t="s">
        <v>138</v>
      </c>
    </row>
    <row r="138" spans="2:65" s="13" customFormat="1">
      <c r="B138" s="152"/>
      <c r="D138" s="146" t="s">
        <v>147</v>
      </c>
      <c r="E138" s="153" t="s">
        <v>1</v>
      </c>
      <c r="F138" s="154" t="s">
        <v>157</v>
      </c>
      <c r="H138" s="155">
        <v>2.274</v>
      </c>
      <c r="I138" s="156"/>
      <c r="L138" s="152"/>
      <c r="M138" s="157"/>
      <c r="T138" s="158"/>
      <c r="AT138" s="153" t="s">
        <v>147</v>
      </c>
      <c r="AU138" s="153" t="s">
        <v>88</v>
      </c>
      <c r="AV138" s="13" t="s">
        <v>88</v>
      </c>
      <c r="AW138" s="13" t="s">
        <v>33</v>
      </c>
      <c r="AX138" s="13" t="s">
        <v>86</v>
      </c>
      <c r="AY138" s="153" t="s">
        <v>138</v>
      </c>
    </row>
    <row r="139" spans="2:65" s="1" customFormat="1" ht="33" customHeight="1">
      <c r="B139" s="31"/>
      <c r="C139" s="132" t="s">
        <v>184</v>
      </c>
      <c r="D139" s="132" t="s">
        <v>140</v>
      </c>
      <c r="E139" s="133" t="s">
        <v>159</v>
      </c>
      <c r="F139" s="134" t="s">
        <v>160</v>
      </c>
      <c r="G139" s="135" t="s">
        <v>143</v>
      </c>
      <c r="H139" s="136">
        <v>2.274</v>
      </c>
      <c r="I139" s="137"/>
      <c r="J139" s="138">
        <f>ROUND(I139*H139,2)</f>
        <v>0</v>
      </c>
      <c r="K139" s="134" t="s">
        <v>144</v>
      </c>
      <c r="L139" s="31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145</v>
      </c>
      <c r="AT139" s="143" t="s">
        <v>140</v>
      </c>
      <c r="AU139" s="143" t="s">
        <v>88</v>
      </c>
      <c r="AY139" s="16" t="s">
        <v>138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145</v>
      </c>
      <c r="BM139" s="143" t="s">
        <v>310</v>
      </c>
    </row>
    <row r="140" spans="2:65" s="12" customFormat="1">
      <c r="B140" s="145"/>
      <c r="D140" s="146" t="s">
        <v>147</v>
      </c>
      <c r="E140" s="147" t="s">
        <v>1</v>
      </c>
      <c r="F140" s="148" t="s">
        <v>156</v>
      </c>
      <c r="H140" s="147" t="s">
        <v>1</v>
      </c>
      <c r="I140" s="149"/>
      <c r="L140" s="145"/>
      <c r="M140" s="150"/>
      <c r="T140" s="151"/>
      <c r="AT140" s="147" t="s">
        <v>147</v>
      </c>
      <c r="AU140" s="147" t="s">
        <v>88</v>
      </c>
      <c r="AV140" s="12" t="s">
        <v>86</v>
      </c>
      <c r="AW140" s="12" t="s">
        <v>33</v>
      </c>
      <c r="AX140" s="12" t="s">
        <v>78</v>
      </c>
      <c r="AY140" s="147" t="s">
        <v>138</v>
      </c>
    </row>
    <row r="141" spans="2:65" s="13" customFormat="1">
      <c r="B141" s="152"/>
      <c r="D141" s="146" t="s">
        <v>147</v>
      </c>
      <c r="E141" s="153" t="s">
        <v>1</v>
      </c>
      <c r="F141" s="154" t="s">
        <v>157</v>
      </c>
      <c r="H141" s="155">
        <v>2.274</v>
      </c>
      <c r="I141" s="156"/>
      <c r="L141" s="152"/>
      <c r="M141" s="157"/>
      <c r="T141" s="158"/>
      <c r="AT141" s="153" t="s">
        <v>147</v>
      </c>
      <c r="AU141" s="153" t="s">
        <v>88</v>
      </c>
      <c r="AV141" s="13" t="s">
        <v>88</v>
      </c>
      <c r="AW141" s="13" t="s">
        <v>33</v>
      </c>
      <c r="AX141" s="13" t="s">
        <v>86</v>
      </c>
      <c r="AY141" s="153" t="s">
        <v>138</v>
      </c>
    </row>
    <row r="142" spans="2:65" s="1" customFormat="1" ht="24.2" customHeight="1">
      <c r="B142" s="31"/>
      <c r="C142" s="132" t="s">
        <v>197</v>
      </c>
      <c r="D142" s="132" t="s">
        <v>140</v>
      </c>
      <c r="E142" s="133" t="s">
        <v>174</v>
      </c>
      <c r="F142" s="134" t="s">
        <v>175</v>
      </c>
      <c r="G142" s="135" t="s">
        <v>143</v>
      </c>
      <c r="H142" s="136">
        <v>3.18</v>
      </c>
      <c r="I142" s="137"/>
      <c r="J142" s="138">
        <f>ROUND(I142*H142,2)</f>
        <v>0</v>
      </c>
      <c r="K142" s="134" t="s">
        <v>144</v>
      </c>
      <c r="L142" s="31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145</v>
      </c>
      <c r="AT142" s="143" t="s">
        <v>140</v>
      </c>
      <c r="AU142" s="143" t="s">
        <v>88</v>
      </c>
      <c r="AY142" s="16" t="s">
        <v>138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145</v>
      </c>
      <c r="BM142" s="143" t="s">
        <v>311</v>
      </c>
    </row>
    <row r="143" spans="2:65" s="13" customFormat="1" ht="22.5">
      <c r="B143" s="152"/>
      <c r="D143" s="146" t="s">
        <v>147</v>
      </c>
      <c r="E143" s="153" t="s">
        <v>1</v>
      </c>
      <c r="F143" s="154" t="s">
        <v>312</v>
      </c>
      <c r="H143" s="155">
        <v>3.18</v>
      </c>
      <c r="I143" s="156"/>
      <c r="L143" s="152"/>
      <c r="M143" s="157"/>
      <c r="T143" s="158"/>
      <c r="AT143" s="153" t="s">
        <v>147</v>
      </c>
      <c r="AU143" s="153" t="s">
        <v>88</v>
      </c>
      <c r="AV143" s="13" t="s">
        <v>88</v>
      </c>
      <c r="AW143" s="13" t="s">
        <v>33</v>
      </c>
      <c r="AX143" s="13" t="s">
        <v>86</v>
      </c>
      <c r="AY143" s="153" t="s">
        <v>138</v>
      </c>
    </row>
    <row r="144" spans="2:65" s="1" customFormat="1" ht="21.75" customHeight="1">
      <c r="B144" s="31"/>
      <c r="C144" s="132" t="s">
        <v>203</v>
      </c>
      <c r="D144" s="132" t="s">
        <v>140</v>
      </c>
      <c r="E144" s="133" t="s">
        <v>313</v>
      </c>
      <c r="F144" s="134" t="s">
        <v>314</v>
      </c>
      <c r="G144" s="135" t="s">
        <v>180</v>
      </c>
      <c r="H144" s="136">
        <v>13.78</v>
      </c>
      <c r="I144" s="137"/>
      <c r="J144" s="138">
        <f>ROUND(I144*H144,2)</f>
        <v>0</v>
      </c>
      <c r="K144" s="134" t="s">
        <v>144</v>
      </c>
      <c r="L144" s="31"/>
      <c r="M144" s="139" t="s">
        <v>1</v>
      </c>
      <c r="N144" s="140" t="s">
        <v>43</v>
      </c>
      <c r="P144" s="141">
        <f>O144*H144</f>
        <v>0</v>
      </c>
      <c r="Q144" s="141">
        <v>5.8E-4</v>
      </c>
      <c r="R144" s="141">
        <f>Q144*H144</f>
        <v>7.9924000000000002E-3</v>
      </c>
      <c r="S144" s="141">
        <v>0</v>
      </c>
      <c r="T144" s="142">
        <f>S144*H144</f>
        <v>0</v>
      </c>
      <c r="AR144" s="143" t="s">
        <v>145</v>
      </c>
      <c r="AT144" s="143" t="s">
        <v>140</v>
      </c>
      <c r="AU144" s="143" t="s">
        <v>88</v>
      </c>
      <c r="AY144" s="16" t="s">
        <v>138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145</v>
      </c>
      <c r="BM144" s="143" t="s">
        <v>315</v>
      </c>
    </row>
    <row r="145" spans="2:65" s="12" customFormat="1">
      <c r="B145" s="145"/>
      <c r="D145" s="146" t="s">
        <v>147</v>
      </c>
      <c r="E145" s="147" t="s">
        <v>1</v>
      </c>
      <c r="F145" s="148" t="s">
        <v>182</v>
      </c>
      <c r="H145" s="147" t="s">
        <v>1</v>
      </c>
      <c r="I145" s="149"/>
      <c r="L145" s="145"/>
      <c r="M145" s="150"/>
      <c r="T145" s="151"/>
      <c r="AT145" s="147" t="s">
        <v>147</v>
      </c>
      <c r="AU145" s="147" t="s">
        <v>88</v>
      </c>
      <c r="AV145" s="12" t="s">
        <v>86</v>
      </c>
      <c r="AW145" s="12" t="s">
        <v>33</v>
      </c>
      <c r="AX145" s="12" t="s">
        <v>78</v>
      </c>
      <c r="AY145" s="147" t="s">
        <v>138</v>
      </c>
    </row>
    <row r="146" spans="2:65" s="13" customFormat="1">
      <c r="B146" s="152"/>
      <c r="D146" s="146" t="s">
        <v>147</v>
      </c>
      <c r="E146" s="153" t="s">
        <v>95</v>
      </c>
      <c r="F146" s="154" t="s">
        <v>316</v>
      </c>
      <c r="H146" s="155">
        <v>13.78</v>
      </c>
      <c r="I146" s="156"/>
      <c r="L146" s="152"/>
      <c r="M146" s="157"/>
      <c r="T146" s="158"/>
      <c r="AT146" s="153" t="s">
        <v>147</v>
      </c>
      <c r="AU146" s="153" t="s">
        <v>88</v>
      </c>
      <c r="AV146" s="13" t="s">
        <v>88</v>
      </c>
      <c r="AW146" s="13" t="s">
        <v>33</v>
      </c>
      <c r="AX146" s="13" t="s">
        <v>86</v>
      </c>
      <c r="AY146" s="153" t="s">
        <v>138</v>
      </c>
    </row>
    <row r="147" spans="2:65" s="1" customFormat="1" ht="21.75" customHeight="1">
      <c r="B147" s="31"/>
      <c r="C147" s="132" t="s">
        <v>208</v>
      </c>
      <c r="D147" s="132" t="s">
        <v>140</v>
      </c>
      <c r="E147" s="133" t="s">
        <v>317</v>
      </c>
      <c r="F147" s="134" t="s">
        <v>318</v>
      </c>
      <c r="G147" s="135" t="s">
        <v>180</v>
      </c>
      <c r="H147" s="136">
        <v>13.78</v>
      </c>
      <c r="I147" s="137"/>
      <c r="J147" s="138">
        <f>ROUND(I147*H147,2)</f>
        <v>0</v>
      </c>
      <c r="K147" s="134" t="s">
        <v>144</v>
      </c>
      <c r="L147" s="31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145</v>
      </c>
      <c r="AT147" s="143" t="s">
        <v>140</v>
      </c>
      <c r="AU147" s="143" t="s">
        <v>88</v>
      </c>
      <c r="AY147" s="16" t="s">
        <v>138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145</v>
      </c>
      <c r="BM147" s="143" t="s">
        <v>319</v>
      </c>
    </row>
    <row r="148" spans="2:65" s="13" customFormat="1">
      <c r="B148" s="152"/>
      <c r="D148" s="146" t="s">
        <v>147</v>
      </c>
      <c r="E148" s="153" t="s">
        <v>1</v>
      </c>
      <c r="F148" s="154" t="s">
        <v>95</v>
      </c>
      <c r="H148" s="155">
        <v>13.78</v>
      </c>
      <c r="I148" s="156"/>
      <c r="L148" s="152"/>
      <c r="M148" s="157"/>
      <c r="T148" s="158"/>
      <c r="AT148" s="153" t="s">
        <v>147</v>
      </c>
      <c r="AU148" s="153" t="s">
        <v>88</v>
      </c>
      <c r="AV148" s="13" t="s">
        <v>88</v>
      </c>
      <c r="AW148" s="13" t="s">
        <v>33</v>
      </c>
      <c r="AX148" s="13" t="s">
        <v>86</v>
      </c>
      <c r="AY148" s="153" t="s">
        <v>138</v>
      </c>
    </row>
    <row r="149" spans="2:65" s="1" customFormat="1" ht="37.9" customHeight="1">
      <c r="B149" s="31"/>
      <c r="C149" s="132" t="s">
        <v>217</v>
      </c>
      <c r="D149" s="132" t="s">
        <v>140</v>
      </c>
      <c r="E149" s="133" t="s">
        <v>188</v>
      </c>
      <c r="F149" s="134" t="s">
        <v>189</v>
      </c>
      <c r="G149" s="135" t="s">
        <v>143</v>
      </c>
      <c r="H149" s="136">
        <v>3.032</v>
      </c>
      <c r="I149" s="137"/>
      <c r="J149" s="138">
        <f>ROUND(I149*H149,2)</f>
        <v>0</v>
      </c>
      <c r="K149" s="134" t="s">
        <v>144</v>
      </c>
      <c r="L149" s="31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145</v>
      </c>
      <c r="AT149" s="143" t="s">
        <v>140</v>
      </c>
      <c r="AU149" s="143" t="s">
        <v>88</v>
      </c>
      <c r="AY149" s="16" t="s">
        <v>138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145</v>
      </c>
      <c r="BM149" s="143" t="s">
        <v>320</v>
      </c>
    </row>
    <row r="150" spans="2:65" s="12" customFormat="1" ht="22.5">
      <c r="B150" s="145"/>
      <c r="D150" s="146" t="s">
        <v>147</v>
      </c>
      <c r="E150" s="147" t="s">
        <v>1</v>
      </c>
      <c r="F150" s="148" t="s">
        <v>191</v>
      </c>
      <c r="H150" s="147" t="s">
        <v>1</v>
      </c>
      <c r="I150" s="149"/>
      <c r="L150" s="145"/>
      <c r="M150" s="150"/>
      <c r="T150" s="151"/>
      <c r="AT150" s="147" t="s">
        <v>147</v>
      </c>
      <c r="AU150" s="147" t="s">
        <v>88</v>
      </c>
      <c r="AV150" s="12" t="s">
        <v>86</v>
      </c>
      <c r="AW150" s="12" t="s">
        <v>33</v>
      </c>
      <c r="AX150" s="12" t="s">
        <v>78</v>
      </c>
      <c r="AY150" s="147" t="s">
        <v>138</v>
      </c>
    </row>
    <row r="151" spans="2:65" s="13" customFormat="1">
      <c r="B151" s="152"/>
      <c r="D151" s="146" t="s">
        <v>147</v>
      </c>
      <c r="E151" s="153" t="s">
        <v>104</v>
      </c>
      <c r="F151" s="154" t="s">
        <v>192</v>
      </c>
      <c r="H151" s="155">
        <v>3.032</v>
      </c>
      <c r="I151" s="156"/>
      <c r="L151" s="152"/>
      <c r="M151" s="157"/>
      <c r="T151" s="158"/>
      <c r="AT151" s="153" t="s">
        <v>147</v>
      </c>
      <c r="AU151" s="153" t="s">
        <v>88</v>
      </c>
      <c r="AV151" s="13" t="s">
        <v>88</v>
      </c>
      <c r="AW151" s="13" t="s">
        <v>33</v>
      </c>
      <c r="AX151" s="13" t="s">
        <v>86</v>
      </c>
      <c r="AY151" s="153" t="s">
        <v>138</v>
      </c>
    </row>
    <row r="152" spans="2:65" s="1" customFormat="1" ht="24.2" customHeight="1">
      <c r="B152" s="31"/>
      <c r="C152" s="132" t="s">
        <v>223</v>
      </c>
      <c r="D152" s="132" t="s">
        <v>140</v>
      </c>
      <c r="E152" s="133" t="s">
        <v>194</v>
      </c>
      <c r="F152" s="134" t="s">
        <v>195</v>
      </c>
      <c r="G152" s="135" t="s">
        <v>143</v>
      </c>
      <c r="H152" s="136">
        <v>3.032</v>
      </c>
      <c r="I152" s="137"/>
      <c r="J152" s="138">
        <f>ROUND(I152*H152,2)</f>
        <v>0</v>
      </c>
      <c r="K152" s="134" t="s">
        <v>144</v>
      </c>
      <c r="L152" s="31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145</v>
      </c>
      <c r="AT152" s="143" t="s">
        <v>140</v>
      </c>
      <c r="AU152" s="143" t="s">
        <v>88</v>
      </c>
      <c r="AY152" s="16" t="s">
        <v>138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145</v>
      </c>
      <c r="BM152" s="143" t="s">
        <v>321</v>
      </c>
    </row>
    <row r="153" spans="2:65" s="13" customFormat="1">
      <c r="B153" s="152"/>
      <c r="D153" s="146" t="s">
        <v>147</v>
      </c>
      <c r="E153" s="153" t="s">
        <v>1</v>
      </c>
      <c r="F153" s="154" t="s">
        <v>104</v>
      </c>
      <c r="H153" s="155">
        <v>3.032</v>
      </c>
      <c r="I153" s="156"/>
      <c r="L153" s="152"/>
      <c r="M153" s="157"/>
      <c r="T153" s="158"/>
      <c r="AT153" s="153" t="s">
        <v>147</v>
      </c>
      <c r="AU153" s="153" t="s">
        <v>88</v>
      </c>
      <c r="AV153" s="13" t="s">
        <v>88</v>
      </c>
      <c r="AW153" s="13" t="s">
        <v>33</v>
      </c>
      <c r="AX153" s="13" t="s">
        <v>86</v>
      </c>
      <c r="AY153" s="153" t="s">
        <v>138</v>
      </c>
    </row>
    <row r="154" spans="2:65" s="1" customFormat="1" ht="24.2" customHeight="1">
      <c r="B154" s="31"/>
      <c r="C154" s="132" t="s">
        <v>229</v>
      </c>
      <c r="D154" s="132" t="s">
        <v>140</v>
      </c>
      <c r="E154" s="133" t="s">
        <v>198</v>
      </c>
      <c r="F154" s="134" t="s">
        <v>199</v>
      </c>
      <c r="G154" s="135" t="s">
        <v>143</v>
      </c>
      <c r="H154" s="136">
        <v>3.7610000000000001</v>
      </c>
      <c r="I154" s="137"/>
      <c r="J154" s="138">
        <f>ROUND(I154*H154,2)</f>
        <v>0</v>
      </c>
      <c r="K154" s="134" t="s">
        <v>144</v>
      </c>
      <c r="L154" s="31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145</v>
      </c>
      <c r="AT154" s="143" t="s">
        <v>140</v>
      </c>
      <c r="AU154" s="143" t="s">
        <v>88</v>
      </c>
      <c r="AY154" s="16" t="s">
        <v>138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145</v>
      </c>
      <c r="BM154" s="143" t="s">
        <v>322</v>
      </c>
    </row>
    <row r="155" spans="2:65" s="12" customFormat="1">
      <c r="B155" s="145"/>
      <c r="D155" s="146" t="s">
        <v>147</v>
      </c>
      <c r="E155" s="147" t="s">
        <v>1</v>
      </c>
      <c r="F155" s="148" t="s">
        <v>201</v>
      </c>
      <c r="H155" s="147" t="s">
        <v>1</v>
      </c>
      <c r="I155" s="149"/>
      <c r="L155" s="145"/>
      <c r="M155" s="150"/>
      <c r="T155" s="151"/>
      <c r="AT155" s="147" t="s">
        <v>147</v>
      </c>
      <c r="AU155" s="147" t="s">
        <v>88</v>
      </c>
      <c r="AV155" s="12" t="s">
        <v>86</v>
      </c>
      <c r="AW155" s="12" t="s">
        <v>33</v>
      </c>
      <c r="AX155" s="12" t="s">
        <v>78</v>
      </c>
      <c r="AY155" s="147" t="s">
        <v>138</v>
      </c>
    </row>
    <row r="156" spans="2:65" s="13" customFormat="1">
      <c r="B156" s="152"/>
      <c r="D156" s="146" t="s">
        <v>147</v>
      </c>
      <c r="E156" s="153" t="s">
        <v>102</v>
      </c>
      <c r="F156" s="154" t="s">
        <v>202</v>
      </c>
      <c r="H156" s="155">
        <v>3.7610000000000001</v>
      </c>
      <c r="I156" s="156"/>
      <c r="L156" s="152"/>
      <c r="M156" s="157"/>
      <c r="T156" s="158"/>
      <c r="AT156" s="153" t="s">
        <v>147</v>
      </c>
      <c r="AU156" s="153" t="s">
        <v>88</v>
      </c>
      <c r="AV156" s="13" t="s">
        <v>88</v>
      </c>
      <c r="AW156" s="13" t="s">
        <v>33</v>
      </c>
      <c r="AX156" s="13" t="s">
        <v>86</v>
      </c>
      <c r="AY156" s="153" t="s">
        <v>138</v>
      </c>
    </row>
    <row r="157" spans="2:65" s="1" customFormat="1" ht="16.5" customHeight="1">
      <c r="B157" s="31"/>
      <c r="C157" s="159" t="s">
        <v>8</v>
      </c>
      <c r="D157" s="159" t="s">
        <v>204</v>
      </c>
      <c r="E157" s="160" t="s">
        <v>205</v>
      </c>
      <c r="F157" s="161" t="s">
        <v>206</v>
      </c>
      <c r="G157" s="162" t="s">
        <v>207</v>
      </c>
      <c r="H157" s="163">
        <v>7.1459999999999999</v>
      </c>
      <c r="I157" s="164"/>
      <c r="J157" s="165">
        <f>ROUND(I157*H157,2)</f>
        <v>0</v>
      </c>
      <c r="K157" s="161" t="s">
        <v>144</v>
      </c>
      <c r="L157" s="166"/>
      <c r="M157" s="167" t="s">
        <v>1</v>
      </c>
      <c r="N157" s="168" t="s">
        <v>43</v>
      </c>
      <c r="P157" s="141">
        <f>O157*H157</f>
        <v>0</v>
      </c>
      <c r="Q157" s="141">
        <v>1</v>
      </c>
      <c r="R157" s="141">
        <f>Q157*H157</f>
        <v>7.1459999999999999</v>
      </c>
      <c r="S157" s="141">
        <v>0</v>
      </c>
      <c r="T157" s="142">
        <f>S157*H157</f>
        <v>0</v>
      </c>
      <c r="AR157" s="143" t="s">
        <v>208</v>
      </c>
      <c r="AT157" s="143" t="s">
        <v>204</v>
      </c>
      <c r="AU157" s="143" t="s">
        <v>88</v>
      </c>
      <c r="AY157" s="16" t="s">
        <v>138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145</v>
      </c>
      <c r="BM157" s="143" t="s">
        <v>323</v>
      </c>
    </row>
    <row r="158" spans="2:65" s="13" customFormat="1">
      <c r="B158" s="152"/>
      <c r="D158" s="146" t="s">
        <v>147</v>
      </c>
      <c r="E158" s="153" t="s">
        <v>1</v>
      </c>
      <c r="F158" s="154" t="s">
        <v>210</v>
      </c>
      <c r="H158" s="155">
        <v>7.1459999999999999</v>
      </c>
      <c r="I158" s="156"/>
      <c r="L158" s="152"/>
      <c r="M158" s="157"/>
      <c r="T158" s="158"/>
      <c r="AT158" s="153" t="s">
        <v>147</v>
      </c>
      <c r="AU158" s="153" t="s">
        <v>88</v>
      </c>
      <c r="AV158" s="13" t="s">
        <v>88</v>
      </c>
      <c r="AW158" s="13" t="s">
        <v>33</v>
      </c>
      <c r="AX158" s="13" t="s">
        <v>86</v>
      </c>
      <c r="AY158" s="153" t="s">
        <v>138</v>
      </c>
    </row>
    <row r="159" spans="2:65" s="1" customFormat="1" ht="24.2" customHeight="1">
      <c r="B159" s="31"/>
      <c r="C159" s="132" t="s">
        <v>240</v>
      </c>
      <c r="D159" s="132" t="s">
        <v>140</v>
      </c>
      <c r="E159" s="133" t="s">
        <v>211</v>
      </c>
      <c r="F159" s="134" t="s">
        <v>212</v>
      </c>
      <c r="G159" s="135" t="s">
        <v>143</v>
      </c>
      <c r="H159" s="136">
        <v>3.1030000000000002</v>
      </c>
      <c r="I159" s="137"/>
      <c r="J159" s="138">
        <f>ROUND(I159*H159,2)</f>
        <v>0</v>
      </c>
      <c r="K159" s="134" t="s">
        <v>144</v>
      </c>
      <c r="L159" s="31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145</v>
      </c>
      <c r="AT159" s="143" t="s">
        <v>140</v>
      </c>
      <c r="AU159" s="143" t="s">
        <v>88</v>
      </c>
      <c r="AY159" s="16" t="s">
        <v>138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145</v>
      </c>
      <c r="BM159" s="143" t="s">
        <v>324</v>
      </c>
    </row>
    <row r="160" spans="2:65" s="12" customFormat="1">
      <c r="B160" s="145"/>
      <c r="D160" s="146" t="s">
        <v>147</v>
      </c>
      <c r="E160" s="147" t="s">
        <v>1</v>
      </c>
      <c r="F160" s="148" t="s">
        <v>214</v>
      </c>
      <c r="H160" s="147" t="s">
        <v>1</v>
      </c>
      <c r="I160" s="149"/>
      <c r="L160" s="145"/>
      <c r="M160" s="150"/>
      <c r="T160" s="151"/>
      <c r="AT160" s="147" t="s">
        <v>147</v>
      </c>
      <c r="AU160" s="147" t="s">
        <v>88</v>
      </c>
      <c r="AV160" s="12" t="s">
        <v>86</v>
      </c>
      <c r="AW160" s="12" t="s">
        <v>33</v>
      </c>
      <c r="AX160" s="12" t="s">
        <v>78</v>
      </c>
      <c r="AY160" s="147" t="s">
        <v>138</v>
      </c>
    </row>
    <row r="161" spans="2:65" s="13" customFormat="1">
      <c r="B161" s="152"/>
      <c r="D161" s="146" t="s">
        <v>147</v>
      </c>
      <c r="E161" s="153" t="s">
        <v>1</v>
      </c>
      <c r="F161" s="154" t="s">
        <v>215</v>
      </c>
      <c r="H161" s="155">
        <v>3.1030000000000002</v>
      </c>
      <c r="I161" s="156"/>
      <c r="L161" s="152"/>
      <c r="M161" s="157"/>
      <c r="T161" s="158"/>
      <c r="AT161" s="153" t="s">
        <v>147</v>
      </c>
      <c r="AU161" s="153" t="s">
        <v>88</v>
      </c>
      <c r="AV161" s="13" t="s">
        <v>88</v>
      </c>
      <c r="AW161" s="13" t="s">
        <v>33</v>
      </c>
      <c r="AX161" s="13" t="s">
        <v>78</v>
      </c>
      <c r="AY161" s="153" t="s">
        <v>138</v>
      </c>
    </row>
    <row r="162" spans="2:65" s="14" customFormat="1">
      <c r="B162" s="169"/>
      <c r="D162" s="146" t="s">
        <v>147</v>
      </c>
      <c r="E162" s="170" t="s">
        <v>100</v>
      </c>
      <c r="F162" s="171" t="s">
        <v>216</v>
      </c>
      <c r="H162" s="172">
        <v>3.1030000000000002</v>
      </c>
      <c r="I162" s="173"/>
      <c r="L162" s="169"/>
      <c r="M162" s="174"/>
      <c r="T162" s="175"/>
      <c r="AT162" s="170" t="s">
        <v>147</v>
      </c>
      <c r="AU162" s="170" t="s">
        <v>88</v>
      </c>
      <c r="AV162" s="14" t="s">
        <v>145</v>
      </c>
      <c r="AW162" s="14" t="s">
        <v>33</v>
      </c>
      <c r="AX162" s="14" t="s">
        <v>86</v>
      </c>
      <c r="AY162" s="170" t="s">
        <v>138</v>
      </c>
    </row>
    <row r="163" spans="2:65" s="1" customFormat="1" ht="16.5" customHeight="1">
      <c r="B163" s="31"/>
      <c r="C163" s="159" t="s">
        <v>257</v>
      </c>
      <c r="D163" s="159" t="s">
        <v>204</v>
      </c>
      <c r="E163" s="160" t="s">
        <v>218</v>
      </c>
      <c r="F163" s="161" t="s">
        <v>219</v>
      </c>
      <c r="G163" s="162" t="s">
        <v>207</v>
      </c>
      <c r="H163" s="163">
        <v>5.8959999999999999</v>
      </c>
      <c r="I163" s="164"/>
      <c r="J163" s="165">
        <f>ROUND(I163*H163,2)</f>
        <v>0</v>
      </c>
      <c r="K163" s="161" t="s">
        <v>144</v>
      </c>
      <c r="L163" s="166"/>
      <c r="M163" s="167" t="s">
        <v>1</v>
      </c>
      <c r="N163" s="168" t="s">
        <v>43</v>
      </c>
      <c r="P163" s="141">
        <f>O163*H163</f>
        <v>0</v>
      </c>
      <c r="Q163" s="141">
        <v>1</v>
      </c>
      <c r="R163" s="141">
        <f>Q163*H163</f>
        <v>5.8959999999999999</v>
      </c>
      <c r="S163" s="141">
        <v>0</v>
      </c>
      <c r="T163" s="142">
        <f>S163*H163</f>
        <v>0</v>
      </c>
      <c r="AR163" s="143" t="s">
        <v>208</v>
      </c>
      <c r="AT163" s="143" t="s">
        <v>204</v>
      </c>
      <c r="AU163" s="143" t="s">
        <v>88</v>
      </c>
      <c r="AY163" s="16" t="s">
        <v>138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145</v>
      </c>
      <c r="BM163" s="143" t="s">
        <v>325</v>
      </c>
    </row>
    <row r="164" spans="2:65" s="13" customFormat="1">
      <c r="B164" s="152"/>
      <c r="D164" s="146" t="s">
        <v>147</v>
      </c>
      <c r="E164" s="153" t="s">
        <v>1</v>
      </c>
      <c r="F164" s="154" t="s">
        <v>221</v>
      </c>
      <c r="H164" s="155">
        <v>5.8959999999999999</v>
      </c>
      <c r="I164" s="156"/>
      <c r="L164" s="152"/>
      <c r="M164" s="157"/>
      <c r="T164" s="158"/>
      <c r="AT164" s="153" t="s">
        <v>147</v>
      </c>
      <c r="AU164" s="153" t="s">
        <v>88</v>
      </c>
      <c r="AV164" s="13" t="s">
        <v>88</v>
      </c>
      <c r="AW164" s="13" t="s">
        <v>33</v>
      </c>
      <c r="AX164" s="13" t="s">
        <v>86</v>
      </c>
      <c r="AY164" s="153" t="s">
        <v>138</v>
      </c>
    </row>
    <row r="165" spans="2:65" s="11" customFormat="1" ht="22.9" customHeight="1">
      <c r="B165" s="120"/>
      <c r="D165" s="121" t="s">
        <v>77</v>
      </c>
      <c r="E165" s="130" t="s">
        <v>184</v>
      </c>
      <c r="F165" s="130" t="s">
        <v>222</v>
      </c>
      <c r="I165" s="123"/>
      <c r="J165" s="131">
        <f>BK165</f>
        <v>0</v>
      </c>
      <c r="L165" s="120"/>
      <c r="M165" s="125"/>
      <c r="P165" s="126">
        <f>SUM(P166:P167)</f>
        <v>0</v>
      </c>
      <c r="R165" s="126">
        <f>SUM(R166:R167)</f>
        <v>0</v>
      </c>
      <c r="T165" s="127">
        <f>SUM(T166:T167)</f>
        <v>0</v>
      </c>
      <c r="AR165" s="121" t="s">
        <v>86</v>
      </c>
      <c r="AT165" s="128" t="s">
        <v>77</v>
      </c>
      <c r="AU165" s="128" t="s">
        <v>86</v>
      </c>
      <c r="AY165" s="121" t="s">
        <v>138</v>
      </c>
      <c r="BK165" s="129">
        <f>SUM(BK166:BK167)</f>
        <v>0</v>
      </c>
    </row>
    <row r="166" spans="2:65" s="1" customFormat="1" ht="21.75" customHeight="1">
      <c r="B166" s="31"/>
      <c r="C166" s="132" t="s">
        <v>264</v>
      </c>
      <c r="D166" s="132" t="s">
        <v>140</v>
      </c>
      <c r="E166" s="133" t="s">
        <v>224</v>
      </c>
      <c r="F166" s="134" t="s">
        <v>225</v>
      </c>
      <c r="G166" s="135" t="s">
        <v>165</v>
      </c>
      <c r="H166" s="136">
        <v>6.5</v>
      </c>
      <c r="I166" s="137"/>
      <c r="J166" s="138">
        <f>ROUND(I166*H166,2)</f>
        <v>0</v>
      </c>
      <c r="K166" s="134" t="s">
        <v>144</v>
      </c>
      <c r="L166" s="31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145</v>
      </c>
      <c r="AT166" s="143" t="s">
        <v>140</v>
      </c>
      <c r="AU166" s="143" t="s">
        <v>88</v>
      </c>
      <c r="AY166" s="16" t="s">
        <v>138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145</v>
      </c>
      <c r="BM166" s="143" t="s">
        <v>326</v>
      </c>
    </row>
    <row r="167" spans="2:65" s="13" customFormat="1">
      <c r="B167" s="152"/>
      <c r="D167" s="146" t="s">
        <v>147</v>
      </c>
      <c r="E167" s="153" t="s">
        <v>1</v>
      </c>
      <c r="F167" s="154" t="s">
        <v>227</v>
      </c>
      <c r="H167" s="155">
        <v>6.5</v>
      </c>
      <c r="I167" s="156"/>
      <c r="L167" s="152"/>
      <c r="M167" s="157"/>
      <c r="T167" s="158"/>
      <c r="AT167" s="153" t="s">
        <v>147</v>
      </c>
      <c r="AU167" s="153" t="s">
        <v>88</v>
      </c>
      <c r="AV167" s="13" t="s">
        <v>88</v>
      </c>
      <c r="AW167" s="13" t="s">
        <v>33</v>
      </c>
      <c r="AX167" s="13" t="s">
        <v>86</v>
      </c>
      <c r="AY167" s="153" t="s">
        <v>138</v>
      </c>
    </row>
    <row r="168" spans="2:65" s="11" customFormat="1" ht="22.9" customHeight="1">
      <c r="B168" s="120"/>
      <c r="D168" s="121" t="s">
        <v>77</v>
      </c>
      <c r="E168" s="130" t="s">
        <v>145</v>
      </c>
      <c r="F168" s="130" t="s">
        <v>228</v>
      </c>
      <c r="I168" s="123"/>
      <c r="J168" s="131">
        <f>BK168</f>
        <v>0</v>
      </c>
      <c r="L168" s="120"/>
      <c r="M168" s="125"/>
      <c r="P168" s="126">
        <f>SUM(P169:P172)</f>
        <v>0</v>
      </c>
      <c r="R168" s="126">
        <f>SUM(R169:R172)</f>
        <v>1.3519005500000001</v>
      </c>
      <c r="T168" s="127">
        <f>SUM(T169:T172)</f>
        <v>0</v>
      </c>
      <c r="AR168" s="121" t="s">
        <v>86</v>
      </c>
      <c r="AT168" s="128" t="s">
        <v>77</v>
      </c>
      <c r="AU168" s="128" t="s">
        <v>86</v>
      </c>
      <c r="AY168" s="121" t="s">
        <v>138</v>
      </c>
      <c r="BK168" s="129">
        <f>SUM(BK169:BK172)</f>
        <v>0</v>
      </c>
    </row>
    <row r="169" spans="2:65" s="1" customFormat="1" ht="24.2" customHeight="1">
      <c r="B169" s="31"/>
      <c r="C169" s="132" t="s">
        <v>269</v>
      </c>
      <c r="D169" s="132" t="s">
        <v>140</v>
      </c>
      <c r="E169" s="133" t="s">
        <v>230</v>
      </c>
      <c r="F169" s="134" t="s">
        <v>231</v>
      </c>
      <c r="G169" s="135" t="s">
        <v>143</v>
      </c>
      <c r="H169" s="136">
        <v>0.71499999999999997</v>
      </c>
      <c r="I169" s="137"/>
      <c r="J169" s="138">
        <f>ROUND(I169*H169,2)</f>
        <v>0</v>
      </c>
      <c r="K169" s="134" t="s">
        <v>144</v>
      </c>
      <c r="L169" s="31"/>
      <c r="M169" s="139" t="s">
        <v>1</v>
      </c>
      <c r="N169" s="140" t="s">
        <v>43</v>
      </c>
      <c r="P169" s="141">
        <f>O169*H169</f>
        <v>0</v>
      </c>
      <c r="Q169" s="141">
        <v>1.8907700000000001</v>
      </c>
      <c r="R169" s="141">
        <f>Q169*H169</f>
        <v>1.3519005500000001</v>
      </c>
      <c r="S169" s="141">
        <v>0</v>
      </c>
      <c r="T169" s="142">
        <f>S169*H169</f>
        <v>0</v>
      </c>
      <c r="AR169" s="143" t="s">
        <v>145</v>
      </c>
      <c r="AT169" s="143" t="s">
        <v>140</v>
      </c>
      <c r="AU169" s="143" t="s">
        <v>88</v>
      </c>
      <c r="AY169" s="16" t="s">
        <v>138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145</v>
      </c>
      <c r="BM169" s="143" t="s">
        <v>327</v>
      </c>
    </row>
    <row r="170" spans="2:65" s="12" customFormat="1">
      <c r="B170" s="145"/>
      <c r="D170" s="146" t="s">
        <v>147</v>
      </c>
      <c r="E170" s="147" t="s">
        <v>1</v>
      </c>
      <c r="F170" s="148" t="s">
        <v>233</v>
      </c>
      <c r="H170" s="147" t="s">
        <v>1</v>
      </c>
      <c r="I170" s="149"/>
      <c r="L170" s="145"/>
      <c r="M170" s="150"/>
      <c r="T170" s="151"/>
      <c r="AT170" s="147" t="s">
        <v>147</v>
      </c>
      <c r="AU170" s="147" t="s">
        <v>88</v>
      </c>
      <c r="AV170" s="12" t="s">
        <v>86</v>
      </c>
      <c r="AW170" s="12" t="s">
        <v>33</v>
      </c>
      <c r="AX170" s="12" t="s">
        <v>78</v>
      </c>
      <c r="AY170" s="147" t="s">
        <v>138</v>
      </c>
    </row>
    <row r="171" spans="2:65" s="13" customFormat="1">
      <c r="B171" s="152"/>
      <c r="D171" s="146" t="s">
        <v>147</v>
      </c>
      <c r="E171" s="153" t="s">
        <v>1</v>
      </c>
      <c r="F171" s="154" t="s">
        <v>234</v>
      </c>
      <c r="H171" s="155">
        <v>0.71499999999999997</v>
      </c>
      <c r="I171" s="156"/>
      <c r="L171" s="152"/>
      <c r="M171" s="157"/>
      <c r="T171" s="158"/>
      <c r="AT171" s="153" t="s">
        <v>147</v>
      </c>
      <c r="AU171" s="153" t="s">
        <v>88</v>
      </c>
      <c r="AV171" s="13" t="s">
        <v>88</v>
      </c>
      <c r="AW171" s="13" t="s">
        <v>33</v>
      </c>
      <c r="AX171" s="13" t="s">
        <v>78</v>
      </c>
      <c r="AY171" s="153" t="s">
        <v>138</v>
      </c>
    </row>
    <row r="172" spans="2:65" s="14" customFormat="1">
      <c r="B172" s="169"/>
      <c r="D172" s="146" t="s">
        <v>147</v>
      </c>
      <c r="E172" s="170" t="s">
        <v>97</v>
      </c>
      <c r="F172" s="171" t="s">
        <v>216</v>
      </c>
      <c r="H172" s="172">
        <v>0.71499999999999997</v>
      </c>
      <c r="I172" s="173"/>
      <c r="L172" s="169"/>
      <c r="M172" s="174"/>
      <c r="T172" s="175"/>
      <c r="AT172" s="170" t="s">
        <v>147</v>
      </c>
      <c r="AU172" s="170" t="s">
        <v>88</v>
      </c>
      <c r="AV172" s="14" t="s">
        <v>145</v>
      </c>
      <c r="AW172" s="14" t="s">
        <v>33</v>
      </c>
      <c r="AX172" s="14" t="s">
        <v>86</v>
      </c>
      <c r="AY172" s="170" t="s">
        <v>138</v>
      </c>
    </row>
    <row r="173" spans="2:65" s="11" customFormat="1" ht="22.9" customHeight="1">
      <c r="B173" s="120"/>
      <c r="D173" s="121" t="s">
        <v>77</v>
      </c>
      <c r="E173" s="130" t="s">
        <v>208</v>
      </c>
      <c r="F173" s="130" t="s">
        <v>235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1.9999199999999995E-2</v>
      </c>
      <c r="T173" s="127">
        <f>SUM(T174:T181)</f>
        <v>0</v>
      </c>
      <c r="AR173" s="121" t="s">
        <v>86</v>
      </c>
      <c r="AT173" s="128" t="s">
        <v>77</v>
      </c>
      <c r="AU173" s="128" t="s">
        <v>86</v>
      </c>
      <c r="AY173" s="121" t="s">
        <v>138</v>
      </c>
      <c r="BK173" s="129">
        <f>SUM(BK174:BK181)</f>
        <v>0</v>
      </c>
    </row>
    <row r="174" spans="2:65" s="1" customFormat="1" ht="24.2" customHeight="1">
      <c r="B174" s="31"/>
      <c r="C174" s="132" t="s">
        <v>274</v>
      </c>
      <c r="D174" s="132" t="s">
        <v>140</v>
      </c>
      <c r="E174" s="133" t="s">
        <v>236</v>
      </c>
      <c r="F174" s="134" t="s">
        <v>237</v>
      </c>
      <c r="G174" s="135" t="s">
        <v>165</v>
      </c>
      <c r="H174" s="136">
        <v>6.5</v>
      </c>
      <c r="I174" s="137"/>
      <c r="J174" s="138">
        <f>ROUND(I174*H174,2)</f>
        <v>0</v>
      </c>
      <c r="K174" s="134" t="s">
        <v>144</v>
      </c>
      <c r="L174" s="31"/>
      <c r="M174" s="139" t="s">
        <v>1</v>
      </c>
      <c r="N174" s="140" t="s">
        <v>43</v>
      </c>
      <c r="P174" s="141">
        <f>O174*H174</f>
        <v>0</v>
      </c>
      <c r="Q174" s="141">
        <v>1.0000000000000001E-5</v>
      </c>
      <c r="R174" s="141">
        <f>Q174*H174</f>
        <v>6.5000000000000008E-5</v>
      </c>
      <c r="S174" s="141">
        <v>0</v>
      </c>
      <c r="T174" s="142">
        <f>S174*H174</f>
        <v>0</v>
      </c>
      <c r="AR174" s="143" t="s">
        <v>145</v>
      </c>
      <c r="AT174" s="143" t="s">
        <v>140</v>
      </c>
      <c r="AU174" s="143" t="s">
        <v>88</v>
      </c>
      <c r="AY174" s="16" t="s">
        <v>138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145</v>
      </c>
      <c r="BM174" s="143" t="s">
        <v>328</v>
      </c>
    </row>
    <row r="175" spans="2:65" s="13" customFormat="1">
      <c r="B175" s="152"/>
      <c r="D175" s="146" t="s">
        <v>147</v>
      </c>
      <c r="E175" s="153" t="s">
        <v>1</v>
      </c>
      <c r="F175" s="154" t="s">
        <v>239</v>
      </c>
      <c r="H175" s="155">
        <v>6.5</v>
      </c>
      <c r="I175" s="156"/>
      <c r="L175" s="152"/>
      <c r="M175" s="157"/>
      <c r="T175" s="158"/>
      <c r="AT175" s="153" t="s">
        <v>147</v>
      </c>
      <c r="AU175" s="153" t="s">
        <v>88</v>
      </c>
      <c r="AV175" s="13" t="s">
        <v>88</v>
      </c>
      <c r="AW175" s="13" t="s">
        <v>33</v>
      </c>
      <c r="AX175" s="13" t="s">
        <v>86</v>
      </c>
      <c r="AY175" s="153" t="s">
        <v>138</v>
      </c>
    </row>
    <row r="176" spans="2:65" s="1" customFormat="1" ht="24.2" customHeight="1">
      <c r="B176" s="31"/>
      <c r="C176" s="159" t="s">
        <v>279</v>
      </c>
      <c r="D176" s="159" t="s">
        <v>204</v>
      </c>
      <c r="E176" s="160" t="s">
        <v>241</v>
      </c>
      <c r="F176" s="161" t="s">
        <v>242</v>
      </c>
      <c r="G176" s="162" t="s">
        <v>165</v>
      </c>
      <c r="H176" s="163">
        <v>6.5979999999999999</v>
      </c>
      <c r="I176" s="164"/>
      <c r="J176" s="165">
        <f>ROUND(I176*H176,2)</f>
        <v>0</v>
      </c>
      <c r="K176" s="161" t="s">
        <v>144</v>
      </c>
      <c r="L176" s="166"/>
      <c r="M176" s="167" t="s">
        <v>1</v>
      </c>
      <c r="N176" s="168" t="s">
        <v>43</v>
      </c>
      <c r="P176" s="141">
        <f>O176*H176</f>
        <v>0</v>
      </c>
      <c r="Q176" s="141">
        <v>2.8999999999999998E-3</v>
      </c>
      <c r="R176" s="141">
        <f>Q176*H176</f>
        <v>1.9134199999999997E-2</v>
      </c>
      <c r="S176" s="141">
        <v>0</v>
      </c>
      <c r="T176" s="142">
        <f>S176*H176</f>
        <v>0</v>
      </c>
      <c r="AR176" s="143" t="s">
        <v>208</v>
      </c>
      <c r="AT176" s="143" t="s">
        <v>204</v>
      </c>
      <c r="AU176" s="143" t="s">
        <v>88</v>
      </c>
      <c r="AY176" s="16" t="s">
        <v>138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145</v>
      </c>
      <c r="BM176" s="143" t="s">
        <v>329</v>
      </c>
    </row>
    <row r="177" spans="2:65" s="13" customFormat="1">
      <c r="B177" s="152"/>
      <c r="D177" s="146" t="s">
        <v>147</v>
      </c>
      <c r="E177" s="153" t="s">
        <v>1</v>
      </c>
      <c r="F177" s="154" t="s">
        <v>244</v>
      </c>
      <c r="H177" s="155">
        <v>6.5</v>
      </c>
      <c r="I177" s="156"/>
      <c r="L177" s="152"/>
      <c r="M177" s="157"/>
      <c r="T177" s="158"/>
      <c r="AT177" s="153" t="s">
        <v>147</v>
      </c>
      <c r="AU177" s="153" t="s">
        <v>88</v>
      </c>
      <c r="AV177" s="13" t="s">
        <v>88</v>
      </c>
      <c r="AW177" s="13" t="s">
        <v>33</v>
      </c>
      <c r="AX177" s="13" t="s">
        <v>86</v>
      </c>
      <c r="AY177" s="153" t="s">
        <v>138</v>
      </c>
    </row>
    <row r="178" spans="2:65" s="13" customFormat="1">
      <c r="B178" s="152"/>
      <c r="D178" s="146" t="s">
        <v>147</v>
      </c>
      <c r="F178" s="154" t="s">
        <v>245</v>
      </c>
      <c r="H178" s="155">
        <v>6.5979999999999999</v>
      </c>
      <c r="I178" s="156"/>
      <c r="L178" s="152"/>
      <c r="M178" s="157"/>
      <c r="T178" s="158"/>
      <c r="AT178" s="153" t="s">
        <v>147</v>
      </c>
      <c r="AU178" s="153" t="s">
        <v>88</v>
      </c>
      <c r="AV178" s="13" t="s">
        <v>88</v>
      </c>
      <c r="AW178" s="13" t="s">
        <v>4</v>
      </c>
      <c r="AX178" s="13" t="s">
        <v>86</v>
      </c>
      <c r="AY178" s="153" t="s">
        <v>138</v>
      </c>
    </row>
    <row r="179" spans="2:65" s="1" customFormat="1" ht="33" customHeight="1">
      <c r="B179" s="31"/>
      <c r="C179" s="132" t="s">
        <v>173</v>
      </c>
      <c r="D179" s="132" t="s">
        <v>140</v>
      </c>
      <c r="E179" s="133" t="s">
        <v>247</v>
      </c>
      <c r="F179" s="134" t="s">
        <v>248</v>
      </c>
      <c r="G179" s="135" t="s">
        <v>249</v>
      </c>
      <c r="H179" s="136">
        <v>1</v>
      </c>
      <c r="I179" s="137"/>
      <c r="J179" s="138">
        <f>ROUND(I179*H179,2)</f>
        <v>0</v>
      </c>
      <c r="K179" s="134" t="s">
        <v>144</v>
      </c>
      <c r="L179" s="31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145</v>
      </c>
      <c r="AT179" s="143" t="s">
        <v>140</v>
      </c>
      <c r="AU179" s="143" t="s">
        <v>88</v>
      </c>
      <c r="AY179" s="16" t="s">
        <v>138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145</v>
      </c>
      <c r="BM179" s="143" t="s">
        <v>330</v>
      </c>
    </row>
    <row r="180" spans="2:65" s="13" customFormat="1">
      <c r="B180" s="152"/>
      <c r="D180" s="146" t="s">
        <v>147</v>
      </c>
      <c r="E180" s="153" t="s">
        <v>1</v>
      </c>
      <c r="F180" s="154" t="s">
        <v>251</v>
      </c>
      <c r="H180" s="155">
        <v>1</v>
      </c>
      <c r="I180" s="156"/>
      <c r="L180" s="152"/>
      <c r="M180" s="157"/>
      <c r="T180" s="158"/>
      <c r="AT180" s="153" t="s">
        <v>147</v>
      </c>
      <c r="AU180" s="153" t="s">
        <v>88</v>
      </c>
      <c r="AV180" s="13" t="s">
        <v>88</v>
      </c>
      <c r="AW180" s="13" t="s">
        <v>33</v>
      </c>
      <c r="AX180" s="13" t="s">
        <v>86</v>
      </c>
      <c r="AY180" s="153" t="s">
        <v>138</v>
      </c>
    </row>
    <row r="181" spans="2:65" s="1" customFormat="1" ht="16.5" customHeight="1">
      <c r="B181" s="31"/>
      <c r="C181" s="159" t="s">
        <v>152</v>
      </c>
      <c r="D181" s="159" t="s">
        <v>204</v>
      </c>
      <c r="E181" s="160" t="s">
        <v>253</v>
      </c>
      <c r="F181" s="161" t="s">
        <v>254</v>
      </c>
      <c r="G181" s="162" t="s">
        <v>249</v>
      </c>
      <c r="H181" s="163">
        <v>1</v>
      </c>
      <c r="I181" s="164"/>
      <c r="J181" s="165">
        <f>ROUND(I181*H181,2)</f>
        <v>0</v>
      </c>
      <c r="K181" s="161" t="s">
        <v>144</v>
      </c>
      <c r="L181" s="166"/>
      <c r="M181" s="167" t="s">
        <v>1</v>
      </c>
      <c r="N181" s="168" t="s">
        <v>43</v>
      </c>
      <c r="P181" s="141">
        <f>O181*H181</f>
        <v>0</v>
      </c>
      <c r="Q181" s="141">
        <v>8.0000000000000004E-4</v>
      </c>
      <c r="R181" s="141">
        <f>Q181*H181</f>
        <v>8.0000000000000004E-4</v>
      </c>
      <c r="S181" s="141">
        <v>0</v>
      </c>
      <c r="T181" s="142">
        <f>S181*H181</f>
        <v>0</v>
      </c>
      <c r="AR181" s="143" t="s">
        <v>208</v>
      </c>
      <c r="AT181" s="143" t="s">
        <v>204</v>
      </c>
      <c r="AU181" s="143" t="s">
        <v>88</v>
      </c>
      <c r="AY181" s="16" t="s">
        <v>138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145</v>
      </c>
      <c r="BM181" s="143" t="s">
        <v>331</v>
      </c>
    </row>
    <row r="182" spans="2:65" s="11" customFormat="1" ht="22.9" customHeight="1">
      <c r="B182" s="120"/>
      <c r="D182" s="121" t="s">
        <v>77</v>
      </c>
      <c r="E182" s="130" t="s">
        <v>217</v>
      </c>
      <c r="F182" s="130" t="s">
        <v>256</v>
      </c>
      <c r="I182" s="123"/>
      <c r="J182" s="131">
        <f>BK182</f>
        <v>0</v>
      </c>
      <c r="L182" s="120"/>
      <c r="M182" s="125"/>
      <c r="P182" s="126">
        <f>SUM(P183:P184)</f>
        <v>0</v>
      </c>
      <c r="R182" s="126">
        <f>SUM(R183:R184)</f>
        <v>0</v>
      </c>
      <c r="T182" s="127">
        <f>SUM(T183:T184)</f>
        <v>1.17</v>
      </c>
      <c r="AR182" s="121" t="s">
        <v>86</v>
      </c>
      <c r="AT182" s="128" t="s">
        <v>77</v>
      </c>
      <c r="AU182" s="128" t="s">
        <v>86</v>
      </c>
      <c r="AY182" s="121" t="s">
        <v>138</v>
      </c>
      <c r="BK182" s="129">
        <f>SUM(BK183:BK184)</f>
        <v>0</v>
      </c>
    </row>
    <row r="183" spans="2:65" s="1" customFormat="1" ht="16.5" customHeight="1">
      <c r="B183" s="31"/>
      <c r="C183" s="132" t="s">
        <v>284</v>
      </c>
      <c r="D183" s="132" t="s">
        <v>140</v>
      </c>
      <c r="E183" s="133" t="s">
        <v>258</v>
      </c>
      <c r="F183" s="134" t="s">
        <v>259</v>
      </c>
      <c r="G183" s="135" t="s">
        <v>165</v>
      </c>
      <c r="H183" s="136">
        <v>6.5</v>
      </c>
      <c r="I183" s="137"/>
      <c r="J183" s="138">
        <f>ROUND(I183*H183,2)</f>
        <v>0</v>
      </c>
      <c r="K183" s="134" t="s">
        <v>144</v>
      </c>
      <c r="L183" s="31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0.18</v>
      </c>
      <c r="T183" s="142">
        <f>S183*H183</f>
        <v>1.17</v>
      </c>
      <c r="AR183" s="143" t="s">
        <v>145</v>
      </c>
      <c r="AT183" s="143" t="s">
        <v>140</v>
      </c>
      <c r="AU183" s="143" t="s">
        <v>88</v>
      </c>
      <c r="AY183" s="16" t="s">
        <v>138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86</v>
      </c>
      <c r="BK183" s="144">
        <f>ROUND(I183*H183,2)</f>
        <v>0</v>
      </c>
      <c r="BL183" s="16" t="s">
        <v>145</v>
      </c>
      <c r="BM183" s="143" t="s">
        <v>332</v>
      </c>
    </row>
    <row r="184" spans="2:65" s="13" customFormat="1">
      <c r="B184" s="152"/>
      <c r="D184" s="146" t="s">
        <v>147</v>
      </c>
      <c r="E184" s="153" t="s">
        <v>1</v>
      </c>
      <c r="F184" s="154" t="s">
        <v>261</v>
      </c>
      <c r="H184" s="155">
        <v>6.5</v>
      </c>
      <c r="I184" s="156"/>
      <c r="L184" s="152"/>
      <c r="M184" s="157"/>
      <c r="T184" s="158"/>
      <c r="AT184" s="153" t="s">
        <v>147</v>
      </c>
      <c r="AU184" s="153" t="s">
        <v>88</v>
      </c>
      <c r="AV184" s="13" t="s">
        <v>88</v>
      </c>
      <c r="AW184" s="13" t="s">
        <v>33</v>
      </c>
      <c r="AX184" s="13" t="s">
        <v>86</v>
      </c>
      <c r="AY184" s="153" t="s">
        <v>138</v>
      </c>
    </row>
    <row r="185" spans="2:65" s="11" customFormat="1" ht="22.9" customHeight="1">
      <c r="B185" s="120"/>
      <c r="D185" s="121" t="s">
        <v>77</v>
      </c>
      <c r="E185" s="130" t="s">
        <v>262</v>
      </c>
      <c r="F185" s="130" t="s">
        <v>263</v>
      </c>
      <c r="I185" s="123"/>
      <c r="J185" s="131">
        <f>BK185</f>
        <v>0</v>
      </c>
      <c r="L185" s="120"/>
      <c r="M185" s="125"/>
      <c r="P185" s="126">
        <f>SUM(P186:P197)</f>
        <v>0</v>
      </c>
      <c r="R185" s="126">
        <f>SUM(R186:R197)</f>
        <v>0</v>
      </c>
      <c r="T185" s="127">
        <f>SUM(T186:T197)</f>
        <v>0</v>
      </c>
      <c r="AR185" s="121" t="s">
        <v>86</v>
      </c>
      <c r="AT185" s="128" t="s">
        <v>77</v>
      </c>
      <c r="AU185" s="128" t="s">
        <v>86</v>
      </c>
      <c r="AY185" s="121" t="s">
        <v>138</v>
      </c>
      <c r="BK185" s="129">
        <f>SUM(BK186:BK197)</f>
        <v>0</v>
      </c>
    </row>
    <row r="186" spans="2:65" s="1" customFormat="1" ht="21.75" customHeight="1">
      <c r="B186" s="31"/>
      <c r="C186" s="132" t="s">
        <v>288</v>
      </c>
      <c r="D186" s="132" t="s">
        <v>140</v>
      </c>
      <c r="E186" s="133" t="s">
        <v>265</v>
      </c>
      <c r="F186" s="134" t="s">
        <v>266</v>
      </c>
      <c r="G186" s="135" t="s">
        <v>207</v>
      </c>
      <c r="H186" s="136">
        <v>14.4</v>
      </c>
      <c r="I186" s="137"/>
      <c r="J186" s="138">
        <f>ROUND(I186*H186,2)</f>
        <v>0</v>
      </c>
      <c r="K186" s="134" t="s">
        <v>144</v>
      </c>
      <c r="L186" s="31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145</v>
      </c>
      <c r="AT186" s="143" t="s">
        <v>140</v>
      </c>
      <c r="AU186" s="143" t="s">
        <v>88</v>
      </c>
      <c r="AY186" s="16" t="s">
        <v>138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86</v>
      </c>
      <c r="BK186" s="144">
        <f>ROUND(I186*H186,2)</f>
        <v>0</v>
      </c>
      <c r="BL186" s="16" t="s">
        <v>145</v>
      </c>
      <c r="BM186" s="143" t="s">
        <v>333</v>
      </c>
    </row>
    <row r="187" spans="2:65" s="13" customFormat="1">
      <c r="B187" s="152"/>
      <c r="D187" s="146" t="s">
        <v>147</v>
      </c>
      <c r="E187" s="153" t="s">
        <v>1</v>
      </c>
      <c r="F187" s="154" t="s">
        <v>268</v>
      </c>
      <c r="H187" s="155">
        <v>14.4</v>
      </c>
      <c r="I187" s="156"/>
      <c r="L187" s="152"/>
      <c r="M187" s="157"/>
      <c r="T187" s="158"/>
      <c r="AT187" s="153" t="s">
        <v>147</v>
      </c>
      <c r="AU187" s="153" t="s">
        <v>88</v>
      </c>
      <c r="AV187" s="13" t="s">
        <v>88</v>
      </c>
      <c r="AW187" s="13" t="s">
        <v>33</v>
      </c>
      <c r="AX187" s="13" t="s">
        <v>86</v>
      </c>
      <c r="AY187" s="153" t="s">
        <v>138</v>
      </c>
    </row>
    <row r="188" spans="2:65" s="1" customFormat="1" ht="24.2" customHeight="1">
      <c r="B188" s="31"/>
      <c r="C188" s="132" t="s">
        <v>7</v>
      </c>
      <c r="D188" s="132" t="s">
        <v>140</v>
      </c>
      <c r="E188" s="133" t="s">
        <v>270</v>
      </c>
      <c r="F188" s="134" t="s">
        <v>271</v>
      </c>
      <c r="G188" s="135" t="s">
        <v>207</v>
      </c>
      <c r="H188" s="136">
        <v>72</v>
      </c>
      <c r="I188" s="137"/>
      <c r="J188" s="138">
        <f>ROUND(I188*H188,2)</f>
        <v>0</v>
      </c>
      <c r="K188" s="134" t="s">
        <v>144</v>
      </c>
      <c r="L188" s="31"/>
      <c r="M188" s="139" t="s">
        <v>1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145</v>
      </c>
      <c r="AT188" s="143" t="s">
        <v>140</v>
      </c>
      <c r="AU188" s="143" t="s">
        <v>88</v>
      </c>
      <c r="AY188" s="16" t="s">
        <v>138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86</v>
      </c>
      <c r="BK188" s="144">
        <f>ROUND(I188*H188,2)</f>
        <v>0</v>
      </c>
      <c r="BL188" s="16" t="s">
        <v>145</v>
      </c>
      <c r="BM188" s="143" t="s">
        <v>334</v>
      </c>
    </row>
    <row r="189" spans="2:65" s="13" customFormat="1">
      <c r="B189" s="152"/>
      <c r="D189" s="146" t="s">
        <v>147</v>
      </c>
      <c r="E189" s="153" t="s">
        <v>1</v>
      </c>
      <c r="F189" s="154" t="s">
        <v>335</v>
      </c>
      <c r="H189" s="155">
        <v>72</v>
      </c>
      <c r="I189" s="156"/>
      <c r="L189" s="152"/>
      <c r="M189" s="157"/>
      <c r="T189" s="158"/>
      <c r="AT189" s="153" t="s">
        <v>147</v>
      </c>
      <c r="AU189" s="153" t="s">
        <v>88</v>
      </c>
      <c r="AV189" s="13" t="s">
        <v>88</v>
      </c>
      <c r="AW189" s="13" t="s">
        <v>33</v>
      </c>
      <c r="AX189" s="13" t="s">
        <v>86</v>
      </c>
      <c r="AY189" s="153" t="s">
        <v>138</v>
      </c>
    </row>
    <row r="190" spans="2:65" s="1" customFormat="1" ht="16.5" customHeight="1">
      <c r="B190" s="31"/>
      <c r="C190" s="132" t="s">
        <v>336</v>
      </c>
      <c r="D190" s="132" t="s">
        <v>140</v>
      </c>
      <c r="E190" s="133" t="s">
        <v>275</v>
      </c>
      <c r="F190" s="134" t="s">
        <v>276</v>
      </c>
      <c r="G190" s="135" t="s">
        <v>207</v>
      </c>
      <c r="H190" s="136">
        <v>1.17</v>
      </c>
      <c r="I190" s="137"/>
      <c r="J190" s="138">
        <f>ROUND(I190*H190,2)</f>
        <v>0</v>
      </c>
      <c r="K190" s="134" t="s">
        <v>144</v>
      </c>
      <c r="L190" s="31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145</v>
      </c>
      <c r="AT190" s="143" t="s">
        <v>140</v>
      </c>
      <c r="AU190" s="143" t="s">
        <v>88</v>
      </c>
      <c r="AY190" s="16" t="s">
        <v>138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86</v>
      </c>
      <c r="BK190" s="144">
        <f>ROUND(I190*H190,2)</f>
        <v>0</v>
      </c>
      <c r="BL190" s="16" t="s">
        <v>145</v>
      </c>
      <c r="BM190" s="143" t="s">
        <v>337</v>
      </c>
    </row>
    <row r="191" spans="2:65" s="13" customFormat="1">
      <c r="B191" s="152"/>
      <c r="D191" s="146" t="s">
        <v>147</v>
      </c>
      <c r="E191" s="153" t="s">
        <v>1</v>
      </c>
      <c r="F191" s="154" t="s">
        <v>278</v>
      </c>
      <c r="H191" s="155">
        <v>1.17</v>
      </c>
      <c r="I191" s="156"/>
      <c r="L191" s="152"/>
      <c r="M191" s="157"/>
      <c r="T191" s="158"/>
      <c r="AT191" s="153" t="s">
        <v>147</v>
      </c>
      <c r="AU191" s="153" t="s">
        <v>88</v>
      </c>
      <c r="AV191" s="13" t="s">
        <v>88</v>
      </c>
      <c r="AW191" s="13" t="s">
        <v>33</v>
      </c>
      <c r="AX191" s="13" t="s">
        <v>86</v>
      </c>
      <c r="AY191" s="153" t="s">
        <v>138</v>
      </c>
    </row>
    <row r="192" spans="2:65" s="1" customFormat="1" ht="24.2" customHeight="1">
      <c r="B192" s="31"/>
      <c r="C192" s="132" t="s">
        <v>338</v>
      </c>
      <c r="D192" s="132" t="s">
        <v>140</v>
      </c>
      <c r="E192" s="133" t="s">
        <v>280</v>
      </c>
      <c r="F192" s="134" t="s">
        <v>281</v>
      </c>
      <c r="G192" s="135" t="s">
        <v>207</v>
      </c>
      <c r="H192" s="136">
        <v>5.85</v>
      </c>
      <c r="I192" s="137"/>
      <c r="J192" s="138">
        <f>ROUND(I192*H192,2)</f>
        <v>0</v>
      </c>
      <c r="K192" s="134" t="s">
        <v>144</v>
      </c>
      <c r="L192" s="31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145</v>
      </c>
      <c r="AT192" s="143" t="s">
        <v>140</v>
      </c>
      <c r="AU192" s="143" t="s">
        <v>88</v>
      </c>
      <c r="AY192" s="16" t="s">
        <v>138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86</v>
      </c>
      <c r="BK192" s="144">
        <f>ROUND(I192*H192,2)</f>
        <v>0</v>
      </c>
      <c r="BL192" s="16" t="s">
        <v>145</v>
      </c>
      <c r="BM192" s="143" t="s">
        <v>339</v>
      </c>
    </row>
    <row r="193" spans="2:65" s="13" customFormat="1">
      <c r="B193" s="152"/>
      <c r="D193" s="146" t="s">
        <v>147</v>
      </c>
      <c r="E193" s="153" t="s">
        <v>1</v>
      </c>
      <c r="F193" s="154" t="s">
        <v>283</v>
      </c>
      <c r="H193" s="155">
        <v>5.85</v>
      </c>
      <c r="I193" s="156"/>
      <c r="L193" s="152"/>
      <c r="M193" s="157"/>
      <c r="T193" s="158"/>
      <c r="AT193" s="153" t="s">
        <v>147</v>
      </c>
      <c r="AU193" s="153" t="s">
        <v>88</v>
      </c>
      <c r="AV193" s="13" t="s">
        <v>88</v>
      </c>
      <c r="AW193" s="13" t="s">
        <v>33</v>
      </c>
      <c r="AX193" s="13" t="s">
        <v>86</v>
      </c>
      <c r="AY193" s="153" t="s">
        <v>138</v>
      </c>
    </row>
    <row r="194" spans="2:65" s="1" customFormat="1" ht="37.9" customHeight="1">
      <c r="B194" s="31"/>
      <c r="C194" s="132" t="s">
        <v>295</v>
      </c>
      <c r="D194" s="132" t="s">
        <v>140</v>
      </c>
      <c r="E194" s="133" t="s">
        <v>285</v>
      </c>
      <c r="F194" s="134" t="s">
        <v>286</v>
      </c>
      <c r="G194" s="135" t="s">
        <v>207</v>
      </c>
      <c r="H194" s="136">
        <v>1.17</v>
      </c>
      <c r="I194" s="137"/>
      <c r="J194" s="138">
        <f>ROUND(I194*H194,2)</f>
        <v>0</v>
      </c>
      <c r="K194" s="134" t="s">
        <v>144</v>
      </c>
      <c r="L194" s="31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145</v>
      </c>
      <c r="AT194" s="143" t="s">
        <v>140</v>
      </c>
      <c r="AU194" s="143" t="s">
        <v>88</v>
      </c>
      <c r="AY194" s="16" t="s">
        <v>138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145</v>
      </c>
      <c r="BM194" s="143" t="s">
        <v>340</v>
      </c>
    </row>
    <row r="195" spans="2:65" s="13" customFormat="1">
      <c r="B195" s="152"/>
      <c r="D195" s="146" t="s">
        <v>147</v>
      </c>
      <c r="E195" s="153" t="s">
        <v>1</v>
      </c>
      <c r="F195" s="154" t="s">
        <v>278</v>
      </c>
      <c r="H195" s="155">
        <v>1.17</v>
      </c>
      <c r="I195" s="156"/>
      <c r="L195" s="152"/>
      <c r="M195" s="157"/>
      <c r="T195" s="158"/>
      <c r="AT195" s="153" t="s">
        <v>147</v>
      </c>
      <c r="AU195" s="153" t="s">
        <v>88</v>
      </c>
      <c r="AV195" s="13" t="s">
        <v>88</v>
      </c>
      <c r="AW195" s="13" t="s">
        <v>33</v>
      </c>
      <c r="AX195" s="13" t="s">
        <v>86</v>
      </c>
      <c r="AY195" s="153" t="s">
        <v>138</v>
      </c>
    </row>
    <row r="196" spans="2:65" s="1" customFormat="1" ht="44.25" customHeight="1">
      <c r="B196" s="31"/>
      <c r="C196" s="132" t="s">
        <v>162</v>
      </c>
      <c r="D196" s="132" t="s">
        <v>140</v>
      </c>
      <c r="E196" s="133" t="s">
        <v>289</v>
      </c>
      <c r="F196" s="134" t="s">
        <v>290</v>
      </c>
      <c r="G196" s="135" t="s">
        <v>207</v>
      </c>
      <c r="H196" s="136">
        <v>14.4</v>
      </c>
      <c r="I196" s="137"/>
      <c r="J196" s="138">
        <f>ROUND(I196*H196,2)</f>
        <v>0</v>
      </c>
      <c r="K196" s="134" t="s">
        <v>144</v>
      </c>
      <c r="L196" s="31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145</v>
      </c>
      <c r="AT196" s="143" t="s">
        <v>140</v>
      </c>
      <c r="AU196" s="143" t="s">
        <v>88</v>
      </c>
      <c r="AY196" s="16" t="s">
        <v>138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145</v>
      </c>
      <c r="BM196" s="143" t="s">
        <v>341</v>
      </c>
    </row>
    <row r="197" spans="2:65" s="13" customFormat="1">
      <c r="B197" s="152"/>
      <c r="D197" s="146" t="s">
        <v>147</v>
      </c>
      <c r="E197" s="153" t="s">
        <v>1</v>
      </c>
      <c r="F197" s="154" t="s">
        <v>342</v>
      </c>
      <c r="H197" s="155">
        <v>14.4</v>
      </c>
      <c r="I197" s="156"/>
      <c r="L197" s="152"/>
      <c r="M197" s="157"/>
      <c r="T197" s="158"/>
      <c r="AT197" s="153" t="s">
        <v>147</v>
      </c>
      <c r="AU197" s="153" t="s">
        <v>88</v>
      </c>
      <c r="AV197" s="13" t="s">
        <v>88</v>
      </c>
      <c r="AW197" s="13" t="s">
        <v>33</v>
      </c>
      <c r="AX197" s="13" t="s">
        <v>86</v>
      </c>
      <c r="AY197" s="153" t="s">
        <v>138</v>
      </c>
    </row>
    <row r="198" spans="2:65" s="11" customFormat="1" ht="22.9" customHeight="1">
      <c r="B198" s="120"/>
      <c r="D198" s="121" t="s">
        <v>77</v>
      </c>
      <c r="E198" s="130" t="s">
        <v>293</v>
      </c>
      <c r="F198" s="130" t="s">
        <v>294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</v>
      </c>
      <c r="T198" s="127">
        <f>SUM(T199:T200)</f>
        <v>0</v>
      </c>
      <c r="AR198" s="121" t="s">
        <v>86</v>
      </c>
      <c r="AT198" s="128" t="s">
        <v>77</v>
      </c>
      <c r="AU198" s="128" t="s">
        <v>86</v>
      </c>
      <c r="AY198" s="121" t="s">
        <v>138</v>
      </c>
      <c r="BK198" s="129">
        <f>SUM(BK199:BK200)</f>
        <v>0</v>
      </c>
    </row>
    <row r="199" spans="2:65" s="1" customFormat="1" ht="24.2" customHeight="1">
      <c r="B199" s="31"/>
      <c r="C199" s="132" t="s">
        <v>168</v>
      </c>
      <c r="D199" s="132" t="s">
        <v>140</v>
      </c>
      <c r="E199" s="133" t="s">
        <v>296</v>
      </c>
      <c r="F199" s="134" t="s">
        <v>297</v>
      </c>
      <c r="G199" s="135" t="s">
        <v>207</v>
      </c>
      <c r="H199" s="136">
        <v>1.9E-2</v>
      </c>
      <c r="I199" s="137"/>
      <c r="J199" s="138">
        <f>ROUND(I199*H199,2)</f>
        <v>0</v>
      </c>
      <c r="K199" s="134" t="s">
        <v>144</v>
      </c>
      <c r="L199" s="31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145</v>
      </c>
      <c r="AT199" s="143" t="s">
        <v>140</v>
      </c>
      <c r="AU199" s="143" t="s">
        <v>88</v>
      </c>
      <c r="AY199" s="16" t="s">
        <v>138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145</v>
      </c>
      <c r="BM199" s="143" t="s">
        <v>343</v>
      </c>
    </row>
    <row r="200" spans="2:65" s="13" customFormat="1">
      <c r="B200" s="152"/>
      <c r="D200" s="146" t="s">
        <v>147</v>
      </c>
      <c r="E200" s="153" t="s">
        <v>1</v>
      </c>
      <c r="F200" s="154" t="s">
        <v>299</v>
      </c>
      <c r="H200" s="155">
        <v>1.9E-2</v>
      </c>
      <c r="I200" s="156"/>
      <c r="L200" s="152"/>
      <c r="M200" s="176"/>
      <c r="N200" s="177"/>
      <c r="O200" s="177"/>
      <c r="P200" s="177"/>
      <c r="Q200" s="177"/>
      <c r="R200" s="177"/>
      <c r="S200" s="177"/>
      <c r="T200" s="178"/>
      <c r="AT200" s="153" t="s">
        <v>147</v>
      </c>
      <c r="AU200" s="153" t="s">
        <v>88</v>
      </c>
      <c r="AV200" s="13" t="s">
        <v>88</v>
      </c>
      <c r="AW200" s="13" t="s">
        <v>33</v>
      </c>
      <c r="AX200" s="13" t="s">
        <v>86</v>
      </c>
      <c r="AY200" s="153" t="s">
        <v>138</v>
      </c>
    </row>
    <row r="201" spans="2:65" s="1" customFormat="1" ht="6.9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31"/>
    </row>
  </sheetData>
  <sheetProtection algorithmName="SHA-512" hashValue="5TZ/SD5O9npNM6i8h4IzUh44ZoZxvc0LAlQyqfclDXT6rYcetBJbpHUmFa1H9ENV4gqpI5BxS/bYH9cmZ9TLFg==" saltValue="j6t17IJ4Ozoyg5lCOf6BQNLY6TvjKMwbLDQgCpEngCl/mCnhWQFdbZwdSZpiMgcwgJlb3hFXFskv8G1Bgs3wuA==" spinCount="100000" sheet="1" objects="1" scenarios="1" formatColumns="0" formatRows="0" autoFilter="0"/>
  <autoFilter ref="C123:K20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1"/>
  <sheetViews>
    <sheetView showGridLines="0" topLeftCell="A109" workbookViewId="0">
      <selection activeCell="I135" sqref="I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94</v>
      </c>
      <c r="AZ2" s="87" t="s">
        <v>106</v>
      </c>
      <c r="BA2" s="87" t="s">
        <v>1</v>
      </c>
      <c r="BB2" s="87" t="s">
        <v>1</v>
      </c>
      <c r="BC2" s="87" t="s">
        <v>300</v>
      </c>
      <c r="BD2" s="87" t="s">
        <v>88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  <c r="AZ3" s="87" t="s">
        <v>97</v>
      </c>
      <c r="BA3" s="87" t="s">
        <v>1</v>
      </c>
      <c r="BB3" s="87" t="s">
        <v>1</v>
      </c>
      <c r="BC3" s="87" t="s">
        <v>98</v>
      </c>
      <c r="BD3" s="87" t="s">
        <v>88</v>
      </c>
    </row>
    <row r="4" spans="2:56" ht="24.95" customHeight="1">
      <c r="B4" s="19"/>
      <c r="D4" s="20" t="s">
        <v>99</v>
      </c>
      <c r="L4" s="19"/>
      <c r="M4" s="88" t="s">
        <v>10</v>
      </c>
      <c r="AT4" s="16" t="s">
        <v>4</v>
      </c>
      <c r="AZ4" s="87" t="s">
        <v>100</v>
      </c>
      <c r="BA4" s="87" t="s">
        <v>1</v>
      </c>
      <c r="BB4" s="87" t="s">
        <v>1</v>
      </c>
      <c r="BC4" s="87" t="s">
        <v>344</v>
      </c>
      <c r="BD4" s="87" t="s">
        <v>88</v>
      </c>
    </row>
    <row r="5" spans="2:56" ht="6.95" customHeight="1">
      <c r="B5" s="19"/>
      <c r="L5" s="19"/>
      <c r="AZ5" s="87" t="s">
        <v>102</v>
      </c>
      <c r="BA5" s="87" t="s">
        <v>1</v>
      </c>
      <c r="BB5" s="87" t="s">
        <v>1</v>
      </c>
      <c r="BC5" s="87" t="s">
        <v>345</v>
      </c>
      <c r="BD5" s="87" t="s">
        <v>88</v>
      </c>
    </row>
    <row r="6" spans="2:56" ht="12" customHeight="1">
      <c r="B6" s="19"/>
      <c r="D6" s="26" t="s">
        <v>16</v>
      </c>
      <c r="L6" s="19"/>
      <c r="AZ6" s="87" t="s">
        <v>104</v>
      </c>
      <c r="BA6" s="87" t="s">
        <v>1</v>
      </c>
      <c r="BB6" s="87" t="s">
        <v>1</v>
      </c>
      <c r="BC6" s="87" t="s">
        <v>303</v>
      </c>
      <c r="BD6" s="87" t="s">
        <v>88</v>
      </c>
    </row>
    <row r="7" spans="2:56" ht="16.5" customHeight="1">
      <c r="B7" s="19"/>
      <c r="E7" s="246" t="str">
        <f>'Rekapitulace stavby'!K6</f>
        <v>Stavba veřejné infrastruktury Stará Lípa</v>
      </c>
      <c r="F7" s="247"/>
      <c r="G7" s="247"/>
      <c r="H7" s="247"/>
      <c r="L7" s="19"/>
    </row>
    <row r="8" spans="2:56" s="1" customFormat="1" ht="12" customHeight="1">
      <c r="B8" s="31"/>
      <c r="D8" s="26" t="s">
        <v>108</v>
      </c>
      <c r="L8" s="31"/>
    </row>
    <row r="9" spans="2:56" s="1" customFormat="1" ht="16.5" customHeight="1">
      <c r="B9" s="31"/>
      <c r="E9" s="213" t="s">
        <v>346</v>
      </c>
      <c r="F9" s="245"/>
      <c r="G9" s="245"/>
      <c r="H9" s="245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2. 9. 2025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5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7"/>
      <c r="G18" s="237"/>
      <c r="H18" s="237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35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9"/>
      <c r="E27" s="241" t="s">
        <v>1</v>
      </c>
      <c r="F27" s="241"/>
      <c r="G27" s="241"/>
      <c r="H27" s="241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38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1">
        <f>ROUND((SUM(BE123:BE200)),  2)</f>
        <v>0</v>
      </c>
      <c r="I33" s="92">
        <v>0.21</v>
      </c>
      <c r="J33" s="91">
        <f>ROUND(((SUM(BE123:BE200))*I33),  2)</f>
        <v>0</v>
      </c>
      <c r="L33" s="31"/>
    </row>
    <row r="34" spans="2:12" s="1" customFormat="1" ht="14.45" customHeight="1">
      <c r="B34" s="31"/>
      <c r="E34" s="26" t="s">
        <v>44</v>
      </c>
      <c r="F34" s="91">
        <f>ROUND((SUM(BF123:BF200)),  2)</f>
        <v>0</v>
      </c>
      <c r="I34" s="92">
        <v>0.12</v>
      </c>
      <c r="J34" s="91">
        <f>ROUND(((SUM(BF123:BF200))*I34),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1">
        <f>ROUND((SUM(BG123:BG200)),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1">
        <f>ROUND((SUM(BH123:BH200)),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1">
        <f>ROUND((SUM(BI123:BI200)),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6"/>
      <c r="F39" s="56"/>
      <c r="G39" s="95" t="s">
        <v>49</v>
      </c>
      <c r="H39" s="96" t="s">
        <v>50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9" t="s">
        <v>54</v>
      </c>
      <c r="G61" s="42" t="s">
        <v>53</v>
      </c>
      <c r="H61" s="33"/>
      <c r="I61" s="33"/>
      <c r="J61" s="10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9" t="s">
        <v>54</v>
      </c>
      <c r="G76" s="42" t="s">
        <v>53</v>
      </c>
      <c r="H76" s="33"/>
      <c r="I76" s="33"/>
      <c r="J76" s="10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6" t="str">
        <f>E7</f>
        <v>Stavba veřejné infrastruktury Stará Lípa</v>
      </c>
      <c r="F85" s="247"/>
      <c r="G85" s="247"/>
      <c r="H85" s="247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213" t="str">
        <f>E9</f>
        <v>SO.03.1 - Vzorová vodovodní přípojka</v>
      </c>
      <c r="F87" s="245"/>
      <c r="G87" s="245"/>
      <c r="H87" s="24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Česká Lípa</v>
      </c>
      <c r="I89" s="26" t="s">
        <v>22</v>
      </c>
      <c r="J89" s="51" t="str">
        <f>IF(J12="","",J12)</f>
        <v>2. 9. 2025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Česká Lípa</v>
      </c>
      <c r="I91" s="26" t="s">
        <v>31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>TIMAO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111</v>
      </c>
      <c r="D94" s="93"/>
      <c r="E94" s="93"/>
      <c r="F94" s="93"/>
      <c r="G94" s="93"/>
      <c r="H94" s="93"/>
      <c r="I94" s="93"/>
      <c r="J94" s="102" t="s">
        <v>112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113</v>
      </c>
      <c r="J96" s="65">
        <f>J123</f>
        <v>0</v>
      </c>
      <c r="L96" s="31"/>
      <c r="AU96" s="16" t="s">
        <v>114</v>
      </c>
    </row>
    <row r="97" spans="2:12" s="8" customFormat="1" ht="24.95" customHeight="1">
      <c r="B97" s="104"/>
      <c r="D97" s="105" t="s">
        <v>115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118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9.899999999999999" customHeight="1">
      <c r="B100" s="108"/>
      <c r="D100" s="109" t="s">
        <v>119</v>
      </c>
      <c r="E100" s="110"/>
      <c r="F100" s="110"/>
      <c r="G100" s="110"/>
      <c r="H100" s="110"/>
      <c r="I100" s="110"/>
      <c r="J100" s="111">
        <f>J165</f>
        <v>0</v>
      </c>
      <c r="L100" s="108"/>
    </row>
    <row r="101" spans="2:12" s="9" customFormat="1" ht="19.899999999999999" customHeight="1">
      <c r="B101" s="108"/>
      <c r="D101" s="109" t="s">
        <v>120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12" s="9" customFormat="1" ht="19.899999999999999" customHeight="1">
      <c r="B102" s="108"/>
      <c r="D102" s="109" t="s">
        <v>121</v>
      </c>
      <c r="E102" s="110"/>
      <c r="F102" s="110"/>
      <c r="G102" s="110"/>
      <c r="H102" s="110"/>
      <c r="I102" s="110"/>
      <c r="J102" s="111">
        <f>J186</f>
        <v>0</v>
      </c>
      <c r="L102" s="108"/>
    </row>
    <row r="103" spans="2:12" s="9" customFormat="1" ht="19.899999999999999" customHeight="1">
      <c r="B103" s="108"/>
      <c r="D103" s="109" t="s">
        <v>122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123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46" t="str">
        <f>E7</f>
        <v>Stavba veřejné infrastruktury Stará Lípa</v>
      </c>
      <c r="F113" s="247"/>
      <c r="G113" s="247"/>
      <c r="H113" s="247"/>
      <c r="L113" s="31"/>
    </row>
    <row r="114" spans="2:65" s="1" customFormat="1" ht="12" customHeight="1">
      <c r="B114" s="31"/>
      <c r="C114" s="26" t="s">
        <v>108</v>
      </c>
      <c r="L114" s="31"/>
    </row>
    <row r="115" spans="2:65" s="1" customFormat="1" ht="16.5" customHeight="1">
      <c r="B115" s="31"/>
      <c r="E115" s="213" t="str">
        <f>E9</f>
        <v>SO.03.1 - Vzorová vodovodní přípojka</v>
      </c>
      <c r="F115" s="245"/>
      <c r="G115" s="245"/>
      <c r="H115" s="245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Česká Lípa</v>
      </c>
      <c r="I117" s="26" t="s">
        <v>22</v>
      </c>
      <c r="J117" s="51" t="str">
        <f>IF(J12="","",J12)</f>
        <v>2. 9. 2025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>Město Česká Lípa</v>
      </c>
      <c r="I119" s="26" t="s">
        <v>31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29</v>
      </c>
      <c r="F120" s="24" t="str">
        <f>IF(E18="","",E18)</f>
        <v>Vyplň údaj</v>
      </c>
      <c r="I120" s="26" t="s">
        <v>34</v>
      </c>
      <c r="J120" s="29" t="str">
        <f>E24</f>
        <v>TIMAO s.r.o.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2"/>
      <c r="C122" s="113" t="s">
        <v>124</v>
      </c>
      <c r="D122" s="114" t="s">
        <v>63</v>
      </c>
      <c r="E122" s="114" t="s">
        <v>59</v>
      </c>
      <c r="F122" s="114" t="s">
        <v>60</v>
      </c>
      <c r="G122" s="114" t="s">
        <v>125</v>
      </c>
      <c r="H122" s="114" t="s">
        <v>126</v>
      </c>
      <c r="I122" s="114" t="s">
        <v>127</v>
      </c>
      <c r="J122" s="114" t="s">
        <v>112</v>
      </c>
      <c r="K122" s="115" t="s">
        <v>128</v>
      </c>
      <c r="L122" s="112"/>
      <c r="M122" s="58" t="s">
        <v>1</v>
      </c>
      <c r="N122" s="59" t="s">
        <v>42</v>
      </c>
      <c r="O122" s="59" t="s">
        <v>129</v>
      </c>
      <c r="P122" s="59" t="s">
        <v>130</v>
      </c>
      <c r="Q122" s="59" t="s">
        <v>131</v>
      </c>
      <c r="R122" s="59" t="s">
        <v>132</v>
      </c>
      <c r="S122" s="59" t="s">
        <v>133</v>
      </c>
      <c r="T122" s="60" t="s">
        <v>134</v>
      </c>
    </row>
    <row r="123" spans="2:65" s="1" customFormat="1" ht="22.9" customHeight="1">
      <c r="B123" s="31"/>
      <c r="C123" s="63" t="s">
        <v>135</v>
      </c>
      <c r="J123" s="116">
        <f>BK123</f>
        <v>0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14.55572201</v>
      </c>
      <c r="S123" s="52"/>
      <c r="T123" s="118">
        <f>T124</f>
        <v>3.2500000000000001E-2</v>
      </c>
      <c r="AT123" s="16" t="s">
        <v>77</v>
      </c>
      <c r="AU123" s="16" t="s">
        <v>114</v>
      </c>
      <c r="BK123" s="119">
        <f>BK124</f>
        <v>0</v>
      </c>
    </row>
    <row r="124" spans="2:65" s="11" customFormat="1" ht="25.9" customHeight="1">
      <c r="B124" s="120"/>
      <c r="D124" s="121" t="s">
        <v>77</v>
      </c>
      <c r="E124" s="122" t="s">
        <v>136</v>
      </c>
      <c r="F124" s="122" t="s">
        <v>137</v>
      </c>
      <c r="I124" s="123"/>
      <c r="J124" s="124">
        <f>BK124</f>
        <v>0</v>
      </c>
      <c r="L124" s="120"/>
      <c r="M124" s="125"/>
      <c r="P124" s="126">
        <f>P125+P160+P165+P183+P186+P198</f>
        <v>0</v>
      </c>
      <c r="R124" s="126">
        <f>R125+R160+R165+R183+R186+R198</f>
        <v>14.55572201</v>
      </c>
      <c r="T124" s="127">
        <f>T125+T160+T165+T183+T186+T198</f>
        <v>3.2500000000000001E-2</v>
      </c>
      <c r="AR124" s="121" t="s">
        <v>86</v>
      </c>
      <c r="AT124" s="128" t="s">
        <v>77</v>
      </c>
      <c r="AU124" s="128" t="s">
        <v>78</v>
      </c>
      <c r="AY124" s="121" t="s">
        <v>138</v>
      </c>
      <c r="BK124" s="129">
        <f>BK125+BK160+BK165+BK183+BK186+BK198</f>
        <v>0</v>
      </c>
    </row>
    <row r="125" spans="2:65" s="11" customFormat="1" ht="22.9" customHeight="1">
      <c r="B125" s="120"/>
      <c r="D125" s="121" t="s">
        <v>77</v>
      </c>
      <c r="E125" s="130" t="s">
        <v>86</v>
      </c>
      <c r="F125" s="130" t="s">
        <v>139</v>
      </c>
      <c r="I125" s="123"/>
      <c r="J125" s="131">
        <f>BK125</f>
        <v>0</v>
      </c>
      <c r="L125" s="120"/>
      <c r="M125" s="125"/>
      <c r="P125" s="126">
        <f>SUM(P126:P159)</f>
        <v>0</v>
      </c>
      <c r="R125" s="126">
        <f>SUM(R126:R159)</f>
        <v>13.199960000000001</v>
      </c>
      <c r="T125" s="127">
        <f>SUM(T126:T159)</f>
        <v>0</v>
      </c>
      <c r="AR125" s="121" t="s">
        <v>86</v>
      </c>
      <c r="AT125" s="128" t="s">
        <v>77</v>
      </c>
      <c r="AU125" s="128" t="s">
        <v>86</v>
      </c>
      <c r="AY125" s="121" t="s">
        <v>138</v>
      </c>
      <c r="BK125" s="129">
        <f>SUM(BK126:BK159)</f>
        <v>0</v>
      </c>
    </row>
    <row r="126" spans="2:65" s="1" customFormat="1" ht="33" customHeight="1">
      <c r="B126" s="31"/>
      <c r="C126" s="132" t="s">
        <v>145</v>
      </c>
      <c r="D126" s="132" t="s">
        <v>140</v>
      </c>
      <c r="E126" s="133" t="s">
        <v>141</v>
      </c>
      <c r="F126" s="134" t="s">
        <v>142</v>
      </c>
      <c r="G126" s="135" t="s">
        <v>143</v>
      </c>
      <c r="H126" s="136">
        <v>3.032</v>
      </c>
      <c r="I126" s="137"/>
      <c r="J126" s="138">
        <f>ROUND(I126*H126,2)</f>
        <v>0</v>
      </c>
      <c r="K126" s="134" t="s">
        <v>144</v>
      </c>
      <c r="L126" s="31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145</v>
      </c>
      <c r="AT126" s="143" t="s">
        <v>140</v>
      </c>
      <c r="AU126" s="143" t="s">
        <v>88</v>
      </c>
      <c r="AY126" s="16" t="s">
        <v>138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86</v>
      </c>
      <c r="BK126" s="144">
        <f>ROUND(I126*H126,2)</f>
        <v>0</v>
      </c>
      <c r="BL126" s="16" t="s">
        <v>145</v>
      </c>
      <c r="BM126" s="143" t="s">
        <v>347</v>
      </c>
    </row>
    <row r="127" spans="2:65" s="12" customFormat="1" ht="22.5">
      <c r="B127" s="145"/>
      <c r="D127" s="146" t="s">
        <v>147</v>
      </c>
      <c r="E127" s="147" t="s">
        <v>1</v>
      </c>
      <c r="F127" s="148" t="s">
        <v>348</v>
      </c>
      <c r="H127" s="147" t="s">
        <v>1</v>
      </c>
      <c r="I127" s="149"/>
      <c r="L127" s="145"/>
      <c r="M127" s="150"/>
      <c r="T127" s="151"/>
      <c r="AT127" s="147" t="s">
        <v>147</v>
      </c>
      <c r="AU127" s="147" t="s">
        <v>88</v>
      </c>
      <c r="AV127" s="12" t="s">
        <v>86</v>
      </c>
      <c r="AW127" s="12" t="s">
        <v>33</v>
      </c>
      <c r="AX127" s="12" t="s">
        <v>78</v>
      </c>
      <c r="AY127" s="147" t="s">
        <v>138</v>
      </c>
    </row>
    <row r="128" spans="2:65" s="13" customFormat="1">
      <c r="B128" s="152"/>
      <c r="D128" s="146" t="s">
        <v>147</v>
      </c>
      <c r="E128" s="153" t="s">
        <v>1</v>
      </c>
      <c r="F128" s="154" t="s">
        <v>349</v>
      </c>
      <c r="H128" s="155">
        <v>7.5789999999999997</v>
      </c>
      <c r="I128" s="156"/>
      <c r="L128" s="152"/>
      <c r="M128" s="157"/>
      <c r="T128" s="158"/>
      <c r="AT128" s="153" t="s">
        <v>147</v>
      </c>
      <c r="AU128" s="153" t="s">
        <v>88</v>
      </c>
      <c r="AV128" s="13" t="s">
        <v>88</v>
      </c>
      <c r="AW128" s="13" t="s">
        <v>33</v>
      </c>
      <c r="AX128" s="13" t="s">
        <v>78</v>
      </c>
      <c r="AY128" s="153" t="s">
        <v>138</v>
      </c>
    </row>
    <row r="129" spans="2:65" s="14" customFormat="1">
      <c r="B129" s="169"/>
      <c r="D129" s="146" t="s">
        <v>147</v>
      </c>
      <c r="E129" s="170" t="s">
        <v>106</v>
      </c>
      <c r="F129" s="171" t="s">
        <v>216</v>
      </c>
      <c r="H129" s="172">
        <v>7.5789999999999997</v>
      </c>
      <c r="I129" s="173"/>
      <c r="L129" s="169"/>
      <c r="M129" s="174"/>
      <c r="T129" s="175"/>
      <c r="AT129" s="170" t="s">
        <v>147</v>
      </c>
      <c r="AU129" s="170" t="s">
        <v>88</v>
      </c>
      <c r="AV129" s="14" t="s">
        <v>145</v>
      </c>
      <c r="AW129" s="14" t="s">
        <v>33</v>
      </c>
      <c r="AX129" s="14" t="s">
        <v>78</v>
      </c>
      <c r="AY129" s="170" t="s">
        <v>138</v>
      </c>
    </row>
    <row r="130" spans="2:65" s="12" customFormat="1">
      <c r="B130" s="145"/>
      <c r="D130" s="146" t="s">
        <v>147</v>
      </c>
      <c r="E130" s="147" t="s">
        <v>1</v>
      </c>
      <c r="F130" s="148" t="s">
        <v>150</v>
      </c>
      <c r="H130" s="147" t="s">
        <v>1</v>
      </c>
      <c r="I130" s="149"/>
      <c r="L130" s="145"/>
      <c r="M130" s="150"/>
      <c r="T130" s="151"/>
      <c r="AT130" s="147" t="s">
        <v>147</v>
      </c>
      <c r="AU130" s="147" t="s">
        <v>88</v>
      </c>
      <c r="AV130" s="12" t="s">
        <v>86</v>
      </c>
      <c r="AW130" s="12" t="s">
        <v>33</v>
      </c>
      <c r="AX130" s="12" t="s">
        <v>78</v>
      </c>
      <c r="AY130" s="147" t="s">
        <v>138</v>
      </c>
    </row>
    <row r="131" spans="2:65" s="13" customFormat="1">
      <c r="B131" s="152"/>
      <c r="D131" s="146" t="s">
        <v>147</v>
      </c>
      <c r="E131" s="153" t="s">
        <v>1</v>
      </c>
      <c r="F131" s="154" t="s">
        <v>350</v>
      </c>
      <c r="H131" s="155">
        <v>3.032</v>
      </c>
      <c r="I131" s="156"/>
      <c r="L131" s="152"/>
      <c r="M131" s="157"/>
      <c r="T131" s="158"/>
      <c r="AT131" s="153" t="s">
        <v>147</v>
      </c>
      <c r="AU131" s="153" t="s">
        <v>88</v>
      </c>
      <c r="AV131" s="13" t="s">
        <v>88</v>
      </c>
      <c r="AW131" s="13" t="s">
        <v>33</v>
      </c>
      <c r="AX131" s="13" t="s">
        <v>86</v>
      </c>
      <c r="AY131" s="153" t="s">
        <v>138</v>
      </c>
    </row>
    <row r="132" spans="2:65" s="1" customFormat="1" ht="33" customHeight="1">
      <c r="B132" s="31"/>
      <c r="C132" s="132" t="s">
        <v>193</v>
      </c>
      <c r="D132" s="132" t="s">
        <v>140</v>
      </c>
      <c r="E132" s="133" t="s">
        <v>153</v>
      </c>
      <c r="F132" s="134" t="s">
        <v>154</v>
      </c>
      <c r="G132" s="135" t="s">
        <v>143</v>
      </c>
      <c r="H132" s="136">
        <v>2.274</v>
      </c>
      <c r="I132" s="137"/>
      <c r="J132" s="138">
        <f>ROUND(I132*H132,2)</f>
        <v>0</v>
      </c>
      <c r="K132" s="134" t="s">
        <v>144</v>
      </c>
      <c r="L132" s="31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145</v>
      </c>
      <c r="AT132" s="143" t="s">
        <v>140</v>
      </c>
      <c r="AU132" s="143" t="s">
        <v>88</v>
      </c>
      <c r="AY132" s="16" t="s">
        <v>138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86</v>
      </c>
      <c r="BK132" s="144">
        <f>ROUND(I132*H132,2)</f>
        <v>0</v>
      </c>
      <c r="BL132" s="16" t="s">
        <v>145</v>
      </c>
      <c r="BM132" s="143" t="s">
        <v>351</v>
      </c>
    </row>
    <row r="133" spans="2:65" s="12" customFormat="1">
      <c r="B133" s="145"/>
      <c r="D133" s="146" t="s">
        <v>147</v>
      </c>
      <c r="E133" s="147" t="s">
        <v>1</v>
      </c>
      <c r="F133" s="148" t="s">
        <v>156</v>
      </c>
      <c r="H133" s="147" t="s">
        <v>1</v>
      </c>
      <c r="I133" s="149"/>
      <c r="L133" s="145"/>
      <c r="M133" s="150"/>
      <c r="T133" s="151"/>
      <c r="AT133" s="147" t="s">
        <v>147</v>
      </c>
      <c r="AU133" s="147" t="s">
        <v>88</v>
      </c>
      <c r="AV133" s="12" t="s">
        <v>86</v>
      </c>
      <c r="AW133" s="12" t="s">
        <v>33</v>
      </c>
      <c r="AX133" s="12" t="s">
        <v>78</v>
      </c>
      <c r="AY133" s="147" t="s">
        <v>138</v>
      </c>
    </row>
    <row r="134" spans="2:65" s="13" customFormat="1">
      <c r="B134" s="152"/>
      <c r="D134" s="146" t="s">
        <v>147</v>
      </c>
      <c r="E134" s="153" t="s">
        <v>1</v>
      </c>
      <c r="F134" s="154" t="s">
        <v>157</v>
      </c>
      <c r="H134" s="155">
        <v>2.274</v>
      </c>
      <c r="I134" s="156"/>
      <c r="L134" s="152"/>
      <c r="M134" s="157"/>
      <c r="T134" s="158"/>
      <c r="AT134" s="153" t="s">
        <v>147</v>
      </c>
      <c r="AU134" s="153" t="s">
        <v>88</v>
      </c>
      <c r="AV134" s="13" t="s">
        <v>88</v>
      </c>
      <c r="AW134" s="13" t="s">
        <v>33</v>
      </c>
      <c r="AX134" s="13" t="s">
        <v>86</v>
      </c>
      <c r="AY134" s="153" t="s">
        <v>138</v>
      </c>
    </row>
    <row r="135" spans="2:65" s="1" customFormat="1" ht="33" customHeight="1">
      <c r="B135" s="31"/>
      <c r="C135" s="132" t="s">
        <v>197</v>
      </c>
      <c r="D135" s="132" t="s">
        <v>140</v>
      </c>
      <c r="E135" s="133" t="s">
        <v>159</v>
      </c>
      <c r="F135" s="134" t="s">
        <v>160</v>
      </c>
      <c r="G135" s="135" t="s">
        <v>143</v>
      </c>
      <c r="H135" s="136">
        <v>2.274</v>
      </c>
      <c r="I135" s="137"/>
      <c r="J135" s="138">
        <f>ROUND(I135*H135,2)</f>
        <v>0</v>
      </c>
      <c r="K135" s="134" t="s">
        <v>144</v>
      </c>
      <c r="L135" s="31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145</v>
      </c>
      <c r="AT135" s="143" t="s">
        <v>140</v>
      </c>
      <c r="AU135" s="143" t="s">
        <v>88</v>
      </c>
      <c r="AY135" s="16" t="s">
        <v>138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145</v>
      </c>
      <c r="BM135" s="143" t="s">
        <v>352</v>
      </c>
    </row>
    <row r="136" spans="2:65" s="12" customFormat="1">
      <c r="B136" s="145"/>
      <c r="D136" s="146" t="s">
        <v>147</v>
      </c>
      <c r="E136" s="147" t="s">
        <v>1</v>
      </c>
      <c r="F136" s="148" t="s">
        <v>353</v>
      </c>
      <c r="H136" s="147" t="s">
        <v>1</v>
      </c>
      <c r="I136" s="149"/>
      <c r="L136" s="145"/>
      <c r="M136" s="150"/>
      <c r="T136" s="151"/>
      <c r="AT136" s="147" t="s">
        <v>147</v>
      </c>
      <c r="AU136" s="147" t="s">
        <v>88</v>
      </c>
      <c r="AV136" s="12" t="s">
        <v>86</v>
      </c>
      <c r="AW136" s="12" t="s">
        <v>33</v>
      </c>
      <c r="AX136" s="12" t="s">
        <v>78</v>
      </c>
      <c r="AY136" s="147" t="s">
        <v>138</v>
      </c>
    </row>
    <row r="137" spans="2:65" s="13" customFormat="1">
      <c r="B137" s="152"/>
      <c r="D137" s="146" t="s">
        <v>147</v>
      </c>
      <c r="E137" s="153" t="s">
        <v>1</v>
      </c>
      <c r="F137" s="154" t="s">
        <v>157</v>
      </c>
      <c r="H137" s="155">
        <v>2.274</v>
      </c>
      <c r="I137" s="156"/>
      <c r="L137" s="152"/>
      <c r="M137" s="157"/>
      <c r="T137" s="158"/>
      <c r="AT137" s="153" t="s">
        <v>147</v>
      </c>
      <c r="AU137" s="153" t="s">
        <v>88</v>
      </c>
      <c r="AV137" s="13" t="s">
        <v>88</v>
      </c>
      <c r="AW137" s="13" t="s">
        <v>33</v>
      </c>
      <c r="AX137" s="13" t="s">
        <v>86</v>
      </c>
      <c r="AY137" s="153" t="s">
        <v>138</v>
      </c>
    </row>
    <row r="138" spans="2:65" s="1" customFormat="1" ht="16.5" customHeight="1">
      <c r="B138" s="31"/>
      <c r="C138" s="132" t="s">
        <v>86</v>
      </c>
      <c r="D138" s="132" t="s">
        <v>140</v>
      </c>
      <c r="E138" s="133" t="s">
        <v>163</v>
      </c>
      <c r="F138" s="134" t="s">
        <v>164</v>
      </c>
      <c r="G138" s="135" t="s">
        <v>165</v>
      </c>
      <c r="H138" s="136">
        <v>1</v>
      </c>
      <c r="I138" s="137"/>
      <c r="J138" s="138">
        <f>ROUND(I138*H138,2)</f>
        <v>0</v>
      </c>
      <c r="K138" s="134" t="s">
        <v>144</v>
      </c>
      <c r="L138" s="31"/>
      <c r="M138" s="139" t="s">
        <v>1</v>
      </c>
      <c r="N138" s="140" t="s">
        <v>43</v>
      </c>
      <c r="P138" s="141">
        <f>O138*H138</f>
        <v>0</v>
      </c>
      <c r="Q138" s="141">
        <v>3.6900000000000002E-2</v>
      </c>
      <c r="R138" s="141">
        <f>Q138*H138</f>
        <v>3.6900000000000002E-2</v>
      </c>
      <c r="S138" s="141">
        <v>0</v>
      </c>
      <c r="T138" s="142">
        <f>S138*H138</f>
        <v>0</v>
      </c>
      <c r="AR138" s="143" t="s">
        <v>145</v>
      </c>
      <c r="AT138" s="143" t="s">
        <v>140</v>
      </c>
      <c r="AU138" s="143" t="s">
        <v>88</v>
      </c>
      <c r="AY138" s="16" t="s">
        <v>138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145</v>
      </c>
      <c r="BM138" s="143" t="s">
        <v>354</v>
      </c>
    </row>
    <row r="139" spans="2:65" s="13" customFormat="1" ht="22.5">
      <c r="B139" s="152"/>
      <c r="D139" s="146" t="s">
        <v>147</v>
      </c>
      <c r="E139" s="153" t="s">
        <v>1</v>
      </c>
      <c r="F139" s="154" t="s">
        <v>167</v>
      </c>
      <c r="H139" s="155">
        <v>1</v>
      </c>
      <c r="I139" s="156"/>
      <c r="L139" s="152"/>
      <c r="M139" s="157"/>
      <c r="T139" s="158"/>
      <c r="AT139" s="153" t="s">
        <v>147</v>
      </c>
      <c r="AU139" s="153" t="s">
        <v>88</v>
      </c>
      <c r="AV139" s="13" t="s">
        <v>88</v>
      </c>
      <c r="AW139" s="13" t="s">
        <v>33</v>
      </c>
      <c r="AX139" s="13" t="s">
        <v>86</v>
      </c>
      <c r="AY139" s="153" t="s">
        <v>138</v>
      </c>
    </row>
    <row r="140" spans="2:65" s="1" customFormat="1" ht="24.2" customHeight="1">
      <c r="B140" s="31"/>
      <c r="C140" s="132" t="s">
        <v>88</v>
      </c>
      <c r="D140" s="132" t="s">
        <v>140</v>
      </c>
      <c r="E140" s="133" t="s">
        <v>169</v>
      </c>
      <c r="F140" s="134" t="s">
        <v>170</v>
      </c>
      <c r="G140" s="135" t="s">
        <v>165</v>
      </c>
      <c r="H140" s="136">
        <v>2</v>
      </c>
      <c r="I140" s="137"/>
      <c r="J140" s="138">
        <f>ROUND(I140*H140,2)</f>
        <v>0</v>
      </c>
      <c r="K140" s="134" t="s">
        <v>144</v>
      </c>
      <c r="L140" s="31"/>
      <c r="M140" s="139" t="s">
        <v>1</v>
      </c>
      <c r="N140" s="140" t="s">
        <v>43</v>
      </c>
      <c r="P140" s="141">
        <f>O140*H140</f>
        <v>0</v>
      </c>
      <c r="Q140" s="141">
        <v>6.053E-2</v>
      </c>
      <c r="R140" s="141">
        <f>Q140*H140</f>
        <v>0.12106</v>
      </c>
      <c r="S140" s="141">
        <v>0</v>
      </c>
      <c r="T140" s="142">
        <f>S140*H140</f>
        <v>0</v>
      </c>
      <c r="AR140" s="143" t="s">
        <v>145</v>
      </c>
      <c r="AT140" s="143" t="s">
        <v>140</v>
      </c>
      <c r="AU140" s="143" t="s">
        <v>88</v>
      </c>
      <c r="AY140" s="16" t="s">
        <v>138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145</v>
      </c>
      <c r="BM140" s="143" t="s">
        <v>355</v>
      </c>
    </row>
    <row r="141" spans="2:65" s="13" customFormat="1" ht="22.5">
      <c r="B141" s="152"/>
      <c r="D141" s="146" t="s">
        <v>147</v>
      </c>
      <c r="E141" s="153" t="s">
        <v>1</v>
      </c>
      <c r="F141" s="154" t="s">
        <v>172</v>
      </c>
      <c r="H141" s="155">
        <v>2</v>
      </c>
      <c r="I141" s="156"/>
      <c r="L141" s="152"/>
      <c r="M141" s="157"/>
      <c r="T141" s="158"/>
      <c r="AT141" s="153" t="s">
        <v>147</v>
      </c>
      <c r="AU141" s="153" t="s">
        <v>88</v>
      </c>
      <c r="AV141" s="13" t="s">
        <v>88</v>
      </c>
      <c r="AW141" s="13" t="s">
        <v>33</v>
      </c>
      <c r="AX141" s="13" t="s">
        <v>86</v>
      </c>
      <c r="AY141" s="153" t="s">
        <v>138</v>
      </c>
    </row>
    <row r="142" spans="2:65" s="1" customFormat="1" ht="24.2" customHeight="1">
      <c r="B142" s="31"/>
      <c r="C142" s="132" t="s">
        <v>184</v>
      </c>
      <c r="D142" s="132" t="s">
        <v>140</v>
      </c>
      <c r="E142" s="133" t="s">
        <v>174</v>
      </c>
      <c r="F142" s="134" t="s">
        <v>175</v>
      </c>
      <c r="G142" s="135" t="s">
        <v>143</v>
      </c>
      <c r="H142" s="136">
        <v>3.18</v>
      </c>
      <c r="I142" s="137"/>
      <c r="J142" s="138">
        <f>ROUND(I142*H142,2)</f>
        <v>0</v>
      </c>
      <c r="K142" s="134" t="s">
        <v>144</v>
      </c>
      <c r="L142" s="31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145</v>
      </c>
      <c r="AT142" s="143" t="s">
        <v>140</v>
      </c>
      <c r="AU142" s="143" t="s">
        <v>88</v>
      </c>
      <c r="AY142" s="16" t="s">
        <v>138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145</v>
      </c>
      <c r="BM142" s="143" t="s">
        <v>356</v>
      </c>
    </row>
    <row r="143" spans="2:65" s="13" customFormat="1" ht="22.5">
      <c r="B143" s="152"/>
      <c r="D143" s="146" t="s">
        <v>147</v>
      </c>
      <c r="E143" s="153" t="s">
        <v>1</v>
      </c>
      <c r="F143" s="154" t="s">
        <v>312</v>
      </c>
      <c r="H143" s="155">
        <v>3.18</v>
      </c>
      <c r="I143" s="156"/>
      <c r="L143" s="152"/>
      <c r="M143" s="157"/>
      <c r="T143" s="158"/>
      <c r="AT143" s="153" t="s">
        <v>147</v>
      </c>
      <c r="AU143" s="153" t="s">
        <v>88</v>
      </c>
      <c r="AV143" s="13" t="s">
        <v>88</v>
      </c>
      <c r="AW143" s="13" t="s">
        <v>33</v>
      </c>
      <c r="AX143" s="13" t="s">
        <v>86</v>
      </c>
      <c r="AY143" s="153" t="s">
        <v>138</v>
      </c>
    </row>
    <row r="144" spans="2:65" s="1" customFormat="1" ht="37.9" customHeight="1">
      <c r="B144" s="31"/>
      <c r="C144" s="132" t="s">
        <v>203</v>
      </c>
      <c r="D144" s="132" t="s">
        <v>140</v>
      </c>
      <c r="E144" s="133" t="s">
        <v>188</v>
      </c>
      <c r="F144" s="134" t="s">
        <v>189</v>
      </c>
      <c r="G144" s="135" t="s">
        <v>143</v>
      </c>
      <c r="H144" s="136">
        <v>3.032</v>
      </c>
      <c r="I144" s="137"/>
      <c r="J144" s="138">
        <f>ROUND(I144*H144,2)</f>
        <v>0</v>
      </c>
      <c r="K144" s="134" t="s">
        <v>144</v>
      </c>
      <c r="L144" s="31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145</v>
      </c>
      <c r="AT144" s="143" t="s">
        <v>140</v>
      </c>
      <c r="AU144" s="143" t="s">
        <v>88</v>
      </c>
      <c r="AY144" s="16" t="s">
        <v>138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145</v>
      </c>
      <c r="BM144" s="143" t="s">
        <v>357</v>
      </c>
    </row>
    <row r="145" spans="2:65" s="12" customFormat="1" ht="22.5">
      <c r="B145" s="145"/>
      <c r="D145" s="146" t="s">
        <v>147</v>
      </c>
      <c r="E145" s="147" t="s">
        <v>1</v>
      </c>
      <c r="F145" s="148" t="s">
        <v>191</v>
      </c>
      <c r="H145" s="147" t="s">
        <v>1</v>
      </c>
      <c r="I145" s="149"/>
      <c r="L145" s="145"/>
      <c r="M145" s="150"/>
      <c r="T145" s="151"/>
      <c r="AT145" s="147" t="s">
        <v>147</v>
      </c>
      <c r="AU145" s="147" t="s">
        <v>88</v>
      </c>
      <c r="AV145" s="12" t="s">
        <v>86</v>
      </c>
      <c r="AW145" s="12" t="s">
        <v>33</v>
      </c>
      <c r="AX145" s="12" t="s">
        <v>78</v>
      </c>
      <c r="AY145" s="147" t="s">
        <v>138</v>
      </c>
    </row>
    <row r="146" spans="2:65" s="13" customFormat="1">
      <c r="B146" s="152"/>
      <c r="D146" s="146" t="s">
        <v>147</v>
      </c>
      <c r="E146" s="153" t="s">
        <v>104</v>
      </c>
      <c r="F146" s="154" t="s">
        <v>192</v>
      </c>
      <c r="H146" s="155">
        <v>3.032</v>
      </c>
      <c r="I146" s="156"/>
      <c r="L146" s="152"/>
      <c r="M146" s="157"/>
      <c r="T146" s="158"/>
      <c r="AT146" s="153" t="s">
        <v>147</v>
      </c>
      <c r="AU146" s="153" t="s">
        <v>88</v>
      </c>
      <c r="AV146" s="13" t="s">
        <v>88</v>
      </c>
      <c r="AW146" s="13" t="s">
        <v>33</v>
      </c>
      <c r="AX146" s="13" t="s">
        <v>86</v>
      </c>
      <c r="AY146" s="153" t="s">
        <v>138</v>
      </c>
    </row>
    <row r="147" spans="2:65" s="1" customFormat="1" ht="24.2" customHeight="1">
      <c r="B147" s="31"/>
      <c r="C147" s="132" t="s">
        <v>208</v>
      </c>
      <c r="D147" s="132" t="s">
        <v>140</v>
      </c>
      <c r="E147" s="133" t="s">
        <v>194</v>
      </c>
      <c r="F147" s="134" t="s">
        <v>195</v>
      </c>
      <c r="G147" s="135" t="s">
        <v>143</v>
      </c>
      <c r="H147" s="136">
        <v>3.032</v>
      </c>
      <c r="I147" s="137"/>
      <c r="J147" s="138">
        <f>ROUND(I147*H147,2)</f>
        <v>0</v>
      </c>
      <c r="K147" s="134" t="s">
        <v>144</v>
      </c>
      <c r="L147" s="31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145</v>
      </c>
      <c r="AT147" s="143" t="s">
        <v>140</v>
      </c>
      <c r="AU147" s="143" t="s">
        <v>88</v>
      </c>
      <c r="AY147" s="16" t="s">
        <v>138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145</v>
      </c>
      <c r="BM147" s="143" t="s">
        <v>358</v>
      </c>
    </row>
    <row r="148" spans="2:65" s="13" customFormat="1">
      <c r="B148" s="152"/>
      <c r="D148" s="146" t="s">
        <v>147</v>
      </c>
      <c r="E148" s="153" t="s">
        <v>1</v>
      </c>
      <c r="F148" s="154" t="s">
        <v>104</v>
      </c>
      <c r="H148" s="155">
        <v>3.032</v>
      </c>
      <c r="I148" s="156"/>
      <c r="L148" s="152"/>
      <c r="M148" s="157"/>
      <c r="T148" s="158"/>
      <c r="AT148" s="153" t="s">
        <v>147</v>
      </c>
      <c r="AU148" s="153" t="s">
        <v>88</v>
      </c>
      <c r="AV148" s="13" t="s">
        <v>88</v>
      </c>
      <c r="AW148" s="13" t="s">
        <v>33</v>
      </c>
      <c r="AX148" s="13" t="s">
        <v>86</v>
      </c>
      <c r="AY148" s="153" t="s">
        <v>138</v>
      </c>
    </row>
    <row r="149" spans="2:65" s="1" customFormat="1" ht="24.2" customHeight="1">
      <c r="B149" s="31"/>
      <c r="C149" s="132" t="s">
        <v>217</v>
      </c>
      <c r="D149" s="132" t="s">
        <v>140</v>
      </c>
      <c r="E149" s="133" t="s">
        <v>198</v>
      </c>
      <c r="F149" s="134" t="s">
        <v>199</v>
      </c>
      <c r="G149" s="135" t="s">
        <v>143</v>
      </c>
      <c r="H149" s="136">
        <v>4.4950000000000001</v>
      </c>
      <c r="I149" s="137"/>
      <c r="J149" s="138">
        <f>ROUND(I149*H149,2)</f>
        <v>0</v>
      </c>
      <c r="K149" s="134" t="s">
        <v>144</v>
      </c>
      <c r="L149" s="31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145</v>
      </c>
      <c r="AT149" s="143" t="s">
        <v>140</v>
      </c>
      <c r="AU149" s="143" t="s">
        <v>88</v>
      </c>
      <c r="AY149" s="16" t="s">
        <v>138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145</v>
      </c>
      <c r="BM149" s="143" t="s">
        <v>359</v>
      </c>
    </row>
    <row r="150" spans="2:65" s="12" customFormat="1">
      <c r="B150" s="145"/>
      <c r="D150" s="146" t="s">
        <v>147</v>
      </c>
      <c r="E150" s="147" t="s">
        <v>1</v>
      </c>
      <c r="F150" s="148" t="s">
        <v>360</v>
      </c>
      <c r="H150" s="147" t="s">
        <v>1</v>
      </c>
      <c r="I150" s="149"/>
      <c r="L150" s="145"/>
      <c r="M150" s="150"/>
      <c r="T150" s="151"/>
      <c r="AT150" s="147" t="s">
        <v>147</v>
      </c>
      <c r="AU150" s="147" t="s">
        <v>88</v>
      </c>
      <c r="AV150" s="12" t="s">
        <v>86</v>
      </c>
      <c r="AW150" s="12" t="s">
        <v>33</v>
      </c>
      <c r="AX150" s="12" t="s">
        <v>78</v>
      </c>
      <c r="AY150" s="147" t="s">
        <v>138</v>
      </c>
    </row>
    <row r="151" spans="2:65" s="13" customFormat="1">
      <c r="B151" s="152"/>
      <c r="D151" s="146" t="s">
        <v>147</v>
      </c>
      <c r="E151" s="153" t="s">
        <v>102</v>
      </c>
      <c r="F151" s="154" t="s">
        <v>361</v>
      </c>
      <c r="H151" s="155">
        <v>4.4950000000000001</v>
      </c>
      <c r="I151" s="156"/>
      <c r="L151" s="152"/>
      <c r="M151" s="157"/>
      <c r="T151" s="158"/>
      <c r="AT151" s="153" t="s">
        <v>147</v>
      </c>
      <c r="AU151" s="153" t="s">
        <v>88</v>
      </c>
      <c r="AV151" s="13" t="s">
        <v>88</v>
      </c>
      <c r="AW151" s="13" t="s">
        <v>33</v>
      </c>
      <c r="AX151" s="13" t="s">
        <v>86</v>
      </c>
      <c r="AY151" s="153" t="s">
        <v>138</v>
      </c>
    </row>
    <row r="152" spans="2:65" s="1" customFormat="1" ht="16.5" customHeight="1">
      <c r="B152" s="31"/>
      <c r="C152" s="159" t="s">
        <v>223</v>
      </c>
      <c r="D152" s="159" t="s">
        <v>204</v>
      </c>
      <c r="E152" s="160" t="s">
        <v>205</v>
      </c>
      <c r="F152" s="161" t="s">
        <v>206</v>
      </c>
      <c r="G152" s="162" t="s">
        <v>207</v>
      </c>
      <c r="H152" s="163">
        <v>8.5410000000000004</v>
      </c>
      <c r="I152" s="164"/>
      <c r="J152" s="165">
        <f>ROUND(I152*H152,2)</f>
        <v>0</v>
      </c>
      <c r="K152" s="161" t="s">
        <v>144</v>
      </c>
      <c r="L152" s="166"/>
      <c r="M152" s="167" t="s">
        <v>1</v>
      </c>
      <c r="N152" s="168" t="s">
        <v>43</v>
      </c>
      <c r="P152" s="141">
        <f>O152*H152</f>
        <v>0</v>
      </c>
      <c r="Q152" s="141">
        <v>1</v>
      </c>
      <c r="R152" s="141">
        <f>Q152*H152</f>
        <v>8.5410000000000004</v>
      </c>
      <c r="S152" s="141">
        <v>0</v>
      </c>
      <c r="T152" s="142">
        <f>S152*H152</f>
        <v>0</v>
      </c>
      <c r="AR152" s="143" t="s">
        <v>208</v>
      </c>
      <c r="AT152" s="143" t="s">
        <v>204</v>
      </c>
      <c r="AU152" s="143" t="s">
        <v>88</v>
      </c>
      <c r="AY152" s="16" t="s">
        <v>138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145</v>
      </c>
      <c r="BM152" s="143" t="s">
        <v>362</v>
      </c>
    </row>
    <row r="153" spans="2:65" s="13" customFormat="1">
      <c r="B153" s="152"/>
      <c r="D153" s="146" t="s">
        <v>147</v>
      </c>
      <c r="E153" s="153" t="s">
        <v>1</v>
      </c>
      <c r="F153" s="154" t="s">
        <v>210</v>
      </c>
      <c r="H153" s="155">
        <v>8.5410000000000004</v>
      </c>
      <c r="I153" s="156"/>
      <c r="L153" s="152"/>
      <c r="M153" s="157"/>
      <c r="T153" s="158"/>
      <c r="AT153" s="153" t="s">
        <v>147</v>
      </c>
      <c r="AU153" s="153" t="s">
        <v>88</v>
      </c>
      <c r="AV153" s="13" t="s">
        <v>88</v>
      </c>
      <c r="AW153" s="13" t="s">
        <v>33</v>
      </c>
      <c r="AX153" s="13" t="s">
        <v>86</v>
      </c>
      <c r="AY153" s="153" t="s">
        <v>138</v>
      </c>
    </row>
    <row r="154" spans="2:65" s="1" customFormat="1" ht="24.2" customHeight="1">
      <c r="B154" s="31"/>
      <c r="C154" s="132" t="s">
        <v>229</v>
      </c>
      <c r="D154" s="132" t="s">
        <v>140</v>
      </c>
      <c r="E154" s="133" t="s">
        <v>363</v>
      </c>
      <c r="F154" s="134" t="s">
        <v>364</v>
      </c>
      <c r="G154" s="135" t="s">
        <v>143</v>
      </c>
      <c r="H154" s="136">
        <v>2.3690000000000002</v>
      </c>
      <c r="I154" s="137"/>
      <c r="J154" s="138">
        <f>ROUND(I154*H154,2)</f>
        <v>0</v>
      </c>
      <c r="K154" s="134" t="s">
        <v>144</v>
      </c>
      <c r="L154" s="31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145</v>
      </c>
      <c r="AT154" s="143" t="s">
        <v>140</v>
      </c>
      <c r="AU154" s="143" t="s">
        <v>88</v>
      </c>
      <c r="AY154" s="16" t="s">
        <v>138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145</v>
      </c>
      <c r="BM154" s="143" t="s">
        <v>365</v>
      </c>
    </row>
    <row r="155" spans="2:65" s="12" customFormat="1">
      <c r="B155" s="145"/>
      <c r="D155" s="146" t="s">
        <v>147</v>
      </c>
      <c r="E155" s="147" t="s">
        <v>1</v>
      </c>
      <c r="F155" s="148" t="s">
        <v>214</v>
      </c>
      <c r="H155" s="147" t="s">
        <v>1</v>
      </c>
      <c r="I155" s="149"/>
      <c r="L155" s="145"/>
      <c r="M155" s="150"/>
      <c r="T155" s="151"/>
      <c r="AT155" s="147" t="s">
        <v>147</v>
      </c>
      <c r="AU155" s="147" t="s">
        <v>88</v>
      </c>
      <c r="AV155" s="12" t="s">
        <v>86</v>
      </c>
      <c r="AW155" s="12" t="s">
        <v>33</v>
      </c>
      <c r="AX155" s="12" t="s">
        <v>78</v>
      </c>
      <c r="AY155" s="147" t="s">
        <v>138</v>
      </c>
    </row>
    <row r="156" spans="2:65" s="13" customFormat="1" ht="22.5">
      <c r="B156" s="152"/>
      <c r="D156" s="146" t="s">
        <v>147</v>
      </c>
      <c r="E156" s="153" t="s">
        <v>1</v>
      </c>
      <c r="F156" s="154" t="s">
        <v>366</v>
      </c>
      <c r="H156" s="155">
        <v>2.3690000000000002</v>
      </c>
      <c r="I156" s="156"/>
      <c r="L156" s="152"/>
      <c r="M156" s="157"/>
      <c r="T156" s="158"/>
      <c r="AT156" s="153" t="s">
        <v>147</v>
      </c>
      <c r="AU156" s="153" t="s">
        <v>88</v>
      </c>
      <c r="AV156" s="13" t="s">
        <v>88</v>
      </c>
      <c r="AW156" s="13" t="s">
        <v>33</v>
      </c>
      <c r="AX156" s="13" t="s">
        <v>78</v>
      </c>
      <c r="AY156" s="153" t="s">
        <v>138</v>
      </c>
    </row>
    <row r="157" spans="2:65" s="14" customFormat="1">
      <c r="B157" s="169"/>
      <c r="D157" s="146" t="s">
        <v>147</v>
      </c>
      <c r="E157" s="170" t="s">
        <v>100</v>
      </c>
      <c r="F157" s="171" t="s">
        <v>216</v>
      </c>
      <c r="H157" s="172">
        <v>2.3690000000000002</v>
      </c>
      <c r="I157" s="173"/>
      <c r="L157" s="169"/>
      <c r="M157" s="174"/>
      <c r="T157" s="175"/>
      <c r="AT157" s="170" t="s">
        <v>147</v>
      </c>
      <c r="AU157" s="170" t="s">
        <v>88</v>
      </c>
      <c r="AV157" s="14" t="s">
        <v>145</v>
      </c>
      <c r="AW157" s="14" t="s">
        <v>33</v>
      </c>
      <c r="AX157" s="14" t="s">
        <v>86</v>
      </c>
      <c r="AY157" s="170" t="s">
        <v>138</v>
      </c>
    </row>
    <row r="158" spans="2:65" s="1" customFormat="1" ht="16.5" customHeight="1">
      <c r="B158" s="31"/>
      <c r="C158" s="159" t="s">
        <v>8</v>
      </c>
      <c r="D158" s="159" t="s">
        <v>204</v>
      </c>
      <c r="E158" s="160" t="s">
        <v>218</v>
      </c>
      <c r="F158" s="161" t="s">
        <v>219</v>
      </c>
      <c r="G158" s="162" t="s">
        <v>207</v>
      </c>
      <c r="H158" s="163">
        <v>4.5010000000000003</v>
      </c>
      <c r="I158" s="164"/>
      <c r="J158" s="165">
        <f>ROUND(I158*H158,2)</f>
        <v>0</v>
      </c>
      <c r="K158" s="161" t="s">
        <v>144</v>
      </c>
      <c r="L158" s="166"/>
      <c r="M158" s="167" t="s">
        <v>1</v>
      </c>
      <c r="N158" s="168" t="s">
        <v>43</v>
      </c>
      <c r="P158" s="141">
        <f>O158*H158</f>
        <v>0</v>
      </c>
      <c r="Q158" s="141">
        <v>1</v>
      </c>
      <c r="R158" s="141">
        <f>Q158*H158</f>
        <v>4.5010000000000003</v>
      </c>
      <c r="S158" s="141">
        <v>0</v>
      </c>
      <c r="T158" s="142">
        <f>S158*H158</f>
        <v>0</v>
      </c>
      <c r="AR158" s="143" t="s">
        <v>208</v>
      </c>
      <c r="AT158" s="143" t="s">
        <v>204</v>
      </c>
      <c r="AU158" s="143" t="s">
        <v>88</v>
      </c>
      <c r="AY158" s="16" t="s">
        <v>138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145</v>
      </c>
      <c r="BM158" s="143" t="s">
        <v>367</v>
      </c>
    </row>
    <row r="159" spans="2:65" s="13" customFormat="1">
      <c r="B159" s="152"/>
      <c r="D159" s="146" t="s">
        <v>147</v>
      </c>
      <c r="E159" s="153" t="s">
        <v>1</v>
      </c>
      <c r="F159" s="154" t="s">
        <v>221</v>
      </c>
      <c r="H159" s="155">
        <v>4.5010000000000003</v>
      </c>
      <c r="I159" s="156"/>
      <c r="L159" s="152"/>
      <c r="M159" s="157"/>
      <c r="T159" s="158"/>
      <c r="AT159" s="153" t="s">
        <v>147</v>
      </c>
      <c r="AU159" s="153" t="s">
        <v>88</v>
      </c>
      <c r="AV159" s="13" t="s">
        <v>88</v>
      </c>
      <c r="AW159" s="13" t="s">
        <v>33</v>
      </c>
      <c r="AX159" s="13" t="s">
        <v>86</v>
      </c>
      <c r="AY159" s="153" t="s">
        <v>138</v>
      </c>
    </row>
    <row r="160" spans="2:65" s="11" customFormat="1" ht="22.9" customHeight="1">
      <c r="B160" s="120"/>
      <c r="D160" s="121" t="s">
        <v>77</v>
      </c>
      <c r="E160" s="130" t="s">
        <v>145</v>
      </c>
      <c r="F160" s="130" t="s">
        <v>228</v>
      </c>
      <c r="I160" s="123"/>
      <c r="J160" s="131">
        <f>BK160</f>
        <v>0</v>
      </c>
      <c r="L160" s="120"/>
      <c r="M160" s="125"/>
      <c r="P160" s="126">
        <f>SUM(P161:P164)</f>
        <v>0</v>
      </c>
      <c r="R160" s="126">
        <f>SUM(R161:R164)</f>
        <v>1.3519005500000001</v>
      </c>
      <c r="T160" s="127">
        <f>SUM(T161:T164)</f>
        <v>0</v>
      </c>
      <c r="AR160" s="121" t="s">
        <v>86</v>
      </c>
      <c r="AT160" s="128" t="s">
        <v>77</v>
      </c>
      <c r="AU160" s="128" t="s">
        <v>86</v>
      </c>
      <c r="AY160" s="121" t="s">
        <v>138</v>
      </c>
      <c r="BK160" s="129">
        <f>SUM(BK161:BK164)</f>
        <v>0</v>
      </c>
    </row>
    <row r="161" spans="2:65" s="1" customFormat="1" ht="24.2" customHeight="1">
      <c r="B161" s="31"/>
      <c r="C161" s="132" t="s">
        <v>240</v>
      </c>
      <c r="D161" s="132" t="s">
        <v>140</v>
      </c>
      <c r="E161" s="133" t="s">
        <v>230</v>
      </c>
      <c r="F161" s="134" t="s">
        <v>231</v>
      </c>
      <c r="G161" s="135" t="s">
        <v>143</v>
      </c>
      <c r="H161" s="136">
        <v>0.71499999999999997</v>
      </c>
      <c r="I161" s="137"/>
      <c r="J161" s="138">
        <f>ROUND(I161*H161,2)</f>
        <v>0</v>
      </c>
      <c r="K161" s="134" t="s">
        <v>144</v>
      </c>
      <c r="L161" s="31"/>
      <c r="M161" s="139" t="s">
        <v>1</v>
      </c>
      <c r="N161" s="140" t="s">
        <v>43</v>
      </c>
      <c r="P161" s="141">
        <f>O161*H161</f>
        <v>0</v>
      </c>
      <c r="Q161" s="141">
        <v>1.8907700000000001</v>
      </c>
      <c r="R161" s="141">
        <f>Q161*H161</f>
        <v>1.3519005500000001</v>
      </c>
      <c r="S161" s="141">
        <v>0</v>
      </c>
      <c r="T161" s="142">
        <f>S161*H161</f>
        <v>0</v>
      </c>
      <c r="AR161" s="143" t="s">
        <v>145</v>
      </c>
      <c r="AT161" s="143" t="s">
        <v>140</v>
      </c>
      <c r="AU161" s="143" t="s">
        <v>88</v>
      </c>
      <c r="AY161" s="16" t="s">
        <v>138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145</v>
      </c>
      <c r="BM161" s="143" t="s">
        <v>368</v>
      </c>
    </row>
    <row r="162" spans="2:65" s="12" customFormat="1">
      <c r="B162" s="145"/>
      <c r="D162" s="146" t="s">
        <v>147</v>
      </c>
      <c r="E162" s="147" t="s">
        <v>1</v>
      </c>
      <c r="F162" s="148" t="s">
        <v>233</v>
      </c>
      <c r="H162" s="147" t="s">
        <v>1</v>
      </c>
      <c r="I162" s="149"/>
      <c r="L162" s="145"/>
      <c r="M162" s="150"/>
      <c r="T162" s="151"/>
      <c r="AT162" s="147" t="s">
        <v>147</v>
      </c>
      <c r="AU162" s="147" t="s">
        <v>88</v>
      </c>
      <c r="AV162" s="12" t="s">
        <v>86</v>
      </c>
      <c r="AW162" s="12" t="s">
        <v>33</v>
      </c>
      <c r="AX162" s="12" t="s">
        <v>78</v>
      </c>
      <c r="AY162" s="147" t="s">
        <v>138</v>
      </c>
    </row>
    <row r="163" spans="2:65" s="13" customFormat="1">
      <c r="B163" s="152"/>
      <c r="D163" s="146" t="s">
        <v>147</v>
      </c>
      <c r="E163" s="153" t="s">
        <v>1</v>
      </c>
      <c r="F163" s="154" t="s">
        <v>369</v>
      </c>
      <c r="H163" s="155">
        <v>0.71499999999999997</v>
      </c>
      <c r="I163" s="156"/>
      <c r="L163" s="152"/>
      <c r="M163" s="157"/>
      <c r="T163" s="158"/>
      <c r="AT163" s="153" t="s">
        <v>147</v>
      </c>
      <c r="AU163" s="153" t="s">
        <v>88</v>
      </c>
      <c r="AV163" s="13" t="s">
        <v>88</v>
      </c>
      <c r="AW163" s="13" t="s">
        <v>33</v>
      </c>
      <c r="AX163" s="13" t="s">
        <v>78</v>
      </c>
      <c r="AY163" s="153" t="s">
        <v>138</v>
      </c>
    </row>
    <row r="164" spans="2:65" s="14" customFormat="1">
      <c r="B164" s="169"/>
      <c r="D164" s="146" t="s">
        <v>147</v>
      </c>
      <c r="E164" s="170" t="s">
        <v>97</v>
      </c>
      <c r="F164" s="171" t="s">
        <v>216</v>
      </c>
      <c r="H164" s="172">
        <v>0.71499999999999997</v>
      </c>
      <c r="I164" s="173"/>
      <c r="L164" s="169"/>
      <c r="M164" s="174"/>
      <c r="T164" s="175"/>
      <c r="AT164" s="170" t="s">
        <v>147</v>
      </c>
      <c r="AU164" s="170" t="s">
        <v>88</v>
      </c>
      <c r="AV164" s="14" t="s">
        <v>145</v>
      </c>
      <c r="AW164" s="14" t="s">
        <v>33</v>
      </c>
      <c r="AX164" s="14" t="s">
        <v>86</v>
      </c>
      <c r="AY164" s="170" t="s">
        <v>138</v>
      </c>
    </row>
    <row r="165" spans="2:65" s="11" customFormat="1" ht="22.9" customHeight="1">
      <c r="B165" s="120"/>
      <c r="D165" s="121" t="s">
        <v>77</v>
      </c>
      <c r="E165" s="130" t="s">
        <v>208</v>
      </c>
      <c r="F165" s="130" t="s">
        <v>235</v>
      </c>
      <c r="I165" s="123"/>
      <c r="J165" s="131">
        <f>BK165</f>
        <v>0</v>
      </c>
      <c r="L165" s="120"/>
      <c r="M165" s="125"/>
      <c r="P165" s="126">
        <f>SUM(P166:P182)</f>
        <v>0</v>
      </c>
      <c r="R165" s="126">
        <f>SUM(R166:R182)</f>
        <v>3.8614599999999997E-3</v>
      </c>
      <c r="T165" s="127">
        <f>SUM(T166:T182)</f>
        <v>0</v>
      </c>
      <c r="AR165" s="121" t="s">
        <v>86</v>
      </c>
      <c r="AT165" s="128" t="s">
        <v>77</v>
      </c>
      <c r="AU165" s="128" t="s">
        <v>86</v>
      </c>
      <c r="AY165" s="121" t="s">
        <v>138</v>
      </c>
      <c r="BK165" s="129">
        <f>SUM(BK166:BK182)</f>
        <v>0</v>
      </c>
    </row>
    <row r="166" spans="2:65" s="1" customFormat="1" ht="33" customHeight="1">
      <c r="B166" s="31"/>
      <c r="C166" s="132" t="s">
        <v>257</v>
      </c>
      <c r="D166" s="132" t="s">
        <v>140</v>
      </c>
      <c r="E166" s="133" t="s">
        <v>370</v>
      </c>
      <c r="F166" s="134" t="s">
        <v>371</v>
      </c>
      <c r="G166" s="135" t="s">
        <v>165</v>
      </c>
      <c r="H166" s="136">
        <v>6.5</v>
      </c>
      <c r="I166" s="137"/>
      <c r="J166" s="138">
        <f>ROUND(I166*H166,2)</f>
        <v>0</v>
      </c>
      <c r="K166" s="134" t="s">
        <v>144</v>
      </c>
      <c r="L166" s="31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145</v>
      </c>
      <c r="AT166" s="143" t="s">
        <v>140</v>
      </c>
      <c r="AU166" s="143" t="s">
        <v>88</v>
      </c>
      <c r="AY166" s="16" t="s">
        <v>138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145</v>
      </c>
      <c r="BM166" s="143" t="s">
        <v>372</v>
      </c>
    </row>
    <row r="167" spans="2:65" s="13" customFormat="1">
      <c r="B167" s="152"/>
      <c r="D167" s="146" t="s">
        <v>147</v>
      </c>
      <c r="E167" s="153" t="s">
        <v>1</v>
      </c>
      <c r="F167" s="154" t="s">
        <v>373</v>
      </c>
      <c r="H167" s="155">
        <v>6.5</v>
      </c>
      <c r="I167" s="156"/>
      <c r="L167" s="152"/>
      <c r="M167" s="157"/>
      <c r="T167" s="158"/>
      <c r="AT167" s="153" t="s">
        <v>147</v>
      </c>
      <c r="AU167" s="153" t="s">
        <v>88</v>
      </c>
      <c r="AV167" s="13" t="s">
        <v>88</v>
      </c>
      <c r="AW167" s="13" t="s">
        <v>33</v>
      </c>
      <c r="AX167" s="13" t="s">
        <v>86</v>
      </c>
      <c r="AY167" s="153" t="s">
        <v>138</v>
      </c>
    </row>
    <row r="168" spans="2:65" s="1" customFormat="1" ht="24.2" customHeight="1">
      <c r="B168" s="31"/>
      <c r="C168" s="159" t="s">
        <v>264</v>
      </c>
      <c r="D168" s="159" t="s">
        <v>204</v>
      </c>
      <c r="E168" s="160" t="s">
        <v>374</v>
      </c>
      <c r="F168" s="161" t="s">
        <v>375</v>
      </c>
      <c r="G168" s="162" t="s">
        <v>165</v>
      </c>
      <c r="H168" s="163">
        <v>6.5979999999999999</v>
      </c>
      <c r="I168" s="164"/>
      <c r="J168" s="165">
        <f>ROUND(I168*H168,2)</f>
        <v>0</v>
      </c>
      <c r="K168" s="161" t="s">
        <v>144</v>
      </c>
      <c r="L168" s="166"/>
      <c r="M168" s="167" t="s">
        <v>1</v>
      </c>
      <c r="N168" s="168" t="s">
        <v>43</v>
      </c>
      <c r="P168" s="141">
        <f>O168*H168</f>
        <v>0</v>
      </c>
      <c r="Q168" s="141">
        <v>2.7E-4</v>
      </c>
      <c r="R168" s="141">
        <f>Q168*H168</f>
        <v>1.7814599999999999E-3</v>
      </c>
      <c r="S168" s="141">
        <v>0</v>
      </c>
      <c r="T168" s="142">
        <f>S168*H168</f>
        <v>0</v>
      </c>
      <c r="AR168" s="143" t="s">
        <v>208</v>
      </c>
      <c r="AT168" s="143" t="s">
        <v>204</v>
      </c>
      <c r="AU168" s="143" t="s">
        <v>88</v>
      </c>
      <c r="AY168" s="16" t="s">
        <v>138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145</v>
      </c>
      <c r="BM168" s="143" t="s">
        <v>376</v>
      </c>
    </row>
    <row r="169" spans="2:65" s="13" customFormat="1">
      <c r="B169" s="152"/>
      <c r="D169" s="146" t="s">
        <v>147</v>
      </c>
      <c r="E169" s="153" t="s">
        <v>1</v>
      </c>
      <c r="F169" s="154" t="s">
        <v>244</v>
      </c>
      <c r="H169" s="155">
        <v>6.5</v>
      </c>
      <c r="I169" s="156"/>
      <c r="L169" s="152"/>
      <c r="M169" s="157"/>
      <c r="T169" s="158"/>
      <c r="AT169" s="153" t="s">
        <v>147</v>
      </c>
      <c r="AU169" s="153" t="s">
        <v>88</v>
      </c>
      <c r="AV169" s="13" t="s">
        <v>88</v>
      </c>
      <c r="AW169" s="13" t="s">
        <v>33</v>
      </c>
      <c r="AX169" s="13" t="s">
        <v>86</v>
      </c>
      <c r="AY169" s="153" t="s">
        <v>138</v>
      </c>
    </row>
    <row r="170" spans="2:65" s="13" customFormat="1">
      <c r="B170" s="152"/>
      <c r="D170" s="146" t="s">
        <v>147</v>
      </c>
      <c r="F170" s="154" t="s">
        <v>245</v>
      </c>
      <c r="H170" s="155">
        <v>6.5979999999999999</v>
      </c>
      <c r="I170" s="156"/>
      <c r="L170" s="152"/>
      <c r="M170" s="157"/>
      <c r="T170" s="158"/>
      <c r="AT170" s="153" t="s">
        <v>147</v>
      </c>
      <c r="AU170" s="153" t="s">
        <v>88</v>
      </c>
      <c r="AV170" s="13" t="s">
        <v>88</v>
      </c>
      <c r="AW170" s="13" t="s">
        <v>4</v>
      </c>
      <c r="AX170" s="13" t="s">
        <v>86</v>
      </c>
      <c r="AY170" s="153" t="s">
        <v>138</v>
      </c>
    </row>
    <row r="171" spans="2:65" s="1" customFormat="1" ht="55.5" customHeight="1">
      <c r="B171" s="31"/>
      <c r="C171" s="132" t="s">
        <v>152</v>
      </c>
      <c r="D171" s="132" t="s">
        <v>140</v>
      </c>
      <c r="E171" s="133" t="s">
        <v>377</v>
      </c>
      <c r="F171" s="134" t="s">
        <v>378</v>
      </c>
      <c r="G171" s="135" t="s">
        <v>249</v>
      </c>
      <c r="H171" s="136">
        <v>1</v>
      </c>
      <c r="I171" s="137"/>
      <c r="J171" s="138">
        <f>ROUND(I171*H171,2)</f>
        <v>0</v>
      </c>
      <c r="K171" s="134" t="s">
        <v>1</v>
      </c>
      <c r="L171" s="31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145</v>
      </c>
      <c r="AT171" s="143" t="s">
        <v>140</v>
      </c>
      <c r="AU171" s="143" t="s">
        <v>88</v>
      </c>
      <c r="AY171" s="16" t="s">
        <v>138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145</v>
      </c>
      <c r="BM171" s="143" t="s">
        <v>379</v>
      </c>
    </row>
    <row r="172" spans="2:65" s="13" customFormat="1">
      <c r="B172" s="152"/>
      <c r="D172" s="146" t="s">
        <v>147</v>
      </c>
      <c r="E172" s="153" t="s">
        <v>1</v>
      </c>
      <c r="F172" s="154" t="s">
        <v>380</v>
      </c>
      <c r="H172" s="155">
        <v>1</v>
      </c>
      <c r="I172" s="156"/>
      <c r="L172" s="152"/>
      <c r="M172" s="157"/>
      <c r="T172" s="158"/>
      <c r="AT172" s="153" t="s">
        <v>147</v>
      </c>
      <c r="AU172" s="153" t="s">
        <v>88</v>
      </c>
      <c r="AV172" s="13" t="s">
        <v>88</v>
      </c>
      <c r="AW172" s="13" t="s">
        <v>33</v>
      </c>
      <c r="AX172" s="13" t="s">
        <v>86</v>
      </c>
      <c r="AY172" s="153" t="s">
        <v>138</v>
      </c>
    </row>
    <row r="173" spans="2:65" s="1" customFormat="1" ht="55.5" customHeight="1">
      <c r="B173" s="31"/>
      <c r="C173" s="132" t="s">
        <v>158</v>
      </c>
      <c r="D173" s="132" t="s">
        <v>140</v>
      </c>
      <c r="E173" s="133" t="s">
        <v>381</v>
      </c>
      <c r="F173" s="134" t="s">
        <v>382</v>
      </c>
      <c r="G173" s="135" t="s">
        <v>249</v>
      </c>
      <c r="H173" s="136">
        <v>1</v>
      </c>
      <c r="I173" s="137"/>
      <c r="J173" s="138">
        <f>ROUND(I173*H173,2)</f>
        <v>0</v>
      </c>
      <c r="K173" s="134" t="s">
        <v>1</v>
      </c>
      <c r="L173" s="31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145</v>
      </c>
      <c r="AT173" s="143" t="s">
        <v>140</v>
      </c>
      <c r="AU173" s="143" t="s">
        <v>88</v>
      </c>
      <c r="AY173" s="16" t="s">
        <v>138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86</v>
      </c>
      <c r="BK173" s="144">
        <f>ROUND(I173*H173,2)</f>
        <v>0</v>
      </c>
      <c r="BL173" s="16" t="s">
        <v>145</v>
      </c>
      <c r="BM173" s="143" t="s">
        <v>383</v>
      </c>
    </row>
    <row r="174" spans="2:65" s="13" customFormat="1">
      <c r="B174" s="152"/>
      <c r="D174" s="146" t="s">
        <v>147</v>
      </c>
      <c r="E174" s="153" t="s">
        <v>1</v>
      </c>
      <c r="F174" s="154" t="s">
        <v>384</v>
      </c>
      <c r="H174" s="155">
        <v>1</v>
      </c>
      <c r="I174" s="156"/>
      <c r="L174" s="152"/>
      <c r="M174" s="157"/>
      <c r="T174" s="158"/>
      <c r="AT174" s="153" t="s">
        <v>147</v>
      </c>
      <c r="AU174" s="153" t="s">
        <v>88</v>
      </c>
      <c r="AV174" s="13" t="s">
        <v>88</v>
      </c>
      <c r="AW174" s="13" t="s">
        <v>33</v>
      </c>
      <c r="AX174" s="13" t="s">
        <v>86</v>
      </c>
      <c r="AY174" s="153" t="s">
        <v>138</v>
      </c>
    </row>
    <row r="175" spans="2:65" s="1" customFormat="1" ht="24.2" customHeight="1">
      <c r="B175" s="31"/>
      <c r="C175" s="132" t="s">
        <v>274</v>
      </c>
      <c r="D175" s="132" t="s">
        <v>140</v>
      </c>
      <c r="E175" s="133" t="s">
        <v>385</v>
      </c>
      <c r="F175" s="134" t="s">
        <v>386</v>
      </c>
      <c r="G175" s="135" t="s">
        <v>165</v>
      </c>
      <c r="H175" s="136">
        <v>6.5</v>
      </c>
      <c r="I175" s="137"/>
      <c r="J175" s="138">
        <f>ROUND(I175*H175,2)</f>
        <v>0</v>
      </c>
      <c r="K175" s="134" t="s">
        <v>144</v>
      </c>
      <c r="L175" s="31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145</v>
      </c>
      <c r="AT175" s="143" t="s">
        <v>140</v>
      </c>
      <c r="AU175" s="143" t="s">
        <v>88</v>
      </c>
      <c r="AY175" s="16" t="s">
        <v>138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86</v>
      </c>
      <c r="BK175" s="144">
        <f>ROUND(I175*H175,2)</f>
        <v>0</v>
      </c>
      <c r="BL175" s="16" t="s">
        <v>145</v>
      </c>
      <c r="BM175" s="143" t="s">
        <v>387</v>
      </c>
    </row>
    <row r="176" spans="2:65" s="13" customFormat="1">
      <c r="B176" s="152"/>
      <c r="D176" s="146" t="s">
        <v>147</v>
      </c>
      <c r="E176" s="153" t="s">
        <v>1</v>
      </c>
      <c r="F176" s="154" t="s">
        <v>388</v>
      </c>
      <c r="H176" s="155">
        <v>6.5</v>
      </c>
      <c r="I176" s="156"/>
      <c r="L176" s="152"/>
      <c r="M176" s="157"/>
      <c r="T176" s="158"/>
      <c r="AT176" s="153" t="s">
        <v>147</v>
      </c>
      <c r="AU176" s="153" t="s">
        <v>88</v>
      </c>
      <c r="AV176" s="13" t="s">
        <v>88</v>
      </c>
      <c r="AW176" s="13" t="s">
        <v>33</v>
      </c>
      <c r="AX176" s="13" t="s">
        <v>86</v>
      </c>
      <c r="AY176" s="153" t="s">
        <v>138</v>
      </c>
    </row>
    <row r="177" spans="2:65" s="1" customFormat="1" ht="16.5" customHeight="1">
      <c r="B177" s="31"/>
      <c r="C177" s="132" t="s">
        <v>269</v>
      </c>
      <c r="D177" s="132" t="s">
        <v>140</v>
      </c>
      <c r="E177" s="133" t="s">
        <v>389</v>
      </c>
      <c r="F177" s="134" t="s">
        <v>390</v>
      </c>
      <c r="G177" s="135" t="s">
        <v>165</v>
      </c>
      <c r="H177" s="136">
        <v>6.5</v>
      </c>
      <c r="I177" s="137"/>
      <c r="J177" s="138">
        <f>ROUND(I177*H177,2)</f>
        <v>0</v>
      </c>
      <c r="K177" s="134" t="s">
        <v>144</v>
      </c>
      <c r="L177" s="31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145</v>
      </c>
      <c r="AT177" s="143" t="s">
        <v>140</v>
      </c>
      <c r="AU177" s="143" t="s">
        <v>88</v>
      </c>
      <c r="AY177" s="16" t="s">
        <v>138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86</v>
      </c>
      <c r="BK177" s="144">
        <f>ROUND(I177*H177,2)</f>
        <v>0</v>
      </c>
      <c r="BL177" s="16" t="s">
        <v>145</v>
      </c>
      <c r="BM177" s="143" t="s">
        <v>391</v>
      </c>
    </row>
    <row r="178" spans="2:65" s="13" customFormat="1">
      <c r="B178" s="152"/>
      <c r="D178" s="146" t="s">
        <v>147</v>
      </c>
      <c r="E178" s="153" t="s">
        <v>1</v>
      </c>
      <c r="F178" s="154" t="s">
        <v>392</v>
      </c>
      <c r="H178" s="155">
        <v>6.5</v>
      </c>
      <c r="I178" s="156"/>
      <c r="L178" s="152"/>
      <c r="M178" s="157"/>
      <c r="T178" s="158"/>
      <c r="AT178" s="153" t="s">
        <v>147</v>
      </c>
      <c r="AU178" s="153" t="s">
        <v>88</v>
      </c>
      <c r="AV178" s="13" t="s">
        <v>88</v>
      </c>
      <c r="AW178" s="13" t="s">
        <v>33</v>
      </c>
      <c r="AX178" s="13" t="s">
        <v>86</v>
      </c>
      <c r="AY178" s="153" t="s">
        <v>138</v>
      </c>
    </row>
    <row r="179" spans="2:65" s="1" customFormat="1" ht="16.5" customHeight="1">
      <c r="B179" s="31"/>
      <c r="C179" s="132" t="s">
        <v>279</v>
      </c>
      <c r="D179" s="132" t="s">
        <v>140</v>
      </c>
      <c r="E179" s="133" t="s">
        <v>393</v>
      </c>
      <c r="F179" s="134" t="s">
        <v>394</v>
      </c>
      <c r="G179" s="135" t="s">
        <v>165</v>
      </c>
      <c r="H179" s="136">
        <v>6.5</v>
      </c>
      <c r="I179" s="137"/>
      <c r="J179" s="138">
        <f>ROUND(I179*H179,2)</f>
        <v>0</v>
      </c>
      <c r="K179" s="134" t="s">
        <v>144</v>
      </c>
      <c r="L179" s="31"/>
      <c r="M179" s="139" t="s">
        <v>1</v>
      </c>
      <c r="N179" s="140" t="s">
        <v>43</v>
      </c>
      <c r="P179" s="141">
        <f>O179*H179</f>
        <v>0</v>
      </c>
      <c r="Q179" s="141">
        <v>1.9000000000000001E-4</v>
      </c>
      <c r="R179" s="141">
        <f>Q179*H179</f>
        <v>1.235E-3</v>
      </c>
      <c r="S179" s="141">
        <v>0</v>
      </c>
      <c r="T179" s="142">
        <f>S179*H179</f>
        <v>0</v>
      </c>
      <c r="AR179" s="143" t="s">
        <v>145</v>
      </c>
      <c r="AT179" s="143" t="s">
        <v>140</v>
      </c>
      <c r="AU179" s="143" t="s">
        <v>88</v>
      </c>
      <c r="AY179" s="16" t="s">
        <v>138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86</v>
      </c>
      <c r="BK179" s="144">
        <f>ROUND(I179*H179,2)</f>
        <v>0</v>
      </c>
      <c r="BL179" s="16" t="s">
        <v>145</v>
      </c>
      <c r="BM179" s="143" t="s">
        <v>395</v>
      </c>
    </row>
    <row r="180" spans="2:65" s="13" customFormat="1">
      <c r="B180" s="152"/>
      <c r="D180" s="146" t="s">
        <v>147</v>
      </c>
      <c r="E180" s="153" t="s">
        <v>1</v>
      </c>
      <c r="F180" s="154" t="s">
        <v>396</v>
      </c>
      <c r="H180" s="155">
        <v>6.5</v>
      </c>
      <c r="I180" s="156"/>
      <c r="L180" s="152"/>
      <c r="M180" s="157"/>
      <c r="T180" s="158"/>
      <c r="AT180" s="153" t="s">
        <v>147</v>
      </c>
      <c r="AU180" s="153" t="s">
        <v>88</v>
      </c>
      <c r="AV180" s="13" t="s">
        <v>88</v>
      </c>
      <c r="AW180" s="13" t="s">
        <v>33</v>
      </c>
      <c r="AX180" s="13" t="s">
        <v>86</v>
      </c>
      <c r="AY180" s="153" t="s">
        <v>138</v>
      </c>
    </row>
    <row r="181" spans="2:65" s="1" customFormat="1" ht="24.2" customHeight="1">
      <c r="B181" s="31"/>
      <c r="C181" s="132" t="s">
        <v>284</v>
      </c>
      <c r="D181" s="132" t="s">
        <v>140</v>
      </c>
      <c r="E181" s="133" t="s">
        <v>397</v>
      </c>
      <c r="F181" s="134" t="s">
        <v>398</v>
      </c>
      <c r="G181" s="135" t="s">
        <v>165</v>
      </c>
      <c r="H181" s="136">
        <v>6.5</v>
      </c>
      <c r="I181" s="137"/>
      <c r="J181" s="138">
        <f>ROUND(I181*H181,2)</f>
        <v>0</v>
      </c>
      <c r="K181" s="134" t="s">
        <v>144</v>
      </c>
      <c r="L181" s="31"/>
      <c r="M181" s="139" t="s">
        <v>1</v>
      </c>
      <c r="N181" s="140" t="s">
        <v>43</v>
      </c>
      <c r="P181" s="141">
        <f>O181*H181</f>
        <v>0</v>
      </c>
      <c r="Q181" s="141">
        <v>1.2999999999999999E-4</v>
      </c>
      <c r="R181" s="141">
        <f>Q181*H181</f>
        <v>8.4499999999999994E-4</v>
      </c>
      <c r="S181" s="141">
        <v>0</v>
      </c>
      <c r="T181" s="142">
        <f>S181*H181</f>
        <v>0</v>
      </c>
      <c r="AR181" s="143" t="s">
        <v>145</v>
      </c>
      <c r="AT181" s="143" t="s">
        <v>140</v>
      </c>
      <c r="AU181" s="143" t="s">
        <v>88</v>
      </c>
      <c r="AY181" s="16" t="s">
        <v>138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145</v>
      </c>
      <c r="BM181" s="143" t="s">
        <v>399</v>
      </c>
    </row>
    <row r="182" spans="2:65" s="13" customFormat="1">
      <c r="B182" s="152"/>
      <c r="D182" s="146" t="s">
        <v>147</v>
      </c>
      <c r="E182" s="153" t="s">
        <v>1</v>
      </c>
      <c r="F182" s="154" t="s">
        <v>396</v>
      </c>
      <c r="H182" s="155">
        <v>6.5</v>
      </c>
      <c r="I182" s="156"/>
      <c r="L182" s="152"/>
      <c r="M182" s="157"/>
      <c r="T182" s="158"/>
      <c r="AT182" s="153" t="s">
        <v>147</v>
      </c>
      <c r="AU182" s="153" t="s">
        <v>88</v>
      </c>
      <c r="AV182" s="13" t="s">
        <v>88</v>
      </c>
      <c r="AW182" s="13" t="s">
        <v>33</v>
      </c>
      <c r="AX182" s="13" t="s">
        <v>86</v>
      </c>
      <c r="AY182" s="153" t="s">
        <v>138</v>
      </c>
    </row>
    <row r="183" spans="2:65" s="11" customFormat="1" ht="22.9" customHeight="1">
      <c r="B183" s="120"/>
      <c r="D183" s="121" t="s">
        <v>77</v>
      </c>
      <c r="E183" s="130" t="s">
        <v>217</v>
      </c>
      <c r="F183" s="130" t="s">
        <v>256</v>
      </c>
      <c r="I183" s="123"/>
      <c r="J183" s="131">
        <f>BK183</f>
        <v>0</v>
      </c>
      <c r="L183" s="120"/>
      <c r="M183" s="125"/>
      <c r="P183" s="126">
        <f>SUM(P184:P185)</f>
        <v>0</v>
      </c>
      <c r="R183" s="126">
        <f>SUM(R184:R185)</f>
        <v>0</v>
      </c>
      <c r="T183" s="127">
        <f>SUM(T184:T185)</f>
        <v>3.2500000000000001E-2</v>
      </c>
      <c r="AR183" s="121" t="s">
        <v>86</v>
      </c>
      <c r="AT183" s="128" t="s">
        <v>77</v>
      </c>
      <c r="AU183" s="128" t="s">
        <v>86</v>
      </c>
      <c r="AY183" s="121" t="s">
        <v>138</v>
      </c>
      <c r="BK183" s="129">
        <f>SUM(BK184:BK185)</f>
        <v>0</v>
      </c>
    </row>
    <row r="184" spans="2:65" s="1" customFormat="1" ht="21.75" customHeight="1">
      <c r="B184" s="31"/>
      <c r="C184" s="132" t="s">
        <v>288</v>
      </c>
      <c r="D184" s="132" t="s">
        <v>140</v>
      </c>
      <c r="E184" s="133" t="s">
        <v>400</v>
      </c>
      <c r="F184" s="134" t="s">
        <v>401</v>
      </c>
      <c r="G184" s="135" t="s">
        <v>165</v>
      </c>
      <c r="H184" s="136">
        <v>6.5</v>
      </c>
      <c r="I184" s="137"/>
      <c r="J184" s="138">
        <f>ROUND(I184*H184,2)</f>
        <v>0</v>
      </c>
      <c r="K184" s="134" t="s">
        <v>144</v>
      </c>
      <c r="L184" s="31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5.0000000000000001E-3</v>
      </c>
      <c r="T184" s="142">
        <f>S184*H184</f>
        <v>3.2500000000000001E-2</v>
      </c>
      <c r="AR184" s="143" t="s">
        <v>145</v>
      </c>
      <c r="AT184" s="143" t="s">
        <v>140</v>
      </c>
      <c r="AU184" s="143" t="s">
        <v>88</v>
      </c>
      <c r="AY184" s="16" t="s">
        <v>138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86</v>
      </c>
      <c r="BK184" s="144">
        <f>ROUND(I184*H184,2)</f>
        <v>0</v>
      </c>
      <c r="BL184" s="16" t="s">
        <v>145</v>
      </c>
      <c r="BM184" s="143" t="s">
        <v>402</v>
      </c>
    </row>
    <row r="185" spans="2:65" s="13" customFormat="1">
      <c r="B185" s="152"/>
      <c r="D185" s="146" t="s">
        <v>147</v>
      </c>
      <c r="E185" s="153" t="s">
        <v>1</v>
      </c>
      <c r="F185" s="154" t="s">
        <v>403</v>
      </c>
      <c r="H185" s="155">
        <v>6.5</v>
      </c>
      <c r="I185" s="156"/>
      <c r="L185" s="152"/>
      <c r="M185" s="157"/>
      <c r="T185" s="158"/>
      <c r="AT185" s="153" t="s">
        <v>147</v>
      </c>
      <c r="AU185" s="153" t="s">
        <v>88</v>
      </c>
      <c r="AV185" s="13" t="s">
        <v>88</v>
      </c>
      <c r="AW185" s="13" t="s">
        <v>33</v>
      </c>
      <c r="AX185" s="13" t="s">
        <v>86</v>
      </c>
      <c r="AY185" s="153" t="s">
        <v>138</v>
      </c>
    </row>
    <row r="186" spans="2:65" s="11" customFormat="1" ht="22.9" customHeight="1">
      <c r="B186" s="120"/>
      <c r="D186" s="121" t="s">
        <v>77</v>
      </c>
      <c r="E186" s="130" t="s">
        <v>262</v>
      </c>
      <c r="F186" s="130" t="s">
        <v>263</v>
      </c>
      <c r="I186" s="123"/>
      <c r="J186" s="131">
        <f>BK186</f>
        <v>0</v>
      </c>
      <c r="L186" s="120"/>
      <c r="M186" s="125"/>
      <c r="P186" s="126">
        <f>SUM(P187:P197)</f>
        <v>0</v>
      </c>
      <c r="R186" s="126">
        <f>SUM(R187:R197)</f>
        <v>0</v>
      </c>
      <c r="T186" s="127">
        <f>SUM(T187:T197)</f>
        <v>0</v>
      </c>
      <c r="AR186" s="121" t="s">
        <v>86</v>
      </c>
      <c r="AT186" s="128" t="s">
        <v>77</v>
      </c>
      <c r="AU186" s="128" t="s">
        <v>86</v>
      </c>
      <c r="AY186" s="121" t="s">
        <v>138</v>
      </c>
      <c r="BK186" s="129">
        <f>SUM(BK187:BK197)</f>
        <v>0</v>
      </c>
    </row>
    <row r="187" spans="2:65" s="1" customFormat="1" ht="21.75" customHeight="1">
      <c r="B187" s="31"/>
      <c r="C187" s="132" t="s">
        <v>7</v>
      </c>
      <c r="D187" s="132" t="s">
        <v>140</v>
      </c>
      <c r="E187" s="133" t="s">
        <v>265</v>
      </c>
      <c r="F187" s="134" t="s">
        <v>266</v>
      </c>
      <c r="G187" s="135" t="s">
        <v>207</v>
      </c>
      <c r="H187" s="136">
        <v>14.4</v>
      </c>
      <c r="I187" s="137"/>
      <c r="J187" s="138">
        <f>ROUND(I187*H187,2)</f>
        <v>0</v>
      </c>
      <c r="K187" s="134" t="s">
        <v>144</v>
      </c>
      <c r="L187" s="31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145</v>
      </c>
      <c r="AT187" s="143" t="s">
        <v>140</v>
      </c>
      <c r="AU187" s="143" t="s">
        <v>88</v>
      </c>
      <c r="AY187" s="16" t="s">
        <v>138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145</v>
      </c>
      <c r="BM187" s="143" t="s">
        <v>404</v>
      </c>
    </row>
    <row r="188" spans="2:65" s="13" customFormat="1">
      <c r="B188" s="152"/>
      <c r="D188" s="146" t="s">
        <v>147</v>
      </c>
      <c r="E188" s="153" t="s">
        <v>1</v>
      </c>
      <c r="F188" s="154" t="s">
        <v>268</v>
      </c>
      <c r="H188" s="155">
        <v>14.4</v>
      </c>
      <c r="I188" s="156"/>
      <c r="L188" s="152"/>
      <c r="M188" s="157"/>
      <c r="T188" s="158"/>
      <c r="AT188" s="153" t="s">
        <v>147</v>
      </c>
      <c r="AU188" s="153" t="s">
        <v>88</v>
      </c>
      <c r="AV188" s="13" t="s">
        <v>88</v>
      </c>
      <c r="AW188" s="13" t="s">
        <v>33</v>
      </c>
      <c r="AX188" s="13" t="s">
        <v>86</v>
      </c>
      <c r="AY188" s="153" t="s">
        <v>138</v>
      </c>
    </row>
    <row r="189" spans="2:65" s="1" customFormat="1" ht="24.2" customHeight="1">
      <c r="B189" s="31"/>
      <c r="C189" s="132" t="s">
        <v>336</v>
      </c>
      <c r="D189" s="132" t="s">
        <v>140</v>
      </c>
      <c r="E189" s="133" t="s">
        <v>270</v>
      </c>
      <c r="F189" s="134" t="s">
        <v>271</v>
      </c>
      <c r="G189" s="135" t="s">
        <v>207</v>
      </c>
      <c r="H189" s="136">
        <v>72</v>
      </c>
      <c r="I189" s="137"/>
      <c r="J189" s="138">
        <f>ROUND(I189*H189,2)</f>
        <v>0</v>
      </c>
      <c r="K189" s="134" t="s">
        <v>144</v>
      </c>
      <c r="L189" s="31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145</v>
      </c>
      <c r="AT189" s="143" t="s">
        <v>140</v>
      </c>
      <c r="AU189" s="143" t="s">
        <v>88</v>
      </c>
      <c r="AY189" s="16" t="s">
        <v>138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86</v>
      </c>
      <c r="BK189" s="144">
        <f>ROUND(I189*H189,2)</f>
        <v>0</v>
      </c>
      <c r="BL189" s="16" t="s">
        <v>145</v>
      </c>
      <c r="BM189" s="143" t="s">
        <v>405</v>
      </c>
    </row>
    <row r="190" spans="2:65" s="13" customFormat="1">
      <c r="B190" s="152"/>
      <c r="D190" s="146" t="s">
        <v>147</v>
      </c>
      <c r="E190" s="153" t="s">
        <v>1</v>
      </c>
      <c r="F190" s="154" t="s">
        <v>335</v>
      </c>
      <c r="H190" s="155">
        <v>72</v>
      </c>
      <c r="I190" s="156"/>
      <c r="L190" s="152"/>
      <c r="M190" s="157"/>
      <c r="T190" s="158"/>
      <c r="AT190" s="153" t="s">
        <v>147</v>
      </c>
      <c r="AU190" s="153" t="s">
        <v>88</v>
      </c>
      <c r="AV190" s="13" t="s">
        <v>88</v>
      </c>
      <c r="AW190" s="13" t="s">
        <v>33</v>
      </c>
      <c r="AX190" s="13" t="s">
        <v>86</v>
      </c>
      <c r="AY190" s="153" t="s">
        <v>138</v>
      </c>
    </row>
    <row r="191" spans="2:65" s="1" customFormat="1" ht="16.5" customHeight="1">
      <c r="B191" s="31"/>
      <c r="C191" s="132" t="s">
        <v>338</v>
      </c>
      <c r="D191" s="132" t="s">
        <v>140</v>
      </c>
      <c r="E191" s="133" t="s">
        <v>275</v>
      </c>
      <c r="F191" s="134" t="s">
        <v>276</v>
      </c>
      <c r="G191" s="135" t="s">
        <v>207</v>
      </c>
      <c r="H191" s="136">
        <v>3.3000000000000002E-2</v>
      </c>
      <c r="I191" s="137"/>
      <c r="J191" s="138">
        <f>ROUND(I191*H191,2)</f>
        <v>0</v>
      </c>
      <c r="K191" s="134" t="s">
        <v>144</v>
      </c>
      <c r="L191" s="31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145</v>
      </c>
      <c r="AT191" s="143" t="s">
        <v>140</v>
      </c>
      <c r="AU191" s="143" t="s">
        <v>88</v>
      </c>
      <c r="AY191" s="16" t="s">
        <v>138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86</v>
      </c>
      <c r="BK191" s="144">
        <f>ROUND(I191*H191,2)</f>
        <v>0</v>
      </c>
      <c r="BL191" s="16" t="s">
        <v>145</v>
      </c>
      <c r="BM191" s="143" t="s">
        <v>406</v>
      </c>
    </row>
    <row r="192" spans="2:65" s="1" customFormat="1" ht="24.2" customHeight="1">
      <c r="B192" s="31"/>
      <c r="C192" s="132" t="s">
        <v>295</v>
      </c>
      <c r="D192" s="132" t="s">
        <v>140</v>
      </c>
      <c r="E192" s="133" t="s">
        <v>280</v>
      </c>
      <c r="F192" s="134" t="s">
        <v>281</v>
      </c>
      <c r="G192" s="135" t="s">
        <v>207</v>
      </c>
      <c r="H192" s="136">
        <v>0.16500000000000001</v>
      </c>
      <c r="I192" s="137"/>
      <c r="J192" s="138">
        <f>ROUND(I192*H192,2)</f>
        <v>0</v>
      </c>
      <c r="K192" s="134" t="s">
        <v>144</v>
      </c>
      <c r="L192" s="31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145</v>
      </c>
      <c r="AT192" s="143" t="s">
        <v>140</v>
      </c>
      <c r="AU192" s="143" t="s">
        <v>88</v>
      </c>
      <c r="AY192" s="16" t="s">
        <v>138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86</v>
      </c>
      <c r="BK192" s="144">
        <f>ROUND(I192*H192,2)</f>
        <v>0</v>
      </c>
      <c r="BL192" s="16" t="s">
        <v>145</v>
      </c>
      <c r="BM192" s="143" t="s">
        <v>407</v>
      </c>
    </row>
    <row r="193" spans="2:65" s="13" customFormat="1">
      <c r="B193" s="152"/>
      <c r="D193" s="146" t="s">
        <v>147</v>
      </c>
      <c r="E193" s="153" t="s">
        <v>1</v>
      </c>
      <c r="F193" s="154" t="s">
        <v>408</v>
      </c>
      <c r="H193" s="155">
        <v>0.16500000000000001</v>
      </c>
      <c r="I193" s="156"/>
      <c r="L193" s="152"/>
      <c r="M193" s="157"/>
      <c r="T193" s="158"/>
      <c r="AT193" s="153" t="s">
        <v>147</v>
      </c>
      <c r="AU193" s="153" t="s">
        <v>88</v>
      </c>
      <c r="AV193" s="13" t="s">
        <v>88</v>
      </c>
      <c r="AW193" s="13" t="s">
        <v>33</v>
      </c>
      <c r="AX193" s="13" t="s">
        <v>86</v>
      </c>
      <c r="AY193" s="153" t="s">
        <v>138</v>
      </c>
    </row>
    <row r="194" spans="2:65" s="1" customFormat="1" ht="44.25" customHeight="1">
      <c r="B194" s="31"/>
      <c r="C194" s="132" t="s">
        <v>168</v>
      </c>
      <c r="D194" s="132" t="s">
        <v>140</v>
      </c>
      <c r="E194" s="133" t="s">
        <v>289</v>
      </c>
      <c r="F194" s="134" t="s">
        <v>290</v>
      </c>
      <c r="G194" s="135" t="s">
        <v>207</v>
      </c>
      <c r="H194" s="136">
        <v>14.4</v>
      </c>
      <c r="I194" s="137"/>
      <c r="J194" s="138">
        <f>ROUND(I194*H194,2)</f>
        <v>0</v>
      </c>
      <c r="K194" s="134" t="s">
        <v>144</v>
      </c>
      <c r="L194" s="31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145</v>
      </c>
      <c r="AT194" s="143" t="s">
        <v>140</v>
      </c>
      <c r="AU194" s="143" t="s">
        <v>88</v>
      </c>
      <c r="AY194" s="16" t="s">
        <v>138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86</v>
      </c>
      <c r="BK194" s="144">
        <f>ROUND(I194*H194,2)</f>
        <v>0</v>
      </c>
      <c r="BL194" s="16" t="s">
        <v>145</v>
      </c>
      <c r="BM194" s="143" t="s">
        <v>409</v>
      </c>
    </row>
    <row r="195" spans="2:65" s="13" customFormat="1">
      <c r="B195" s="152"/>
      <c r="D195" s="146" t="s">
        <v>147</v>
      </c>
      <c r="E195" s="153" t="s">
        <v>1</v>
      </c>
      <c r="F195" s="154" t="s">
        <v>342</v>
      </c>
      <c r="H195" s="155">
        <v>14.4</v>
      </c>
      <c r="I195" s="156"/>
      <c r="L195" s="152"/>
      <c r="M195" s="157"/>
      <c r="T195" s="158"/>
      <c r="AT195" s="153" t="s">
        <v>147</v>
      </c>
      <c r="AU195" s="153" t="s">
        <v>88</v>
      </c>
      <c r="AV195" s="13" t="s">
        <v>88</v>
      </c>
      <c r="AW195" s="13" t="s">
        <v>33</v>
      </c>
      <c r="AX195" s="13" t="s">
        <v>86</v>
      </c>
      <c r="AY195" s="153" t="s">
        <v>138</v>
      </c>
    </row>
    <row r="196" spans="2:65" s="1" customFormat="1" ht="37.9" customHeight="1">
      <c r="B196" s="31"/>
      <c r="C196" s="132" t="s">
        <v>162</v>
      </c>
      <c r="D196" s="132" t="s">
        <v>140</v>
      </c>
      <c r="E196" s="133" t="s">
        <v>410</v>
      </c>
      <c r="F196" s="134" t="s">
        <v>411</v>
      </c>
      <c r="G196" s="135" t="s">
        <v>207</v>
      </c>
      <c r="H196" s="136">
        <v>3.3000000000000002E-2</v>
      </c>
      <c r="I196" s="137"/>
      <c r="J196" s="138">
        <f>ROUND(I196*H196,2)</f>
        <v>0</v>
      </c>
      <c r="K196" s="134" t="s">
        <v>144</v>
      </c>
      <c r="L196" s="31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412</v>
      </c>
      <c r="AT196" s="143" t="s">
        <v>140</v>
      </c>
      <c r="AU196" s="143" t="s">
        <v>88</v>
      </c>
      <c r="AY196" s="16" t="s">
        <v>138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86</v>
      </c>
      <c r="BK196" s="144">
        <f>ROUND(I196*H196,2)</f>
        <v>0</v>
      </c>
      <c r="BL196" s="16" t="s">
        <v>412</v>
      </c>
      <c r="BM196" s="143" t="s">
        <v>413</v>
      </c>
    </row>
    <row r="197" spans="2:65" s="13" customFormat="1">
      <c r="B197" s="152"/>
      <c r="D197" s="146" t="s">
        <v>147</v>
      </c>
      <c r="E197" s="153" t="s">
        <v>1</v>
      </c>
      <c r="F197" s="154" t="s">
        <v>414</v>
      </c>
      <c r="H197" s="155">
        <v>3.3000000000000002E-2</v>
      </c>
      <c r="I197" s="156"/>
      <c r="L197" s="152"/>
      <c r="M197" s="157"/>
      <c r="T197" s="158"/>
      <c r="AT197" s="153" t="s">
        <v>147</v>
      </c>
      <c r="AU197" s="153" t="s">
        <v>88</v>
      </c>
      <c r="AV197" s="13" t="s">
        <v>88</v>
      </c>
      <c r="AW197" s="13" t="s">
        <v>33</v>
      </c>
      <c r="AX197" s="13" t="s">
        <v>86</v>
      </c>
      <c r="AY197" s="153" t="s">
        <v>138</v>
      </c>
    </row>
    <row r="198" spans="2:65" s="11" customFormat="1" ht="22.9" customHeight="1">
      <c r="B198" s="120"/>
      <c r="D198" s="121" t="s">
        <v>77</v>
      </c>
      <c r="E198" s="130" t="s">
        <v>293</v>
      </c>
      <c r="F198" s="130" t="s">
        <v>294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</v>
      </c>
      <c r="T198" s="127">
        <f>SUM(T199:T200)</f>
        <v>0</v>
      </c>
      <c r="AR198" s="121" t="s">
        <v>86</v>
      </c>
      <c r="AT198" s="128" t="s">
        <v>77</v>
      </c>
      <c r="AU198" s="128" t="s">
        <v>86</v>
      </c>
      <c r="AY198" s="121" t="s">
        <v>138</v>
      </c>
      <c r="BK198" s="129">
        <f>SUM(BK199:BK200)</f>
        <v>0</v>
      </c>
    </row>
    <row r="199" spans="2:65" s="1" customFormat="1" ht="24.2" customHeight="1">
      <c r="B199" s="31"/>
      <c r="C199" s="132" t="s">
        <v>173</v>
      </c>
      <c r="D199" s="132" t="s">
        <v>140</v>
      </c>
      <c r="E199" s="133" t="s">
        <v>296</v>
      </c>
      <c r="F199" s="134" t="s">
        <v>297</v>
      </c>
      <c r="G199" s="135" t="s">
        <v>207</v>
      </c>
      <c r="H199" s="136">
        <v>4.0000000000000001E-3</v>
      </c>
      <c r="I199" s="137"/>
      <c r="J199" s="138">
        <f>ROUND(I199*H199,2)</f>
        <v>0</v>
      </c>
      <c r="K199" s="134" t="s">
        <v>144</v>
      </c>
      <c r="L199" s="31"/>
      <c r="M199" s="139" t="s">
        <v>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145</v>
      </c>
      <c r="AT199" s="143" t="s">
        <v>140</v>
      </c>
      <c r="AU199" s="143" t="s">
        <v>88</v>
      </c>
      <c r="AY199" s="16" t="s">
        <v>138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145</v>
      </c>
      <c r="BM199" s="143" t="s">
        <v>415</v>
      </c>
    </row>
    <row r="200" spans="2:65" s="13" customFormat="1">
      <c r="B200" s="152"/>
      <c r="D200" s="146" t="s">
        <v>147</v>
      </c>
      <c r="E200" s="153" t="s">
        <v>1</v>
      </c>
      <c r="F200" s="154" t="s">
        <v>416</v>
      </c>
      <c r="H200" s="155">
        <v>4.0000000000000001E-3</v>
      </c>
      <c r="I200" s="156"/>
      <c r="L200" s="152"/>
      <c r="M200" s="176"/>
      <c r="N200" s="177"/>
      <c r="O200" s="177"/>
      <c r="P200" s="177"/>
      <c r="Q200" s="177"/>
      <c r="R200" s="177"/>
      <c r="S200" s="177"/>
      <c r="T200" s="178"/>
      <c r="AT200" s="153" t="s">
        <v>147</v>
      </c>
      <c r="AU200" s="153" t="s">
        <v>88</v>
      </c>
      <c r="AV200" s="13" t="s">
        <v>88</v>
      </c>
      <c r="AW200" s="13" t="s">
        <v>33</v>
      </c>
      <c r="AX200" s="13" t="s">
        <v>86</v>
      </c>
      <c r="AY200" s="153" t="s">
        <v>138</v>
      </c>
    </row>
    <row r="201" spans="2:65" s="1" customFormat="1" ht="6.95" customHeight="1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31"/>
    </row>
  </sheetData>
  <sheetProtection algorithmName="SHA-512" hashValue="BsmWChjpjJFopF7XGi8yJKEua/xzXaebK4NNo+WzwKTkHs+lH0XRMGPlv3F6GeKRYBvOVGdb8xJRiOVwCQu+AA==" saltValue="veDZ3ln29iJmGXn+a3h4ojr/51yUe3gufuPO5cN75ZhVu/b2JUTivWUjoLt/Qn3DvHeib9KipuejXYYb1KkbkQ==" spinCount="100000" sheet="1" objects="1" scenarios="1" formatColumns="0" formatRows="0" autoFilter="0"/>
  <autoFilter ref="C122:K200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44"/>
  <sheetViews>
    <sheetView showGridLines="0" topLeftCell="A4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417</v>
      </c>
      <c r="H4" s="19"/>
    </row>
    <row r="5" spans="2:8" ht="12" customHeight="1">
      <c r="B5" s="19"/>
      <c r="C5" s="23" t="s">
        <v>13</v>
      </c>
      <c r="D5" s="241" t="s">
        <v>14</v>
      </c>
      <c r="E5" s="212"/>
      <c r="F5" s="212"/>
      <c r="H5" s="19"/>
    </row>
    <row r="6" spans="2:8" ht="36.950000000000003" customHeight="1">
      <c r="B6" s="19"/>
      <c r="C6" s="25" t="s">
        <v>16</v>
      </c>
      <c r="D6" s="238" t="s">
        <v>17</v>
      </c>
      <c r="E6" s="212"/>
      <c r="F6" s="212"/>
      <c r="H6" s="19"/>
    </row>
    <row r="7" spans="2:8" ht="16.5" customHeight="1">
      <c r="B7" s="19"/>
      <c r="C7" s="26" t="s">
        <v>22</v>
      </c>
      <c r="D7" s="51" t="str">
        <f>'Rekapitulace stavby'!AN8</f>
        <v>2. 9. 2025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59</v>
      </c>
      <c r="D9" s="114" t="s">
        <v>60</v>
      </c>
      <c r="E9" s="114" t="s">
        <v>125</v>
      </c>
      <c r="F9" s="115" t="s">
        <v>418</v>
      </c>
      <c r="H9" s="112"/>
    </row>
    <row r="10" spans="2:8" s="1" customFormat="1" ht="26.45" customHeight="1">
      <c r="B10" s="31"/>
      <c r="C10" s="179" t="s">
        <v>83</v>
      </c>
      <c r="D10" s="179" t="s">
        <v>84</v>
      </c>
      <c r="H10" s="31"/>
    </row>
    <row r="11" spans="2:8" s="1" customFormat="1" ht="16.899999999999999" customHeight="1">
      <c r="B11" s="31"/>
      <c r="C11" s="180" t="s">
        <v>95</v>
      </c>
      <c r="D11" s="181" t="s">
        <v>1</v>
      </c>
      <c r="E11" s="182" t="s">
        <v>1</v>
      </c>
      <c r="F11" s="183">
        <v>17.68</v>
      </c>
      <c r="H11" s="31"/>
    </row>
    <row r="12" spans="2:8" s="1" customFormat="1" ht="16.899999999999999" customHeight="1">
      <c r="B12" s="31"/>
      <c r="C12" s="184" t="s">
        <v>1</v>
      </c>
      <c r="D12" s="184" t="s">
        <v>182</v>
      </c>
      <c r="E12" s="16" t="s">
        <v>1</v>
      </c>
      <c r="F12" s="185">
        <v>0</v>
      </c>
      <c r="H12" s="31"/>
    </row>
    <row r="13" spans="2:8" s="1" customFormat="1" ht="16.899999999999999" customHeight="1">
      <c r="B13" s="31"/>
      <c r="C13" s="184" t="s">
        <v>95</v>
      </c>
      <c r="D13" s="184" t="s">
        <v>183</v>
      </c>
      <c r="E13" s="16" t="s">
        <v>1</v>
      </c>
      <c r="F13" s="185">
        <v>17.68</v>
      </c>
      <c r="H13" s="31"/>
    </row>
    <row r="14" spans="2:8" s="1" customFormat="1" ht="16.899999999999999" customHeight="1">
      <c r="B14" s="31"/>
      <c r="C14" s="186" t="s">
        <v>419</v>
      </c>
      <c r="H14" s="31"/>
    </row>
    <row r="15" spans="2:8" s="1" customFormat="1" ht="16.899999999999999" customHeight="1">
      <c r="B15" s="31"/>
      <c r="C15" s="184" t="s">
        <v>178</v>
      </c>
      <c r="D15" s="184" t="s">
        <v>179</v>
      </c>
      <c r="E15" s="16" t="s">
        <v>180</v>
      </c>
      <c r="F15" s="185">
        <v>17.68</v>
      </c>
      <c r="H15" s="31"/>
    </row>
    <row r="16" spans="2:8" s="1" customFormat="1" ht="16.899999999999999" customHeight="1">
      <c r="B16" s="31"/>
      <c r="C16" s="184" t="s">
        <v>185</v>
      </c>
      <c r="D16" s="184" t="s">
        <v>186</v>
      </c>
      <c r="E16" s="16" t="s">
        <v>180</v>
      </c>
      <c r="F16" s="185">
        <v>17.68</v>
      </c>
      <c r="H16" s="31"/>
    </row>
    <row r="17" spans="2:8" s="1" customFormat="1" ht="16.899999999999999" customHeight="1">
      <c r="B17" s="31"/>
      <c r="C17" s="180" t="s">
        <v>104</v>
      </c>
      <c r="D17" s="181" t="s">
        <v>1</v>
      </c>
      <c r="E17" s="182" t="s">
        <v>1</v>
      </c>
      <c r="F17" s="183">
        <v>3.89</v>
      </c>
      <c r="H17" s="31"/>
    </row>
    <row r="18" spans="2:8" s="1" customFormat="1" ht="16.899999999999999" customHeight="1">
      <c r="B18" s="31"/>
      <c r="C18" s="184" t="s">
        <v>1</v>
      </c>
      <c r="D18" s="184" t="s">
        <v>191</v>
      </c>
      <c r="E18" s="16" t="s">
        <v>1</v>
      </c>
      <c r="F18" s="185">
        <v>0</v>
      </c>
      <c r="H18" s="31"/>
    </row>
    <row r="19" spans="2:8" s="1" customFormat="1" ht="16.899999999999999" customHeight="1">
      <c r="B19" s="31"/>
      <c r="C19" s="184" t="s">
        <v>104</v>
      </c>
      <c r="D19" s="184" t="s">
        <v>192</v>
      </c>
      <c r="E19" s="16" t="s">
        <v>1</v>
      </c>
      <c r="F19" s="185">
        <v>3.89</v>
      </c>
      <c r="H19" s="31"/>
    </row>
    <row r="20" spans="2:8" s="1" customFormat="1" ht="16.899999999999999" customHeight="1">
      <c r="B20" s="31"/>
      <c r="C20" s="186" t="s">
        <v>419</v>
      </c>
      <c r="H20" s="31"/>
    </row>
    <row r="21" spans="2:8" s="1" customFormat="1" ht="22.5">
      <c r="B21" s="31"/>
      <c r="C21" s="184" t="s">
        <v>188</v>
      </c>
      <c r="D21" s="184" t="s">
        <v>189</v>
      </c>
      <c r="E21" s="16" t="s">
        <v>143</v>
      </c>
      <c r="F21" s="185">
        <v>3.89</v>
      </c>
      <c r="H21" s="31"/>
    </row>
    <row r="22" spans="2:8" s="1" customFormat="1" ht="16.899999999999999" customHeight="1">
      <c r="B22" s="31"/>
      <c r="C22" s="184" t="s">
        <v>194</v>
      </c>
      <c r="D22" s="184" t="s">
        <v>195</v>
      </c>
      <c r="E22" s="16" t="s">
        <v>143</v>
      </c>
      <c r="F22" s="185">
        <v>3.89</v>
      </c>
      <c r="H22" s="31"/>
    </row>
    <row r="23" spans="2:8" s="1" customFormat="1" ht="16.899999999999999" customHeight="1">
      <c r="B23" s="31"/>
      <c r="C23" s="180" t="s">
        <v>97</v>
      </c>
      <c r="D23" s="181" t="s">
        <v>1</v>
      </c>
      <c r="E23" s="182" t="s">
        <v>1</v>
      </c>
      <c r="F23" s="183">
        <v>0.71499999999999997</v>
      </c>
      <c r="H23" s="31"/>
    </row>
    <row r="24" spans="2:8" s="1" customFormat="1" ht="16.899999999999999" customHeight="1">
      <c r="B24" s="31"/>
      <c r="C24" s="184" t="s">
        <v>1</v>
      </c>
      <c r="D24" s="184" t="s">
        <v>233</v>
      </c>
      <c r="E24" s="16" t="s">
        <v>1</v>
      </c>
      <c r="F24" s="185">
        <v>0</v>
      </c>
      <c r="H24" s="31"/>
    </row>
    <row r="25" spans="2:8" s="1" customFormat="1" ht="16.899999999999999" customHeight="1">
      <c r="B25" s="31"/>
      <c r="C25" s="184" t="s">
        <v>1</v>
      </c>
      <c r="D25" s="184" t="s">
        <v>234</v>
      </c>
      <c r="E25" s="16" t="s">
        <v>1</v>
      </c>
      <c r="F25" s="185">
        <v>0.71499999999999997</v>
      </c>
      <c r="H25" s="31"/>
    </row>
    <row r="26" spans="2:8" s="1" customFormat="1" ht="16.899999999999999" customHeight="1">
      <c r="B26" s="31"/>
      <c r="C26" s="184" t="s">
        <v>97</v>
      </c>
      <c r="D26" s="184" t="s">
        <v>216</v>
      </c>
      <c r="E26" s="16" t="s">
        <v>1</v>
      </c>
      <c r="F26" s="185">
        <v>0.71499999999999997</v>
      </c>
      <c r="H26" s="31"/>
    </row>
    <row r="27" spans="2:8" s="1" customFormat="1" ht="16.899999999999999" customHeight="1">
      <c r="B27" s="31"/>
      <c r="C27" s="186" t="s">
        <v>419</v>
      </c>
      <c r="H27" s="31"/>
    </row>
    <row r="28" spans="2:8" s="1" customFormat="1" ht="16.899999999999999" customHeight="1">
      <c r="B28" s="31"/>
      <c r="C28" s="184" t="s">
        <v>230</v>
      </c>
      <c r="D28" s="184" t="s">
        <v>231</v>
      </c>
      <c r="E28" s="16" t="s">
        <v>143</v>
      </c>
      <c r="F28" s="185">
        <v>0.71499999999999997</v>
      </c>
      <c r="H28" s="31"/>
    </row>
    <row r="29" spans="2:8" s="1" customFormat="1" ht="22.5">
      <c r="B29" s="31"/>
      <c r="C29" s="184" t="s">
        <v>188</v>
      </c>
      <c r="D29" s="184" t="s">
        <v>189</v>
      </c>
      <c r="E29" s="16" t="s">
        <v>143</v>
      </c>
      <c r="F29" s="185">
        <v>3.89</v>
      </c>
      <c r="H29" s="31"/>
    </row>
    <row r="30" spans="2:8" s="1" customFormat="1" ht="16.899999999999999" customHeight="1">
      <c r="B30" s="31"/>
      <c r="C30" s="184" t="s">
        <v>198</v>
      </c>
      <c r="D30" s="184" t="s">
        <v>199</v>
      </c>
      <c r="E30" s="16" t="s">
        <v>143</v>
      </c>
      <c r="F30" s="185">
        <v>5.9059999999999997</v>
      </c>
      <c r="H30" s="31"/>
    </row>
    <row r="31" spans="2:8" s="1" customFormat="1" ht="16.899999999999999" customHeight="1">
      <c r="B31" s="31"/>
      <c r="C31" s="180" t="s">
        <v>100</v>
      </c>
      <c r="D31" s="181" t="s">
        <v>1</v>
      </c>
      <c r="E31" s="182" t="s">
        <v>1</v>
      </c>
      <c r="F31" s="183">
        <v>3.1030000000000002</v>
      </c>
      <c r="H31" s="31"/>
    </row>
    <row r="32" spans="2:8" s="1" customFormat="1" ht="16.899999999999999" customHeight="1">
      <c r="B32" s="31"/>
      <c r="C32" s="184" t="s">
        <v>1</v>
      </c>
      <c r="D32" s="184" t="s">
        <v>214</v>
      </c>
      <c r="E32" s="16" t="s">
        <v>1</v>
      </c>
      <c r="F32" s="185">
        <v>0</v>
      </c>
      <c r="H32" s="31"/>
    </row>
    <row r="33" spans="2:8" s="1" customFormat="1" ht="16.899999999999999" customHeight="1">
      <c r="B33" s="31"/>
      <c r="C33" s="184" t="s">
        <v>1</v>
      </c>
      <c r="D33" s="184" t="s">
        <v>215</v>
      </c>
      <c r="E33" s="16" t="s">
        <v>1</v>
      </c>
      <c r="F33" s="185">
        <v>3.1030000000000002</v>
      </c>
      <c r="H33" s="31"/>
    </row>
    <row r="34" spans="2:8" s="1" customFormat="1" ht="16.899999999999999" customHeight="1">
      <c r="B34" s="31"/>
      <c r="C34" s="184" t="s">
        <v>100</v>
      </c>
      <c r="D34" s="184" t="s">
        <v>216</v>
      </c>
      <c r="E34" s="16" t="s">
        <v>1</v>
      </c>
      <c r="F34" s="185">
        <v>3.1030000000000002</v>
      </c>
      <c r="H34" s="31"/>
    </row>
    <row r="35" spans="2:8" s="1" customFormat="1" ht="16.899999999999999" customHeight="1">
      <c r="B35" s="31"/>
      <c r="C35" s="186" t="s">
        <v>419</v>
      </c>
      <c r="H35" s="31"/>
    </row>
    <row r="36" spans="2:8" s="1" customFormat="1" ht="16.899999999999999" customHeight="1">
      <c r="B36" s="31"/>
      <c r="C36" s="184" t="s">
        <v>211</v>
      </c>
      <c r="D36" s="184" t="s">
        <v>212</v>
      </c>
      <c r="E36" s="16" t="s">
        <v>143</v>
      </c>
      <c r="F36" s="185">
        <v>3.1030000000000002</v>
      </c>
      <c r="H36" s="31"/>
    </row>
    <row r="37" spans="2:8" s="1" customFormat="1" ht="22.5">
      <c r="B37" s="31"/>
      <c r="C37" s="184" t="s">
        <v>188</v>
      </c>
      <c r="D37" s="184" t="s">
        <v>189</v>
      </c>
      <c r="E37" s="16" t="s">
        <v>143</v>
      </c>
      <c r="F37" s="185">
        <v>3.89</v>
      </c>
      <c r="H37" s="31"/>
    </row>
    <row r="38" spans="2:8" s="1" customFormat="1" ht="16.899999999999999" customHeight="1">
      <c r="B38" s="31"/>
      <c r="C38" s="184" t="s">
        <v>198</v>
      </c>
      <c r="D38" s="184" t="s">
        <v>199</v>
      </c>
      <c r="E38" s="16" t="s">
        <v>143</v>
      </c>
      <c r="F38" s="185">
        <v>5.9059999999999997</v>
      </c>
      <c r="H38" s="31"/>
    </row>
    <row r="39" spans="2:8" s="1" customFormat="1" ht="16.899999999999999" customHeight="1">
      <c r="B39" s="31"/>
      <c r="C39" s="184" t="s">
        <v>218</v>
      </c>
      <c r="D39" s="184" t="s">
        <v>219</v>
      </c>
      <c r="E39" s="16" t="s">
        <v>207</v>
      </c>
      <c r="F39" s="185">
        <v>5.8959999999999999</v>
      </c>
      <c r="H39" s="31"/>
    </row>
    <row r="40" spans="2:8" s="1" customFormat="1" ht="16.899999999999999" customHeight="1">
      <c r="B40" s="31"/>
      <c r="C40" s="180" t="s">
        <v>106</v>
      </c>
      <c r="D40" s="181" t="s">
        <v>1</v>
      </c>
      <c r="E40" s="182" t="s">
        <v>1</v>
      </c>
      <c r="F40" s="183">
        <v>9.7240000000000002</v>
      </c>
      <c r="H40" s="31"/>
    </row>
    <row r="41" spans="2:8" s="1" customFormat="1" ht="22.5">
      <c r="B41" s="31"/>
      <c r="C41" s="184" t="s">
        <v>1</v>
      </c>
      <c r="D41" s="184" t="s">
        <v>148</v>
      </c>
      <c r="E41" s="16" t="s">
        <v>1</v>
      </c>
      <c r="F41" s="185">
        <v>0</v>
      </c>
      <c r="H41" s="31"/>
    </row>
    <row r="42" spans="2:8" s="1" customFormat="1" ht="16.899999999999999" customHeight="1">
      <c r="B42" s="31"/>
      <c r="C42" s="184" t="s">
        <v>106</v>
      </c>
      <c r="D42" s="184" t="s">
        <v>149</v>
      </c>
      <c r="E42" s="16" t="s">
        <v>1</v>
      </c>
      <c r="F42" s="185">
        <v>9.7240000000000002</v>
      </c>
      <c r="H42" s="31"/>
    </row>
    <row r="43" spans="2:8" s="1" customFormat="1" ht="16.899999999999999" customHeight="1">
      <c r="B43" s="31"/>
      <c r="C43" s="186" t="s">
        <v>419</v>
      </c>
      <c r="H43" s="31"/>
    </row>
    <row r="44" spans="2:8" s="1" customFormat="1" ht="22.5">
      <c r="B44" s="31"/>
      <c r="C44" s="184" t="s">
        <v>141</v>
      </c>
      <c r="D44" s="184" t="s">
        <v>142</v>
      </c>
      <c r="E44" s="16" t="s">
        <v>143</v>
      </c>
      <c r="F44" s="185">
        <v>3.89</v>
      </c>
      <c r="H44" s="31"/>
    </row>
    <row r="45" spans="2:8" s="1" customFormat="1" ht="22.5">
      <c r="B45" s="31"/>
      <c r="C45" s="184" t="s">
        <v>153</v>
      </c>
      <c r="D45" s="184" t="s">
        <v>154</v>
      </c>
      <c r="E45" s="16" t="s">
        <v>143</v>
      </c>
      <c r="F45" s="185">
        <v>2.9169999999999998</v>
      </c>
      <c r="H45" s="31"/>
    </row>
    <row r="46" spans="2:8" s="1" customFormat="1" ht="22.5">
      <c r="B46" s="31"/>
      <c r="C46" s="184" t="s">
        <v>159</v>
      </c>
      <c r="D46" s="184" t="s">
        <v>160</v>
      </c>
      <c r="E46" s="16" t="s">
        <v>143</v>
      </c>
      <c r="F46" s="185">
        <v>2.9169999999999998</v>
      </c>
      <c r="H46" s="31"/>
    </row>
    <row r="47" spans="2:8" s="1" customFormat="1" ht="16.899999999999999" customHeight="1">
      <c r="B47" s="31"/>
      <c r="C47" s="184" t="s">
        <v>198</v>
      </c>
      <c r="D47" s="184" t="s">
        <v>199</v>
      </c>
      <c r="E47" s="16" t="s">
        <v>143</v>
      </c>
      <c r="F47" s="185">
        <v>5.9059999999999997</v>
      </c>
      <c r="H47" s="31"/>
    </row>
    <row r="48" spans="2:8" s="1" customFormat="1" ht="16.899999999999999" customHeight="1">
      <c r="B48" s="31"/>
      <c r="C48" s="184" t="s">
        <v>265</v>
      </c>
      <c r="D48" s="184" t="s">
        <v>266</v>
      </c>
      <c r="E48" s="16" t="s">
        <v>207</v>
      </c>
      <c r="F48" s="185">
        <v>18.475999999999999</v>
      </c>
      <c r="H48" s="31"/>
    </row>
    <row r="49" spans="2:8" s="1" customFormat="1" ht="16.899999999999999" customHeight="1">
      <c r="B49" s="31"/>
      <c r="C49" s="180" t="s">
        <v>102</v>
      </c>
      <c r="D49" s="181" t="s">
        <v>1</v>
      </c>
      <c r="E49" s="182" t="s">
        <v>1</v>
      </c>
      <c r="F49" s="183">
        <v>5.9059999999999997</v>
      </c>
      <c r="H49" s="31"/>
    </row>
    <row r="50" spans="2:8" s="1" customFormat="1" ht="16.899999999999999" customHeight="1">
      <c r="B50" s="31"/>
      <c r="C50" s="184" t="s">
        <v>1</v>
      </c>
      <c r="D50" s="184" t="s">
        <v>201</v>
      </c>
      <c r="E50" s="16" t="s">
        <v>1</v>
      </c>
      <c r="F50" s="185">
        <v>0</v>
      </c>
      <c r="H50" s="31"/>
    </row>
    <row r="51" spans="2:8" s="1" customFormat="1" ht="16.899999999999999" customHeight="1">
      <c r="B51" s="31"/>
      <c r="C51" s="184" t="s">
        <v>102</v>
      </c>
      <c r="D51" s="184" t="s">
        <v>202</v>
      </c>
      <c r="E51" s="16" t="s">
        <v>1</v>
      </c>
      <c r="F51" s="185">
        <v>5.9059999999999997</v>
      </c>
      <c r="H51" s="31"/>
    </row>
    <row r="52" spans="2:8" s="1" customFormat="1" ht="16.899999999999999" customHeight="1">
      <c r="B52" s="31"/>
      <c r="C52" s="186" t="s">
        <v>419</v>
      </c>
      <c r="H52" s="31"/>
    </row>
    <row r="53" spans="2:8" s="1" customFormat="1" ht="16.899999999999999" customHeight="1">
      <c r="B53" s="31"/>
      <c r="C53" s="184" t="s">
        <v>198</v>
      </c>
      <c r="D53" s="184" t="s">
        <v>199</v>
      </c>
      <c r="E53" s="16" t="s">
        <v>143</v>
      </c>
      <c r="F53" s="185">
        <v>5.9059999999999997</v>
      </c>
      <c r="H53" s="31"/>
    </row>
    <row r="54" spans="2:8" s="1" customFormat="1" ht="22.5">
      <c r="B54" s="31"/>
      <c r="C54" s="184" t="s">
        <v>188</v>
      </c>
      <c r="D54" s="184" t="s">
        <v>189</v>
      </c>
      <c r="E54" s="16" t="s">
        <v>143</v>
      </c>
      <c r="F54" s="185">
        <v>3.89</v>
      </c>
      <c r="H54" s="31"/>
    </row>
    <row r="55" spans="2:8" s="1" customFormat="1" ht="16.899999999999999" customHeight="1">
      <c r="B55" s="31"/>
      <c r="C55" s="184" t="s">
        <v>205</v>
      </c>
      <c r="D55" s="184" t="s">
        <v>206</v>
      </c>
      <c r="E55" s="16" t="s">
        <v>207</v>
      </c>
      <c r="F55" s="185">
        <v>11.221</v>
      </c>
      <c r="H55" s="31"/>
    </row>
    <row r="56" spans="2:8" s="1" customFormat="1" ht="26.45" customHeight="1">
      <c r="B56" s="31"/>
      <c r="C56" s="179" t="s">
        <v>89</v>
      </c>
      <c r="D56" s="179" t="s">
        <v>90</v>
      </c>
      <c r="H56" s="31"/>
    </row>
    <row r="57" spans="2:8" s="1" customFormat="1" ht="16.899999999999999" customHeight="1">
      <c r="B57" s="31"/>
      <c r="C57" s="180" t="s">
        <v>95</v>
      </c>
      <c r="D57" s="181" t="s">
        <v>1</v>
      </c>
      <c r="E57" s="182" t="s">
        <v>1</v>
      </c>
      <c r="F57" s="183">
        <v>13.78</v>
      </c>
      <c r="H57" s="31"/>
    </row>
    <row r="58" spans="2:8" s="1" customFormat="1" ht="16.899999999999999" customHeight="1">
      <c r="B58" s="31"/>
      <c r="C58" s="184" t="s">
        <v>1</v>
      </c>
      <c r="D58" s="184" t="s">
        <v>182</v>
      </c>
      <c r="E58" s="16" t="s">
        <v>1</v>
      </c>
      <c r="F58" s="185">
        <v>0</v>
      </c>
      <c r="H58" s="31"/>
    </row>
    <row r="59" spans="2:8" s="1" customFormat="1" ht="16.899999999999999" customHeight="1">
      <c r="B59" s="31"/>
      <c r="C59" s="184" t="s">
        <v>95</v>
      </c>
      <c r="D59" s="184" t="s">
        <v>316</v>
      </c>
      <c r="E59" s="16" t="s">
        <v>1</v>
      </c>
      <c r="F59" s="185">
        <v>13.78</v>
      </c>
      <c r="H59" s="31"/>
    </row>
    <row r="60" spans="2:8" s="1" customFormat="1" ht="16.899999999999999" customHeight="1">
      <c r="B60" s="31"/>
      <c r="C60" s="186" t="s">
        <v>419</v>
      </c>
      <c r="H60" s="31"/>
    </row>
    <row r="61" spans="2:8" s="1" customFormat="1" ht="16.899999999999999" customHeight="1">
      <c r="B61" s="31"/>
      <c r="C61" s="184" t="s">
        <v>313</v>
      </c>
      <c r="D61" s="184" t="s">
        <v>314</v>
      </c>
      <c r="E61" s="16" t="s">
        <v>180</v>
      </c>
      <c r="F61" s="185">
        <v>13.78</v>
      </c>
      <c r="H61" s="31"/>
    </row>
    <row r="62" spans="2:8" s="1" customFormat="1" ht="16.899999999999999" customHeight="1">
      <c r="B62" s="31"/>
      <c r="C62" s="184" t="s">
        <v>317</v>
      </c>
      <c r="D62" s="184" t="s">
        <v>318</v>
      </c>
      <c r="E62" s="16" t="s">
        <v>180</v>
      </c>
      <c r="F62" s="185">
        <v>13.78</v>
      </c>
      <c r="H62" s="31"/>
    </row>
    <row r="63" spans="2:8" s="1" customFormat="1" ht="16.899999999999999" customHeight="1">
      <c r="B63" s="31"/>
      <c r="C63" s="180" t="s">
        <v>104</v>
      </c>
      <c r="D63" s="181" t="s">
        <v>1</v>
      </c>
      <c r="E63" s="182" t="s">
        <v>1</v>
      </c>
      <c r="F63" s="183">
        <v>3.032</v>
      </c>
      <c r="H63" s="31"/>
    </row>
    <row r="64" spans="2:8" s="1" customFormat="1" ht="16.899999999999999" customHeight="1">
      <c r="B64" s="31"/>
      <c r="C64" s="184" t="s">
        <v>1</v>
      </c>
      <c r="D64" s="184" t="s">
        <v>191</v>
      </c>
      <c r="E64" s="16" t="s">
        <v>1</v>
      </c>
      <c r="F64" s="185">
        <v>0</v>
      </c>
      <c r="H64" s="31"/>
    </row>
    <row r="65" spans="2:8" s="1" customFormat="1" ht="16.899999999999999" customHeight="1">
      <c r="B65" s="31"/>
      <c r="C65" s="184" t="s">
        <v>104</v>
      </c>
      <c r="D65" s="184" t="s">
        <v>192</v>
      </c>
      <c r="E65" s="16" t="s">
        <v>1</v>
      </c>
      <c r="F65" s="185">
        <v>3.032</v>
      </c>
      <c r="H65" s="31"/>
    </row>
    <row r="66" spans="2:8" s="1" customFormat="1" ht="16.899999999999999" customHeight="1">
      <c r="B66" s="31"/>
      <c r="C66" s="186" t="s">
        <v>419</v>
      </c>
      <c r="H66" s="31"/>
    </row>
    <row r="67" spans="2:8" s="1" customFormat="1" ht="22.5">
      <c r="B67" s="31"/>
      <c r="C67" s="184" t="s">
        <v>188</v>
      </c>
      <c r="D67" s="184" t="s">
        <v>189</v>
      </c>
      <c r="E67" s="16" t="s">
        <v>143</v>
      </c>
      <c r="F67" s="185">
        <v>3.032</v>
      </c>
      <c r="H67" s="31"/>
    </row>
    <row r="68" spans="2:8" s="1" customFormat="1" ht="16.899999999999999" customHeight="1">
      <c r="B68" s="31"/>
      <c r="C68" s="184" t="s">
        <v>194</v>
      </c>
      <c r="D68" s="184" t="s">
        <v>195</v>
      </c>
      <c r="E68" s="16" t="s">
        <v>143</v>
      </c>
      <c r="F68" s="185">
        <v>3.032</v>
      </c>
      <c r="H68" s="31"/>
    </row>
    <row r="69" spans="2:8" s="1" customFormat="1" ht="16.899999999999999" customHeight="1">
      <c r="B69" s="31"/>
      <c r="C69" s="180" t="s">
        <v>97</v>
      </c>
      <c r="D69" s="181" t="s">
        <v>1</v>
      </c>
      <c r="E69" s="182" t="s">
        <v>1</v>
      </c>
      <c r="F69" s="183">
        <v>0.71499999999999997</v>
      </c>
      <c r="H69" s="31"/>
    </row>
    <row r="70" spans="2:8" s="1" customFormat="1" ht="16.899999999999999" customHeight="1">
      <c r="B70" s="31"/>
      <c r="C70" s="184" t="s">
        <v>1</v>
      </c>
      <c r="D70" s="184" t="s">
        <v>233</v>
      </c>
      <c r="E70" s="16" t="s">
        <v>1</v>
      </c>
      <c r="F70" s="185">
        <v>0</v>
      </c>
      <c r="H70" s="31"/>
    </row>
    <row r="71" spans="2:8" s="1" customFormat="1" ht="16.899999999999999" customHeight="1">
      <c r="B71" s="31"/>
      <c r="C71" s="184" t="s">
        <v>1</v>
      </c>
      <c r="D71" s="184" t="s">
        <v>234</v>
      </c>
      <c r="E71" s="16" t="s">
        <v>1</v>
      </c>
      <c r="F71" s="185">
        <v>0.71499999999999997</v>
      </c>
      <c r="H71" s="31"/>
    </row>
    <row r="72" spans="2:8" s="1" customFormat="1" ht="16.899999999999999" customHeight="1">
      <c r="B72" s="31"/>
      <c r="C72" s="184" t="s">
        <v>97</v>
      </c>
      <c r="D72" s="184" t="s">
        <v>216</v>
      </c>
      <c r="E72" s="16" t="s">
        <v>1</v>
      </c>
      <c r="F72" s="185">
        <v>0.71499999999999997</v>
      </c>
      <c r="H72" s="31"/>
    </row>
    <row r="73" spans="2:8" s="1" customFormat="1" ht="16.899999999999999" customHeight="1">
      <c r="B73" s="31"/>
      <c r="C73" s="186" t="s">
        <v>419</v>
      </c>
      <c r="H73" s="31"/>
    </row>
    <row r="74" spans="2:8" s="1" customFormat="1" ht="16.899999999999999" customHeight="1">
      <c r="B74" s="31"/>
      <c r="C74" s="184" t="s">
        <v>230</v>
      </c>
      <c r="D74" s="184" t="s">
        <v>231</v>
      </c>
      <c r="E74" s="16" t="s">
        <v>143</v>
      </c>
      <c r="F74" s="185">
        <v>0.71499999999999997</v>
      </c>
      <c r="H74" s="31"/>
    </row>
    <row r="75" spans="2:8" s="1" customFormat="1" ht="22.5">
      <c r="B75" s="31"/>
      <c r="C75" s="184" t="s">
        <v>188</v>
      </c>
      <c r="D75" s="184" t="s">
        <v>189</v>
      </c>
      <c r="E75" s="16" t="s">
        <v>143</v>
      </c>
      <c r="F75" s="185">
        <v>3.032</v>
      </c>
      <c r="H75" s="31"/>
    </row>
    <row r="76" spans="2:8" s="1" customFormat="1" ht="16.899999999999999" customHeight="1">
      <c r="B76" s="31"/>
      <c r="C76" s="184" t="s">
        <v>198</v>
      </c>
      <c r="D76" s="184" t="s">
        <v>199</v>
      </c>
      <c r="E76" s="16" t="s">
        <v>143</v>
      </c>
      <c r="F76" s="185">
        <v>3.7610000000000001</v>
      </c>
      <c r="H76" s="31"/>
    </row>
    <row r="77" spans="2:8" s="1" customFormat="1" ht="16.899999999999999" customHeight="1">
      <c r="B77" s="31"/>
      <c r="C77" s="180" t="s">
        <v>100</v>
      </c>
      <c r="D77" s="181" t="s">
        <v>1</v>
      </c>
      <c r="E77" s="182" t="s">
        <v>1</v>
      </c>
      <c r="F77" s="183">
        <v>3.1030000000000002</v>
      </c>
      <c r="H77" s="31"/>
    </row>
    <row r="78" spans="2:8" s="1" customFormat="1" ht="16.899999999999999" customHeight="1">
      <c r="B78" s="31"/>
      <c r="C78" s="184" t="s">
        <v>1</v>
      </c>
      <c r="D78" s="184" t="s">
        <v>214</v>
      </c>
      <c r="E78" s="16" t="s">
        <v>1</v>
      </c>
      <c r="F78" s="185">
        <v>0</v>
      </c>
      <c r="H78" s="31"/>
    </row>
    <row r="79" spans="2:8" s="1" customFormat="1" ht="16.899999999999999" customHeight="1">
      <c r="B79" s="31"/>
      <c r="C79" s="184" t="s">
        <v>1</v>
      </c>
      <c r="D79" s="184" t="s">
        <v>215</v>
      </c>
      <c r="E79" s="16" t="s">
        <v>1</v>
      </c>
      <c r="F79" s="185">
        <v>3.1030000000000002</v>
      </c>
      <c r="H79" s="31"/>
    </row>
    <row r="80" spans="2:8" s="1" customFormat="1" ht="16.899999999999999" customHeight="1">
      <c r="B80" s="31"/>
      <c r="C80" s="184" t="s">
        <v>100</v>
      </c>
      <c r="D80" s="184" t="s">
        <v>216</v>
      </c>
      <c r="E80" s="16" t="s">
        <v>1</v>
      </c>
      <c r="F80" s="185">
        <v>3.1030000000000002</v>
      </c>
      <c r="H80" s="31"/>
    </row>
    <row r="81" spans="2:8" s="1" customFormat="1" ht="16.899999999999999" customHeight="1">
      <c r="B81" s="31"/>
      <c r="C81" s="186" t="s">
        <v>419</v>
      </c>
      <c r="H81" s="31"/>
    </row>
    <row r="82" spans="2:8" s="1" customFormat="1" ht="16.899999999999999" customHeight="1">
      <c r="B82" s="31"/>
      <c r="C82" s="184" t="s">
        <v>211</v>
      </c>
      <c r="D82" s="184" t="s">
        <v>212</v>
      </c>
      <c r="E82" s="16" t="s">
        <v>143</v>
      </c>
      <c r="F82" s="185">
        <v>3.1030000000000002</v>
      </c>
      <c r="H82" s="31"/>
    </row>
    <row r="83" spans="2:8" s="1" customFormat="1" ht="22.5">
      <c r="B83" s="31"/>
      <c r="C83" s="184" t="s">
        <v>188</v>
      </c>
      <c r="D83" s="184" t="s">
        <v>189</v>
      </c>
      <c r="E83" s="16" t="s">
        <v>143</v>
      </c>
      <c r="F83" s="185">
        <v>3.032</v>
      </c>
      <c r="H83" s="31"/>
    </row>
    <row r="84" spans="2:8" s="1" customFormat="1" ht="16.899999999999999" customHeight="1">
      <c r="B84" s="31"/>
      <c r="C84" s="184" t="s">
        <v>198</v>
      </c>
      <c r="D84" s="184" t="s">
        <v>199</v>
      </c>
      <c r="E84" s="16" t="s">
        <v>143</v>
      </c>
      <c r="F84" s="185">
        <v>3.7610000000000001</v>
      </c>
      <c r="H84" s="31"/>
    </row>
    <row r="85" spans="2:8" s="1" customFormat="1" ht="16.899999999999999" customHeight="1">
      <c r="B85" s="31"/>
      <c r="C85" s="184" t="s">
        <v>218</v>
      </c>
      <c r="D85" s="184" t="s">
        <v>219</v>
      </c>
      <c r="E85" s="16" t="s">
        <v>207</v>
      </c>
      <c r="F85" s="185">
        <v>5.8959999999999999</v>
      </c>
      <c r="H85" s="31"/>
    </row>
    <row r="86" spans="2:8" s="1" customFormat="1" ht="16.899999999999999" customHeight="1">
      <c r="B86" s="31"/>
      <c r="C86" s="180" t="s">
        <v>106</v>
      </c>
      <c r="D86" s="181" t="s">
        <v>1</v>
      </c>
      <c r="E86" s="182" t="s">
        <v>1</v>
      </c>
      <c r="F86" s="183">
        <v>7.5789999999999997</v>
      </c>
      <c r="H86" s="31"/>
    </row>
    <row r="87" spans="2:8" s="1" customFormat="1" ht="22.5">
      <c r="B87" s="31"/>
      <c r="C87" s="184" t="s">
        <v>1</v>
      </c>
      <c r="D87" s="184" t="s">
        <v>148</v>
      </c>
      <c r="E87" s="16" t="s">
        <v>1</v>
      </c>
      <c r="F87" s="185">
        <v>0</v>
      </c>
      <c r="H87" s="31"/>
    </row>
    <row r="88" spans="2:8" s="1" customFormat="1" ht="16.899999999999999" customHeight="1">
      <c r="B88" s="31"/>
      <c r="C88" s="184" t="s">
        <v>106</v>
      </c>
      <c r="D88" s="184" t="s">
        <v>308</v>
      </c>
      <c r="E88" s="16" t="s">
        <v>1</v>
      </c>
      <c r="F88" s="185">
        <v>7.5789999999999997</v>
      </c>
      <c r="H88" s="31"/>
    </row>
    <row r="89" spans="2:8" s="1" customFormat="1" ht="16.899999999999999" customHeight="1">
      <c r="B89" s="31"/>
      <c r="C89" s="186" t="s">
        <v>419</v>
      </c>
      <c r="H89" s="31"/>
    </row>
    <row r="90" spans="2:8" s="1" customFormat="1" ht="22.5">
      <c r="B90" s="31"/>
      <c r="C90" s="184" t="s">
        <v>141</v>
      </c>
      <c r="D90" s="184" t="s">
        <v>142</v>
      </c>
      <c r="E90" s="16" t="s">
        <v>143</v>
      </c>
      <c r="F90" s="185">
        <v>3.032</v>
      </c>
      <c r="H90" s="31"/>
    </row>
    <row r="91" spans="2:8" s="1" customFormat="1" ht="22.5">
      <c r="B91" s="31"/>
      <c r="C91" s="184" t="s">
        <v>153</v>
      </c>
      <c r="D91" s="184" t="s">
        <v>154</v>
      </c>
      <c r="E91" s="16" t="s">
        <v>143</v>
      </c>
      <c r="F91" s="185">
        <v>2.274</v>
      </c>
      <c r="H91" s="31"/>
    </row>
    <row r="92" spans="2:8" s="1" customFormat="1" ht="22.5">
      <c r="B92" s="31"/>
      <c r="C92" s="184" t="s">
        <v>159</v>
      </c>
      <c r="D92" s="184" t="s">
        <v>160</v>
      </c>
      <c r="E92" s="16" t="s">
        <v>143</v>
      </c>
      <c r="F92" s="185">
        <v>2.274</v>
      </c>
      <c r="H92" s="31"/>
    </row>
    <row r="93" spans="2:8" s="1" customFormat="1" ht="16.899999999999999" customHeight="1">
      <c r="B93" s="31"/>
      <c r="C93" s="184" t="s">
        <v>198</v>
      </c>
      <c r="D93" s="184" t="s">
        <v>199</v>
      </c>
      <c r="E93" s="16" t="s">
        <v>143</v>
      </c>
      <c r="F93" s="185">
        <v>3.7610000000000001</v>
      </c>
      <c r="H93" s="31"/>
    </row>
    <row r="94" spans="2:8" s="1" customFormat="1" ht="16.899999999999999" customHeight="1">
      <c r="B94" s="31"/>
      <c r="C94" s="184" t="s">
        <v>265</v>
      </c>
      <c r="D94" s="184" t="s">
        <v>266</v>
      </c>
      <c r="E94" s="16" t="s">
        <v>207</v>
      </c>
      <c r="F94" s="185">
        <v>14.4</v>
      </c>
      <c r="H94" s="31"/>
    </row>
    <row r="95" spans="2:8" s="1" customFormat="1" ht="16.899999999999999" customHeight="1">
      <c r="B95" s="31"/>
      <c r="C95" s="180" t="s">
        <v>102</v>
      </c>
      <c r="D95" s="181" t="s">
        <v>1</v>
      </c>
      <c r="E95" s="182" t="s">
        <v>1</v>
      </c>
      <c r="F95" s="183">
        <v>3.7610000000000001</v>
      </c>
      <c r="H95" s="31"/>
    </row>
    <row r="96" spans="2:8" s="1" customFormat="1" ht="16.899999999999999" customHeight="1">
      <c r="B96" s="31"/>
      <c r="C96" s="184" t="s">
        <v>1</v>
      </c>
      <c r="D96" s="184" t="s">
        <v>201</v>
      </c>
      <c r="E96" s="16" t="s">
        <v>1</v>
      </c>
      <c r="F96" s="185">
        <v>0</v>
      </c>
      <c r="H96" s="31"/>
    </row>
    <row r="97" spans="2:8" s="1" customFormat="1" ht="16.899999999999999" customHeight="1">
      <c r="B97" s="31"/>
      <c r="C97" s="184" t="s">
        <v>102</v>
      </c>
      <c r="D97" s="184" t="s">
        <v>202</v>
      </c>
      <c r="E97" s="16" t="s">
        <v>1</v>
      </c>
      <c r="F97" s="185">
        <v>3.7610000000000001</v>
      </c>
      <c r="H97" s="31"/>
    </row>
    <row r="98" spans="2:8" s="1" customFormat="1" ht="16.899999999999999" customHeight="1">
      <c r="B98" s="31"/>
      <c r="C98" s="186" t="s">
        <v>419</v>
      </c>
      <c r="H98" s="31"/>
    </row>
    <row r="99" spans="2:8" s="1" customFormat="1" ht="16.899999999999999" customHeight="1">
      <c r="B99" s="31"/>
      <c r="C99" s="184" t="s">
        <v>198</v>
      </c>
      <c r="D99" s="184" t="s">
        <v>199</v>
      </c>
      <c r="E99" s="16" t="s">
        <v>143</v>
      </c>
      <c r="F99" s="185">
        <v>3.7610000000000001</v>
      </c>
      <c r="H99" s="31"/>
    </row>
    <row r="100" spans="2:8" s="1" customFormat="1" ht="22.5">
      <c r="B100" s="31"/>
      <c r="C100" s="184" t="s">
        <v>188</v>
      </c>
      <c r="D100" s="184" t="s">
        <v>189</v>
      </c>
      <c r="E100" s="16" t="s">
        <v>143</v>
      </c>
      <c r="F100" s="185">
        <v>3.032</v>
      </c>
      <c r="H100" s="31"/>
    </row>
    <row r="101" spans="2:8" s="1" customFormat="1" ht="16.899999999999999" customHeight="1">
      <c r="B101" s="31"/>
      <c r="C101" s="184" t="s">
        <v>205</v>
      </c>
      <c r="D101" s="184" t="s">
        <v>206</v>
      </c>
      <c r="E101" s="16" t="s">
        <v>207</v>
      </c>
      <c r="F101" s="185">
        <v>7.1459999999999999</v>
      </c>
      <c r="H101" s="31"/>
    </row>
    <row r="102" spans="2:8" s="1" customFormat="1" ht="26.45" customHeight="1">
      <c r="B102" s="31"/>
      <c r="C102" s="179" t="s">
        <v>92</v>
      </c>
      <c r="D102" s="179" t="s">
        <v>93</v>
      </c>
      <c r="H102" s="31"/>
    </row>
    <row r="103" spans="2:8" s="1" customFormat="1" ht="16.899999999999999" customHeight="1">
      <c r="B103" s="31"/>
      <c r="C103" s="180" t="s">
        <v>104</v>
      </c>
      <c r="D103" s="181" t="s">
        <v>1</v>
      </c>
      <c r="E103" s="182" t="s">
        <v>1</v>
      </c>
      <c r="F103" s="183">
        <v>3.032</v>
      </c>
      <c r="H103" s="31"/>
    </row>
    <row r="104" spans="2:8" s="1" customFormat="1" ht="16.899999999999999" customHeight="1">
      <c r="B104" s="31"/>
      <c r="C104" s="184" t="s">
        <v>1</v>
      </c>
      <c r="D104" s="184" t="s">
        <v>191</v>
      </c>
      <c r="E104" s="16" t="s">
        <v>1</v>
      </c>
      <c r="F104" s="185">
        <v>0</v>
      </c>
      <c r="H104" s="31"/>
    </row>
    <row r="105" spans="2:8" s="1" customFormat="1" ht="16.899999999999999" customHeight="1">
      <c r="B105" s="31"/>
      <c r="C105" s="184" t="s">
        <v>104</v>
      </c>
      <c r="D105" s="184" t="s">
        <v>192</v>
      </c>
      <c r="E105" s="16" t="s">
        <v>1</v>
      </c>
      <c r="F105" s="185">
        <v>3.032</v>
      </c>
      <c r="H105" s="31"/>
    </row>
    <row r="106" spans="2:8" s="1" customFormat="1" ht="16.899999999999999" customHeight="1">
      <c r="B106" s="31"/>
      <c r="C106" s="186" t="s">
        <v>419</v>
      </c>
      <c r="H106" s="31"/>
    </row>
    <row r="107" spans="2:8" s="1" customFormat="1" ht="22.5">
      <c r="B107" s="31"/>
      <c r="C107" s="184" t="s">
        <v>188</v>
      </c>
      <c r="D107" s="184" t="s">
        <v>189</v>
      </c>
      <c r="E107" s="16" t="s">
        <v>143</v>
      </c>
      <c r="F107" s="185">
        <v>3.032</v>
      </c>
      <c r="H107" s="31"/>
    </row>
    <row r="108" spans="2:8" s="1" customFormat="1" ht="16.899999999999999" customHeight="1">
      <c r="B108" s="31"/>
      <c r="C108" s="184" t="s">
        <v>194</v>
      </c>
      <c r="D108" s="184" t="s">
        <v>195</v>
      </c>
      <c r="E108" s="16" t="s">
        <v>143</v>
      </c>
      <c r="F108" s="185">
        <v>3.032</v>
      </c>
      <c r="H108" s="31"/>
    </row>
    <row r="109" spans="2:8" s="1" customFormat="1" ht="16.899999999999999" customHeight="1">
      <c r="B109" s="31"/>
      <c r="C109" s="180" t="s">
        <v>97</v>
      </c>
      <c r="D109" s="181" t="s">
        <v>1</v>
      </c>
      <c r="E109" s="182" t="s">
        <v>1</v>
      </c>
      <c r="F109" s="183">
        <v>0.71499999999999997</v>
      </c>
      <c r="H109" s="31"/>
    </row>
    <row r="110" spans="2:8" s="1" customFormat="1" ht="16.899999999999999" customHeight="1">
      <c r="B110" s="31"/>
      <c r="C110" s="184" t="s">
        <v>1</v>
      </c>
      <c r="D110" s="184" t="s">
        <v>233</v>
      </c>
      <c r="E110" s="16" t="s">
        <v>1</v>
      </c>
      <c r="F110" s="185">
        <v>0</v>
      </c>
      <c r="H110" s="31"/>
    </row>
    <row r="111" spans="2:8" s="1" customFormat="1" ht="16.899999999999999" customHeight="1">
      <c r="B111" s="31"/>
      <c r="C111" s="184" t="s">
        <v>1</v>
      </c>
      <c r="D111" s="184" t="s">
        <v>369</v>
      </c>
      <c r="E111" s="16" t="s">
        <v>1</v>
      </c>
      <c r="F111" s="185">
        <v>0.71499999999999997</v>
      </c>
      <c r="H111" s="31"/>
    </row>
    <row r="112" spans="2:8" s="1" customFormat="1" ht="16.899999999999999" customHeight="1">
      <c r="B112" s="31"/>
      <c r="C112" s="184" t="s">
        <v>97</v>
      </c>
      <c r="D112" s="184" t="s">
        <v>216</v>
      </c>
      <c r="E112" s="16" t="s">
        <v>1</v>
      </c>
      <c r="F112" s="185">
        <v>0.71499999999999997</v>
      </c>
      <c r="H112" s="31"/>
    </row>
    <row r="113" spans="2:8" s="1" customFormat="1" ht="16.899999999999999" customHeight="1">
      <c r="B113" s="31"/>
      <c r="C113" s="186" t="s">
        <v>419</v>
      </c>
      <c r="H113" s="31"/>
    </row>
    <row r="114" spans="2:8" s="1" customFormat="1" ht="16.899999999999999" customHeight="1">
      <c r="B114" s="31"/>
      <c r="C114" s="184" t="s">
        <v>230</v>
      </c>
      <c r="D114" s="184" t="s">
        <v>231</v>
      </c>
      <c r="E114" s="16" t="s">
        <v>143</v>
      </c>
      <c r="F114" s="185">
        <v>0.71499999999999997</v>
      </c>
      <c r="H114" s="31"/>
    </row>
    <row r="115" spans="2:8" s="1" customFormat="1" ht="22.5">
      <c r="B115" s="31"/>
      <c r="C115" s="184" t="s">
        <v>188</v>
      </c>
      <c r="D115" s="184" t="s">
        <v>189</v>
      </c>
      <c r="E115" s="16" t="s">
        <v>143</v>
      </c>
      <c r="F115" s="185">
        <v>3.032</v>
      </c>
      <c r="H115" s="31"/>
    </row>
    <row r="116" spans="2:8" s="1" customFormat="1" ht="16.899999999999999" customHeight="1">
      <c r="B116" s="31"/>
      <c r="C116" s="184" t="s">
        <v>198</v>
      </c>
      <c r="D116" s="184" t="s">
        <v>199</v>
      </c>
      <c r="E116" s="16" t="s">
        <v>143</v>
      </c>
      <c r="F116" s="185">
        <v>4.4950000000000001</v>
      </c>
      <c r="H116" s="31"/>
    </row>
    <row r="117" spans="2:8" s="1" customFormat="1" ht="16.899999999999999" customHeight="1">
      <c r="B117" s="31"/>
      <c r="C117" s="180" t="s">
        <v>100</v>
      </c>
      <c r="D117" s="181" t="s">
        <v>1</v>
      </c>
      <c r="E117" s="182" t="s">
        <v>1</v>
      </c>
      <c r="F117" s="183">
        <v>2.3690000000000002</v>
      </c>
      <c r="H117" s="31"/>
    </row>
    <row r="118" spans="2:8" s="1" customFormat="1" ht="16.899999999999999" customHeight="1">
      <c r="B118" s="31"/>
      <c r="C118" s="184" t="s">
        <v>1</v>
      </c>
      <c r="D118" s="184" t="s">
        <v>214</v>
      </c>
      <c r="E118" s="16" t="s">
        <v>1</v>
      </c>
      <c r="F118" s="185">
        <v>0</v>
      </c>
      <c r="H118" s="31"/>
    </row>
    <row r="119" spans="2:8" s="1" customFormat="1" ht="16.899999999999999" customHeight="1">
      <c r="B119" s="31"/>
      <c r="C119" s="184" t="s">
        <v>1</v>
      </c>
      <c r="D119" s="184" t="s">
        <v>366</v>
      </c>
      <c r="E119" s="16" t="s">
        <v>1</v>
      </c>
      <c r="F119" s="185">
        <v>2.3690000000000002</v>
      </c>
      <c r="H119" s="31"/>
    </row>
    <row r="120" spans="2:8" s="1" customFormat="1" ht="16.899999999999999" customHeight="1">
      <c r="B120" s="31"/>
      <c r="C120" s="184" t="s">
        <v>100</v>
      </c>
      <c r="D120" s="184" t="s">
        <v>216</v>
      </c>
      <c r="E120" s="16" t="s">
        <v>1</v>
      </c>
      <c r="F120" s="185">
        <v>2.3690000000000002</v>
      </c>
      <c r="H120" s="31"/>
    </row>
    <row r="121" spans="2:8" s="1" customFormat="1" ht="16.899999999999999" customHeight="1">
      <c r="B121" s="31"/>
      <c r="C121" s="186" t="s">
        <v>419</v>
      </c>
      <c r="H121" s="31"/>
    </row>
    <row r="122" spans="2:8" s="1" customFormat="1" ht="16.899999999999999" customHeight="1">
      <c r="B122" s="31"/>
      <c r="C122" s="184" t="s">
        <v>363</v>
      </c>
      <c r="D122" s="184" t="s">
        <v>364</v>
      </c>
      <c r="E122" s="16" t="s">
        <v>143</v>
      </c>
      <c r="F122" s="185">
        <v>2.3690000000000002</v>
      </c>
      <c r="H122" s="31"/>
    </row>
    <row r="123" spans="2:8" s="1" customFormat="1" ht="22.5">
      <c r="B123" s="31"/>
      <c r="C123" s="184" t="s">
        <v>188</v>
      </c>
      <c r="D123" s="184" t="s">
        <v>189</v>
      </c>
      <c r="E123" s="16" t="s">
        <v>143</v>
      </c>
      <c r="F123" s="185">
        <v>3.032</v>
      </c>
      <c r="H123" s="31"/>
    </row>
    <row r="124" spans="2:8" s="1" customFormat="1" ht="16.899999999999999" customHeight="1">
      <c r="B124" s="31"/>
      <c r="C124" s="184" t="s">
        <v>198</v>
      </c>
      <c r="D124" s="184" t="s">
        <v>199</v>
      </c>
      <c r="E124" s="16" t="s">
        <v>143</v>
      </c>
      <c r="F124" s="185">
        <v>4.4950000000000001</v>
      </c>
      <c r="H124" s="31"/>
    </row>
    <row r="125" spans="2:8" s="1" customFormat="1" ht="16.899999999999999" customHeight="1">
      <c r="B125" s="31"/>
      <c r="C125" s="184" t="s">
        <v>218</v>
      </c>
      <c r="D125" s="184" t="s">
        <v>219</v>
      </c>
      <c r="E125" s="16" t="s">
        <v>207</v>
      </c>
      <c r="F125" s="185">
        <v>4.5010000000000003</v>
      </c>
      <c r="H125" s="31"/>
    </row>
    <row r="126" spans="2:8" s="1" customFormat="1" ht="16.899999999999999" customHeight="1">
      <c r="B126" s="31"/>
      <c r="C126" s="180" t="s">
        <v>106</v>
      </c>
      <c r="D126" s="181" t="s">
        <v>1</v>
      </c>
      <c r="E126" s="182" t="s">
        <v>1</v>
      </c>
      <c r="F126" s="183">
        <v>7.5789999999999997</v>
      </c>
      <c r="H126" s="31"/>
    </row>
    <row r="127" spans="2:8" s="1" customFormat="1" ht="22.5">
      <c r="B127" s="31"/>
      <c r="C127" s="184" t="s">
        <v>1</v>
      </c>
      <c r="D127" s="184" t="s">
        <v>348</v>
      </c>
      <c r="E127" s="16" t="s">
        <v>1</v>
      </c>
      <c r="F127" s="185">
        <v>0</v>
      </c>
      <c r="H127" s="31"/>
    </row>
    <row r="128" spans="2:8" s="1" customFormat="1" ht="16.899999999999999" customHeight="1">
      <c r="B128" s="31"/>
      <c r="C128" s="184" t="s">
        <v>1</v>
      </c>
      <c r="D128" s="184" t="s">
        <v>349</v>
      </c>
      <c r="E128" s="16" t="s">
        <v>1</v>
      </c>
      <c r="F128" s="185">
        <v>7.5789999999999997</v>
      </c>
      <c r="H128" s="31"/>
    </row>
    <row r="129" spans="2:8" s="1" customFormat="1" ht="16.899999999999999" customHeight="1">
      <c r="B129" s="31"/>
      <c r="C129" s="184" t="s">
        <v>106</v>
      </c>
      <c r="D129" s="184" t="s">
        <v>216</v>
      </c>
      <c r="E129" s="16" t="s">
        <v>1</v>
      </c>
      <c r="F129" s="185">
        <v>7.5789999999999997</v>
      </c>
      <c r="H129" s="31"/>
    </row>
    <row r="130" spans="2:8" s="1" customFormat="1" ht="16.899999999999999" customHeight="1">
      <c r="B130" s="31"/>
      <c r="C130" s="186" t="s">
        <v>419</v>
      </c>
      <c r="H130" s="31"/>
    </row>
    <row r="131" spans="2:8" s="1" customFormat="1" ht="22.5">
      <c r="B131" s="31"/>
      <c r="C131" s="184" t="s">
        <v>141</v>
      </c>
      <c r="D131" s="184" t="s">
        <v>142</v>
      </c>
      <c r="E131" s="16" t="s">
        <v>143</v>
      </c>
      <c r="F131" s="185">
        <v>3.032</v>
      </c>
      <c r="H131" s="31"/>
    </row>
    <row r="132" spans="2:8" s="1" customFormat="1" ht="22.5">
      <c r="B132" s="31"/>
      <c r="C132" s="184" t="s">
        <v>153</v>
      </c>
      <c r="D132" s="184" t="s">
        <v>154</v>
      </c>
      <c r="E132" s="16" t="s">
        <v>143</v>
      </c>
      <c r="F132" s="185">
        <v>2.274</v>
      </c>
      <c r="H132" s="31"/>
    </row>
    <row r="133" spans="2:8" s="1" customFormat="1" ht="22.5">
      <c r="B133" s="31"/>
      <c r="C133" s="184" t="s">
        <v>159</v>
      </c>
      <c r="D133" s="184" t="s">
        <v>160</v>
      </c>
      <c r="E133" s="16" t="s">
        <v>143</v>
      </c>
      <c r="F133" s="185">
        <v>2.274</v>
      </c>
      <c r="H133" s="31"/>
    </row>
    <row r="134" spans="2:8" s="1" customFormat="1" ht="16.899999999999999" customHeight="1">
      <c r="B134" s="31"/>
      <c r="C134" s="184" t="s">
        <v>198</v>
      </c>
      <c r="D134" s="184" t="s">
        <v>199</v>
      </c>
      <c r="E134" s="16" t="s">
        <v>143</v>
      </c>
      <c r="F134" s="185">
        <v>4.4950000000000001</v>
      </c>
      <c r="H134" s="31"/>
    </row>
    <row r="135" spans="2:8" s="1" customFormat="1" ht="16.899999999999999" customHeight="1">
      <c r="B135" s="31"/>
      <c r="C135" s="184" t="s">
        <v>265</v>
      </c>
      <c r="D135" s="184" t="s">
        <v>266</v>
      </c>
      <c r="E135" s="16" t="s">
        <v>207</v>
      </c>
      <c r="F135" s="185">
        <v>14.4</v>
      </c>
      <c r="H135" s="31"/>
    </row>
    <row r="136" spans="2:8" s="1" customFormat="1" ht="16.899999999999999" customHeight="1">
      <c r="B136" s="31"/>
      <c r="C136" s="180" t="s">
        <v>102</v>
      </c>
      <c r="D136" s="181" t="s">
        <v>1</v>
      </c>
      <c r="E136" s="182" t="s">
        <v>1</v>
      </c>
      <c r="F136" s="183">
        <v>4.4950000000000001</v>
      </c>
      <c r="H136" s="31"/>
    </row>
    <row r="137" spans="2:8" s="1" customFormat="1" ht="16.899999999999999" customHeight="1">
      <c r="B137" s="31"/>
      <c r="C137" s="184" t="s">
        <v>1</v>
      </c>
      <c r="D137" s="184" t="s">
        <v>360</v>
      </c>
      <c r="E137" s="16" t="s">
        <v>1</v>
      </c>
      <c r="F137" s="185">
        <v>0</v>
      </c>
      <c r="H137" s="31"/>
    </row>
    <row r="138" spans="2:8" s="1" customFormat="1" ht="16.899999999999999" customHeight="1">
      <c r="B138" s="31"/>
      <c r="C138" s="184" t="s">
        <v>102</v>
      </c>
      <c r="D138" s="184" t="s">
        <v>361</v>
      </c>
      <c r="E138" s="16" t="s">
        <v>1</v>
      </c>
      <c r="F138" s="185">
        <v>4.4950000000000001</v>
      </c>
      <c r="H138" s="31"/>
    </row>
    <row r="139" spans="2:8" s="1" customFormat="1" ht="16.899999999999999" customHeight="1">
      <c r="B139" s="31"/>
      <c r="C139" s="186" t="s">
        <v>419</v>
      </c>
      <c r="H139" s="31"/>
    </row>
    <row r="140" spans="2:8" s="1" customFormat="1" ht="16.899999999999999" customHeight="1">
      <c r="B140" s="31"/>
      <c r="C140" s="184" t="s">
        <v>198</v>
      </c>
      <c r="D140" s="184" t="s">
        <v>199</v>
      </c>
      <c r="E140" s="16" t="s">
        <v>143</v>
      </c>
      <c r="F140" s="185">
        <v>4.4950000000000001</v>
      </c>
      <c r="H140" s="31"/>
    </row>
    <row r="141" spans="2:8" s="1" customFormat="1" ht="22.5">
      <c r="B141" s="31"/>
      <c r="C141" s="184" t="s">
        <v>188</v>
      </c>
      <c r="D141" s="184" t="s">
        <v>189</v>
      </c>
      <c r="E141" s="16" t="s">
        <v>143</v>
      </c>
      <c r="F141" s="185">
        <v>3.032</v>
      </c>
      <c r="H141" s="31"/>
    </row>
    <row r="142" spans="2:8" s="1" customFormat="1" ht="16.899999999999999" customHeight="1">
      <c r="B142" s="31"/>
      <c r="C142" s="184" t="s">
        <v>205</v>
      </c>
      <c r="D142" s="184" t="s">
        <v>206</v>
      </c>
      <c r="E142" s="16" t="s">
        <v>207</v>
      </c>
      <c r="F142" s="185">
        <v>8.5410000000000004</v>
      </c>
      <c r="H142" s="31"/>
    </row>
    <row r="143" spans="2:8" s="1" customFormat="1" ht="7.35" customHeight="1">
      <c r="B143" s="43"/>
      <c r="C143" s="44"/>
      <c r="D143" s="44"/>
      <c r="E143" s="44"/>
      <c r="F143" s="44"/>
      <c r="G143" s="44"/>
      <c r="H143" s="31"/>
    </row>
    <row r="144" spans="2:8" s="1" customFormat="1"/>
  </sheetData>
  <sheetProtection algorithmName="SHA-512" hashValue="3a9QLmDyQwcSBFOW7sAteYKf1Rk5TamkHigdE2b8ZGB99wF/ImAgxT62Pk98iXea/u8gbvnWOcm2mtr/HHSzZg==" saltValue="KuGDUhVra9QLrC6ZgOVLOFrmmIdZlMJrsykQzpghBGBqy7B5c3ZyyOOH4ZOqKdlrclFrtJNh1KOHs6ANKO7Vl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CENA B - NABÍDKA</vt:lpstr>
      <vt:lpstr>Rekapitulace stavby</vt:lpstr>
      <vt:lpstr>SO.01.1 - Vzorová splaško...</vt:lpstr>
      <vt:lpstr>SO.02.1 - Vzorová dešťová...</vt:lpstr>
      <vt:lpstr>SO.03.1 - Vzorová vodovod...</vt:lpstr>
      <vt:lpstr>Seznam figur</vt:lpstr>
      <vt:lpstr>'Rekapitulace stavby'!Názvy_tisku</vt:lpstr>
      <vt:lpstr>'Seznam figur'!Názvy_tisku</vt:lpstr>
      <vt:lpstr>'SO.01.1 - Vzorová splaško...'!Názvy_tisku</vt:lpstr>
      <vt:lpstr>'SO.02.1 - Vzorová dešťová...'!Názvy_tisku</vt:lpstr>
      <vt:lpstr>'SO.03.1 - Vzorová vodovod...'!Názvy_tisku</vt:lpstr>
      <vt:lpstr>'Rekapitulace stavby'!Oblast_tisku</vt:lpstr>
      <vt:lpstr>'Seznam figur'!Oblast_tisku</vt:lpstr>
      <vt:lpstr>'SO.01.1 - Vzorová splaško...'!Oblast_tisku</vt:lpstr>
      <vt:lpstr>'SO.02.1 - Vzorová dešťová...'!Oblast_tisku</vt:lpstr>
      <vt:lpstr>'SO.03.1 - Vzorová vodovod...'!Oblast_tisku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TIM005\TIM005</dc:creator>
  <cp:lastModifiedBy>Bc. Šárka Litresitsová</cp:lastModifiedBy>
  <cp:lastPrinted>2025-10-08T14:02:09Z</cp:lastPrinted>
  <dcterms:created xsi:type="dcterms:W3CDTF">2025-09-16T10:17:46Z</dcterms:created>
  <dcterms:modified xsi:type="dcterms:W3CDTF">2025-10-10T08:18:09Z</dcterms:modified>
</cp:coreProperties>
</file>