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Elektronická požárn..." sheetId="3" r:id="rId3"/>
    <sheet name="003 - el. instalace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'001 - Stavební část'!$C$94:$K$512</definedName>
    <definedName name="_xlnm.Print_Area" localSheetId="1">'001 - Stavební část'!$C$4:$J$39,'001 - Stavební část'!$C$45:$J$76,'001 - Stavební část'!$C$82:$K$512</definedName>
    <definedName name="_xlnm.Print_Titles" localSheetId="1">'001 - Stavební část'!$94:$94</definedName>
    <definedName name="_xlnm._FilterDatabase" localSheetId="2" hidden="1">'002 - Elektronická požárn...'!$C$81:$K$174</definedName>
    <definedName name="_xlnm.Print_Area" localSheetId="2">'002 - Elektronická požárn...'!$C$4:$J$39,'002 - Elektronická požárn...'!$C$45:$J$63,'002 - Elektronická požárn...'!$C$69:$K$174</definedName>
    <definedName name="_xlnm.Print_Titles" localSheetId="2">'002 - Elektronická požárn...'!$81:$81</definedName>
    <definedName name="_xlnm._FilterDatabase" localSheetId="3" hidden="1">'003 - el. instalace'!$C$85:$K$142</definedName>
    <definedName name="_xlnm.Print_Area" localSheetId="3">'003 - el. instalace'!$C$4:$J$39,'003 - el. instalace'!$C$45:$J$67,'003 - el. instalace'!$C$73:$K$142</definedName>
    <definedName name="_xlnm.Print_Titles" localSheetId="3">'003 - el. instalace'!$85:$85</definedName>
    <definedName name="_xlnm._FilterDatabase" localSheetId="4" hidden="1">'VRN - Vedlejší rozpočtové...'!$C$85:$K$124</definedName>
    <definedName name="_xlnm.Print_Area" localSheetId="4">'VRN - Vedlejší rozpočtové...'!$C$4:$J$39,'VRN - Vedlejší rozpočtové...'!$C$45:$J$67,'VRN - Vedlejší rozpočtové...'!$C$73:$K$124</definedName>
    <definedName name="_xlnm.Print_Titles" localSheetId="4">'VRN - Vedlejší rozpočtové...'!$85:$85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T106"/>
  <c r="R107"/>
  <c r="R106"/>
  <c r="P107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T92"/>
  <c r="R93"/>
  <c r="R92"/>
  <c r="P93"/>
  <c r="P92"/>
  <c r="BI89"/>
  <c r="BH89"/>
  <c r="BG89"/>
  <c r="BF89"/>
  <c r="T89"/>
  <c r="T88"/>
  <c r="R89"/>
  <c r="R88"/>
  <c r="P89"/>
  <c r="P88"/>
  <c r="J83"/>
  <c r="F80"/>
  <c r="E78"/>
  <c r="J55"/>
  <c r="F52"/>
  <c r="E50"/>
  <c r="J21"/>
  <c r="E21"/>
  <c r="J54"/>
  <c r="J20"/>
  <c r="J18"/>
  <c r="E18"/>
  <c r="F83"/>
  <c r="J17"/>
  <c r="J15"/>
  <c r="E15"/>
  <c r="F54"/>
  <c r="J14"/>
  <c r="J12"/>
  <c r="J80"/>
  <c r="E7"/>
  <c r="E76"/>
  <c i="4" r="J139"/>
  <c r="J37"/>
  <c r="J36"/>
  <c i="1" r="AY57"/>
  <c i="4" r="J35"/>
  <c i="1" r="AX57"/>
  <c i="4" r="BI141"/>
  <c r="BH141"/>
  <c r="BG141"/>
  <c r="BF141"/>
  <c r="T141"/>
  <c r="T140"/>
  <c r="R141"/>
  <c r="R140"/>
  <c r="P141"/>
  <c r="P140"/>
  <c r="J65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T98"/>
  <c r="R99"/>
  <c r="R98"/>
  <c r="P99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T87"/>
  <c r="R88"/>
  <c r="R87"/>
  <c r="P88"/>
  <c r="P87"/>
  <c r="F80"/>
  <c r="E78"/>
  <c r="F52"/>
  <c r="E50"/>
  <c r="J24"/>
  <c r="E24"/>
  <c r="J83"/>
  <c r="J23"/>
  <c r="J21"/>
  <c r="E21"/>
  <c r="J82"/>
  <c r="J20"/>
  <c r="J18"/>
  <c r="E18"/>
  <c r="F55"/>
  <c r="J17"/>
  <c r="J15"/>
  <c r="E15"/>
  <c r="F82"/>
  <c r="J14"/>
  <c r="J12"/>
  <c r="J80"/>
  <c r="E7"/>
  <c r="E76"/>
  <c i="3" r="J37"/>
  <c r="J36"/>
  <c i="1" r="AY56"/>
  <c i="3" r="J35"/>
  <c i="1" r="AX56"/>
  <c i="3"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9"/>
  <c r="F76"/>
  <c r="E74"/>
  <c r="J55"/>
  <c r="F52"/>
  <c r="E50"/>
  <c r="J21"/>
  <c r="E21"/>
  <c r="J54"/>
  <c r="J20"/>
  <c r="J18"/>
  <c r="E18"/>
  <c r="F55"/>
  <c r="J17"/>
  <c r="J15"/>
  <c r="E15"/>
  <c r="F78"/>
  <c r="J14"/>
  <c r="J12"/>
  <c r="J52"/>
  <c r="E7"/>
  <c r="E48"/>
  <c i="2" r="J37"/>
  <c r="J36"/>
  <c i="1" r="AY55"/>
  <c i="2" r="J35"/>
  <c i="1" r="AX55"/>
  <c i="2" r="BI510"/>
  <c r="BH510"/>
  <c r="BG510"/>
  <c r="BF510"/>
  <c r="T510"/>
  <c r="R510"/>
  <c r="P510"/>
  <c r="BI507"/>
  <c r="BH507"/>
  <c r="BG507"/>
  <c r="BF507"/>
  <c r="T507"/>
  <c r="R507"/>
  <c r="P507"/>
  <c r="BI504"/>
  <c r="BH504"/>
  <c r="BG504"/>
  <c r="BF504"/>
  <c r="T504"/>
  <c r="R504"/>
  <c r="P504"/>
  <c r="BI501"/>
  <c r="BH501"/>
  <c r="BG501"/>
  <c r="BF501"/>
  <c r="T501"/>
  <c r="R501"/>
  <c r="P501"/>
  <c r="BI498"/>
  <c r="BH498"/>
  <c r="BG498"/>
  <c r="BF498"/>
  <c r="T498"/>
  <c r="R498"/>
  <c r="P498"/>
  <c r="BI494"/>
  <c r="BH494"/>
  <c r="BG494"/>
  <c r="BF494"/>
  <c r="T494"/>
  <c r="R494"/>
  <c r="P494"/>
  <c r="BI490"/>
  <c r="BH490"/>
  <c r="BG490"/>
  <c r="BF490"/>
  <c r="T490"/>
  <c r="R490"/>
  <c r="P490"/>
  <c r="BI487"/>
  <c r="BH487"/>
  <c r="BG487"/>
  <c r="BF487"/>
  <c r="T487"/>
  <c r="R487"/>
  <c r="P487"/>
  <c r="BI476"/>
  <c r="BH476"/>
  <c r="BG476"/>
  <c r="BF476"/>
  <c r="T476"/>
  <c r="R476"/>
  <c r="P476"/>
  <c r="BI472"/>
  <c r="BH472"/>
  <c r="BG472"/>
  <c r="BF472"/>
  <c r="T472"/>
  <c r="R472"/>
  <c r="P472"/>
  <c r="BI467"/>
  <c r="BH467"/>
  <c r="BG467"/>
  <c r="BF467"/>
  <c r="T467"/>
  <c r="R467"/>
  <c r="P467"/>
  <c r="BI465"/>
  <c r="BH465"/>
  <c r="BG465"/>
  <c r="BF465"/>
  <c r="T465"/>
  <c r="R465"/>
  <c r="P465"/>
  <c r="BI461"/>
  <c r="BH461"/>
  <c r="BG461"/>
  <c r="BF461"/>
  <c r="T461"/>
  <c r="R461"/>
  <c r="P461"/>
  <c r="BI457"/>
  <c r="BH457"/>
  <c r="BG457"/>
  <c r="BF457"/>
  <c r="T457"/>
  <c r="R457"/>
  <c r="P457"/>
  <c r="BI452"/>
  <c r="BH452"/>
  <c r="BG452"/>
  <c r="BF452"/>
  <c r="T452"/>
  <c r="R452"/>
  <c r="P452"/>
  <c r="BI447"/>
  <c r="BH447"/>
  <c r="BG447"/>
  <c r="BF447"/>
  <c r="T447"/>
  <c r="R447"/>
  <c r="P447"/>
  <c r="BI441"/>
  <c r="BH441"/>
  <c r="BG441"/>
  <c r="BF441"/>
  <c r="T441"/>
  <c r="R441"/>
  <c r="P441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73"/>
  <c r="BH373"/>
  <c r="BG373"/>
  <c r="BF373"/>
  <c r="T373"/>
  <c r="R373"/>
  <c r="P373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8"/>
  <c r="BH338"/>
  <c r="BG338"/>
  <c r="BF338"/>
  <c r="T338"/>
  <c r="R338"/>
  <c r="P338"/>
  <c r="BI334"/>
  <c r="BH334"/>
  <c r="BG334"/>
  <c r="BF334"/>
  <c r="T334"/>
  <c r="R334"/>
  <c r="P334"/>
  <c r="BI328"/>
  <c r="BH328"/>
  <c r="BG328"/>
  <c r="BF328"/>
  <c r="T328"/>
  <c r="R328"/>
  <c r="P328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T269"/>
  <c r="R270"/>
  <c r="R269"/>
  <c r="P270"/>
  <c r="P269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38"/>
  <c r="BH238"/>
  <c r="BG238"/>
  <c r="BF238"/>
  <c r="T238"/>
  <c r="R238"/>
  <c r="P238"/>
  <c r="BI233"/>
  <c r="BH233"/>
  <c r="BG233"/>
  <c r="BF233"/>
  <c r="T233"/>
  <c r="R233"/>
  <c r="P233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07"/>
  <c r="BH207"/>
  <c r="BG207"/>
  <c r="BF207"/>
  <c r="T207"/>
  <c r="R207"/>
  <c r="P207"/>
  <c r="BI201"/>
  <c r="BH201"/>
  <c r="BG201"/>
  <c r="BF201"/>
  <c r="T201"/>
  <c r="R201"/>
  <c r="P201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79"/>
  <c r="BH179"/>
  <c r="BG179"/>
  <c r="BF179"/>
  <c r="T179"/>
  <c r="R179"/>
  <c r="P179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J92"/>
  <c r="F89"/>
  <c r="E87"/>
  <c r="J55"/>
  <c r="F52"/>
  <c r="E50"/>
  <c r="J21"/>
  <c r="E21"/>
  <c r="J91"/>
  <c r="J20"/>
  <c r="J18"/>
  <c r="E18"/>
  <c r="F92"/>
  <c r="J17"/>
  <c r="J15"/>
  <c r="E15"/>
  <c r="F91"/>
  <c r="J14"/>
  <c r="J12"/>
  <c r="J52"/>
  <c r="E7"/>
  <c r="E85"/>
  <c i="1" r="L50"/>
  <c r="AM50"/>
  <c r="AM49"/>
  <c r="L49"/>
  <c r="AM47"/>
  <c r="L47"/>
  <c r="L45"/>
  <c r="L44"/>
  <c i="5" r="BK120"/>
  <c i="3" r="J145"/>
  <c i="2" r="BK304"/>
  <c r="BK216"/>
  <c i="3" r="BK126"/>
  <c i="2" r="BK261"/>
  <c i="3" r="J135"/>
  <c r="BK152"/>
  <c r="BK88"/>
  <c i="2" r="BK179"/>
  <c i="3" r="J160"/>
  <c i="2" r="BK487"/>
  <c r="J279"/>
  <c r="BK109"/>
  <c i="3" r="BK158"/>
  <c i="2" r="BK366"/>
  <c i="5" r="BK100"/>
  <c i="4" r="BK103"/>
  <c i="2" r="J510"/>
  <c r="J340"/>
  <c r="BK102"/>
  <c i="3" r="BK137"/>
  <c i="2" r="BK435"/>
  <c r="BK213"/>
  <c i="3" r="J116"/>
  <c i="2" r="BK293"/>
  <c i="5" r="BK103"/>
  <c i="4" r="BK95"/>
  <c i="2" r="BK465"/>
  <c r="BK258"/>
  <c i="5" r="BK93"/>
  <c i="2" r="J310"/>
  <c i="4" r="BK92"/>
  <c i="3" r="BK133"/>
  <c i="2" r="J501"/>
  <c r="BK255"/>
  <c i="4" r="BK135"/>
  <c i="3" r="BK124"/>
  <c i="2" r="J476"/>
  <c r="BK383"/>
  <c r="J308"/>
  <c r="BK191"/>
  <c i="4" r="BK137"/>
  <c i="2" r="BK441"/>
  <c r="J293"/>
  <c i="3" r="J114"/>
  <c i="2" r="J261"/>
  <c r="J113"/>
  <c i="4" r="BK128"/>
  <c i="3" r="J124"/>
  <c i="2" r="BK348"/>
  <c r="J98"/>
  <c i="3" r="BK166"/>
  <c r="J92"/>
  <c i="4" r="BK111"/>
  <c i="3" r="BK94"/>
  <c i="2" r="BK397"/>
  <c r="BK98"/>
  <c i="3" r="J139"/>
  <c i="2" r="BK406"/>
  <c r="BK282"/>
  <c r="BK476"/>
  <c r="J289"/>
  <c i="5" r="BK89"/>
  <c i="2" r="BK467"/>
  <c r="J255"/>
  <c r="BK439"/>
  <c i="4" r="BK113"/>
  <c i="3" r="BK112"/>
  <c i="2" r="J461"/>
  <c r="J195"/>
  <c i="4" r="J109"/>
  <c i="3" r="J162"/>
  <c i="2" r="J487"/>
  <c r="BK373"/>
  <c r="J282"/>
  <c r="J171"/>
  <c i="3" r="BK120"/>
  <c i="2" r="BK431"/>
  <c i="5" r="J111"/>
  <c i="3" r="BK164"/>
  <c i="2" r="BK252"/>
  <c r="BK161"/>
  <c i="3" r="BK154"/>
  <c i="2" r="J393"/>
  <c r="BK126"/>
  <c i="3" r="BK170"/>
  <c r="J133"/>
  <c i="2" r="BK233"/>
  <c i="4" r="BK105"/>
  <c i="3" r="J98"/>
  <c i="2" r="J366"/>
  <c r="J116"/>
  <c r="BK510"/>
  <c r="BK393"/>
  <c r="BK201"/>
  <c i="3" r="BK86"/>
  <c i="2" r="BK270"/>
  <c i="4" r="J133"/>
  <c i="3" r="BK110"/>
  <c i="2" r="BK310"/>
  <c i="5" r="J107"/>
  <c i="2" r="BK423"/>
  <c r="J191"/>
  <c i="3" r="BK129"/>
  <c i="2" r="BK168"/>
  <c i="3" r="BK116"/>
  <c i="2" r="J304"/>
  <c r="BK207"/>
  <c i="3" r="J156"/>
  <c i="2" r="J423"/>
  <c r="J157"/>
  <c i="4" r="J111"/>
  <c i="3" r="J106"/>
  <c i="1" r="AS54"/>
  <c i="2" r="J201"/>
  <c i="4" r="BK119"/>
  <c i="2" r="J431"/>
  <c r="J102"/>
  <c i="3" r="J122"/>
  <c i="2" r="J410"/>
  <c r="J147"/>
  <c i="5" r="J97"/>
  <c i="3" r="J120"/>
  <c i="2" r="BK352"/>
  <c r="J252"/>
  <c i="4" r="J95"/>
  <c i="2" r="J352"/>
  <c i="3" r="J164"/>
  <c r="J104"/>
  <c i="2" r="J435"/>
  <c i="5" r="BK123"/>
  <c i="4" r="J92"/>
  <c i="3" r="J108"/>
  <c i="2" r="BK457"/>
  <c r="BK338"/>
  <c r="BK165"/>
  <c i="3" r="J154"/>
  <c r="BK139"/>
  <c i="2" r="J154"/>
  <c i="3" r="J129"/>
  <c i="2" r="BK344"/>
  <c r="BK150"/>
  <c r="BK501"/>
  <c r="BK328"/>
  <c i="3" r="J158"/>
  <c i="2" r="J406"/>
  <c i="4" r="J103"/>
  <c i="3" r="J88"/>
  <c i="2" r="J328"/>
  <c r="J219"/>
  <c i="3" r="BK168"/>
  <c i="2" r="J270"/>
  <c r="J150"/>
  <c i="3" r="BK148"/>
  <c r="BK108"/>
  <c i="2" r="BK504"/>
  <c r="BK370"/>
  <c r="BK116"/>
  <c i="4" r="J116"/>
  <c i="3" r="J170"/>
  <c i="2" r="J490"/>
  <c r="J447"/>
  <c r="BK340"/>
  <c r="BK279"/>
  <c r="BK188"/>
  <c i="5" r="BK107"/>
  <c i="3" r="BK118"/>
  <c i="2" r="BK403"/>
  <c i="5" r="J103"/>
  <c i="4" r="J135"/>
  <c i="3" r="J112"/>
  <c i="2" r="J265"/>
  <c r="J213"/>
  <c i="5" r="J123"/>
  <c i="3" r="J152"/>
  <c i="2" r="J452"/>
  <c r="J387"/>
  <c r="BK275"/>
  <c i="4" r="J131"/>
  <c i="3" r="BK160"/>
  <c r="BK145"/>
  <c i="2" r="BK362"/>
  <c i="4" r="J122"/>
  <c i="3" r="J110"/>
  <c i="2" r="BK490"/>
  <c r="J370"/>
  <c i="4" r="BK131"/>
  <c i="3" r="BK135"/>
  <c i="2" r="BK494"/>
  <c r="J373"/>
  <c r="BK314"/>
  <c i="3" r="BK162"/>
  <c i="2" r="J507"/>
  <c r="J403"/>
  <c r="J165"/>
  <c i="4" r="BK99"/>
  <c i="2" r="J472"/>
  <c r="J334"/>
  <c r="J238"/>
  <c i="3" r="BK104"/>
  <c i="4" r="BK133"/>
  <c i="3" r="J166"/>
  <c r="J90"/>
  <c i="2" r="BK297"/>
  <c i="5" r="J93"/>
  <c i="3" r="J168"/>
  <c r="J94"/>
  <c i="2" r="BK410"/>
  <c r="J300"/>
  <c r="BK222"/>
  <c i="4" r="BK109"/>
  <c i="2" r="BK428"/>
  <c r="BK171"/>
  <c i="3" r="J150"/>
  <c r="BK92"/>
  <c i="2" r="BK224"/>
  <c i="5" r="BK116"/>
  <c i="3" r="J84"/>
  <c i="2" r="BK385"/>
  <c r="J188"/>
  <c i="4" r="J113"/>
  <c i="3" r="J148"/>
  <c i="2" r="J348"/>
  <c i="4" r="BK141"/>
  <c i="2" r="BK507"/>
  <c r="J224"/>
  <c i="4" r="BK88"/>
  <c i="2" r="BK334"/>
  <c r="J109"/>
  <c r="BK452"/>
  <c r="J385"/>
  <c r="J161"/>
  <c i="4" r="BK125"/>
  <c i="3" r="BK102"/>
  <c i="2" r="BK300"/>
  <c i="4" r="J141"/>
  <c r="J99"/>
  <c i="3" r="BK114"/>
  <c i="2" r="BK472"/>
  <c r="BK143"/>
  <c i="3" r="BK122"/>
  <c i="2" r="J465"/>
  <c r="J362"/>
  <c r="BK289"/>
  <c r="J216"/>
  <c i="5" r="J113"/>
  <c i="2" r="BK356"/>
  <c i="5" r="BK113"/>
  <c i="4" r="BK107"/>
  <c i="2" r="J457"/>
  <c r="J104"/>
  <c i="3" r="BK150"/>
  <c i="2" r="J441"/>
  <c r="J285"/>
  <c r="J121"/>
  <c i="3" r="BK156"/>
  <c i="2" r="J356"/>
  <c i="4" r="J107"/>
  <c i="3" r="BK90"/>
  <c i="2" r="J467"/>
  <c r="BK154"/>
  <c i="4" r="BK116"/>
  <c i="2" r="J504"/>
  <c r="BK389"/>
  <c r="BK113"/>
  <c i="3" r="J137"/>
  <c i="2" r="J428"/>
  <c r="J179"/>
  <c i="5" r="J116"/>
  <c i="3" r="BK100"/>
  <c i="2" r="BK157"/>
  <c i="3" r="BK98"/>
  <c i="2" r="J126"/>
  <c i="3" r="J131"/>
  <c r="BK96"/>
  <c i="2" r="BK147"/>
  <c i="3" r="J172"/>
  <c r="J100"/>
  <c i="2" r="J389"/>
  <c r="J297"/>
  <c r="BK195"/>
  <c i="4" r="BK122"/>
  <c i="2" r="BK308"/>
  <c i="5" r="J100"/>
  <c i="3" r="J102"/>
  <c i="2" r="BK238"/>
  <c i="5" r="J120"/>
  <c i="3" r="J143"/>
  <c i="2" r="J383"/>
  <c r="J143"/>
  <c i="3" r="BK172"/>
  <c r="BK141"/>
  <c i="2" r="J275"/>
  <c i="4" r="J119"/>
  <c i="2" r="J498"/>
  <c r="BK285"/>
  <c i="4" r="J105"/>
  <c i="3" r="J141"/>
  <c i="2" r="BK387"/>
  <c r="J168"/>
  <c i="3" r="BK84"/>
  <c i="4" r="J88"/>
  <c i="3" r="J118"/>
  <c i="2" r="BK498"/>
  <c r="BK265"/>
  <c i="5" r="J89"/>
  <c i="3" r="BK106"/>
  <c i="2" r="BK461"/>
  <c r="J344"/>
  <c r="J258"/>
  <c i="4" r="J125"/>
  <c i="2" r="J439"/>
  <c r="J207"/>
  <c i="4" r="J137"/>
  <c i="3" r="J86"/>
  <c i="2" r="J233"/>
  <c i="5" r="BK111"/>
  <c i="3" r="BK131"/>
  <c i="2" r="J397"/>
  <c r="BK219"/>
  <c i="5" r="BK97"/>
  <c i="3" r="BK143"/>
  <c i="2" r="BK121"/>
  <c i="3" r="J126"/>
  <c i="2" r="J494"/>
  <c r="J314"/>
  <c i="4" r="J128"/>
  <c i="3" r="J96"/>
  <c i="2" r="J338"/>
  <c r="BK104"/>
  <c r="BK447"/>
  <c r="J222"/>
  <c l="1" r="BK115"/>
  <c r="J115"/>
  <c r="J63"/>
  <c r="R251"/>
  <c r="P274"/>
  <c r="R303"/>
  <c r="P351"/>
  <c i="3" r="T83"/>
  <c i="2" r="P115"/>
  <c r="BK288"/>
  <c r="J288"/>
  <c r="J69"/>
  <c r="BK365"/>
  <c r="J365"/>
  <c r="J73"/>
  <c r="P493"/>
  <c i="3" r="R147"/>
  <c i="4" r="R91"/>
  <c i="2" r="R115"/>
  <c r="P288"/>
  <c r="T303"/>
  <c r="R351"/>
  <c i="3" r="BK147"/>
  <c r="J147"/>
  <c r="J62"/>
  <c i="4" r="R102"/>
  <c r="T91"/>
  <c r="P118"/>
  <c i="2" r="T206"/>
  <c r="T274"/>
  <c r="P303"/>
  <c r="T365"/>
  <c i="3" r="BK128"/>
  <c r="J128"/>
  <c r="J61"/>
  <c i="4" r="P91"/>
  <c r="P86"/>
  <c i="1" r="AU57"/>
  <c i="4" r="P102"/>
  <c i="5" r="P110"/>
  <c i="2" r="R206"/>
  <c r="T288"/>
  <c r="BK351"/>
  <c r="J351"/>
  <c r="J72"/>
  <c r="T351"/>
  <c r="BK493"/>
  <c r="J493"/>
  <c r="J75"/>
  <c i="4" r="R118"/>
  <c i="5" r="BK110"/>
  <c r="J110"/>
  <c r="J65"/>
  <c i="2" r="T97"/>
  <c r="R108"/>
  <c r="P251"/>
  <c r="R274"/>
  <c r="BK303"/>
  <c r="J303"/>
  <c r="J70"/>
  <c r="T434"/>
  <c i="3" r="T128"/>
  <c i="5" r="T110"/>
  <c i="2" r="R97"/>
  <c r="P108"/>
  <c r="T251"/>
  <c r="T313"/>
  <c r="BK434"/>
  <c r="J434"/>
  <c r="J74"/>
  <c i="3" r="P128"/>
  <c i="5" r="BK119"/>
  <c r="J119"/>
  <c r="J66"/>
  <c i="2" r="BK97"/>
  <c r="P97"/>
  <c r="BK108"/>
  <c r="J108"/>
  <c r="J62"/>
  <c r="T108"/>
  <c r="BK251"/>
  <c r="J251"/>
  <c r="J65"/>
  <c r="BK274"/>
  <c r="BK313"/>
  <c r="J313"/>
  <c r="J71"/>
  <c r="P365"/>
  <c r="T493"/>
  <c i="3" r="BK83"/>
  <c r="BK82"/>
  <c r="J82"/>
  <c r="J59"/>
  <c r="P147"/>
  <c i="4" r="BK118"/>
  <c r="J118"/>
  <c r="J64"/>
  <c i="5" r="R110"/>
  <c i="2" r="T115"/>
  <c r="R288"/>
  <c r="R365"/>
  <c r="R493"/>
  <c i="3" r="R83"/>
  <c i="4" r="T118"/>
  <c i="5" r="P96"/>
  <c r="P87"/>
  <c r="P86"/>
  <c i="1" r="AU58"/>
  <c i="5" r="P119"/>
  <c i="2" r="P206"/>
  <c r="P313"/>
  <c r="P434"/>
  <c i="3" r="T147"/>
  <c i="4" r="BK102"/>
  <c r="J102"/>
  <c r="J63"/>
  <c i="5" r="R96"/>
  <c r="R87"/>
  <c r="R86"/>
  <c r="R119"/>
  <c i="2" r="BK206"/>
  <c r="J206"/>
  <c r="J64"/>
  <c r="R313"/>
  <c r="R434"/>
  <c i="3" r="P83"/>
  <c r="P82"/>
  <c i="1" r="AU56"/>
  <c i="3" r="R128"/>
  <c i="4" r="BK91"/>
  <c r="J91"/>
  <c r="J61"/>
  <c r="T102"/>
  <c i="5" r="BK96"/>
  <c r="J96"/>
  <c r="J63"/>
  <c r="T96"/>
  <c r="T87"/>
  <c r="T86"/>
  <c r="T119"/>
  <c i="2" r="J54"/>
  <c r="BE121"/>
  <c r="BE201"/>
  <c r="BE233"/>
  <c r="BE297"/>
  <c r="BE465"/>
  <c r="BE494"/>
  <c r="BE498"/>
  <c r="BE501"/>
  <c r="BE504"/>
  <c i="3" r="BE90"/>
  <c r="BE110"/>
  <c r="BE164"/>
  <c i="2" r="BE116"/>
  <c r="BE219"/>
  <c r="BE255"/>
  <c r="BE403"/>
  <c r="BE423"/>
  <c r="BE439"/>
  <c r="BE487"/>
  <c r="BE490"/>
  <c i="3" r="BE86"/>
  <c r="BE116"/>
  <c r="BE126"/>
  <c r="BE141"/>
  <c r="BE143"/>
  <c i="4" r="E48"/>
  <c r="BE99"/>
  <c r="BE133"/>
  <c r="BE137"/>
  <c r="BK140"/>
  <c r="J140"/>
  <c r="J66"/>
  <c i="5" r="J52"/>
  <c r="J82"/>
  <c i="2" r="E48"/>
  <c r="BE126"/>
  <c r="BE143"/>
  <c r="BE157"/>
  <c r="BE216"/>
  <c r="BE238"/>
  <c r="BE265"/>
  <c r="BE275"/>
  <c r="BE289"/>
  <c r="BE348"/>
  <c r="BE356"/>
  <c r="BE457"/>
  <c r="BK269"/>
  <c r="J269"/>
  <c r="J66"/>
  <c i="4" r="J52"/>
  <c r="BE92"/>
  <c r="BE125"/>
  <c i="5" r="BE113"/>
  <c r="F55"/>
  <c r="BE107"/>
  <c i="2" r="BE98"/>
  <c r="BE300"/>
  <c r="BE328"/>
  <c r="BE334"/>
  <c i="3" r="F79"/>
  <c r="BE102"/>
  <c r="BE118"/>
  <c r="BE162"/>
  <c r="BE168"/>
  <c i="4" r="J55"/>
  <c r="BE88"/>
  <c r="BE105"/>
  <c r="BE116"/>
  <c i="5" r="F82"/>
  <c r="BE120"/>
  <c i="2" r="F54"/>
  <c r="BE150"/>
  <c r="BE171"/>
  <c r="BE213"/>
  <c r="BE252"/>
  <c r="BE304"/>
  <c r="BE340"/>
  <c r="BE344"/>
  <c r="BE366"/>
  <c r="BE472"/>
  <c i="3" r="BE88"/>
  <c r="BE98"/>
  <c r="BE112"/>
  <c i="4" r="BK87"/>
  <c r="J87"/>
  <c r="J60"/>
  <c r="BK98"/>
  <c r="J98"/>
  <c r="J62"/>
  <c i="2" r="J89"/>
  <c r="BE165"/>
  <c r="BE191"/>
  <c r="BE195"/>
  <c r="BE279"/>
  <c r="BE308"/>
  <c r="BE362"/>
  <c r="BE373"/>
  <c r="BE393"/>
  <c r="BE406"/>
  <c r="BE428"/>
  <c r="BE435"/>
  <c r="BE467"/>
  <c i="3" r="F54"/>
  <c r="J78"/>
  <c r="BE96"/>
  <c r="BE106"/>
  <c r="BE139"/>
  <c r="BE154"/>
  <c r="BE158"/>
  <c i="4" r="BE141"/>
  <c i="5" r="BE123"/>
  <c i="2" r="BE154"/>
  <c r="BE179"/>
  <c r="BE188"/>
  <c r="BE310"/>
  <c r="BE314"/>
  <c i="3" r="E72"/>
  <c r="J76"/>
  <c r="BE94"/>
  <c r="BE124"/>
  <c r="BE131"/>
  <c r="BE135"/>
  <c r="BE137"/>
  <c r="BE145"/>
  <c i="4" r="F54"/>
  <c r="F83"/>
  <c r="BE95"/>
  <c i="5" r="BK92"/>
  <c r="J92"/>
  <c r="J62"/>
  <c i="2" r="BE270"/>
  <c r="BE387"/>
  <c r="BE431"/>
  <c r="BE452"/>
  <c i="3" r="BE104"/>
  <c r="BE120"/>
  <c r="BE133"/>
  <c r="BE148"/>
  <c r="BE150"/>
  <c r="BE152"/>
  <c r="BE166"/>
  <c i="4" r="J54"/>
  <c r="BE119"/>
  <c r="BE128"/>
  <c i="5" r="E48"/>
  <c r="BE97"/>
  <c r="BE116"/>
  <c i="2" r="BE102"/>
  <c r="BE161"/>
  <c r="BE168"/>
  <c r="BE207"/>
  <c r="BE224"/>
  <c r="BE258"/>
  <c r="BE282"/>
  <c r="BE352"/>
  <c r="BE383"/>
  <c r="BE385"/>
  <c r="BE389"/>
  <c r="BE410"/>
  <c r="BE507"/>
  <c r="BE510"/>
  <c i="3" r="BE84"/>
  <c r="BE108"/>
  <c r="BE156"/>
  <c i="4" r="BE109"/>
  <c i="5" r="BE89"/>
  <c r="BE93"/>
  <c r="BE103"/>
  <c r="BE111"/>
  <c i="2" r="BE222"/>
  <c r="BE285"/>
  <c r="BE293"/>
  <c r="BE441"/>
  <c r="BE447"/>
  <c r="BE461"/>
  <c r="BE476"/>
  <c i="3" r="BE92"/>
  <c r="BE100"/>
  <c r="BE114"/>
  <c r="BE160"/>
  <c r="BE170"/>
  <c i="4" r="BE103"/>
  <c r="BE111"/>
  <c r="BE113"/>
  <c r="BE122"/>
  <c r="BE131"/>
  <c i="5" r="BE100"/>
  <c r="BK106"/>
  <c r="J106"/>
  <c r="J64"/>
  <c i="2" r="F55"/>
  <c r="BE104"/>
  <c r="BE109"/>
  <c r="BE113"/>
  <c r="BE147"/>
  <c r="BE261"/>
  <c r="BE338"/>
  <c r="BE370"/>
  <c r="BE397"/>
  <c i="3" r="BE122"/>
  <c r="BE129"/>
  <c r="BE172"/>
  <c i="4" r="BE107"/>
  <c r="BE135"/>
  <c i="5" r="BK88"/>
  <c r="J88"/>
  <c r="J61"/>
  <c r="F37"/>
  <c i="1" r="BD58"/>
  <c i="5" r="F34"/>
  <c i="1" r="BA58"/>
  <c i="2" r="F37"/>
  <c i="1" r="BD55"/>
  <c i="2" r="J34"/>
  <c i="1" r="AW55"/>
  <c i="4" r="F35"/>
  <c i="1" r="BB57"/>
  <c i="3" r="F37"/>
  <c i="1" r="BD56"/>
  <c i="2" r="F34"/>
  <c i="1" r="BA55"/>
  <c i="5" r="F35"/>
  <c i="1" r="BB58"/>
  <c i="3" r="F36"/>
  <c i="1" r="BC56"/>
  <c i="4" r="F34"/>
  <c i="1" r="BA57"/>
  <c i="5" r="J34"/>
  <c i="1" r="AW58"/>
  <c i="5" r="F36"/>
  <c i="1" r="BC58"/>
  <c i="2" r="F35"/>
  <c i="1" r="BB55"/>
  <c i="3" r="F34"/>
  <c i="1" r="BA56"/>
  <c i="4" r="J34"/>
  <c i="1" r="AW57"/>
  <c i="3" r="F35"/>
  <c i="1" r="BB56"/>
  <c i="4" r="F37"/>
  <c i="1" r="BD57"/>
  <c i="2" r="F36"/>
  <c i="1" r="BC55"/>
  <c i="3" r="J34"/>
  <c i="1" r="AW56"/>
  <c i="4" r="F36"/>
  <c i="1" r="BC57"/>
  <c i="4" l="1" r="T86"/>
  <c r="R86"/>
  <c i="2" r="BK273"/>
  <c r="J273"/>
  <c r="J67"/>
  <c r="P96"/>
  <c i="3" r="R82"/>
  <c i="2" r="BK96"/>
  <c r="BK95"/>
  <c r="J95"/>
  <c r="J59"/>
  <c r="R96"/>
  <c r="R273"/>
  <c r="T96"/>
  <c i="3" r="T82"/>
  <c i="2" r="T273"/>
  <c r="P273"/>
  <c i="4" r="BK86"/>
  <c r="J86"/>
  <c i="3" r="J83"/>
  <c r="J60"/>
  <c i="2" r="J97"/>
  <c r="J61"/>
  <c r="J274"/>
  <c r="J68"/>
  <c i="5" r="BK87"/>
  <c r="BK86"/>
  <c r="J86"/>
  <c i="3" r="J30"/>
  <c i="1" r="AG56"/>
  <c i="3" r="J33"/>
  <c i="1" r="AV56"/>
  <c r="AT56"/>
  <c r="BA54"/>
  <c r="W30"/>
  <c i="5" r="F33"/>
  <c i="1" r="AZ58"/>
  <c r="BC54"/>
  <c r="AY54"/>
  <c i="2" r="J33"/>
  <c i="1" r="AV55"/>
  <c r="AT55"/>
  <c i="3" r="F33"/>
  <c i="1" r="AZ56"/>
  <c i="4" r="J30"/>
  <c i="1" r="AG57"/>
  <c i="5" r="J33"/>
  <c i="1" r="AV58"/>
  <c r="AT58"/>
  <c i="5" r="J30"/>
  <c i="1" r="AG58"/>
  <c r="BD54"/>
  <c r="W33"/>
  <c i="4" r="J33"/>
  <c i="1" r="AV57"/>
  <c r="AT57"/>
  <c i="4" r="F33"/>
  <c i="1" r="AZ57"/>
  <c i="2" r="F33"/>
  <c i="1" r="AZ55"/>
  <c r="BB54"/>
  <c r="AX54"/>
  <c i="2" l="1" r="T95"/>
  <c r="R95"/>
  <c r="P95"/>
  <c i="1" r="AU55"/>
  <c i="5" r="J39"/>
  <c i="3" r="J39"/>
  <c i="4" r="J39"/>
  <c r="J59"/>
  <c i="2" r="J96"/>
  <c r="J60"/>
  <c i="5" r="J59"/>
  <c r="J87"/>
  <c r="J60"/>
  <c i="1" r="AN57"/>
  <c r="AN56"/>
  <c r="AN58"/>
  <c r="AU54"/>
  <c r="W32"/>
  <c i="2" r="J30"/>
  <c i="1" r="AG55"/>
  <c r="AN55"/>
  <c r="W31"/>
  <c r="AW54"/>
  <c r="AK30"/>
  <c r="AZ54"/>
  <c r="AV54"/>
  <c r="AK29"/>
  <c i="2" l="1" r="J39"/>
  <c i="1" r="AT54"/>
  <c r="AG54"/>
  <c r="AN54"/>
  <c r="W29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<sst xmlns="http://schemas.openxmlformats.org/spreadsheetml/2006/main">
  <si>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</si>
  <si>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</si>
  <si>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</si>
  <si>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</si>
  <si>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</si>
  <si>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{3479a359-c1e6-4954-9180-44aa305086a8}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</si>
  <si>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</si>
  <si>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</si>
  <si>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</si>
  <si>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</si>
  <si>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</si>
  <si>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</si>
  <si>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</si>
  <si>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</si>
  <si>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005_2025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</si>
  <si>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</si>
  <si>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</si>
  <si>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CL - Na Blatech</t>
  </si>
  <si>
    <t>KSO:</t>
  </si>
  <si>
    <t/>
  </si>
  <si>
    <t>CC-CZ:</t>
  </si>
  <si>
    <t>Místo:</t>
  </si>
  <si>
    <t>Česká Lípa</t>
  </si>
  <si>
    <t>Datum:</t>
  </si>
  <si>
    <t>22. 10. 2025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</si>
  <si>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</si>
  <si>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</si>
  <si>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</si>
  <si>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</si>
  <si>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</si>
  <si>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</si>
  <si>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</si>
  <si>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</si>
  <si>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</si>
  <si>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05210127</t>
  </si>
  <si>
    <t>Jiří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</si>
  <si>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</si>
  <si>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</si>
  <si>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</si>
  <si>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</si>
  <si>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</si>
  <si>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</si>
  <si>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</si>
  <si>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</si>
  <si>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</si>
  <si>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</si>
  <si>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</si>
  <si>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</si>
  <si>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</si>
  <si>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</si>
  <si>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</si>
  <si>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</si>
  <si>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</si>
  <si>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</si>
  <si>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</si>
  <si>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</si>
  <si>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</si>
  <si>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</si>
  <si>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</si>
  <si>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</si>
  <si>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</si>
  <si>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</si>
  <si>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</si>
  <si>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</si>
  <si>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</si>
  <si>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</si>
  <si>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</si>
  <si>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</si>
  <si>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</si>
  <si>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</si>
  <si>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</si>
  <si>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</si>
  <si>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</si>
  <si>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</si>
  <si>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</si>
  <si>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</si>
  <si>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</si>
  <si>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</si>
  <si>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část</t>
  </si>
  <si>
    <t>STA</t>
  </si>
  <si>
    <t>1</t>
  </si>
  <si>
    <t>{08994210-366b-4072-b358-c9abfab9a544}</t>
  </si>
  <si>
    <t>2</t>
  </si>
  <si>
    <t>002</t>
  </si>
  <si>
    <t>Elektronická požární signalizace</t>
  </si>
  <si>
    <t>{d948d608-d4f7-4519-9433-8f23a6f71e66}</t>
  </si>
  <si>
    <t>003</t>
  </si>
  <si>
    <t>el. instalace</t>
  </si>
  <si>
    <t>{5b1a997a-ed15-4d86-a99e-18402f9a9714}</t>
  </si>
  <si>
    <t>VRN</t>
  </si>
  <si>
    <t>Vedlejší rozpočtové náklady</t>
  </si>
  <si>
    <t>{9394e86d-d32a-4cd0-96eb-12f6f5d3d61f}</t>
  </si>
  <si>
    <t>KRYCÍ LIST SOUPISU PRACÍ</t>
  </si>
  <si>
    <t>Objekt:</t>
  </si>
  <si>
    <t>001 -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</si>
  <si>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</si>
  <si>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</si>
  <si>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</si>
  <si>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</si>
  <si>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</si>
  <si>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</si>
  <si>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</si>
  <si>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</si>
  <si>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</si>
  <si>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</si>
  <si>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</si>
  <si>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</si>
  <si>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</si>
  <si>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</si>
  <si>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</si>
  <si>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</si>
  <si>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</si>
  <si>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</si>
  <si>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</si>
  <si>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</si>
  <si>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</si>
  <si>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</si>
  <si>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</si>
  <si>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</si>
  <si>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</si>
  <si>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</si>
  <si>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</si>
  <si>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</si>
  <si>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</si>
  <si>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</si>
  <si>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</si>
  <si>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</si>
  <si>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</si>
  <si>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</si>
  <si>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</si>
  <si>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</si>
  <si>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</si>
  <si>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</si>
  <si>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</si>
  <si>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317121251</t>
  </si>
  <si>
    <t>Montáž ŽB překladů prefabrikovaných do rýh světlosti otvoru přes 1050 do 1800 mm</t>
  </si>
  <si>
    <t>kus</t>
  </si>
  <si>
    <t>CS ÚRS 2025 02</t>
  </si>
  <si>
    <t>4</t>
  </si>
  <si>
    <t>795344291</t>
  </si>
  <si>
    <t>PP</t>
  </si>
  <si>
    <t>Montáž překladů ze železobetonových prefabrikátů dodatečně do připravených rýh, světlosti otvoru přes 1050 do 1800 mm</t>
  </si>
  <si>
    <t>Online PSC</t>
  </si>
  <si>
    <t>https://podminky.urs.cz/item/CS_URS_2025_02/317121251</t>
  </si>
  <si>
    <t>VV</t>
  </si>
  <si>
    <t>4" B09</t>
  </si>
  <si>
    <t>M</t>
  </si>
  <si>
    <t>59321052</t>
  </si>
  <si>
    <t>překlad ŽB š 60mm dl 1400mm</t>
  </si>
  <si>
    <t>8</t>
  </si>
  <si>
    <t>-282328409</t>
  </si>
  <si>
    <t>342141001</t>
  </si>
  <si>
    <t>Příčky montované z pórobetonových vyztužených dilců do P4,5-600 tl 75 mm</t>
  </si>
  <si>
    <t>m2</t>
  </si>
  <si>
    <t>-271905999</t>
  </si>
  <si>
    <t>Příčky montované z pórobetonových dílců vyztužených, pevnost do P4,5, objemová hmotnost do 600 kg/m3 se styčnými sparami lepenými, tloušťka příčky 75 mm</t>
  </si>
  <si>
    <t>https://podminky.urs.cz/item/CS_URS_2025_02/342141001</t>
  </si>
  <si>
    <t>20" zazdívka nad novými otvory</t>
  </si>
  <si>
    <t>Vodorovné konstrukce</t>
  </si>
  <si>
    <t>413941121</t>
  </si>
  <si>
    <t>Osazování ocelových válcovaných nosníků stropů I, IE, U, UE nebo L výšky do 120 mm</t>
  </si>
  <si>
    <t>t</t>
  </si>
  <si>
    <t>-1272729687</t>
  </si>
  <si>
    <t>Osazování ocelových válcovaných nosníků ve stropech I nebo IE nebo U nebo UE nebo L, výšky do 120 mm</t>
  </si>
  <si>
    <t>https://podminky.urs.cz/item/CS_URS_2025_02/413941121</t>
  </si>
  <si>
    <t>20*0,0045" pásovina nad nové dveře</t>
  </si>
  <si>
    <t>5</t>
  </si>
  <si>
    <t>13010282</t>
  </si>
  <si>
    <t>tyč ocelová plochá jakost S235JR (11 375) 100x5mm</t>
  </si>
  <si>
    <t>-770736594</t>
  </si>
  <si>
    <t>6</t>
  </si>
  <si>
    <t>Úpravy povrchů, podlahy a osazování výplní</t>
  </si>
  <si>
    <t>612335205</t>
  </si>
  <si>
    <t>Cementová hrubá omítka malých ploch přes 1 do 4 m2 na stěnách</t>
  </si>
  <si>
    <t>-135969557</t>
  </si>
  <si>
    <t>Cementová omítka jednotlivých malých ploch hrubá na stěnách, plochy jednotlivě přes 1 do 4 m2</t>
  </si>
  <si>
    <t>https://podminky.urs.cz/item/CS_URS_2025_02/612335205</t>
  </si>
  <si>
    <t>5*3" oprava omítek vyzdívka</t>
  </si>
  <si>
    <t>Součet</t>
  </si>
  <si>
    <t>7</t>
  </si>
  <si>
    <t>612345215</t>
  </si>
  <si>
    <t>Sádrová hladká omítka malých ploch přes 1 do 4 m2 na stěnách</t>
  </si>
  <si>
    <t>1582234740</t>
  </si>
  <si>
    <t>Sádrová nebo vápenosádrová omítka jednotlivých malých ploch hladká na stěnách, plochy jednotlivě přes 1,0 do 4,0 m2</t>
  </si>
  <si>
    <t>https://podminky.urs.cz/item/CS_URS_2025_02/612345215</t>
  </si>
  <si>
    <t>15</t>
  </si>
  <si>
    <t>619995001</t>
  </si>
  <si>
    <t>Začištění omítek kolem oken, dveří, podlah nebo obkladů</t>
  </si>
  <si>
    <t>m</t>
  </si>
  <si>
    <t>-807089814</t>
  </si>
  <si>
    <t>Začištění omítek (s dodáním hmot) kolem oken, dveří, podlah, obkladů apod.</t>
  </si>
  <si>
    <t>https://podminky.urs.cz/item/CS_URS_2025_02/619995001</t>
  </si>
  <si>
    <t>7"DV01</t>
  </si>
  <si>
    <t>5,5*3" O1</t>
  </si>
  <si>
    <t>7,7" D10</t>
  </si>
  <si>
    <t>6"D11</t>
  </si>
  <si>
    <t>5,4*5"D01</t>
  </si>
  <si>
    <t>5,5*4"D02</t>
  </si>
  <si>
    <t>6*1"D03</t>
  </si>
  <si>
    <t>5,4*17"D04</t>
  </si>
  <si>
    <t>5,8*2"D05</t>
  </si>
  <si>
    <t>5"D08</t>
  </si>
  <si>
    <t>8,4"D09</t>
  </si>
  <si>
    <t>7,5"DV02</t>
  </si>
  <si>
    <t>6,6*4"DV03</t>
  </si>
  <si>
    <t>9</t>
  </si>
  <si>
    <t>622111111</t>
  </si>
  <si>
    <t>Vyspravení celoplošné cementovou maltou vnějších stěn betonových nebo železobetonových</t>
  </si>
  <si>
    <t>-1273365069</t>
  </si>
  <si>
    <t>Vyspravení povrchu neomítaných vnějších ploch betonových nebo železobetonových konstrukcí s rozetřením vysprávky do ztracena maltou cementovou celoplošně stěn</t>
  </si>
  <si>
    <t>https://podminky.urs.cz/item/CS_URS_2025_02/622111111</t>
  </si>
  <si>
    <t>12,885</t>
  </si>
  <si>
    <t>10</t>
  </si>
  <si>
    <t>622142001</t>
  </si>
  <si>
    <t>Sklovláknité pletivo vnějších stěn vtlačené do tmelu</t>
  </si>
  <si>
    <t>-337416588</t>
  </si>
  <si>
    <t>Pletivo vnějších ploch v ploše nebo pruzích, na plném podkladu sklovláknité vtlačené do tmelu stěn</t>
  </si>
  <si>
    <t>https://podminky.urs.cz/item/CS_URS_2025_02/622142001</t>
  </si>
  <si>
    <t>11</t>
  </si>
  <si>
    <t>622143004</t>
  </si>
  <si>
    <t>Montáž omítkových samolepících začišťovacích profilů pro spojení s okenním rámem</t>
  </si>
  <si>
    <t>-2066332314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</si>
  <si>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</si>
  <si>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https://podminky.urs.cz/item/CS_URS_2025_02/622143004</t>
  </si>
  <si>
    <t>40</t>
  </si>
  <si>
    <t>59051476</t>
  </si>
  <si>
    <t>profil napojovací okenní PVC s výztužnou tkaninou 9mm</t>
  </si>
  <si>
    <t>1625171389</t>
  </si>
  <si>
    <t>40*1,05 'Přepočtené koeficientem množství</t>
  </si>
  <si>
    <t>13</t>
  </si>
  <si>
    <t>622151011</t>
  </si>
  <si>
    <t>Penetrační silikátový nátěr vnějších pastovitých tenkovrstvých omítek stěn</t>
  </si>
  <si>
    <t>-907003082</t>
  </si>
  <si>
    <t>Penetrační nátěr vnějších pastovitých tenkovrstvých omítek silikátový stěn</t>
  </si>
  <si>
    <t>https://podminky.urs.cz/item/CS_URS_2025_02/622151011</t>
  </si>
  <si>
    <t>14</t>
  </si>
  <si>
    <t>622222051</t>
  </si>
  <si>
    <t>Montáž kontaktního zateplení vnějšího ostění, nadpraží nebo parapetu hl. špalety do 400 mm lepením desek z minerální vlny tl do 40 mm</t>
  </si>
  <si>
    <t>83132917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</si>
  <si>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</si>
  <si>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https://podminky.urs.cz/item/CS_URS_2025_02/622222051</t>
  </si>
  <si>
    <t>40" ostění a nadpraží</t>
  </si>
  <si>
    <t>63140348</t>
  </si>
  <si>
    <t>deska tepelně izolační minerální kontaktních fasád podélné vlákno λ=0,041 tl 30mm</t>
  </si>
  <si>
    <t>-1945523131</t>
  </si>
  <si>
    <t>12,885*1,05 'Přepočtené koeficientem množství</t>
  </si>
  <si>
    <t>16</t>
  </si>
  <si>
    <t>622521012</t>
  </si>
  <si>
    <t>Tenkovrstvá silikátová zatíraná omítka zrnitost 1,5 mm vnějších stěn</t>
  </si>
  <si>
    <t>-1235627903</t>
  </si>
  <si>
    <t>Omítka tenkovrstvá silikátová vnějších ploch probarvená bez penetrace zatíraná (škrábaná ), zrnitost 1,5 mm stěn</t>
  </si>
  <si>
    <t>https://podminky.urs.cz/item/CS_URS_2025_02/622521012</t>
  </si>
  <si>
    <t>17</t>
  </si>
  <si>
    <t>629991012</t>
  </si>
  <si>
    <t>Zakrytí výplní otvorů fólií přilepenou na začišťovací lišty</t>
  </si>
  <si>
    <t>-231401575</t>
  </si>
  <si>
    <t>Zakrytí vnějších ploch před znečištěním včetně pozdějšího odkrytí výplní otvorů a svislých ploch fólií přilepenou na začišťovací lištu</t>
  </si>
  <si>
    <t>https://podminky.urs.cz/item/CS_URS_2025_02/629991012</t>
  </si>
  <si>
    <t>(1,6*2,3)*2" DV03 1np</t>
  </si>
  <si>
    <t>(1,6*2,3)*2"DV03 1np</t>
  </si>
  <si>
    <t>(1,73*1,73)*1" O1 1np</t>
  </si>
  <si>
    <t>(2,7*2,4)*1" DV02 1np</t>
  </si>
  <si>
    <t>18</t>
  </si>
  <si>
    <t>642945111</t>
  </si>
  <si>
    <t>Osazování protipožárních nebo protiplynových zárubní dveří jednokřídlových do 2,5 m2</t>
  </si>
  <si>
    <t>-303931732</t>
  </si>
  <si>
    <t>Osazování ocelových zárubní protipožárních nebo protiplynových dveří do vynechaného otvoru, s obetonováním, dveří jednokřídlových do 2,5 m2</t>
  </si>
  <si>
    <t>https://podminky.urs.cz/item/CS_URS_2025_02/642945111</t>
  </si>
  <si>
    <t>17" D04 - opětovné osazení stávající zárubně</t>
  </si>
  <si>
    <t>1" D03 1np - nová stavební zárubeň</t>
  </si>
  <si>
    <t>5" D01 - nová zárubeň</t>
  </si>
  <si>
    <t>4" D02 - nová zárubeň do nové příčky</t>
  </si>
  <si>
    <t>1" D08 - nová zárubeň</t>
  </si>
  <si>
    <t>19</t>
  </si>
  <si>
    <t>55331579R</t>
  </si>
  <si>
    <t>zárubeň jednokřídlá ocelová pro zdění s protipožární úpravou tl stěny 100mm pro dveře rozměru 1100/1970, 2020mm</t>
  </si>
  <si>
    <t>-1451119344</t>
  </si>
  <si>
    <t>27</t>
  </si>
  <si>
    <t>20</t>
  </si>
  <si>
    <t>55331577</t>
  </si>
  <si>
    <t>zárubeň jednokřídlá ocelová pro zdění s protipožární úpravou tl stěny 100mm rozměru 800/1970, 2100mm</t>
  </si>
  <si>
    <t>923723779</t>
  </si>
  <si>
    <t>1" D08 dle výpisu</t>
  </si>
  <si>
    <t>642945112</t>
  </si>
  <si>
    <t>Osazování protipožárních nebo protiplynových zárubní dveří dvoukřídlových přes 2,5 do 6,5 m2</t>
  </si>
  <si>
    <t>2028504978</t>
  </si>
  <si>
    <t>Osazování ocelových zárubní protipožárních nebo protiplynových dveří do vynechaného otvoru, s obetonováním, dveří dvoukřídlových přes 2,5 do 6,5 m2</t>
  </si>
  <si>
    <t>https://podminky.urs.cz/item/CS_URS_2025_02/642945112</t>
  </si>
  <si>
    <t>1" D11 - dle výpisu</t>
  </si>
  <si>
    <t>1" D05 - dle výpisu</t>
  </si>
  <si>
    <t>22</t>
  </si>
  <si>
    <t>55331760</t>
  </si>
  <si>
    <t>zárubeň dvoukřídlá ocelová pro zdění s protipožární úpravou tl stěny 75-100mm rozměru 1600/1970, 2100mm</t>
  </si>
  <si>
    <t>1201252354</t>
  </si>
  <si>
    <t>zárubeň dvoukřídlá ocelová pro SDK s protipožární úpravou tl stěny 75-100mm rozměru 1600/1970, 2100mm dle výpisu D11 a D05</t>
  </si>
  <si>
    <t>Ostatní konstrukce a práce, bourání</t>
  </si>
  <si>
    <t>23</t>
  </si>
  <si>
    <t>941211111</t>
  </si>
  <si>
    <t>Montáž lešení řadového rámového lehkého zatížení do 200 kg/m2 š od 0,6 do 0,9 m v do 10 m</t>
  </si>
  <si>
    <t>482955333</t>
  </si>
  <si>
    <t>Lešení řadové rámové lehké pracovní s podlahami s provozním zatížením tř. 3 do 200 kg/m2 šířky tř. SW06 od 0,6 do 0,9 m výšky do 10 m montáž</t>
  </si>
  <si>
    <t>https://podminky.urs.cz/item/CS_URS_2025_02/941211111</t>
  </si>
  <si>
    <t>200" předpoklad 1np pro kastlíky a výmalbu</t>
  </si>
  <si>
    <t>100" předpoklad 2NP pro osazení potrubí</t>
  </si>
  <si>
    <t>24</t>
  </si>
  <si>
    <t>941211211</t>
  </si>
  <si>
    <t>Příplatek k lešení řadovému rámovému lehkému do 200 kg/m2 š od 0,6 do 0,9 m v do 10 m za každý den použití</t>
  </si>
  <si>
    <t>-1672075329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</si>
  <si>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</si>
  <si>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https://podminky.urs.cz/item/CS_URS_2025_02/941211211</t>
  </si>
  <si>
    <t>25</t>
  </si>
  <si>
    <t>941211811</t>
  </si>
  <si>
    <t>Demontáž lešení řadového rámového lehkého zatížení do 200 kg/m2 š od 0,6 do 0,9 m v do 10 m</t>
  </si>
  <si>
    <t>1546410144</t>
  </si>
  <si>
    <t>Lešení řadové rámové lehké pracovní s podlahami s provozním zatížením tř. 3 do 200 kg/m2 šířky tř. SW06 od 0,6 do 0,9 m výšky do 10 m demontáž</t>
  </si>
  <si>
    <t>https://podminky.urs.cz/item/CS_URS_2025_02/941211811</t>
  </si>
  <si>
    <t>26</t>
  </si>
  <si>
    <t>953943211</t>
  </si>
  <si>
    <t>Osazování hasicího přístroje</t>
  </si>
  <si>
    <t>1186623597</t>
  </si>
  <si>
    <t>Osazování drobných kovových předmětů kotvených do stěny hasicího přístroje</t>
  </si>
  <si>
    <t>https://podminky.urs.cz/item/CS_URS_2025_02/953943211</t>
  </si>
  <si>
    <t>44932001</t>
  </si>
  <si>
    <t>přístroj hasicí ruční práškový hasební schopnost 21A, 113B, C</t>
  </si>
  <si>
    <t>868537732</t>
  </si>
  <si>
    <t>28</t>
  </si>
  <si>
    <t>968072455</t>
  </si>
  <si>
    <t>Vybourání kovových dveřních zárubní pl do 2 m2</t>
  </si>
  <si>
    <t>683283375</t>
  </si>
  <si>
    <t>Vybourání kovových rámů oken s křídly, dveřních zárubní, vrat, stěn, ostění nebo obkladů dveřních zárubní, plochy do 2 m2</t>
  </si>
  <si>
    <t>https://podminky.urs.cz/item/CS_URS_2025_02/968072455</t>
  </si>
  <si>
    <t>(1,1*2)*10" B03 1np pro zpětné osazení a zazdění</t>
  </si>
  <si>
    <t xml:space="preserve">(1,1*2,05)*1" B04 1np </t>
  </si>
  <si>
    <t>(1,1*2,05)*7" B03 2np pro zpětné osazení a zazdění</t>
  </si>
  <si>
    <t>(0,9*2,05)*2" B05 2np</t>
  </si>
  <si>
    <t xml:space="preserve">(0,9*2,1)*3" B05 1np </t>
  </si>
  <si>
    <t>29</t>
  </si>
  <si>
    <t>968072456</t>
  </si>
  <si>
    <t>Vybourání kovových dveřních zárubní pl přes 2 m2</t>
  </si>
  <si>
    <t>481159371</t>
  </si>
  <si>
    <t>Vybourání kovových rámů oken s křídly, dveřních zárubní, vrat, stěn, ostění nebo obkladů dveřních zárubní, plochy přes 2 m2</t>
  </si>
  <si>
    <t>https://podminky.urs.cz/item/CS_URS_2025_02/968072456</t>
  </si>
  <si>
    <t>1,45*2,05" B04 2np</t>
  </si>
  <si>
    <t>30</t>
  </si>
  <si>
    <t>968082018</t>
  </si>
  <si>
    <t>Vybourání plastových rámů oken včetně křídel plochy přes 4 m2</t>
  </si>
  <si>
    <t>2036539223</t>
  </si>
  <si>
    <t>Vybourání plastových rámů oken s křídly, dveřních zárubní, vrat rámu oken s křídly, plochy přes 4 m2</t>
  </si>
  <si>
    <t>https://podminky.urs.cz/item/CS_URS_2025_02/968082018</t>
  </si>
  <si>
    <t>1,8*2,4" B01 1np</t>
  </si>
  <si>
    <t>1,85*2,4" B01 1np</t>
  </si>
  <si>
    <t>2,7*1,8" B01 1np</t>
  </si>
  <si>
    <t>1,8*1,8" B01 1np</t>
  </si>
  <si>
    <t>1,85*1,8" B01 2np</t>
  </si>
  <si>
    <t>1,8*1,8"B01 2np</t>
  </si>
  <si>
    <t>2*2,65" B02 1NP demontáž stěny z plastových profilů</t>
  </si>
  <si>
    <t>997</t>
  </si>
  <si>
    <t>Doprava suti a vybouraných hmot</t>
  </si>
  <si>
    <t>31</t>
  </si>
  <si>
    <t>997013212</t>
  </si>
  <si>
    <t>Vnitrostaveništní doprava suti a vybouraných hmot pro budovy v přes 6 do 9 m ručně</t>
  </si>
  <si>
    <t>652575512</t>
  </si>
  <si>
    <t>Vnitrostaveništní doprava suti a vybouraných hmot vodorovně do 50 m s naložením ručně pro budovy a haly výšky přes 6 do 9 m</t>
  </si>
  <si>
    <t>https://podminky.urs.cz/item/CS_URS_2025_02/997013212</t>
  </si>
  <si>
    <t>32</t>
  </si>
  <si>
    <t>997013219</t>
  </si>
  <si>
    <t>Příplatek k vnitrostaveništní dopravě suti a vybouraných hmot za zvětšenou dopravu suti ZKD 10 m</t>
  </si>
  <si>
    <t>-885753251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</si>
  <si>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</si>
  <si>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</si>
  <si>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33</t>
  </si>
  <si>
    <t>997013501</t>
  </si>
  <si>
    <t>Odvoz suti a vybouraných hmot na skládku nebo meziskládku do 1 km se složením</t>
  </si>
  <si>
    <t>499284877</t>
  </si>
  <si>
    <t>Odvoz suti a vybouraných hmot na skládku nebo meziskládku se složením, na vzdálenost do 1 km</t>
  </si>
  <si>
    <t>https://podminky.urs.cz/item/CS_URS_2025_02/997013501</t>
  </si>
  <si>
    <t>34</t>
  </si>
  <si>
    <t>997013509</t>
  </si>
  <si>
    <t>Příplatek k odvozu suti a vybouraných hmot na skládku ZKD 1 km přes 1 km</t>
  </si>
  <si>
    <t>1431876264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</si>
  <si>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</si>
  <si>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</si>
  <si>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7,603*20 'Přepočtené koeficientem množství</t>
  </si>
  <si>
    <t>35</t>
  </si>
  <si>
    <t>997013631</t>
  </si>
  <si>
    <t>Poplatek za uložení na skládce (skládkovné) stavebního odpadu směsného kód odpadu 17 09 04</t>
  </si>
  <si>
    <t>-1824858840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</si>
  <si>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</si>
  <si>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</si>
  <si>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7,531</t>
  </si>
  <si>
    <t>998</t>
  </si>
  <si>
    <t>Přesun hmot</t>
  </si>
  <si>
    <t>36</t>
  </si>
  <si>
    <t>998011002</t>
  </si>
  <si>
    <t>Přesun hmot pro budovy zděné v přes 6 do 12 m</t>
  </si>
  <si>
    <t>-973969789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</si>
  <si>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</si>
  <si>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https://podminky.urs.cz/item/CS_URS_2025_02/998011002</t>
  </si>
  <si>
    <t>PSV</t>
  </si>
  <si>
    <t>Práce a dodávky PSV</t>
  </si>
  <si>
    <t>741</t>
  </si>
  <si>
    <t>Elektroinstalace - silnoproud</t>
  </si>
  <si>
    <t>37</t>
  </si>
  <si>
    <t>741110342</t>
  </si>
  <si>
    <t>Montáž trubka ochranná do krabic ocelová závitová DN přes 10 do 25 mm uložená volně</t>
  </si>
  <si>
    <t>448792232</t>
  </si>
  <si>
    <t>Montáž trubek ochranných s nasunutím nebo našroubováním do krabic ocelových závitových, uložených volně, Ø přes 10 do 25 mm</t>
  </si>
  <si>
    <t>https://podminky.urs.cz/item/CS_URS_2025_02/741110342</t>
  </si>
  <si>
    <t xml:space="preserve">225" potrubí </t>
  </si>
  <si>
    <t>38</t>
  </si>
  <si>
    <t>34571338R</t>
  </si>
  <si>
    <t>trubka elektroinstalační ocelová ŽZ závitová M25x1,5 D 21,3/25mm</t>
  </si>
  <si>
    <t>-540460824</t>
  </si>
  <si>
    <t>trubka elektroinstalační ocelová ŽZ závitová M25x1,5 D 21,3/25mm včetně úchytek, spojek, kolen a ostatního materiálu</t>
  </si>
  <si>
    <t>225*1,05 'Přepočtené koeficientem množství</t>
  </si>
  <si>
    <t>39</t>
  </si>
  <si>
    <t>741920241</t>
  </si>
  <si>
    <t>Ucpávka prostupu diskem samostatného kabelu do D 21 mm stěnou tl do 100 mm požární odolnost EI 60</t>
  </si>
  <si>
    <t>-1606582994</t>
  </si>
  <si>
    <t>Protipožární ucpávky samostatných kabelů prostup stěnou, tloušťky do 100 mm diskem požární odolnost EI 60, průměr kabelu do 21 mm</t>
  </si>
  <si>
    <t>https://podminky.urs.cz/item/CS_URS_2025_02/741920241</t>
  </si>
  <si>
    <t>998741102</t>
  </si>
  <si>
    <t>Přesun hmot tonážní pro silnoproud v objektech v přes 6 do 12 m</t>
  </si>
  <si>
    <t>-780950508</t>
  </si>
  <si>
    <t>Přesun hmot pro silnoproud stanovený z hmotnosti přesunovaného materiálu vodorovná dopravní vzdálenost do 50 m základní v objektech výšky přes 6 do 12 m</t>
  </si>
  <si>
    <t>https://podminky.urs.cz/item/CS_URS_2025_02/998741102</t>
  </si>
  <si>
    <t>742</t>
  </si>
  <si>
    <t>Elektroinstalace - slaboproud</t>
  </si>
  <si>
    <t>41</t>
  </si>
  <si>
    <t>742110102</t>
  </si>
  <si>
    <t>Montáž kabelového žlabu pro slaboproud šířky do 150 mm</t>
  </si>
  <si>
    <t>-550824021</t>
  </si>
  <si>
    <t>Montáž kabelového žlabu šířky do 150 mm</t>
  </si>
  <si>
    <t>https://podminky.urs.cz/item/CS_URS_2025_02/742110102</t>
  </si>
  <si>
    <t>230</t>
  </si>
  <si>
    <t>42</t>
  </si>
  <si>
    <t>34575603R</t>
  </si>
  <si>
    <t>žlab kabelový drátěný ŽZ v do 60mm š do 150mm</t>
  </si>
  <si>
    <t>32005435</t>
  </si>
  <si>
    <t xml:space="preserve">žlab kabelový drátěný ŽZ v do 60mm š do 150mm včetně úchytek, spojů a ostatního materiálu
</t>
  </si>
  <si>
    <t>230" včetně úchytek, spojek, rohů, t-kusu a ostatního materiálu</t>
  </si>
  <si>
    <t>43</t>
  </si>
  <si>
    <t>RMAT0013</t>
  </si>
  <si>
    <t xml:space="preserve">žlab kabelový drátěný P30R o velikosti 250/50 - pozink včetně spojek a úchytů. </t>
  </si>
  <si>
    <t>-1409014705</t>
  </si>
  <si>
    <t xml:space="preserve">žlab kabelový ocelový děrovaný ŽZ protipožární P90-R 100x60x1,50mm - pozink včetně spojek a úchytů. </t>
  </si>
  <si>
    <t>44</t>
  </si>
  <si>
    <t>998742102</t>
  </si>
  <si>
    <t>Přesun hmot tonážní pro slaboproud v objektech v do 12 m</t>
  </si>
  <si>
    <t>-1020242529</t>
  </si>
  <si>
    <t>Přesun hmot pro slaboproud stanovený z hmotnosti přesunovaného materiálu vodorovná dopravní vzdálenost do 50 m základní v objektech výšky přes 6 do 12 m</t>
  </si>
  <si>
    <t>https://podminky.urs.cz/item/CS_URS_2025_02/998742102</t>
  </si>
  <si>
    <t>751</t>
  </si>
  <si>
    <t>Vzduchotechnika</t>
  </si>
  <si>
    <t>45</t>
  </si>
  <si>
    <t>751398021</t>
  </si>
  <si>
    <t>Montáž větrací mřížky stěnové do 0,040 m2</t>
  </si>
  <si>
    <t>1139374651</t>
  </si>
  <si>
    <t>Montáž ostatních zařízení větrací mřížky stěnové, průřezu do 0,040 m2</t>
  </si>
  <si>
    <t>https://podminky.urs.cz/item/CS_URS_2025_02/751398021</t>
  </si>
  <si>
    <t>2" protipožární zpěňující mřížky</t>
  </si>
  <si>
    <t>46</t>
  </si>
  <si>
    <t>42972301R</t>
  </si>
  <si>
    <t xml:space="preserve">Dodávka - větrací protipožární mřížka 150x150mm </t>
  </si>
  <si>
    <t>-974079401</t>
  </si>
  <si>
    <t>47</t>
  </si>
  <si>
    <t>998751101</t>
  </si>
  <si>
    <t>Přesun hmot tonážní pro vzduchotechniku v objektech v do 12 m</t>
  </si>
  <si>
    <t>-119932148</t>
  </si>
  <si>
    <t>Přesun hmot pro vzduchotechniku stanovený z hmotnosti přesunovaného materiálu vodorovná dopravní vzdálenost do 100 m základní v objektech výšky do 12 m</t>
  </si>
  <si>
    <t>https://podminky.urs.cz/item/CS_URS_2025_02/998751101</t>
  </si>
  <si>
    <t>763</t>
  </si>
  <si>
    <t>Konstrukce suché výstavby</t>
  </si>
  <si>
    <t>48</t>
  </si>
  <si>
    <t>763111316</t>
  </si>
  <si>
    <t>SDK příčka tl 125 mm profil CW+UW 100 desky 1xA 12,5 s izolací EI 30 Rw do 48 dB</t>
  </si>
  <si>
    <t>-361636792</t>
  </si>
  <si>
    <t>Příčka ze sádrokartonových desek s nosnou konstrukcí z jednoduchých ocelových profilů UW, CW jednoduše opláštěná deskou standardní A tl. 12,5 mm, příčka tl. 125 mm, profil 100, s izolací, EI 30, Rw do 48 dB</t>
  </si>
  <si>
    <t>https://podminky.urs.cz/item/CS_URS_2025_02/763111316</t>
  </si>
  <si>
    <t>1np</t>
  </si>
  <si>
    <t>2,4*2,4" stěna protipožární u M.B7.104</t>
  </si>
  <si>
    <t>-1,1*2" odečet dveří</t>
  </si>
  <si>
    <t>2,4*2,4" Stěna protipožární u M. C7.101</t>
  </si>
  <si>
    <t>2,4*2,4" stěna protipožární u M. C1.101</t>
  </si>
  <si>
    <t>2np</t>
  </si>
  <si>
    <t>2,4*4" stěna protopožární u M B8.203</t>
  </si>
  <si>
    <t>49</t>
  </si>
  <si>
    <t>763111361</t>
  </si>
  <si>
    <t>SDK příčka tl 100 mm profil CW+UW 75 desky 1x akustická 12,5 s izolací EI 45 Rw do 50 dB</t>
  </si>
  <si>
    <t>1472729817</t>
  </si>
  <si>
    <t>Příčka ze sádrokartonových desek s nosnou konstrukcí z jednoduchých ocelových profilů UW, CW jednoduše opláštěná deskou akustickou tl. 12,5 mm s izolací, EI 45, příčka tl. 100 mm, profil 75, Rw do 50 dB</t>
  </si>
  <si>
    <t>https://podminky.urs.cz/item/CS_URS_2025_02/763111361</t>
  </si>
  <si>
    <t>1,6*2,7" sdk příčka pro ústřednu EPS</t>
  </si>
  <si>
    <t>-0,6*2" odečet dveří</t>
  </si>
  <si>
    <t>50</t>
  </si>
  <si>
    <t>763121913</t>
  </si>
  <si>
    <t>Zhotovení otvoru vel. přes 0,25 do 0,5 m2 v SDK předsazené stěně tl do 100 mm s vyztužením profily</t>
  </si>
  <si>
    <t>903020716</t>
  </si>
  <si>
    <t>Zhotovení otvorů v předsazených a šachtových stěnách ze sádrokartonových desek pro prostupy (voda, elektro, topení, VZT), osvětlení, okna, revizní klapky a dvířka včetně vyztužení profily pro stěnu tl. do 100 mm, velikost přes 0,25 do 0,50 m2</t>
  </si>
  <si>
    <t>https://podminky.urs.cz/item/CS_URS_2025_02/763121913</t>
  </si>
  <si>
    <t>25" revizní klapky do SDK konstrukcí</t>
  </si>
  <si>
    <t>51</t>
  </si>
  <si>
    <t>59030158</t>
  </si>
  <si>
    <t>klapka revizní protipožární pro stěny a podhledy tl 12,5mm 200x200mm</t>
  </si>
  <si>
    <t>761955520</t>
  </si>
  <si>
    <t>52</t>
  </si>
  <si>
    <t>763131521</t>
  </si>
  <si>
    <t>SDK podhled desky 2xA 12,5 bez izolace jednovrstvá spodní kce profil CD+UD, EI 30</t>
  </si>
  <si>
    <t>791096306</t>
  </si>
  <si>
    <t>Podhled ze sádrokartonových desek jednovrstvá zavěšená spodní konstrukce z ocelových profilů CD, UD dvojitě opláštěná deskami standardními A, tl. 2 x 12,5 mm, bez izolace, EI 30</t>
  </si>
  <si>
    <t>https://podminky.urs.cz/item/CS_URS_2025_02/763131521</t>
  </si>
  <si>
    <t xml:space="preserve">230*0,6" SDK kastlík </t>
  </si>
  <si>
    <t>53</t>
  </si>
  <si>
    <t>763131714</t>
  </si>
  <si>
    <t>SDK podhled základní penetrační nátěr</t>
  </si>
  <si>
    <t>-1817321687</t>
  </si>
  <si>
    <t>Podhled ze sádrokartonových desek ostatní práce a konstrukce na podhledech ze sádrokartonových desek základní penetrační nátěr</t>
  </si>
  <si>
    <t>https://podminky.urs.cz/item/CS_URS_2025_02/763131714</t>
  </si>
  <si>
    <t>141+19+4" penetrace podkladu</t>
  </si>
  <si>
    <t>54</t>
  </si>
  <si>
    <t>998763302</t>
  </si>
  <si>
    <t>Přesun hmot tonážní pro konstrukce montované z desek v objektech v přes 6 do 12 m</t>
  </si>
  <si>
    <t>-609111723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</si>
  <si>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</si>
  <si>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https://podminky.urs.cz/item/CS_URS_2025_02/998763302</t>
  </si>
  <si>
    <t>764</t>
  </si>
  <si>
    <t>Konstrukce klempířské</t>
  </si>
  <si>
    <t>55</t>
  </si>
  <si>
    <t>764002851</t>
  </si>
  <si>
    <t>Demontáž oplechování parapetů do suti</t>
  </si>
  <si>
    <t>952620226</t>
  </si>
  <si>
    <t>Demontáž klempířských konstrukcí oplechování parapetů do suti</t>
  </si>
  <si>
    <t>https://podminky.urs.cz/item/CS_URS_2025_02/764002851</t>
  </si>
  <si>
    <t>2,7" B10 1np venkovní partapet</t>
  </si>
  <si>
    <t>56</t>
  </si>
  <si>
    <t>764217646</t>
  </si>
  <si>
    <t>Oplechování oblých parapetů nebo ze segmentů celoplošně lepené z Pz s povrch úpravou rš 500 mm</t>
  </si>
  <si>
    <t>-2135912519</t>
  </si>
  <si>
    <t>Oplechování parapetů z pozinkovaného plechu s povrchovou úpravou oblých nebo ze segmentů, včetně rohů celoplošně lepené rš 500 mm</t>
  </si>
  <si>
    <t>https://podminky.urs.cz/item/CS_URS_2025_02/764217646</t>
  </si>
  <si>
    <t>2*3</t>
  </si>
  <si>
    <t>2,8</t>
  </si>
  <si>
    <t>57</t>
  </si>
  <si>
    <t>998764102</t>
  </si>
  <si>
    <t>Přesun hmot tonážní pro konstrukce klempířské v objektech v přes 6 do 12 m</t>
  </si>
  <si>
    <t>-1955898520</t>
  </si>
  <si>
    <t>Přesun hmot pro konstrukce klempířské stanovený z hmotnosti přesunovaného materiálu vodorovná dopravní vzdálenost do 50 m základní v objektech výšky přes 6 do 12 m</t>
  </si>
  <si>
    <t>https://podminky.urs.cz/item/CS_URS_2025_02/998764102</t>
  </si>
  <si>
    <t>766</t>
  </si>
  <si>
    <t>Konstrukce truhlářské</t>
  </si>
  <si>
    <t>58</t>
  </si>
  <si>
    <t>766622132</t>
  </si>
  <si>
    <t>Montáž plastových oken plochy přes 1 m2 otevíravých v do 2,5 m s rámem do zdiva</t>
  </si>
  <si>
    <t>-639467356</t>
  </si>
  <si>
    <t>Montáž oken plastových včetně montáže rámu plochy přes 1 m2 otevíravých do zdiva, výšky přes 1,5 do 2,5 m</t>
  </si>
  <si>
    <t>https://podminky.urs.cz/item/CS_URS_2025_02/766622132</t>
  </si>
  <si>
    <t>1,73*1,73*3" O1</t>
  </si>
  <si>
    <t>59</t>
  </si>
  <si>
    <t>61140054</t>
  </si>
  <si>
    <t>okno plastové otevíravé/sklopné trojsklo přes plochu 1m2 v 1,5-2,5m</t>
  </si>
  <si>
    <t>1149984097</t>
  </si>
  <si>
    <t>(1,73*1,73)*3" Okno včetně ext. a int. pásek dle výpisu oken a dveří O1</t>
  </si>
  <si>
    <t>60</t>
  </si>
  <si>
    <t>766660022</t>
  </si>
  <si>
    <t>Montáž dveřních křídel otvíravých jednokřídlových š přes 0,8 m požárních do ocelové zárubně</t>
  </si>
  <si>
    <t>-452978292</t>
  </si>
  <si>
    <t>Montáž dveřních křídel dřevěných nebo plastových otevíravých do ocelové zárubně protipožárních jednokřídlových, šířky přes 800 mm</t>
  </si>
  <si>
    <t>https://podminky.urs.cz/item/CS_URS_2025_02/766660022</t>
  </si>
  <si>
    <t>5" D01 dle výpisu</t>
  </si>
  <si>
    <t>1" D03 dle výpisu</t>
  </si>
  <si>
    <t>17" D04 dle výpisu - zpětné osazení stávajících dveří</t>
  </si>
  <si>
    <t>6" D07 dle výpisu</t>
  </si>
  <si>
    <t>4" D02 dle výpisu</t>
  </si>
  <si>
    <t>61</t>
  </si>
  <si>
    <t>RMAT0003</t>
  </si>
  <si>
    <t>Dveře D01 - dle výpisu - prosklené, jednokřídlové protipožární EI30 DP3 - Sm/C2 - dodávka</t>
  </si>
  <si>
    <t>-1406794153</t>
  </si>
  <si>
    <t>62</t>
  </si>
  <si>
    <t>RMAT0004</t>
  </si>
  <si>
    <t xml:space="preserve">Dveře D07 - dle výpisu -  jednokřídlové protipožární EW30 DP3/C0 - dodávka</t>
  </si>
  <si>
    <t>1709982013</t>
  </si>
  <si>
    <t>63</t>
  </si>
  <si>
    <t>RMAT0005</t>
  </si>
  <si>
    <t>Dveře D03 - dle výpisu - jednokřídlové protipožární EI30 DP3 - dodávka</t>
  </si>
  <si>
    <t>274069587</t>
  </si>
  <si>
    <t>64</t>
  </si>
  <si>
    <t>RMAT0006</t>
  </si>
  <si>
    <t>-1692178710</t>
  </si>
  <si>
    <t>Dveře D02 - dle výpisu - jednokřídlové protipožární EI30 DP3 Sm/C2 - dodávka</t>
  </si>
  <si>
    <t>4" D02 dle výpisu včetně protipožárního a bezpečnostní sklo dodávka dle výpisu</t>
  </si>
  <si>
    <t>65</t>
  </si>
  <si>
    <t>RMAT0011</t>
  </si>
  <si>
    <t>1669366374</t>
  </si>
  <si>
    <t>Dveře D08 - dle výpisu - jednokřídlové protipožární EI30 DP3 /C0 - dodávka</t>
  </si>
  <si>
    <t>1" D08 dle výpisu včetně dodávka dle výpisu</t>
  </si>
  <si>
    <t>66</t>
  </si>
  <si>
    <t>766660043</t>
  </si>
  <si>
    <t>Montáž dveřních křídel otvíravých dvoukřídlových požárních s Pb vložkou do ocelové zárubně</t>
  </si>
  <si>
    <t>1757914260</t>
  </si>
  <si>
    <t>Montáž dveřních křídel dřevěných nebo plastových otevíravých do ocelové zárubně protipožárních s olověnou vložkou dvoukřídlových jakékoliv šířky</t>
  </si>
  <si>
    <t>https://podminky.urs.cz/item/CS_URS_2025_02/766660043</t>
  </si>
  <si>
    <t>2" D05 dveře dle výpisu dvoukřídlé prosklené 1,55x2,02</t>
  </si>
  <si>
    <t>1" D11 dveře dle výpisu dvoukřídlé 1,5 x 2,02</t>
  </si>
  <si>
    <t>67</t>
  </si>
  <si>
    <t>RMAT0010</t>
  </si>
  <si>
    <t xml:space="preserve">Dveře interiérové dvoukřídlé D11 dle výpisu EW30 - DP3/C2 - dodávka </t>
  </si>
  <si>
    <t>-1874687433</t>
  </si>
  <si>
    <t xml:space="preserve">Dveře interiérové dvoukřídlé prosklené D05 dle výpisu EW30 - DP3/sm-C2 - dodávka </t>
  </si>
  <si>
    <t>2" D05 - dle výpisu dodávka</t>
  </si>
  <si>
    <t>68</t>
  </si>
  <si>
    <t>766691811</t>
  </si>
  <si>
    <t>Demontáž parapetních desek dřevěných nebo plastových šířky do 300 mm</t>
  </si>
  <si>
    <t>-667678448</t>
  </si>
  <si>
    <t>Demontáž parapetních desek šířky do 300 mm</t>
  </si>
  <si>
    <t>https://podminky.urs.cz/item/CS_URS_2025_02/766691811</t>
  </si>
  <si>
    <t>2,7" B10 1 np</t>
  </si>
  <si>
    <t>69</t>
  </si>
  <si>
    <t>766691915</t>
  </si>
  <si>
    <t>Vyvěšení nebo zavěšení dřevěných křídel dveří pl přes 2 m2</t>
  </si>
  <si>
    <t>1163069647</t>
  </si>
  <si>
    <t>Ostatní práce vyvěšení nebo zavěšení křídel dřevěných dveřních, plochy přes 2 m2</t>
  </si>
  <si>
    <t>https://podminky.urs.cz/item/CS_URS_2025_02/766691915</t>
  </si>
  <si>
    <t>10" B03 1NP - vyvěšení křídla pro zpětné použití</t>
  </si>
  <si>
    <t>7" B03 2np - vyvěšení křídla pro zpětné použití</t>
  </si>
  <si>
    <t xml:space="preserve">2" B04 1NP - vyvěšení křídla pro likvidaci  </t>
  </si>
  <si>
    <t>1" B04 2NP - vyvěšení křídla pro likvidaci</t>
  </si>
  <si>
    <t xml:space="preserve">3" B05 1NP - vyvěšení křídla pro likvidaci </t>
  </si>
  <si>
    <t>2" B05 2NP - vyvěšení křídla pro likvidaci</t>
  </si>
  <si>
    <t xml:space="preserve">4" B07 1np - vyvěšení křídla pro likvidaci </t>
  </si>
  <si>
    <t>1" B07 2np - vyvěšení křídla pro likvidaci</t>
  </si>
  <si>
    <t>2"B08 1np - vyvěšení křídel pro likvidaci</t>
  </si>
  <si>
    <t>70</t>
  </si>
  <si>
    <t>766691941</t>
  </si>
  <si>
    <t>Výměna parapetních desek dřevěných nebo plastových šířky do 300 mm</t>
  </si>
  <si>
    <t>-1013140012</t>
  </si>
  <si>
    <t>Výměna parapetních desek šířky do 300 mm</t>
  </si>
  <si>
    <t>https://podminky.urs.cz/item/CS_URS_2025_02/766691941</t>
  </si>
  <si>
    <t>1,8*3" O01</t>
  </si>
  <si>
    <t>71</t>
  </si>
  <si>
    <t>60794101</t>
  </si>
  <si>
    <t>parapet dřevotřískový vnitřní povrch laminátový š 200mm</t>
  </si>
  <si>
    <t>372708247</t>
  </si>
  <si>
    <t>5,4*1,05 'Přepočtené koeficientem množství</t>
  </si>
  <si>
    <t>72</t>
  </si>
  <si>
    <t>998766102</t>
  </si>
  <si>
    <t>Přesun hmot tonážní pro kce truhlářské v objektech v přes 6 do 12 m</t>
  </si>
  <si>
    <t>1201064706</t>
  </si>
  <si>
    <t>Přesun hmot pro konstrukce truhlářské stanovený z hmotnosti přesunovaného materiálu vodorovná dopravní vzdálenost do 50 m základní v objektech výšky přes 6 do 12 m</t>
  </si>
  <si>
    <t>https://podminky.urs.cz/item/CS_URS_2025_02/998766102</t>
  </si>
  <si>
    <t>767</t>
  </si>
  <si>
    <t>Konstrukce zámečnické</t>
  </si>
  <si>
    <t>73</t>
  </si>
  <si>
    <t>767221001</t>
  </si>
  <si>
    <t>Montáž zábradlí z kompozitů kotvených do zdiva</t>
  </si>
  <si>
    <t>-1479395880</t>
  </si>
  <si>
    <t>Montáž výrobků z kompozitů zábradlí, kotveného do zdiva</t>
  </si>
  <si>
    <t>https://podminky.urs.cz/item/CS_URS_2025_02/767221001</t>
  </si>
  <si>
    <t>2*3" zábradlí skleněné</t>
  </si>
  <si>
    <t>74</t>
  </si>
  <si>
    <t>RMAT0014</t>
  </si>
  <si>
    <t>Skleněné zábradlí dle PD - bezpečnostní sklo u oken</t>
  </si>
  <si>
    <t>1155087871</t>
  </si>
  <si>
    <t>75</t>
  </si>
  <si>
    <t>767640221</t>
  </si>
  <si>
    <t>Montáž dveří ocelových nebo hliníkových vchodových dvoukřídlových bez nadsvětlíku</t>
  </si>
  <si>
    <t>-1469011715</t>
  </si>
  <si>
    <t>Montáž dveří ocelových nebo hliníkových vchodových dvoukřídlové bez nadsvětlíku</t>
  </si>
  <si>
    <t>https://podminky.urs.cz/item/CS_URS_2025_02/767640221</t>
  </si>
  <si>
    <t>4" dv03</t>
  </si>
  <si>
    <t>4" DV01</t>
  </si>
  <si>
    <t>76</t>
  </si>
  <si>
    <t>55341335R</t>
  </si>
  <si>
    <t>dveře dvoukřídlé Al prosklené max rozměru otvoru 4,84m2 bezpečnostní třídy RC2, DV01 A DV03 dle výpisu včetně panikové hrazdy a termického profilu</t>
  </si>
  <si>
    <t>1361032233</t>
  </si>
  <si>
    <t>(1,6*2,5)*4" dv01 dveře dle výpisu oken a dveří - včetně panikové kliky včetně termického profilu</t>
  </si>
  <si>
    <t>(1,6*2,3)*4" dv03 dveře dle výpisu oken a dveří - včetně panikové kliky včetně termického profilu</t>
  </si>
  <si>
    <t>77</t>
  </si>
  <si>
    <t>767640223</t>
  </si>
  <si>
    <t>Montáž dveří ocelových nebo hliníkových vchodových dvoukřídlových s pevným bočním dílem</t>
  </si>
  <si>
    <t>-811072747</t>
  </si>
  <si>
    <t>Montáž dveří ocelových nebo hliníkových vchodových dvoukřídlové s pevným bočním dílem</t>
  </si>
  <si>
    <t>https://podminky.urs.cz/item/CS_URS_2025_02/767640223</t>
  </si>
  <si>
    <t xml:space="preserve">1" DV02 </t>
  </si>
  <si>
    <t>78</t>
  </si>
  <si>
    <t>RMAT0001</t>
  </si>
  <si>
    <t xml:space="preserve">Dveře AL prosklené, dvoukřídlé s počním pevným proskleným profilem s označením DV02 dle výpisu oken včetně panikové kliky a podkladním termickým profilem </t>
  </si>
  <si>
    <t>-1619509939</t>
  </si>
  <si>
    <t xml:space="preserve">Dveře AL prosklené s označením DV02 dle výpisu oken včetně panikové kliky a podkladním termickým profilem, parotěsných pásek vnitřní i venkovní </t>
  </si>
  <si>
    <t>2,7*2,4" DV02 dle výpisu, oken a dveří včetně termického profilu panikové hrazdy a parotěsných pásek</t>
  </si>
  <si>
    <t>79</t>
  </si>
  <si>
    <t>767640224</t>
  </si>
  <si>
    <t>Montáž dveří ocelových nebo hliníkových vchodových dvoukřídlových s pevným bočním dílem a nadsvětlíkem</t>
  </si>
  <si>
    <t>370061476</t>
  </si>
  <si>
    <t>Montáž dveří ocelových nebo hliníkových vchodových dvoukřídlové s pevným bočním dílem a nadsvětlíkem</t>
  </si>
  <si>
    <t>https://podminky.urs.cz/item/CS_URS_2025_02/767640224</t>
  </si>
  <si>
    <t>1" D10 dle výpisu</t>
  </si>
  <si>
    <t>80</t>
  </si>
  <si>
    <t>RMAT0008</t>
  </si>
  <si>
    <t>Dveře hliníkové D10 2,3x 2,65 se světlíkem a bočním prosklením dle výpisu - EW30 DP3/C2 - dodávka dle výpisu</t>
  </si>
  <si>
    <t>kpl</t>
  </si>
  <si>
    <t>-1691464167</t>
  </si>
  <si>
    <t>81</t>
  </si>
  <si>
    <t>767642114</t>
  </si>
  <si>
    <t>Montáž automatických dveří lineárních v do 3,0 m š přes 1,8 do 3,5 m</t>
  </si>
  <si>
    <t>1447238390</t>
  </si>
  <si>
    <t>Montáž automatických dveří posuvných, výšky přes 2200 do 3000 mm lineárních, šířky přes 1800 do 3500 mm</t>
  </si>
  <si>
    <t>https://podminky.urs.cz/item/CS_URS_2025_02/767642114</t>
  </si>
  <si>
    <t xml:space="preserve">1" D09 </t>
  </si>
  <si>
    <t>82</t>
  </si>
  <si>
    <t>RMAT0002</t>
  </si>
  <si>
    <t>Dveře posuvné AL s nadsvětlíkem D09, 3*2,65m, vstupní sle výpisu oken a dveří, automatické, posuvné, prosklené včetně záložního zdroje</t>
  </si>
  <si>
    <t>690076224</t>
  </si>
  <si>
    <t>Dveře posuvné AL s nadsvětlíkem D09, 3*2,65m, vstupní dle výpisu oken a dveří, automatické, posuvné, prosklené včetně záložního zdroje</t>
  </si>
  <si>
    <t>1" D09 dle výpisu oken a dveří včetně záložního zdroje a ostatních náležitostí - kpl dodávka</t>
  </si>
  <si>
    <t>83</t>
  </si>
  <si>
    <t>767649191</t>
  </si>
  <si>
    <t>Montáž dveřního hydraulického samozavírače</t>
  </si>
  <si>
    <t>-1011742222</t>
  </si>
  <si>
    <t>Montáž dveří ocelových nebo hliníkových doplňků dveří samozavírače hydraulického</t>
  </si>
  <si>
    <t>https://podminky.urs.cz/item/CS_URS_2025_02/767649191</t>
  </si>
  <si>
    <t>2" D10 - samozavírač C2 s koordinátorem samozavírání</t>
  </si>
  <si>
    <t xml:space="preserve">1" D11 - samozavírač C2 </t>
  </si>
  <si>
    <t>5" D01 - samozavírač C2</t>
  </si>
  <si>
    <t>4" D02 - samozavírač C2</t>
  </si>
  <si>
    <t>4" D05 - samozavírač C2 s koordinátorem samozavírání</t>
  </si>
  <si>
    <t>6" D07 -samozavírač C0</t>
  </si>
  <si>
    <t>1" D08 - samozavírač C2</t>
  </si>
  <si>
    <t>84</t>
  </si>
  <si>
    <t>54917250R</t>
  </si>
  <si>
    <t>samozavírač dveří - dle výpisu</t>
  </si>
  <si>
    <t>1037887189</t>
  </si>
  <si>
    <t>23" samozavírače dle výpisu oken a dveří</t>
  </si>
  <si>
    <t>85</t>
  </si>
  <si>
    <t>998767102</t>
  </si>
  <si>
    <t>Přesun hmot tonážní pro zámečnické konstrukce v objektech v přes 6 do 12 m</t>
  </si>
  <si>
    <t>1442039437</t>
  </si>
  <si>
    <t>Přesun hmot pro zámečnické konstrukce stanovený z hmotnosti přesunovaného materiálu vodorovná dopravní vzdálenost do 50 m základní v objektech výšky přes 6 do 12 m</t>
  </si>
  <si>
    <t>https://podminky.urs.cz/item/CS_URS_2025_02/998767102</t>
  </si>
  <si>
    <t>784</t>
  </si>
  <si>
    <t>Dokončovací práce - malby a tapety</t>
  </si>
  <si>
    <t>86</t>
  </si>
  <si>
    <t>784111001</t>
  </si>
  <si>
    <t>Oprášení (ometení ) podkladu v místnostech v do 3,80 m</t>
  </si>
  <si>
    <t>-742874536</t>
  </si>
  <si>
    <t>Oprášení (ometení) podkladu v místnostech výšky do 3,80 m</t>
  </si>
  <si>
    <t>https://podminky.urs.cz/item/CS_URS_2025_02/784111001</t>
  </si>
  <si>
    <t>2000" stanoveno odhadem</t>
  </si>
  <si>
    <t>87</t>
  </si>
  <si>
    <t>784111011</t>
  </si>
  <si>
    <t>Obroušení podkladu omítnutého v místnostech v do 3,80 m</t>
  </si>
  <si>
    <t>2139148634</t>
  </si>
  <si>
    <t>Obroušení podkladu omítky v místnostech výšky do 3,80 m</t>
  </si>
  <si>
    <t>https://podminky.urs.cz/item/CS_URS_2025_02/784111011</t>
  </si>
  <si>
    <t>88</t>
  </si>
  <si>
    <t>784121001</t>
  </si>
  <si>
    <t>Oškrabání malby v místnostech v do 3,80 m</t>
  </si>
  <si>
    <t>-632484631</t>
  </si>
  <si>
    <t>Oškrabání malby v místnostech výšky do 3,80 m</t>
  </si>
  <si>
    <t>https://podminky.urs.cz/item/CS_URS_2025_02/784121001</t>
  </si>
  <si>
    <t>89</t>
  </si>
  <si>
    <t>784181101</t>
  </si>
  <si>
    <t>Základní akrylátová jednonásobná bezbarvá penetrace podkladu v místnostech v do 3,80 m</t>
  </si>
  <si>
    <t>-477387297</t>
  </si>
  <si>
    <t>Penetrace podkladu jednonásobná základní akrylátová bezbarvá v místnostech výšky do 3,80 m</t>
  </si>
  <si>
    <t>https://podminky.urs.cz/item/CS_URS_2025_02/784181101</t>
  </si>
  <si>
    <t>90</t>
  </si>
  <si>
    <t>784215101</t>
  </si>
  <si>
    <t>Provedení dvojnásobné malby ze směsí za mokra oděruvzdorných v místnostech v do 3,80 m</t>
  </si>
  <si>
    <t>147011292</t>
  </si>
  <si>
    <t>Provedení malby ze standardních hmot dvojnásobné za mokra oděruvzdorné v místnostech výšky do 3,80 m</t>
  </si>
  <si>
    <t>https://podminky.urs.cz/item/CS_URS_2025_02/784215101</t>
  </si>
  <si>
    <t>91</t>
  </si>
  <si>
    <t>58124012</t>
  </si>
  <si>
    <t>hmota malířská za mokra výborně oděruvzdorná bílá</t>
  </si>
  <si>
    <t>litr</t>
  </si>
  <si>
    <t>-456247251</t>
  </si>
  <si>
    <t>2000*0,19 'Přepočtené koeficientem množství</t>
  </si>
  <si>
    <t>002 - Elektronická požární signalizace</t>
  </si>
  <si>
    <t>Michal Janko</t>
  </si>
  <si>
    <t>D1 - 1) EPS (součet)</t>
  </si>
  <si>
    <t>D2 - 2) ZDP (součet)</t>
  </si>
  <si>
    <t>D3 - 3) OSTATNÍ NÁKLADY (součet)</t>
  </si>
  <si>
    <t>D1</t>
  </si>
  <si>
    <t>1) EPS (součet)</t>
  </si>
  <si>
    <t>Pol1</t>
  </si>
  <si>
    <t>Řídicí deska EPS pro 1-6 linek vč. zdrojové desky</t>
  </si>
  <si>
    <t>ks</t>
  </si>
  <si>
    <t>Pol2</t>
  </si>
  <si>
    <t>Plnohodnotné tablo EPS</t>
  </si>
  <si>
    <t>Pol3</t>
  </si>
  <si>
    <t>Webserver</t>
  </si>
  <si>
    <t>Pol4</t>
  </si>
  <si>
    <t>Linková karta - 2linky na kartě</t>
  </si>
  <si>
    <t>Pol5</t>
  </si>
  <si>
    <t>Releova deska - 8 relátek</t>
  </si>
  <si>
    <t>Pol6</t>
  </si>
  <si>
    <t>Skříň pro ústřednu s 1 - 6 linkami, max. 2 AKU 40 Ah</t>
  </si>
  <si>
    <t>Pol7</t>
  </si>
  <si>
    <t>OPPO - obslužné pole požární ochrany</t>
  </si>
  <si>
    <t>Pol8</t>
  </si>
  <si>
    <t>Akumulátor pro ústředny EPS 12V, 40Ah</t>
  </si>
  <si>
    <t>Pol9</t>
  </si>
  <si>
    <t>KTPO 24V s motýlkovým zámkem CISA, sada vnitřního vyhřívání 6W, &lt;5°C včetně zábleskového majáku</t>
  </si>
  <si>
    <t>Pol10</t>
  </si>
  <si>
    <t>Opticko-kouřový hlásiči EPS</t>
  </si>
  <si>
    <t>Pol11</t>
  </si>
  <si>
    <t>Teplotní hlásič EPS</t>
  </si>
  <si>
    <t>Pol12</t>
  </si>
  <si>
    <t>Patice pro hlásiče včetně isolátoru</t>
  </si>
  <si>
    <t>Pol13</t>
  </si>
  <si>
    <t>Pulse siréna/maják na stěnu, nízká patice, červená barva, červené světlo</t>
  </si>
  <si>
    <t>Pol14</t>
  </si>
  <si>
    <t>Červený tlačítkový hlásič (povrchový) se zadním krytem, s izolátorem, IP45</t>
  </si>
  <si>
    <t>Pol15</t>
  </si>
  <si>
    <t>Průhledný plastový kryt proti nechtěnému rozbití</t>
  </si>
  <si>
    <t>Pol16</t>
  </si>
  <si>
    <t>Přídržný magnet vč. držáků</t>
  </si>
  <si>
    <t>Pol17</t>
  </si>
  <si>
    <t xml:space="preserve">Kabel  s vykazující reakci na oheň B2ca-S1-d1, a1 JE-H(St)H 4x2x0,8 vč. závěsného systému</t>
  </si>
  <si>
    <t>Pol18</t>
  </si>
  <si>
    <t xml:space="preserve">Kabel  s funkční schopností při požáru P15-R Kabel 4x1  vč. závěsného systému</t>
  </si>
  <si>
    <t>Pol19</t>
  </si>
  <si>
    <t xml:space="preserve">Kabel  s funkční schopností při požáru P15-R Kabel 2x1  vč. závěsného systému</t>
  </si>
  <si>
    <t>Pol20</t>
  </si>
  <si>
    <t xml:space="preserve">Kabel  s funkční schopností při požáru P15-R Kabel JE-H(St)H 8x2x0,8  vč. závěsného systému</t>
  </si>
  <si>
    <t>Pol21</t>
  </si>
  <si>
    <t>Kabelová trasa P15R - od ústředny EPS spojovacím krčkem</t>
  </si>
  <si>
    <t>Pol22</t>
  </si>
  <si>
    <t>Montáž</t>
  </si>
  <si>
    <t>D2</t>
  </si>
  <si>
    <t>2) ZDP (součet)</t>
  </si>
  <si>
    <t>Pol23</t>
  </si>
  <si>
    <t>Radiovysílač</t>
  </si>
  <si>
    <t>Pol24</t>
  </si>
  <si>
    <t>Anténa směrová vč. konektorů</t>
  </si>
  <si>
    <t>Pol25</t>
  </si>
  <si>
    <t>Kabel koaxiální H155 vč.</t>
  </si>
  <si>
    <t>Pol26</t>
  </si>
  <si>
    <t>Kabel 1-CHKE-V 3Cx1,5</t>
  </si>
  <si>
    <t>Pol27</t>
  </si>
  <si>
    <t>Kabel JXFE-V 6x2x0,8</t>
  </si>
  <si>
    <t>Pol28</t>
  </si>
  <si>
    <t>Instalační materiál</t>
  </si>
  <si>
    <t>Pol29</t>
  </si>
  <si>
    <t>Samonosný stožár vč. zátěže</t>
  </si>
  <si>
    <t>Pol30</t>
  </si>
  <si>
    <t>Pol31</t>
  </si>
  <si>
    <t>Programovací práce na PCO HZS</t>
  </si>
  <si>
    <t>D3</t>
  </si>
  <si>
    <t>3) OSTATNÍ NÁKLADY (součet)</t>
  </si>
  <si>
    <t>Pol32</t>
  </si>
  <si>
    <t>Měření radiového signálu ZDP</t>
  </si>
  <si>
    <t>Pol33</t>
  </si>
  <si>
    <t>Projektová dokumentace přenosu ZDP</t>
  </si>
  <si>
    <t>Pol34</t>
  </si>
  <si>
    <t>Dokumentace ke kolaudaci dle vyhlášky 246/2001 k ZDP</t>
  </si>
  <si>
    <t>Pol35</t>
  </si>
  <si>
    <t>Dokumentace skutečného provedení stavby</t>
  </si>
  <si>
    <t>Pol36</t>
  </si>
  <si>
    <t>Dokumentace ke kolaudaci dle vyhlášky 246/2001 k EPS</t>
  </si>
  <si>
    <t>Pol37</t>
  </si>
  <si>
    <t>Provozní kniha EPS, schválená Cechem EPS ČR a MV GŘ HZS ČR</t>
  </si>
  <si>
    <t>Pol38</t>
  </si>
  <si>
    <t>Proškolení obsluhy EPS</t>
  </si>
  <si>
    <t>Pol39</t>
  </si>
  <si>
    <t>Koordinační zkoušky EPS s ZDP</t>
  </si>
  <si>
    <t>Pol41</t>
  </si>
  <si>
    <t>Nika (cca 6m2 sádrokartonu) s požární odolností EI30 DP1 vč. dvou požárních dvířek 600x800 a vymalování</t>
  </si>
  <si>
    <t>Pol42</t>
  </si>
  <si>
    <t>Zasekáná klíčového trezoru</t>
  </si>
  <si>
    <t>Pol43</t>
  </si>
  <si>
    <t>Zapravení fasády po instalaci klíčového trezoru</t>
  </si>
  <si>
    <t>Pol44</t>
  </si>
  <si>
    <t>Zařízení staveniště, lešení, atd.</t>
  </si>
  <si>
    <t>Pol45</t>
  </si>
  <si>
    <t>ostatní náklady, režie, atd.</t>
  </si>
  <si>
    <t>P</t>
  </si>
  <si>
    <t>Poznámka k položce:_x000d_
Přípomoci uvedené v technické zpráve EPS 12/2023_x000d_
Doplnění požárních dveří dle PBŘ z 12 / 2023_x000d_
Výměna vložek zámků v celém objektu s konfigurací generálního klíče</t>
  </si>
  <si>
    <t>003 - el. instalace</t>
  </si>
  <si>
    <t>0 - Všeobecné konstrukce a práce</t>
  </si>
  <si>
    <t>61 - Úprava povrchů vnitřní</t>
  </si>
  <si>
    <t>97 - Prorážení otvorů a ostatní bourací práce</t>
  </si>
  <si>
    <t>M65 - Elektroinstalace</t>
  </si>
  <si>
    <t>M - Ostatní materiál</t>
  </si>
  <si>
    <t>VORN - Vedlejší a ostatní rozpočtové náklady</t>
  </si>
  <si>
    <t>04VRN - Inženýrské činnosti</t>
  </si>
  <si>
    <t>Všeobecné konstrukce a práce</t>
  </si>
  <si>
    <t>001DVD</t>
  </si>
  <si>
    <t>Úprava stávajícího oceloplechového rozvaděče</t>
  </si>
  <si>
    <t>obj.</t>
  </si>
  <si>
    <t>Poznámka k položce:_x000d_
úprava masky, příprava mít pro montáž 2 jističů a pr. chrániče</t>
  </si>
  <si>
    <t>Úprava povrchů vnitřní</t>
  </si>
  <si>
    <t>612403385R00</t>
  </si>
  <si>
    <t>Hrubá výplň rýh ve stěnách do 10x5 cm maltou z SMS</t>
  </si>
  <si>
    <t>RTS II / 2025</t>
  </si>
  <si>
    <t>Poznámka k položce:_x000d_
V položce nejsou zakalkulovány náklady na omítku rýh</t>
  </si>
  <si>
    <t>612423531R00</t>
  </si>
  <si>
    <t>Omítka rýh stěn vápenná šířky do 15 cm, štuková</t>
  </si>
  <si>
    <t>Poznámka k položce:_x000d_
V položce jsou zakalkulovány náklady na pomocné pracovní lešení o výšce podlahy do 1900 mm a pro zatížení do 1,5 kPa</t>
  </si>
  <si>
    <t>97</t>
  </si>
  <si>
    <t>Prorážení otvorů a ostatní bourací práce</t>
  </si>
  <si>
    <t>974031123R00</t>
  </si>
  <si>
    <t>Vysekání rýh ve zdi cihelné 3 x 10 cm</t>
  </si>
  <si>
    <t>Poznámka k položce:_x000d_
Položka platí pro zdivo na jakoukoliv maltu vápennou nebo vápenocementovou, V položce není kalkulována manipulace se sutí, která se oceňuje samostatně položkami souboru 979</t>
  </si>
  <si>
    <t>M65</t>
  </si>
  <si>
    <t>Elektroinstalace</t>
  </si>
  <si>
    <t>650061611R00</t>
  </si>
  <si>
    <t>Montáž jističe modulárního jednopólového do 25 A</t>
  </si>
  <si>
    <t>650063611R00</t>
  </si>
  <si>
    <t>Montáž chrániče proudového dvoupólového do 25 A</t>
  </si>
  <si>
    <t>650124141R00</t>
  </si>
  <si>
    <t>Uložení kabelu Cu 3 x 1,5 mm2 pevně</t>
  </si>
  <si>
    <t>650124143R00</t>
  </si>
  <si>
    <t>Uložení kabelu Cu 3 x 2,5 mm2 pevně</t>
  </si>
  <si>
    <t>650141111R00</t>
  </si>
  <si>
    <t>Ukončení vodiče v rozvaděči + zapojení do 2,5 mm2</t>
  </si>
  <si>
    <t>650010111R00</t>
  </si>
  <si>
    <t>Montáž elektroinstalační lišty šířky do 40 mm</t>
  </si>
  <si>
    <t>Poznámka k položce:_x000d_
Montáž elektroinstalačních lišt vkládacích, hranatých, zaklapávacích atd. a příslušenství k lištám (rohy, odbočky, zakončení atd.)</t>
  </si>
  <si>
    <t>650052611R00</t>
  </si>
  <si>
    <t>Montáž zásuvky nástěnné 2P+PE</t>
  </si>
  <si>
    <t>Ostatní materiál</t>
  </si>
  <si>
    <t>34111030</t>
  </si>
  <si>
    <t>Kabel silový s Cu jádrem 750 V CYKY 3 x 1,5 mm2</t>
  </si>
  <si>
    <t xml:space="preserve">Poznámka k položce:_x000d_
CYKY Instalační kabely  Použití: pro pevné uložení ve vnitřních a venkovních prostorách, v zemi, v betonu. Kabely jsou odolné proti UV záření a proti šíření plamene.  Konstrukce: 1. Měděné plné holé jádro 2. PVC izolace 3. Výplňový obal 4. PVC pláš</t>
  </si>
  <si>
    <t>34111036</t>
  </si>
  <si>
    <t>Kabel silový s Cu jádrem 750 V CYKY 3 x 2,5 mm2</t>
  </si>
  <si>
    <t>34551476.A</t>
  </si>
  <si>
    <t>Zásuvka jednonásobná s víčkem, IP44 5518-2929</t>
  </si>
  <si>
    <t xml:space="preserve">Poznámka k položce:_x000d_
5518-2929 B Zásuvka jednonásobná IP 44, s ochranným kolíkem, s víčkem, bílá  16 A, 250 V AC  Upevnění šrouby. Šroubové svorky (pro vodiče 1,5-2,5 mm2). Pro zajištění uvedeného stupně krytí je nutné u krabice přístroje otevřít odkapní otvor směrem k zemi. Spodní část krabice přístroje lze otočit o 180° pro přívod kabelu zespodu.  Design: Praktik Řazení: 2P+P</t>
  </si>
  <si>
    <t>025a006VD</t>
  </si>
  <si>
    <t>Jistič s proudovým chráničem 10 kA, 1+N, B16A, 30 mA, A</t>
  </si>
  <si>
    <t>Poznámka k položce:_x000d_
jednomodulový</t>
  </si>
  <si>
    <t>025a009VD</t>
  </si>
  <si>
    <t>Instalační jistič 10 kA, B 10A, 1P</t>
  </si>
  <si>
    <t>34572177</t>
  </si>
  <si>
    <t>Lišta hranatá LHD 40 x 40 mm, délka 2 m</t>
  </si>
  <si>
    <t>34572174</t>
  </si>
  <si>
    <t>Lišta hranatá LHD 25 x 20 mm, délka 2 m</t>
  </si>
  <si>
    <t>0011VD</t>
  </si>
  <si>
    <t>Drobný instalační materiál</t>
  </si>
  <si>
    <t>VORN</t>
  </si>
  <si>
    <t>Vedlejší a ostatní rozpočtové náklady</t>
  </si>
  <si>
    <t>04VRN</t>
  </si>
  <si>
    <t>Inženýrské činnosti</t>
  </si>
  <si>
    <t>044002VRN</t>
  </si>
  <si>
    <t>Revize el. zařízení</t>
  </si>
  <si>
    <t>Soubor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</si>
  <si>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</si>
  <si>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</si>
  <si>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</si>
  <si>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</si>
  <si>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</si>
  <si>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</si>
  <si>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</si>
  <si>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VRN1</t>
  </si>
  <si>
    <t>Průzkumné, zeměměřičské a projektové práce</t>
  </si>
  <si>
    <t>013254000</t>
  </si>
  <si>
    <t>Dokumentace skutečného provedení stavby dle SOD čl. 2.5.2</t>
  </si>
  <si>
    <t>1024</t>
  </si>
  <si>
    <t>-1263868982</t>
  </si>
  <si>
    <t>https://podminky.urs.cz/item/CS_URS_2025_02/013254000</t>
  </si>
  <si>
    <t>VRN3</t>
  </si>
  <si>
    <t>Zařízení staveniště</t>
  </si>
  <si>
    <t>030001000</t>
  </si>
  <si>
    <t>Zařízení staveniště dle SOD čl. 2.5.3</t>
  </si>
  <si>
    <t>-2078583610</t>
  </si>
  <si>
    <t>https://podminky.urs.cz/item/CS_URS_2025_02/030001000</t>
  </si>
  <si>
    <t>VRN4</t>
  </si>
  <si>
    <t>Inženýrská činnost</t>
  </si>
  <si>
    <t>040001000</t>
  </si>
  <si>
    <t>1098147333</t>
  </si>
  <si>
    <t>https://podminky.urs.cz/item/CS_URS_2025_02/040001000</t>
  </si>
  <si>
    <t>045203000</t>
  </si>
  <si>
    <t>Kompletační činnost dle SOD čl. 2.5.5</t>
  </si>
  <si>
    <t>1964836400</t>
  </si>
  <si>
    <t>https://podminky.urs.cz/item/CS_URS_2025_02/045203000</t>
  </si>
  <si>
    <t>045303000</t>
  </si>
  <si>
    <t>Koordinační činnost dle SOD čl. 2.5.6</t>
  </si>
  <si>
    <t>1692064830</t>
  </si>
  <si>
    <t>https://podminky.urs.cz/item/CS_URS_2025_02/045303000</t>
  </si>
  <si>
    <t>VRN5</t>
  </si>
  <si>
    <t>Finanční náklady</t>
  </si>
  <si>
    <t>051002000</t>
  </si>
  <si>
    <t xml:space="preserve">Pojištění stavby  dle SOD čl. 2.5.7</t>
  </si>
  <si>
    <t>-1891440386</t>
  </si>
  <si>
    <t>Pojištění stavby dle SOD čl. 2.5.7</t>
  </si>
  <si>
    <t>https://podminky.urs.cz/item/CS_URS_2025_02/051002000</t>
  </si>
  <si>
    <t>VRN7</t>
  </si>
  <si>
    <t>Provozní vlivy</t>
  </si>
  <si>
    <t>070001000R</t>
  </si>
  <si>
    <t>Výrobní dokumentace dle SOD čl. 2.5.1</t>
  </si>
  <si>
    <t>-1774432806</t>
  </si>
  <si>
    <t>071002000</t>
  </si>
  <si>
    <t>Provozní a územní vlivy dle SOD čl. 2.5.8</t>
  </si>
  <si>
    <t>1810046949</t>
  </si>
  <si>
    <t>https://podminky.urs.cz/item/CS_URS_2025_02/071002000</t>
  </si>
  <si>
    <t>071203000</t>
  </si>
  <si>
    <t>Provoz dalšího subjektu dle SOD čl. 2.5.9</t>
  </si>
  <si>
    <t>-1885769467</t>
  </si>
  <si>
    <t>https://podminky.urs.cz/item/CS_URS_2025_02/071203000</t>
  </si>
  <si>
    <t>VRN9</t>
  </si>
  <si>
    <t>Ostatní náklady</t>
  </si>
  <si>
    <t>090001000</t>
  </si>
  <si>
    <t>Úklid staveniště</t>
  </si>
  <si>
    <t>336531062</t>
  </si>
  <si>
    <t>https://podminky.urs.cz/item/CS_URS_2025_02/090001000</t>
  </si>
  <si>
    <t>090001000R</t>
  </si>
  <si>
    <t>Ostatní náklady - Fotodokumentace dle SOD čl. 2.5.10</t>
  </si>
  <si>
    <t>-4246489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</si>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</sst>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7121251" TargetMode="External" /><Relationship Id="rId2" Type="http://schemas.openxmlformats.org/officeDocument/2006/relationships/hyperlink" Target="https://podminky.urs.cz/item/CS_URS_2025_02/342141001" TargetMode="External" /><Relationship Id="rId3" Type="http://schemas.openxmlformats.org/officeDocument/2006/relationships/hyperlink" Target="https://podminky.urs.cz/item/CS_URS_2025_02/413941121" TargetMode="External" /><Relationship Id="rId4" Type="http://schemas.openxmlformats.org/officeDocument/2006/relationships/hyperlink" Target="https://podminky.urs.cz/item/CS_URS_2025_02/612335205" TargetMode="External" /><Relationship Id="rId5" Type="http://schemas.openxmlformats.org/officeDocument/2006/relationships/hyperlink" Target="https://podminky.urs.cz/item/CS_URS_2025_02/612345215" TargetMode="External" /><Relationship Id="rId6" Type="http://schemas.openxmlformats.org/officeDocument/2006/relationships/hyperlink" Target="https://podminky.urs.cz/item/CS_URS_2025_02/619995001" TargetMode="External" /><Relationship Id="rId7" Type="http://schemas.openxmlformats.org/officeDocument/2006/relationships/hyperlink" Target="https://podminky.urs.cz/item/CS_URS_2025_02/622111111" TargetMode="External" /><Relationship Id="rId8" Type="http://schemas.openxmlformats.org/officeDocument/2006/relationships/hyperlink" Target="https://podminky.urs.cz/item/CS_URS_2025_02/622142001" TargetMode="External" /><Relationship Id="rId9" Type="http://schemas.openxmlformats.org/officeDocument/2006/relationships/hyperlink" Target="https://podminky.urs.cz/item/CS_URS_2025_02/622143004" TargetMode="External" /><Relationship Id="rId10" Type="http://schemas.openxmlformats.org/officeDocument/2006/relationships/hyperlink" Target="https://podminky.urs.cz/item/CS_URS_2025_02/622151011" TargetMode="External" /><Relationship Id="rId11" Type="http://schemas.openxmlformats.org/officeDocument/2006/relationships/hyperlink" Target="https://podminky.urs.cz/item/CS_URS_2025_02/622222051" TargetMode="External" /><Relationship Id="rId12" Type="http://schemas.openxmlformats.org/officeDocument/2006/relationships/hyperlink" Target="https://podminky.urs.cz/item/CS_URS_2025_02/622521012" TargetMode="External" /><Relationship Id="rId13" Type="http://schemas.openxmlformats.org/officeDocument/2006/relationships/hyperlink" Target="https://podminky.urs.cz/item/CS_URS_2025_02/629991012" TargetMode="External" /><Relationship Id="rId14" Type="http://schemas.openxmlformats.org/officeDocument/2006/relationships/hyperlink" Target="https://podminky.urs.cz/item/CS_URS_2025_02/642945111" TargetMode="External" /><Relationship Id="rId15" Type="http://schemas.openxmlformats.org/officeDocument/2006/relationships/hyperlink" Target="https://podminky.urs.cz/item/CS_URS_2025_02/642945112" TargetMode="External" /><Relationship Id="rId16" Type="http://schemas.openxmlformats.org/officeDocument/2006/relationships/hyperlink" Target="https://podminky.urs.cz/item/CS_URS_2025_02/941211111" TargetMode="External" /><Relationship Id="rId17" Type="http://schemas.openxmlformats.org/officeDocument/2006/relationships/hyperlink" Target="https://podminky.urs.cz/item/CS_URS_2025_02/941211211" TargetMode="External" /><Relationship Id="rId18" Type="http://schemas.openxmlformats.org/officeDocument/2006/relationships/hyperlink" Target="https://podminky.urs.cz/item/CS_URS_2025_02/941211811" TargetMode="External" /><Relationship Id="rId19" Type="http://schemas.openxmlformats.org/officeDocument/2006/relationships/hyperlink" Target="https://podminky.urs.cz/item/CS_URS_2025_02/953943211" TargetMode="External" /><Relationship Id="rId20" Type="http://schemas.openxmlformats.org/officeDocument/2006/relationships/hyperlink" Target="https://podminky.urs.cz/item/CS_URS_2025_02/968072455" TargetMode="External" /><Relationship Id="rId21" Type="http://schemas.openxmlformats.org/officeDocument/2006/relationships/hyperlink" Target="https://podminky.urs.cz/item/CS_URS_2025_02/968072456" TargetMode="External" /><Relationship Id="rId22" Type="http://schemas.openxmlformats.org/officeDocument/2006/relationships/hyperlink" Target="https://podminky.urs.cz/item/CS_URS_2025_02/968082018" TargetMode="External" /><Relationship Id="rId23" Type="http://schemas.openxmlformats.org/officeDocument/2006/relationships/hyperlink" Target="https://podminky.urs.cz/item/CS_URS_2025_02/997013212" TargetMode="External" /><Relationship Id="rId24" Type="http://schemas.openxmlformats.org/officeDocument/2006/relationships/hyperlink" Target="https://podminky.urs.cz/item/CS_URS_2025_02/997013219" TargetMode="External" /><Relationship Id="rId25" Type="http://schemas.openxmlformats.org/officeDocument/2006/relationships/hyperlink" Target="https://podminky.urs.cz/item/CS_URS_2025_02/997013501" TargetMode="External" /><Relationship Id="rId26" Type="http://schemas.openxmlformats.org/officeDocument/2006/relationships/hyperlink" Target="https://podminky.urs.cz/item/CS_URS_2025_02/997013509" TargetMode="External" /><Relationship Id="rId27" Type="http://schemas.openxmlformats.org/officeDocument/2006/relationships/hyperlink" Target="https://podminky.urs.cz/item/CS_URS_2025_02/997013631" TargetMode="External" /><Relationship Id="rId28" Type="http://schemas.openxmlformats.org/officeDocument/2006/relationships/hyperlink" Target="https://podminky.urs.cz/item/CS_URS_2025_02/998011002" TargetMode="External" /><Relationship Id="rId29" Type="http://schemas.openxmlformats.org/officeDocument/2006/relationships/hyperlink" Target="https://podminky.urs.cz/item/CS_URS_2025_02/741110342" TargetMode="External" /><Relationship Id="rId30" Type="http://schemas.openxmlformats.org/officeDocument/2006/relationships/hyperlink" Target="https://podminky.urs.cz/item/CS_URS_2025_02/741920241" TargetMode="External" /><Relationship Id="rId31" Type="http://schemas.openxmlformats.org/officeDocument/2006/relationships/hyperlink" Target="https://podminky.urs.cz/item/CS_URS_2025_02/998741102" TargetMode="External" /><Relationship Id="rId32" Type="http://schemas.openxmlformats.org/officeDocument/2006/relationships/hyperlink" Target="https://podminky.urs.cz/item/CS_URS_2025_02/742110102" TargetMode="External" /><Relationship Id="rId33" Type="http://schemas.openxmlformats.org/officeDocument/2006/relationships/hyperlink" Target="https://podminky.urs.cz/item/CS_URS_2025_02/998742102" TargetMode="External" /><Relationship Id="rId34" Type="http://schemas.openxmlformats.org/officeDocument/2006/relationships/hyperlink" Target="https://podminky.urs.cz/item/CS_URS_2025_02/751398021" TargetMode="External" /><Relationship Id="rId35" Type="http://schemas.openxmlformats.org/officeDocument/2006/relationships/hyperlink" Target="https://podminky.urs.cz/item/CS_URS_2025_02/998751101" TargetMode="External" /><Relationship Id="rId36" Type="http://schemas.openxmlformats.org/officeDocument/2006/relationships/hyperlink" Target="https://podminky.urs.cz/item/CS_URS_2025_02/763111316" TargetMode="External" /><Relationship Id="rId37" Type="http://schemas.openxmlformats.org/officeDocument/2006/relationships/hyperlink" Target="https://podminky.urs.cz/item/CS_URS_2025_02/763111361" TargetMode="External" /><Relationship Id="rId38" Type="http://schemas.openxmlformats.org/officeDocument/2006/relationships/hyperlink" Target="https://podminky.urs.cz/item/CS_URS_2025_02/763121913" TargetMode="External" /><Relationship Id="rId39" Type="http://schemas.openxmlformats.org/officeDocument/2006/relationships/hyperlink" Target="https://podminky.urs.cz/item/CS_URS_2025_02/763131521" TargetMode="External" /><Relationship Id="rId40" Type="http://schemas.openxmlformats.org/officeDocument/2006/relationships/hyperlink" Target="https://podminky.urs.cz/item/CS_URS_2025_02/763131714" TargetMode="External" /><Relationship Id="rId41" Type="http://schemas.openxmlformats.org/officeDocument/2006/relationships/hyperlink" Target="https://podminky.urs.cz/item/CS_URS_2025_02/998763302" TargetMode="External" /><Relationship Id="rId42" Type="http://schemas.openxmlformats.org/officeDocument/2006/relationships/hyperlink" Target="https://podminky.urs.cz/item/CS_URS_2025_02/764002851" TargetMode="External" /><Relationship Id="rId43" Type="http://schemas.openxmlformats.org/officeDocument/2006/relationships/hyperlink" Target="https://podminky.urs.cz/item/CS_URS_2025_02/764217646" TargetMode="External" /><Relationship Id="rId44" Type="http://schemas.openxmlformats.org/officeDocument/2006/relationships/hyperlink" Target="https://podminky.urs.cz/item/CS_URS_2025_02/998764102" TargetMode="External" /><Relationship Id="rId45" Type="http://schemas.openxmlformats.org/officeDocument/2006/relationships/hyperlink" Target="https://podminky.urs.cz/item/CS_URS_2025_02/766622132" TargetMode="External" /><Relationship Id="rId46" Type="http://schemas.openxmlformats.org/officeDocument/2006/relationships/hyperlink" Target="https://podminky.urs.cz/item/CS_URS_2025_02/766660022" TargetMode="External" /><Relationship Id="rId47" Type="http://schemas.openxmlformats.org/officeDocument/2006/relationships/hyperlink" Target="https://podminky.urs.cz/item/CS_URS_2025_02/766660043" TargetMode="External" /><Relationship Id="rId48" Type="http://schemas.openxmlformats.org/officeDocument/2006/relationships/hyperlink" Target="https://podminky.urs.cz/item/CS_URS_2025_02/766691811" TargetMode="External" /><Relationship Id="rId49" Type="http://schemas.openxmlformats.org/officeDocument/2006/relationships/hyperlink" Target="https://podminky.urs.cz/item/CS_URS_2025_02/766691915" TargetMode="External" /><Relationship Id="rId50" Type="http://schemas.openxmlformats.org/officeDocument/2006/relationships/hyperlink" Target="https://podminky.urs.cz/item/CS_URS_2025_02/766691941" TargetMode="External" /><Relationship Id="rId51" Type="http://schemas.openxmlformats.org/officeDocument/2006/relationships/hyperlink" Target="https://podminky.urs.cz/item/CS_URS_2025_02/998766102" TargetMode="External" /><Relationship Id="rId52" Type="http://schemas.openxmlformats.org/officeDocument/2006/relationships/hyperlink" Target="https://podminky.urs.cz/item/CS_URS_2025_02/767221001" TargetMode="External" /><Relationship Id="rId53" Type="http://schemas.openxmlformats.org/officeDocument/2006/relationships/hyperlink" Target="https://podminky.urs.cz/item/CS_URS_2025_02/767640221" TargetMode="External" /><Relationship Id="rId54" Type="http://schemas.openxmlformats.org/officeDocument/2006/relationships/hyperlink" Target="https://podminky.urs.cz/item/CS_URS_2025_02/767640223" TargetMode="External" /><Relationship Id="rId55" Type="http://schemas.openxmlformats.org/officeDocument/2006/relationships/hyperlink" Target="https://podminky.urs.cz/item/CS_URS_2025_02/767640224" TargetMode="External" /><Relationship Id="rId56" Type="http://schemas.openxmlformats.org/officeDocument/2006/relationships/hyperlink" Target="https://podminky.urs.cz/item/CS_URS_2025_02/767642114" TargetMode="External" /><Relationship Id="rId57" Type="http://schemas.openxmlformats.org/officeDocument/2006/relationships/hyperlink" Target="https://podminky.urs.cz/item/CS_URS_2025_02/767649191" TargetMode="External" /><Relationship Id="rId58" Type="http://schemas.openxmlformats.org/officeDocument/2006/relationships/hyperlink" Target="https://podminky.urs.cz/item/CS_URS_2025_02/998767102" TargetMode="External" /><Relationship Id="rId59" Type="http://schemas.openxmlformats.org/officeDocument/2006/relationships/hyperlink" Target="https://podminky.urs.cz/item/CS_URS_2025_02/784111001" TargetMode="External" /><Relationship Id="rId60" Type="http://schemas.openxmlformats.org/officeDocument/2006/relationships/hyperlink" Target="https://podminky.urs.cz/item/CS_URS_2025_02/784111011" TargetMode="External" /><Relationship Id="rId61" Type="http://schemas.openxmlformats.org/officeDocument/2006/relationships/hyperlink" Target="https://podminky.urs.cz/item/CS_URS_2025_02/784121001" TargetMode="External" /><Relationship Id="rId62" Type="http://schemas.openxmlformats.org/officeDocument/2006/relationships/hyperlink" Target="https://podminky.urs.cz/item/CS_URS_2025_02/784181101" TargetMode="External" /><Relationship Id="rId63" Type="http://schemas.openxmlformats.org/officeDocument/2006/relationships/hyperlink" Target="https://podminky.urs.cz/item/CS_URS_2025_02/784215101" TargetMode="External" /><Relationship Id="rId6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30001000" TargetMode="External" /><Relationship Id="rId3" Type="http://schemas.openxmlformats.org/officeDocument/2006/relationships/hyperlink" Target="https://podminky.urs.cz/item/CS_URS_2025_02/040001000" TargetMode="External" /><Relationship Id="rId4" Type="http://schemas.openxmlformats.org/officeDocument/2006/relationships/hyperlink" Target="https://podminky.urs.cz/item/CS_URS_2025_02/045203000" TargetMode="External" /><Relationship Id="rId5" Type="http://schemas.openxmlformats.org/officeDocument/2006/relationships/hyperlink" Target="https://podminky.urs.cz/item/CS_URS_2025_02/045303000" TargetMode="External" /><Relationship Id="rId6" Type="http://schemas.openxmlformats.org/officeDocument/2006/relationships/hyperlink" Target="https://podminky.urs.cz/item/CS_URS_2025_02/051002000" TargetMode="External" /><Relationship Id="rId7" Type="http://schemas.openxmlformats.org/officeDocument/2006/relationships/hyperlink" Target="https://podminky.urs.cz/item/CS_URS_2025_02/071002000" TargetMode="External" /><Relationship Id="rId8" Type="http://schemas.openxmlformats.org/officeDocument/2006/relationships/hyperlink" Target="https://podminky.urs.cz/item/CS_URS_2025_02/071203000" TargetMode="External" /><Relationship Id="rId9" Type="http://schemas.openxmlformats.org/officeDocument/2006/relationships/hyperlink" Target="https://podminky.urs.cz/item/CS_URS_2025_02/090001000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005_2025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CL - Na Blatech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Česká Lípa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22. 10. 2025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Jiří Bárta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'001 - Stavební část'!P95</f>
        <v>0</v>
      </c>
      <c r="AV55" s="122">
        <f>'001 - Stavební část'!J33</f>
        <v>0</v>
      </c>
      <c r="AW55" s="122">
        <f>'001 - Stavební část'!J34</f>
        <v>0</v>
      </c>
      <c r="AX55" s="122">
        <f>'001 - Stavební část'!J35</f>
        <v>0</v>
      </c>
      <c r="AY55" s="122">
        <f>'001 - Stavební část'!J36</f>
        <v>0</v>
      </c>
      <c r="AZ55" s="122">
        <f>'001 - Stavební část'!F33</f>
        <v>0</v>
      </c>
      <c r="BA55" s="122">
        <f>'001 - Stavební část'!F34</f>
        <v>0</v>
      </c>
      <c r="BB55" s="122">
        <f>'001 - Stavební část'!F35</f>
        <v>0</v>
      </c>
      <c r="BC55" s="122">
        <f>'001 - Stavební část'!F36</f>
        <v>0</v>
      </c>
      <c r="BD55" s="124">
        <f>'001 -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Elektronická požárn...'!J30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'002 - Elektronická požárn...'!P82</f>
        <v>0</v>
      </c>
      <c r="AV56" s="122">
        <f>'002 - Elektronická požárn...'!J33</f>
        <v>0</v>
      </c>
      <c r="AW56" s="122">
        <f>'002 - Elektronická požárn...'!J34</f>
        <v>0</v>
      </c>
      <c r="AX56" s="122">
        <f>'002 - Elektronická požárn...'!J35</f>
        <v>0</v>
      </c>
      <c r="AY56" s="122">
        <f>'002 - Elektronická požárn...'!J36</f>
        <v>0</v>
      </c>
      <c r="AZ56" s="122">
        <f>'002 - Elektronická požárn...'!F33</f>
        <v>0</v>
      </c>
      <c r="BA56" s="122">
        <f>'002 - Elektronická požárn...'!F34</f>
        <v>0</v>
      </c>
      <c r="BB56" s="122">
        <f>'002 - Elektronická požárn...'!F35</f>
        <v>0</v>
      </c>
      <c r="BC56" s="122">
        <f>'002 - Elektronická požárn...'!F36</f>
        <v>0</v>
      </c>
      <c r="BD56" s="124">
        <f>'002 - Elektronická požárn...'!F37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el. instalace'!J30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'003 - el. instalace'!P86</f>
        <v>0</v>
      </c>
      <c r="AV57" s="122">
        <f>'003 - el. instalace'!J33</f>
        <v>0</v>
      </c>
      <c r="AW57" s="122">
        <f>'003 - el. instalace'!J34</f>
        <v>0</v>
      </c>
      <c r="AX57" s="122">
        <f>'003 - el. instalace'!J35</f>
        <v>0</v>
      </c>
      <c r="AY57" s="122">
        <f>'003 - el. instalace'!J36</f>
        <v>0</v>
      </c>
      <c r="AZ57" s="122">
        <f>'003 - el. instalace'!F33</f>
        <v>0</v>
      </c>
      <c r="BA57" s="122">
        <f>'003 - el. instalace'!F34</f>
        <v>0</v>
      </c>
      <c r="BB57" s="122">
        <f>'003 - el. instalace'!F35</f>
        <v>0</v>
      </c>
      <c r="BC57" s="122">
        <f>'003 - el. instalace'!F36</f>
        <v>0</v>
      </c>
      <c r="BD57" s="124">
        <f>'003 - el. instalace'!F37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'VRN - Vedlejší rozpočtové...'!P86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YdKctFkrTIFYKCWTVff8jKTR4vygOrKdmei60eOHMAjy0PhLRz8dtsDtrK8lMLmx1knixyEayJP9C6TsbAO6Ew==" hashValue="GDGeJfzsoKN/ef6GC8BangsWwG6+i+Pmc2y4pidK1mufAJTSsdNblVjbJp6UDB7d2E+Y0GlWyAWW5QOerAtqlQ==" algorithmName="SHA-512" password="E93C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Stavební část'!C2" display="/"/>
    <hyperlink ref="A56" location="'002 - Elektronická požárn...'!C2" display="/"/>
    <hyperlink ref="A57" location="'003 - el. instalace'!C2" display="/"/>
    <hyperlink ref="A5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CL - Na Blatech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ROUND((SUM(BE95:BE512)),  2)</f>
        <v>0</v>
      </c>
      <c r="G33" s="40"/>
      <c r="H33" s="40"/>
      <c r="I33" s="150">
        <v>0.20999999999999999</v>
      </c>
      <c r="J33" s="149">
        <f>ROUND(((SUM(BE95:BE512))*I33),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ROUND((SUM(BF95:BF512)),  2)</f>
        <v>0</v>
      </c>
      <c r="G34" s="40"/>
      <c r="H34" s="40"/>
      <c r="I34" s="150">
        <v>0.12</v>
      </c>
      <c r="J34" s="149">
        <f>ROUND(((SUM(BF95:BF512))*I34),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ROUND((SUM(BG95:BG512)),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ROUND((SUM(BH95:BH512)),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ROUND((SUM(BI95:BI512)),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CL - Na Blatech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Lípa</v>
      </c>
      <c r="G52" s="42"/>
      <c r="H52" s="42"/>
      <c r="I52" s="34" t="s">
        <v>23</v>
      </c>
      <c r="J52" s="74" t="str">
        <f>IF(J12="","",J12)</f>
        <v>22. 10. 2025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Jiří Bárta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J115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J206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J251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J269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106</v>
      </c>
      <c r="E67" s="170"/>
      <c r="F67" s="170"/>
      <c r="G67" s="170"/>
      <c r="H67" s="170"/>
      <c r="I67" s="170"/>
      <c r="J67" s="171">
        <f>J273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J274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J288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J303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110</v>
      </c>
      <c r="E71" s="176"/>
      <c r="F71" s="176"/>
      <c r="G71" s="176"/>
      <c r="H71" s="176"/>
      <c r="I71" s="176"/>
      <c r="J71" s="177">
        <f>J313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111</v>
      </c>
      <c r="E72" s="176"/>
      <c r="F72" s="176"/>
      <c r="G72" s="176"/>
      <c r="H72" s="176"/>
      <c r="I72" s="176"/>
      <c r="J72" s="177">
        <f>J351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112</v>
      </c>
      <c r="E73" s="176"/>
      <c r="F73" s="176"/>
      <c r="G73" s="176"/>
      <c r="H73" s="176"/>
      <c r="I73" s="176"/>
      <c r="J73" s="177">
        <f>J365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113</v>
      </c>
      <c r="E74" s="176"/>
      <c r="F74" s="176"/>
      <c r="G74" s="176"/>
      <c r="H74" s="176"/>
      <c r="I74" s="176"/>
      <c r="J74" s="177">
        <f>J434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114</v>
      </c>
      <c r="E75" s="176"/>
      <c r="F75" s="176"/>
      <c r="G75" s="176"/>
      <c r="H75" s="176"/>
      <c r="I75" s="176"/>
      <c r="J75" s="177">
        <f>J493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115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CL - Na Blatech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93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001 - Stavební část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>Česká Lípa</v>
      </c>
      <c r="G89" s="42"/>
      <c r="H89" s="42"/>
      <c r="I89" s="34" t="s">
        <v>23</v>
      </c>
      <c r="J89" s="74" t="str">
        <f>IF(J12="","",J12)</f>
        <v>22. 10. 2025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 xml:space="preserve"> </v>
      </c>
      <c r="G91" s="42"/>
      <c r="H91" s="42"/>
      <c r="I91" s="34" t="s">
        <v>31</v>
      </c>
      <c r="J91" s="38" t="str">
        <f>E21</f>
        <v xml:space="preserve"> 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IF(E18="","",E18)</f>
        <v>Vyplň údaj</v>
      </c>
      <c r="G92" s="42"/>
      <c r="H92" s="42"/>
      <c r="I92" s="34" t="s">
        <v>33</v>
      </c>
      <c r="J92" s="38" t="str">
        <f>E24</f>
        <v>Jiří Bárta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116</v>
      </c>
      <c r="D94" s="182" t="s">
        <v>57</v>
      </c>
      <c r="E94" s="182" t="s">
        <v>53</v>
      </c>
      <c r="F94" s="182" t="s">
        <v>54</v>
      </c>
      <c r="G94" s="182" t="s">
        <v>117</v>
      </c>
      <c r="H94" s="182" t="s">
        <v>118</v>
      </c>
      <c r="I94" s="182" t="s">
        <v>119</v>
      </c>
      <c r="J94" s="182" t="s">
        <v>97</v>
      </c>
      <c r="K94" s="183" t="s">
        <v>120</v>
      </c>
      <c r="L94" s="184"/>
      <c r="M94" s="94" t="s">
        <v>19</v>
      </c>
      <c r="N94" s="95" t="s">
        <v>42</v>
      </c>
      <c r="O94" s="95" t="s">
        <v>121</v>
      </c>
      <c r="P94" s="95" t="s">
        <v>122</v>
      </c>
      <c r="Q94" s="95" t="s">
        <v>123</v>
      </c>
      <c r="R94" s="95" t="s">
        <v>124</v>
      </c>
      <c r="S94" s="95" t="s">
        <v>125</v>
      </c>
      <c r="T94" s="96" t="s">
        <v>126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127</v>
      </c>
      <c r="D95" s="42"/>
      <c r="E95" s="42"/>
      <c r="F95" s="42"/>
      <c r="G95" s="42"/>
      <c r="H95" s="42"/>
      <c r="I95" s="42"/>
      <c r="J95" s="185">
        <f>BK95</f>
        <v>0</v>
      </c>
      <c r="K95" s="42"/>
      <c r="L95" s="46"/>
      <c r="M95" s="97"/>
      <c r="N95" s="186"/>
      <c r="O95" s="98"/>
      <c r="P95" s="187">
        <f>P96+P273</f>
        <v>0</v>
      </c>
      <c r="Q95" s="98"/>
      <c r="R95" s="187">
        <f>R96+R273</f>
        <v>29.746859660000005</v>
      </c>
      <c r="S95" s="98"/>
      <c r="T95" s="188">
        <f>T96+T273</f>
        <v>7.6034599299999996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71</v>
      </c>
      <c r="AU95" s="19" t="s">
        <v>98</v>
      </c>
      <c r="BK95" s="189">
        <f>BK96+BK273</f>
        <v>0</v>
      </c>
    </row>
    <row r="96" s="12" customFormat="1" ht="25.92" customHeight="1">
      <c r="A96" s="12"/>
      <c r="B96" s="190"/>
      <c r="C96" s="191"/>
      <c r="D96" s="192" t="s">
        <v>71</v>
      </c>
      <c r="E96" s="193" t="s">
        <v>128</v>
      </c>
      <c r="F96" s="193" t="s">
        <v>129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P97+P108+P115+P206+P251+P269</f>
        <v>0</v>
      </c>
      <c r="Q96" s="198"/>
      <c r="R96" s="199">
        <f>R97+R108+R115+R206+R251+R269</f>
        <v>20.301625830000003</v>
      </c>
      <c r="S96" s="198"/>
      <c r="T96" s="200">
        <f>T97+T108+T115+T206+T251+T269</f>
        <v>5.5488509299999995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80</v>
      </c>
      <c r="AT96" s="202" t="s">
        <v>71</v>
      </c>
      <c r="AU96" s="202" t="s">
        <v>72</v>
      </c>
      <c r="AY96" s="201" t="s">
        <v>130</v>
      </c>
      <c r="BK96" s="203">
        <f>BK97+BK108+BK115+BK206+BK251+BK269</f>
        <v>0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131</v>
      </c>
      <c r="F97" s="204" t="s">
        <v>132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SUM(P98:P107)</f>
        <v>0</v>
      </c>
      <c r="Q97" s="198"/>
      <c r="R97" s="199">
        <f>SUM(R98:R107)</f>
        <v>1.5307200000000001</v>
      </c>
      <c r="S97" s="198"/>
      <c r="T97" s="200">
        <f>SUM(T98:T107)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130</v>
      </c>
      <c r="BK97" s="203">
        <f>SUM(BK98:BK107)</f>
        <v>0</v>
      </c>
    </row>
    <row r="98" s="2" customFormat="1" ht="16.5" customHeight="1">
      <c r="A98" s="40"/>
      <c r="B98" s="41"/>
      <c r="C98" s="206" t="s">
        <v>80</v>
      </c>
      <c r="D98" s="206" t="s">
        <v>133</v>
      </c>
      <c r="E98" s="207" t="s">
        <v>134</v>
      </c>
      <c r="F98" s="208" t="s">
        <v>135</v>
      </c>
      <c r="G98" s="209" t="s">
        <v>136</v>
      </c>
      <c r="H98" s="210">
        <v>4</v>
      </c>
      <c r="I98" s="211"/>
      <c r="J98" s="212">
        <f>ROUND(I98*H98,2)</f>
        <v>0</v>
      </c>
      <c r="K98" s="208" t="s">
        <v>137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0.02588</v>
      </c>
      <c r="R98" s="215">
        <f>Q98*H98</f>
        <v>0.10352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138</v>
      </c>
      <c r="AT98" s="217" t="s">
        <v>133</v>
      </c>
      <c r="AU98" s="217" t="s">
        <v>82</v>
      </c>
      <c r="AY98" s="19" t="s">
        <v>130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138</v>
      </c>
      <c r="BM98" s="217" t="s">
        <v>139</v>
      </c>
    </row>
    <row r="99" s="2" customFormat="1">
      <c r="A99" s="40"/>
      <c r="B99" s="41"/>
      <c r="C99" s="42"/>
      <c r="D99" s="219" t="s">
        <v>140</v>
      </c>
      <c r="E99" s="42"/>
      <c r="F99" s="220" t="s">
        <v>141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140</v>
      </c>
      <c r="AU99" s="19" t="s">
        <v>82</v>
      </c>
    </row>
    <row r="100" s="2" customFormat="1">
      <c r="A100" s="40"/>
      <c r="B100" s="41"/>
      <c r="C100" s="42"/>
      <c r="D100" s="224" t="s">
        <v>142</v>
      </c>
      <c r="E100" s="42"/>
      <c r="F100" s="225" t="s">
        <v>143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142</v>
      </c>
      <c r="AU100" s="19" t="s">
        <v>82</v>
      </c>
    </row>
    <row r="101" s="13" customFormat="1">
      <c r="A101" s="13"/>
      <c r="B101" s="226"/>
      <c r="C101" s="227"/>
      <c r="D101" s="219" t="s">
        <v>144</v>
      </c>
      <c r="E101" s="228" t="s">
        <v>19</v>
      </c>
      <c r="F101" s="229" t="s">
        <v>145</v>
      </c>
      <c r="G101" s="227"/>
      <c r="H101" s="230">
        <v>4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144</v>
      </c>
      <c r="AU101" s="236" t="s">
        <v>82</v>
      </c>
      <c r="AV101" s="13" t="s">
        <v>82</v>
      </c>
      <c r="AW101" s="13" t="s">
        <v>32</v>
      </c>
      <c r="AX101" s="13" t="s">
        <v>80</v>
      </c>
      <c r="AY101" s="236" t="s">
        <v>130</v>
      </c>
    </row>
    <row r="102" s="2" customFormat="1" ht="16.5" customHeight="1">
      <c r="A102" s="40"/>
      <c r="B102" s="41"/>
      <c r="C102" s="237" t="s">
        <v>82</v>
      </c>
      <c r="D102" s="237" t="s">
        <v>146</v>
      </c>
      <c r="E102" s="238" t="s">
        <v>147</v>
      </c>
      <c r="F102" s="239" t="s">
        <v>148</v>
      </c>
      <c r="G102" s="240" t="s">
        <v>136</v>
      </c>
      <c r="H102" s="241">
        <v>4</v>
      </c>
      <c r="I102" s="242"/>
      <c r="J102" s="243">
        <f>ROUND(I102*H102,2)</f>
        <v>0</v>
      </c>
      <c r="K102" s="239" t="s">
        <v>137</v>
      </c>
      <c r="L102" s="244"/>
      <c r="M102" s="245" t="s">
        <v>19</v>
      </c>
      <c r="N102" s="246" t="s">
        <v>43</v>
      </c>
      <c r="O102" s="86"/>
      <c r="P102" s="215">
        <f>O102*H102</f>
        <v>0</v>
      </c>
      <c r="Q102" s="215">
        <v>0.036999999999999998</v>
      </c>
      <c r="R102" s="215">
        <f>Q102*H102</f>
        <v>0.14799999999999999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149</v>
      </c>
      <c r="AT102" s="217" t="s">
        <v>146</v>
      </c>
      <c r="AU102" s="217" t="s">
        <v>82</v>
      </c>
      <c r="AY102" s="19" t="s">
        <v>130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138</v>
      </c>
      <c r="BM102" s="217" t="s">
        <v>150</v>
      </c>
    </row>
    <row r="103" s="2" customFormat="1">
      <c r="A103" s="40"/>
      <c r="B103" s="41"/>
      <c r="C103" s="42"/>
      <c r="D103" s="219" t="s">
        <v>140</v>
      </c>
      <c r="E103" s="42"/>
      <c r="F103" s="220" t="s">
        <v>148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140</v>
      </c>
      <c r="AU103" s="19" t="s">
        <v>82</v>
      </c>
    </row>
    <row r="104" s="2" customFormat="1" ht="16.5" customHeight="1">
      <c r="A104" s="40"/>
      <c r="B104" s="41"/>
      <c r="C104" s="206" t="s">
        <v>131</v>
      </c>
      <c r="D104" s="206" t="s">
        <v>133</v>
      </c>
      <c r="E104" s="207" t="s">
        <v>151</v>
      </c>
      <c r="F104" s="208" t="s">
        <v>152</v>
      </c>
      <c r="G104" s="209" t="s">
        <v>153</v>
      </c>
      <c r="H104" s="210">
        <v>20</v>
      </c>
      <c r="I104" s="211"/>
      <c r="J104" s="212">
        <f>ROUND(I104*H104,2)</f>
        <v>0</v>
      </c>
      <c r="K104" s="208" t="s">
        <v>137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0.063960000000000003</v>
      </c>
      <c r="R104" s="215">
        <f>Q104*H104</f>
        <v>1.2792000000000001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138</v>
      </c>
      <c r="AT104" s="217" t="s">
        <v>133</v>
      </c>
      <c r="AU104" s="217" t="s">
        <v>82</v>
      </c>
      <c r="AY104" s="19" t="s">
        <v>130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138</v>
      </c>
      <c r="BM104" s="217" t="s">
        <v>154</v>
      </c>
    </row>
    <row r="105" s="2" customFormat="1">
      <c r="A105" s="40"/>
      <c r="B105" s="41"/>
      <c r="C105" s="42"/>
      <c r="D105" s="219" t="s">
        <v>140</v>
      </c>
      <c r="E105" s="42"/>
      <c r="F105" s="220" t="s">
        <v>155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82</v>
      </c>
    </row>
    <row r="106" s="2" customFormat="1">
      <c r="A106" s="40"/>
      <c r="B106" s="41"/>
      <c r="C106" s="42"/>
      <c r="D106" s="224" t="s">
        <v>142</v>
      </c>
      <c r="E106" s="42"/>
      <c r="F106" s="225" t="s">
        <v>156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13" customFormat="1">
      <c r="A107" s="13"/>
      <c r="B107" s="226"/>
      <c r="C107" s="227"/>
      <c r="D107" s="219" t="s">
        <v>144</v>
      </c>
      <c r="E107" s="228" t="s">
        <v>19</v>
      </c>
      <c r="F107" s="229" t="s">
        <v>157</v>
      </c>
      <c r="G107" s="227"/>
      <c r="H107" s="230">
        <v>20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144</v>
      </c>
      <c r="AU107" s="236" t="s">
        <v>82</v>
      </c>
      <c r="AV107" s="13" t="s">
        <v>82</v>
      </c>
      <c r="AW107" s="13" t="s">
        <v>32</v>
      </c>
      <c r="AX107" s="13" t="s">
        <v>80</v>
      </c>
      <c r="AY107" s="236" t="s">
        <v>130</v>
      </c>
    </row>
    <row r="108" s="12" customFormat="1" ht="22.8" customHeight="1">
      <c r="A108" s="12"/>
      <c r="B108" s="190"/>
      <c r="C108" s="191"/>
      <c r="D108" s="192" t="s">
        <v>71</v>
      </c>
      <c r="E108" s="204" t="s">
        <v>138</v>
      </c>
      <c r="F108" s="204" t="s">
        <v>158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SUM(P109:P114)</f>
        <v>0</v>
      </c>
      <c r="Q108" s="198"/>
      <c r="R108" s="199">
        <f>SUM(R109:R114)</f>
        <v>0.091758599999999996</v>
      </c>
      <c r="S108" s="198"/>
      <c r="T108" s="200">
        <f>SUM(T109:T114)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80</v>
      </c>
      <c r="AT108" s="202" t="s">
        <v>71</v>
      </c>
      <c r="AU108" s="202" t="s">
        <v>80</v>
      </c>
      <c r="AY108" s="201" t="s">
        <v>130</v>
      </c>
      <c r="BK108" s="203">
        <f>SUM(BK109:BK114)</f>
        <v>0</v>
      </c>
    </row>
    <row r="109" s="2" customFormat="1" ht="16.5" customHeight="1">
      <c r="A109" s="40"/>
      <c r="B109" s="41"/>
      <c r="C109" s="206" t="s">
        <v>138</v>
      </c>
      <c r="D109" s="206" t="s">
        <v>133</v>
      </c>
      <c r="E109" s="207" t="s">
        <v>159</v>
      </c>
      <c r="F109" s="208" t="s">
        <v>160</v>
      </c>
      <c r="G109" s="209" t="s">
        <v>161</v>
      </c>
      <c r="H109" s="210">
        <v>0.089999999999999997</v>
      </c>
      <c r="I109" s="211"/>
      <c r="J109" s="212">
        <f>ROUND(I109*H109,2)</f>
        <v>0</v>
      </c>
      <c r="K109" s="208" t="s">
        <v>137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0.019539999999999998</v>
      </c>
      <c r="R109" s="215">
        <f>Q109*H109</f>
        <v>0.0017585999999999997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138</v>
      </c>
      <c r="AT109" s="217" t="s">
        <v>133</v>
      </c>
      <c r="AU109" s="217" t="s">
        <v>82</v>
      </c>
      <c r="AY109" s="19" t="s">
        <v>130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138</v>
      </c>
      <c r="BM109" s="217" t="s">
        <v>162</v>
      </c>
    </row>
    <row r="110" s="2" customFormat="1">
      <c r="A110" s="40"/>
      <c r="B110" s="41"/>
      <c r="C110" s="42"/>
      <c r="D110" s="219" t="s">
        <v>140</v>
      </c>
      <c r="E110" s="42"/>
      <c r="F110" s="220" t="s">
        <v>163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82</v>
      </c>
    </row>
    <row r="111" s="2" customFormat="1">
      <c r="A111" s="40"/>
      <c r="B111" s="41"/>
      <c r="C111" s="42"/>
      <c r="D111" s="224" t="s">
        <v>142</v>
      </c>
      <c r="E111" s="42"/>
      <c r="F111" s="225" t="s">
        <v>164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142</v>
      </c>
      <c r="AU111" s="19" t="s">
        <v>82</v>
      </c>
    </row>
    <row r="112" s="13" customFormat="1">
      <c r="A112" s="13"/>
      <c r="B112" s="226"/>
      <c r="C112" s="227"/>
      <c r="D112" s="219" t="s">
        <v>144</v>
      </c>
      <c r="E112" s="228" t="s">
        <v>19</v>
      </c>
      <c r="F112" s="229" t="s">
        <v>165</v>
      </c>
      <c r="G112" s="227"/>
      <c r="H112" s="230">
        <v>0.089999999999999997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144</v>
      </c>
      <c r="AU112" s="236" t="s">
        <v>82</v>
      </c>
      <c r="AV112" s="13" t="s">
        <v>82</v>
      </c>
      <c r="AW112" s="13" t="s">
        <v>32</v>
      </c>
      <c r="AX112" s="13" t="s">
        <v>80</v>
      </c>
      <c r="AY112" s="236" t="s">
        <v>130</v>
      </c>
    </row>
    <row r="113" s="2" customFormat="1" ht="16.5" customHeight="1">
      <c r="A113" s="40"/>
      <c r="B113" s="41"/>
      <c r="C113" s="237" t="s">
        <v>166</v>
      </c>
      <c r="D113" s="237" t="s">
        <v>146</v>
      </c>
      <c r="E113" s="238" t="s">
        <v>167</v>
      </c>
      <c r="F113" s="239" t="s">
        <v>168</v>
      </c>
      <c r="G113" s="240" t="s">
        <v>161</v>
      </c>
      <c r="H113" s="241">
        <v>0.089999999999999997</v>
      </c>
      <c r="I113" s="242"/>
      <c r="J113" s="243">
        <f>ROUND(I113*H113,2)</f>
        <v>0</v>
      </c>
      <c r="K113" s="239" t="s">
        <v>137</v>
      </c>
      <c r="L113" s="244"/>
      <c r="M113" s="245" t="s">
        <v>19</v>
      </c>
      <c r="N113" s="246" t="s">
        <v>43</v>
      </c>
      <c r="O113" s="86"/>
      <c r="P113" s="215">
        <f>O113*H113</f>
        <v>0</v>
      </c>
      <c r="Q113" s="215">
        <v>1</v>
      </c>
      <c r="R113" s="215">
        <f>Q113*H113</f>
        <v>0.089999999999999997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149</v>
      </c>
      <c r="AT113" s="217" t="s">
        <v>146</v>
      </c>
      <c r="AU113" s="217" t="s">
        <v>82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138</v>
      </c>
      <c r="BM113" s="217" t="s">
        <v>169</v>
      </c>
    </row>
    <row r="114" s="2" customFormat="1">
      <c r="A114" s="40"/>
      <c r="B114" s="41"/>
      <c r="C114" s="42"/>
      <c r="D114" s="219" t="s">
        <v>140</v>
      </c>
      <c r="E114" s="42"/>
      <c r="F114" s="220" t="s">
        <v>168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140</v>
      </c>
      <c r="AU114" s="19" t="s">
        <v>82</v>
      </c>
    </row>
    <row r="115" s="12" customFormat="1" ht="22.8" customHeight="1">
      <c r="A115" s="12"/>
      <c r="B115" s="190"/>
      <c r="C115" s="191"/>
      <c r="D115" s="192" t="s">
        <v>71</v>
      </c>
      <c r="E115" s="204" t="s">
        <v>170</v>
      </c>
      <c r="F115" s="204" t="s">
        <v>171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SUM(P116:P205)</f>
        <v>0</v>
      </c>
      <c r="Q115" s="198"/>
      <c r="R115" s="199">
        <f>SUM(R116:R205)</f>
        <v>18.614287230000002</v>
      </c>
      <c r="S115" s="198"/>
      <c r="T115" s="200">
        <f>SUM(T116:T205)</f>
        <v>0.00024193000000000004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80</v>
      </c>
      <c r="AT115" s="202" t="s">
        <v>71</v>
      </c>
      <c r="AU115" s="202" t="s">
        <v>80</v>
      </c>
      <c r="AY115" s="201" t="s">
        <v>130</v>
      </c>
      <c r="BK115" s="203">
        <f>SUM(BK116:BK205)</f>
        <v>0</v>
      </c>
    </row>
    <row r="116" s="2" customFormat="1" ht="16.5" customHeight="1">
      <c r="A116" s="40"/>
      <c r="B116" s="41"/>
      <c r="C116" s="206" t="s">
        <v>170</v>
      </c>
      <c r="D116" s="206" t="s">
        <v>133</v>
      </c>
      <c r="E116" s="207" t="s">
        <v>172</v>
      </c>
      <c r="F116" s="208" t="s">
        <v>173</v>
      </c>
      <c r="G116" s="209" t="s">
        <v>136</v>
      </c>
      <c r="H116" s="210">
        <v>15</v>
      </c>
      <c r="I116" s="211"/>
      <c r="J116" s="212">
        <f>ROUND(I116*H116,2)</f>
        <v>0</v>
      </c>
      <c r="K116" s="208" t="s">
        <v>137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0.18940000000000001</v>
      </c>
      <c r="R116" s="215">
        <f>Q116*H116</f>
        <v>2.8410000000000002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138</v>
      </c>
      <c r="AT116" s="217" t="s">
        <v>133</v>
      </c>
      <c r="AU116" s="217" t="s">
        <v>82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138</v>
      </c>
      <c r="BM116" s="217" t="s">
        <v>174</v>
      </c>
    </row>
    <row r="117" s="2" customFormat="1">
      <c r="A117" s="40"/>
      <c r="B117" s="41"/>
      <c r="C117" s="42"/>
      <c r="D117" s="219" t="s">
        <v>140</v>
      </c>
      <c r="E117" s="42"/>
      <c r="F117" s="220" t="s">
        <v>175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82</v>
      </c>
    </row>
    <row r="118" s="2" customFormat="1">
      <c r="A118" s="40"/>
      <c r="B118" s="41"/>
      <c r="C118" s="42"/>
      <c r="D118" s="224" t="s">
        <v>142</v>
      </c>
      <c r="E118" s="42"/>
      <c r="F118" s="225" t="s">
        <v>176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142</v>
      </c>
      <c r="AU118" s="19" t="s">
        <v>82</v>
      </c>
    </row>
    <row r="119" s="13" customFormat="1">
      <c r="A119" s="13"/>
      <c r="B119" s="226"/>
      <c r="C119" s="227"/>
      <c r="D119" s="219" t="s">
        <v>144</v>
      </c>
      <c r="E119" s="228" t="s">
        <v>19</v>
      </c>
      <c r="F119" s="229" t="s">
        <v>177</v>
      </c>
      <c r="G119" s="227"/>
      <c r="H119" s="230">
        <v>15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144</v>
      </c>
      <c r="AU119" s="236" t="s">
        <v>82</v>
      </c>
      <c r="AV119" s="13" t="s">
        <v>82</v>
      </c>
      <c r="AW119" s="13" t="s">
        <v>32</v>
      </c>
      <c r="AX119" s="13" t="s">
        <v>72</v>
      </c>
      <c r="AY119" s="236" t="s">
        <v>130</v>
      </c>
    </row>
    <row r="120" s="14" customFormat="1">
      <c r="A120" s="14"/>
      <c r="B120" s="247"/>
      <c r="C120" s="248"/>
      <c r="D120" s="219" t="s">
        <v>144</v>
      </c>
      <c r="E120" s="249" t="s">
        <v>19</v>
      </c>
      <c r="F120" s="250" t="s">
        <v>178</v>
      </c>
      <c r="G120" s="248"/>
      <c r="H120" s="251">
        <v>15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7" t="s">
        <v>144</v>
      </c>
      <c r="AU120" s="257" t="s">
        <v>82</v>
      </c>
      <c r="AV120" s="14" t="s">
        <v>138</v>
      </c>
      <c r="AW120" s="14" t="s">
        <v>32</v>
      </c>
      <c r="AX120" s="14" t="s">
        <v>80</v>
      </c>
      <c r="AY120" s="257" t="s">
        <v>130</v>
      </c>
    </row>
    <row r="121" s="2" customFormat="1" ht="16.5" customHeight="1">
      <c r="A121" s="40"/>
      <c r="B121" s="41"/>
      <c r="C121" s="206" t="s">
        <v>179</v>
      </c>
      <c r="D121" s="206" t="s">
        <v>133</v>
      </c>
      <c r="E121" s="207" t="s">
        <v>180</v>
      </c>
      <c r="F121" s="208" t="s">
        <v>181</v>
      </c>
      <c r="G121" s="209" t="s">
        <v>136</v>
      </c>
      <c r="H121" s="210">
        <v>15</v>
      </c>
      <c r="I121" s="211"/>
      <c r="J121" s="212">
        <f>ROUND(I121*H121,2)</f>
        <v>0</v>
      </c>
      <c r="K121" s="208" t="s">
        <v>137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0.096049999999999996</v>
      </c>
      <c r="R121" s="215">
        <f>Q121*H121</f>
        <v>1.44075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138</v>
      </c>
      <c r="AT121" s="217" t="s">
        <v>133</v>
      </c>
      <c r="AU121" s="217" t="s">
        <v>82</v>
      </c>
      <c r="AY121" s="19" t="s">
        <v>130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138</v>
      </c>
      <c r="BM121" s="217" t="s">
        <v>182</v>
      </c>
    </row>
    <row r="122" s="2" customFormat="1">
      <c r="A122" s="40"/>
      <c r="B122" s="41"/>
      <c r="C122" s="42"/>
      <c r="D122" s="219" t="s">
        <v>140</v>
      </c>
      <c r="E122" s="42"/>
      <c r="F122" s="220" t="s">
        <v>183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140</v>
      </c>
      <c r="AU122" s="19" t="s">
        <v>82</v>
      </c>
    </row>
    <row r="123" s="2" customFormat="1">
      <c r="A123" s="40"/>
      <c r="B123" s="41"/>
      <c r="C123" s="42"/>
      <c r="D123" s="224" t="s">
        <v>142</v>
      </c>
      <c r="E123" s="42"/>
      <c r="F123" s="225" t="s">
        <v>184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142</v>
      </c>
      <c r="AU123" s="19" t="s">
        <v>82</v>
      </c>
    </row>
    <row r="124" s="13" customFormat="1">
      <c r="A124" s="13"/>
      <c r="B124" s="226"/>
      <c r="C124" s="227"/>
      <c r="D124" s="219" t="s">
        <v>144</v>
      </c>
      <c r="E124" s="228" t="s">
        <v>19</v>
      </c>
      <c r="F124" s="229" t="s">
        <v>185</v>
      </c>
      <c r="G124" s="227"/>
      <c r="H124" s="230">
        <v>15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144</v>
      </c>
      <c r="AU124" s="236" t="s">
        <v>82</v>
      </c>
      <c r="AV124" s="13" t="s">
        <v>82</v>
      </c>
      <c r="AW124" s="13" t="s">
        <v>32</v>
      </c>
      <c r="AX124" s="13" t="s">
        <v>72</v>
      </c>
      <c r="AY124" s="236" t="s">
        <v>130</v>
      </c>
    </row>
    <row r="125" s="14" customFormat="1">
      <c r="A125" s="14"/>
      <c r="B125" s="247"/>
      <c r="C125" s="248"/>
      <c r="D125" s="219" t="s">
        <v>144</v>
      </c>
      <c r="E125" s="249" t="s">
        <v>19</v>
      </c>
      <c r="F125" s="250" t="s">
        <v>178</v>
      </c>
      <c r="G125" s="248"/>
      <c r="H125" s="251">
        <v>15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144</v>
      </c>
      <c r="AU125" s="257" t="s">
        <v>82</v>
      </c>
      <c r="AV125" s="14" t="s">
        <v>138</v>
      </c>
      <c r="AW125" s="14" t="s">
        <v>32</v>
      </c>
      <c r="AX125" s="14" t="s">
        <v>80</v>
      </c>
      <c r="AY125" s="257" t="s">
        <v>130</v>
      </c>
    </row>
    <row r="126" s="2" customFormat="1" ht="16.5" customHeight="1">
      <c r="A126" s="40"/>
      <c r="B126" s="41"/>
      <c r="C126" s="206" t="s">
        <v>149</v>
      </c>
      <c r="D126" s="206" t="s">
        <v>133</v>
      </c>
      <c r="E126" s="207" t="s">
        <v>186</v>
      </c>
      <c r="F126" s="208" t="s">
        <v>187</v>
      </c>
      <c r="G126" s="209" t="s">
        <v>188</v>
      </c>
      <c r="H126" s="210">
        <v>242.90000000000001</v>
      </c>
      <c r="I126" s="211"/>
      <c r="J126" s="212">
        <f>ROUND(I126*H126,2)</f>
        <v>0</v>
      </c>
      <c r="K126" s="208" t="s">
        <v>137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0.0015</v>
      </c>
      <c r="R126" s="215">
        <f>Q126*H126</f>
        <v>0.36435000000000001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138</v>
      </c>
      <c r="AT126" s="217" t="s">
        <v>133</v>
      </c>
      <c r="AU126" s="217" t="s">
        <v>82</v>
      </c>
      <c r="AY126" s="19" t="s">
        <v>130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138</v>
      </c>
      <c r="BM126" s="217" t="s">
        <v>189</v>
      </c>
    </row>
    <row r="127" s="2" customFormat="1">
      <c r="A127" s="40"/>
      <c r="B127" s="41"/>
      <c r="C127" s="42"/>
      <c r="D127" s="219" t="s">
        <v>140</v>
      </c>
      <c r="E127" s="42"/>
      <c r="F127" s="220" t="s">
        <v>190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82</v>
      </c>
    </row>
    <row r="128" s="2" customFormat="1">
      <c r="A128" s="40"/>
      <c r="B128" s="41"/>
      <c r="C128" s="42"/>
      <c r="D128" s="224" t="s">
        <v>142</v>
      </c>
      <c r="E128" s="42"/>
      <c r="F128" s="225" t="s">
        <v>191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142</v>
      </c>
      <c r="AU128" s="19" t="s">
        <v>82</v>
      </c>
    </row>
    <row r="129" s="13" customFormat="1">
      <c r="A129" s="13"/>
      <c r="B129" s="226"/>
      <c r="C129" s="227"/>
      <c r="D129" s="219" t="s">
        <v>144</v>
      </c>
      <c r="E129" s="228" t="s">
        <v>19</v>
      </c>
      <c r="F129" s="229" t="s">
        <v>192</v>
      </c>
      <c r="G129" s="227"/>
      <c r="H129" s="230">
        <v>7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144</v>
      </c>
      <c r="AU129" s="236" t="s">
        <v>82</v>
      </c>
      <c r="AV129" s="13" t="s">
        <v>82</v>
      </c>
      <c r="AW129" s="13" t="s">
        <v>32</v>
      </c>
      <c r="AX129" s="13" t="s">
        <v>72</v>
      </c>
      <c r="AY129" s="236" t="s">
        <v>130</v>
      </c>
    </row>
    <row r="130" s="13" customFormat="1">
      <c r="A130" s="13"/>
      <c r="B130" s="226"/>
      <c r="C130" s="227"/>
      <c r="D130" s="219" t="s">
        <v>144</v>
      </c>
      <c r="E130" s="228" t="s">
        <v>19</v>
      </c>
      <c r="F130" s="229" t="s">
        <v>193</v>
      </c>
      <c r="G130" s="227"/>
      <c r="H130" s="230">
        <v>16.5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144</v>
      </c>
      <c r="AU130" s="236" t="s">
        <v>82</v>
      </c>
      <c r="AV130" s="13" t="s">
        <v>82</v>
      </c>
      <c r="AW130" s="13" t="s">
        <v>32</v>
      </c>
      <c r="AX130" s="13" t="s">
        <v>72</v>
      </c>
      <c r="AY130" s="236" t="s">
        <v>130</v>
      </c>
    </row>
    <row r="131" s="13" customFormat="1">
      <c r="A131" s="13"/>
      <c r="B131" s="226"/>
      <c r="C131" s="227"/>
      <c r="D131" s="219" t="s">
        <v>144</v>
      </c>
      <c r="E131" s="228" t="s">
        <v>19</v>
      </c>
      <c r="F131" s="229" t="s">
        <v>194</v>
      </c>
      <c r="G131" s="227"/>
      <c r="H131" s="230">
        <v>7.7000000000000002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144</v>
      </c>
      <c r="AU131" s="236" t="s">
        <v>82</v>
      </c>
      <c r="AV131" s="13" t="s">
        <v>82</v>
      </c>
      <c r="AW131" s="13" t="s">
        <v>32</v>
      </c>
      <c r="AX131" s="13" t="s">
        <v>72</v>
      </c>
      <c r="AY131" s="236" t="s">
        <v>130</v>
      </c>
    </row>
    <row r="132" s="13" customFormat="1">
      <c r="A132" s="13"/>
      <c r="B132" s="226"/>
      <c r="C132" s="227"/>
      <c r="D132" s="219" t="s">
        <v>144</v>
      </c>
      <c r="E132" s="228" t="s">
        <v>19</v>
      </c>
      <c r="F132" s="229" t="s">
        <v>195</v>
      </c>
      <c r="G132" s="227"/>
      <c r="H132" s="230">
        <v>6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144</v>
      </c>
      <c r="AU132" s="236" t="s">
        <v>82</v>
      </c>
      <c r="AV132" s="13" t="s">
        <v>82</v>
      </c>
      <c r="AW132" s="13" t="s">
        <v>32</v>
      </c>
      <c r="AX132" s="13" t="s">
        <v>72</v>
      </c>
      <c r="AY132" s="236" t="s">
        <v>130</v>
      </c>
    </row>
    <row r="133" s="13" customFormat="1">
      <c r="A133" s="13"/>
      <c r="B133" s="226"/>
      <c r="C133" s="227"/>
      <c r="D133" s="219" t="s">
        <v>144</v>
      </c>
      <c r="E133" s="228" t="s">
        <v>19</v>
      </c>
      <c r="F133" s="229" t="s">
        <v>196</v>
      </c>
      <c r="G133" s="227"/>
      <c r="H133" s="230">
        <v>27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144</v>
      </c>
      <c r="AU133" s="236" t="s">
        <v>82</v>
      </c>
      <c r="AV133" s="13" t="s">
        <v>82</v>
      </c>
      <c r="AW133" s="13" t="s">
        <v>32</v>
      </c>
      <c r="AX133" s="13" t="s">
        <v>72</v>
      </c>
      <c r="AY133" s="236" t="s">
        <v>130</v>
      </c>
    </row>
    <row r="134" s="13" customFormat="1">
      <c r="A134" s="13"/>
      <c r="B134" s="226"/>
      <c r="C134" s="227"/>
      <c r="D134" s="219" t="s">
        <v>144</v>
      </c>
      <c r="E134" s="228" t="s">
        <v>19</v>
      </c>
      <c r="F134" s="229" t="s">
        <v>197</v>
      </c>
      <c r="G134" s="227"/>
      <c r="H134" s="230">
        <v>22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144</v>
      </c>
      <c r="AU134" s="236" t="s">
        <v>82</v>
      </c>
      <c r="AV134" s="13" t="s">
        <v>82</v>
      </c>
      <c r="AW134" s="13" t="s">
        <v>32</v>
      </c>
      <c r="AX134" s="13" t="s">
        <v>72</v>
      </c>
      <c r="AY134" s="236" t="s">
        <v>130</v>
      </c>
    </row>
    <row r="135" s="13" customFormat="1">
      <c r="A135" s="13"/>
      <c r="B135" s="226"/>
      <c r="C135" s="227"/>
      <c r="D135" s="219" t="s">
        <v>144</v>
      </c>
      <c r="E135" s="228" t="s">
        <v>19</v>
      </c>
      <c r="F135" s="229" t="s">
        <v>198</v>
      </c>
      <c r="G135" s="227"/>
      <c r="H135" s="230">
        <v>6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144</v>
      </c>
      <c r="AU135" s="236" t="s">
        <v>82</v>
      </c>
      <c r="AV135" s="13" t="s">
        <v>82</v>
      </c>
      <c r="AW135" s="13" t="s">
        <v>32</v>
      </c>
      <c r="AX135" s="13" t="s">
        <v>72</v>
      </c>
      <c r="AY135" s="236" t="s">
        <v>130</v>
      </c>
    </row>
    <row r="136" s="13" customFormat="1">
      <c r="A136" s="13"/>
      <c r="B136" s="226"/>
      <c r="C136" s="227"/>
      <c r="D136" s="219" t="s">
        <v>144</v>
      </c>
      <c r="E136" s="228" t="s">
        <v>19</v>
      </c>
      <c r="F136" s="229" t="s">
        <v>199</v>
      </c>
      <c r="G136" s="227"/>
      <c r="H136" s="230">
        <v>91.799999999999997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144</v>
      </c>
      <c r="AU136" s="236" t="s">
        <v>82</v>
      </c>
      <c r="AV136" s="13" t="s">
        <v>82</v>
      </c>
      <c r="AW136" s="13" t="s">
        <v>32</v>
      </c>
      <c r="AX136" s="13" t="s">
        <v>72</v>
      </c>
      <c r="AY136" s="236" t="s">
        <v>130</v>
      </c>
    </row>
    <row r="137" s="13" customFormat="1">
      <c r="A137" s="13"/>
      <c r="B137" s="226"/>
      <c r="C137" s="227"/>
      <c r="D137" s="219" t="s">
        <v>144</v>
      </c>
      <c r="E137" s="228" t="s">
        <v>19</v>
      </c>
      <c r="F137" s="229" t="s">
        <v>200</v>
      </c>
      <c r="G137" s="227"/>
      <c r="H137" s="230">
        <v>11.6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144</v>
      </c>
      <c r="AU137" s="236" t="s">
        <v>82</v>
      </c>
      <c r="AV137" s="13" t="s">
        <v>82</v>
      </c>
      <c r="AW137" s="13" t="s">
        <v>32</v>
      </c>
      <c r="AX137" s="13" t="s">
        <v>72</v>
      </c>
      <c r="AY137" s="236" t="s">
        <v>130</v>
      </c>
    </row>
    <row r="138" s="13" customFormat="1">
      <c r="A138" s="13"/>
      <c r="B138" s="226"/>
      <c r="C138" s="227"/>
      <c r="D138" s="219" t="s">
        <v>144</v>
      </c>
      <c r="E138" s="228" t="s">
        <v>19</v>
      </c>
      <c r="F138" s="229" t="s">
        <v>201</v>
      </c>
      <c r="G138" s="227"/>
      <c r="H138" s="230">
        <v>5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144</v>
      </c>
      <c r="AU138" s="236" t="s">
        <v>82</v>
      </c>
      <c r="AV138" s="13" t="s">
        <v>82</v>
      </c>
      <c r="AW138" s="13" t="s">
        <v>32</v>
      </c>
      <c r="AX138" s="13" t="s">
        <v>72</v>
      </c>
      <c r="AY138" s="236" t="s">
        <v>130</v>
      </c>
    </row>
    <row r="139" s="13" customFormat="1">
      <c r="A139" s="13"/>
      <c r="B139" s="226"/>
      <c r="C139" s="227"/>
      <c r="D139" s="219" t="s">
        <v>144</v>
      </c>
      <c r="E139" s="228" t="s">
        <v>19</v>
      </c>
      <c r="F139" s="229" t="s">
        <v>202</v>
      </c>
      <c r="G139" s="227"/>
      <c r="H139" s="230">
        <v>8.4000000000000004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144</v>
      </c>
      <c r="AU139" s="236" t="s">
        <v>82</v>
      </c>
      <c r="AV139" s="13" t="s">
        <v>82</v>
      </c>
      <c r="AW139" s="13" t="s">
        <v>32</v>
      </c>
      <c r="AX139" s="13" t="s">
        <v>72</v>
      </c>
      <c r="AY139" s="236" t="s">
        <v>130</v>
      </c>
    </row>
    <row r="140" s="13" customFormat="1">
      <c r="A140" s="13"/>
      <c r="B140" s="226"/>
      <c r="C140" s="227"/>
      <c r="D140" s="219" t="s">
        <v>144</v>
      </c>
      <c r="E140" s="228" t="s">
        <v>19</v>
      </c>
      <c r="F140" s="229" t="s">
        <v>203</v>
      </c>
      <c r="G140" s="227"/>
      <c r="H140" s="230">
        <v>7.5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144</v>
      </c>
      <c r="AU140" s="236" t="s">
        <v>82</v>
      </c>
      <c r="AV140" s="13" t="s">
        <v>82</v>
      </c>
      <c r="AW140" s="13" t="s">
        <v>32</v>
      </c>
      <c r="AX140" s="13" t="s">
        <v>72</v>
      </c>
      <c r="AY140" s="236" t="s">
        <v>130</v>
      </c>
    </row>
    <row r="141" s="13" customFormat="1">
      <c r="A141" s="13"/>
      <c r="B141" s="226"/>
      <c r="C141" s="227"/>
      <c r="D141" s="219" t="s">
        <v>144</v>
      </c>
      <c r="E141" s="228" t="s">
        <v>19</v>
      </c>
      <c r="F141" s="229" t="s">
        <v>204</v>
      </c>
      <c r="G141" s="227"/>
      <c r="H141" s="230">
        <v>26.399999999999999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144</v>
      </c>
      <c r="AU141" s="236" t="s">
        <v>82</v>
      </c>
      <c r="AV141" s="13" t="s">
        <v>82</v>
      </c>
      <c r="AW141" s="13" t="s">
        <v>32</v>
      </c>
      <c r="AX141" s="13" t="s">
        <v>72</v>
      </c>
      <c r="AY141" s="236" t="s">
        <v>130</v>
      </c>
    </row>
    <row r="142" s="14" customFormat="1">
      <c r="A142" s="14"/>
      <c r="B142" s="247"/>
      <c r="C142" s="248"/>
      <c r="D142" s="219" t="s">
        <v>144</v>
      </c>
      <c r="E142" s="249" t="s">
        <v>19</v>
      </c>
      <c r="F142" s="250" t="s">
        <v>178</v>
      </c>
      <c r="G142" s="248"/>
      <c r="H142" s="251">
        <v>242.90000000000001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144</v>
      </c>
      <c r="AU142" s="257" t="s">
        <v>82</v>
      </c>
      <c r="AV142" s="14" t="s">
        <v>138</v>
      </c>
      <c r="AW142" s="14" t="s">
        <v>32</v>
      </c>
      <c r="AX142" s="14" t="s">
        <v>80</v>
      </c>
      <c r="AY142" s="257" t="s">
        <v>130</v>
      </c>
    </row>
    <row r="143" s="2" customFormat="1" ht="16.5" customHeight="1">
      <c r="A143" s="40"/>
      <c r="B143" s="41"/>
      <c r="C143" s="206" t="s">
        <v>205</v>
      </c>
      <c r="D143" s="206" t="s">
        <v>133</v>
      </c>
      <c r="E143" s="207" t="s">
        <v>206</v>
      </c>
      <c r="F143" s="208" t="s">
        <v>207</v>
      </c>
      <c r="G143" s="209" t="s">
        <v>153</v>
      </c>
      <c r="H143" s="210">
        <v>12.885</v>
      </c>
      <c r="I143" s="211"/>
      <c r="J143" s="212">
        <f>ROUND(I143*H143,2)</f>
        <v>0</v>
      </c>
      <c r="K143" s="208" t="s">
        <v>137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0.0063</v>
      </c>
      <c r="R143" s="215">
        <f>Q143*H143</f>
        <v>0.081175499999999998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138</v>
      </c>
      <c r="AT143" s="217" t="s">
        <v>133</v>
      </c>
      <c r="AU143" s="217" t="s">
        <v>82</v>
      </c>
      <c r="AY143" s="19" t="s">
        <v>130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138</v>
      </c>
      <c r="BM143" s="217" t="s">
        <v>208</v>
      </c>
    </row>
    <row r="144" s="2" customFormat="1">
      <c r="A144" s="40"/>
      <c r="B144" s="41"/>
      <c r="C144" s="42"/>
      <c r="D144" s="219" t="s">
        <v>140</v>
      </c>
      <c r="E144" s="42"/>
      <c r="F144" s="220" t="s">
        <v>209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82</v>
      </c>
    </row>
    <row r="145" s="2" customFormat="1">
      <c r="A145" s="40"/>
      <c r="B145" s="41"/>
      <c r="C145" s="42"/>
      <c r="D145" s="224" t="s">
        <v>142</v>
      </c>
      <c r="E145" s="42"/>
      <c r="F145" s="225" t="s">
        <v>210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82</v>
      </c>
    </row>
    <row r="146" s="13" customFormat="1">
      <c r="A146" s="13"/>
      <c r="B146" s="226"/>
      <c r="C146" s="227"/>
      <c r="D146" s="219" t="s">
        <v>144</v>
      </c>
      <c r="E146" s="228" t="s">
        <v>19</v>
      </c>
      <c r="F146" s="229" t="s">
        <v>211</v>
      </c>
      <c r="G146" s="227"/>
      <c r="H146" s="230">
        <v>12.885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144</v>
      </c>
      <c r="AU146" s="236" t="s">
        <v>82</v>
      </c>
      <c r="AV146" s="13" t="s">
        <v>82</v>
      </c>
      <c r="AW146" s="13" t="s">
        <v>32</v>
      </c>
      <c r="AX146" s="13" t="s">
        <v>80</v>
      </c>
      <c r="AY146" s="236" t="s">
        <v>130</v>
      </c>
    </row>
    <row r="147" s="2" customFormat="1" ht="16.5" customHeight="1">
      <c r="A147" s="40"/>
      <c r="B147" s="41"/>
      <c r="C147" s="206" t="s">
        <v>212</v>
      </c>
      <c r="D147" s="206" t="s">
        <v>133</v>
      </c>
      <c r="E147" s="207" t="s">
        <v>213</v>
      </c>
      <c r="F147" s="208" t="s">
        <v>214</v>
      </c>
      <c r="G147" s="209" t="s">
        <v>153</v>
      </c>
      <c r="H147" s="210">
        <v>12.885</v>
      </c>
      <c r="I147" s="211"/>
      <c r="J147" s="212">
        <f>ROUND(I147*H147,2)</f>
        <v>0</v>
      </c>
      <c r="K147" s="208" t="s">
        <v>137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0.0043800000000000002</v>
      </c>
      <c r="R147" s="215">
        <f>Q147*H147</f>
        <v>0.056436300000000002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138</v>
      </c>
      <c r="AT147" s="217" t="s">
        <v>133</v>
      </c>
      <c r="AU147" s="217" t="s">
        <v>82</v>
      </c>
      <c r="AY147" s="19" t="s">
        <v>130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138</v>
      </c>
      <c r="BM147" s="217" t="s">
        <v>215</v>
      </c>
    </row>
    <row r="148" s="2" customFormat="1">
      <c r="A148" s="40"/>
      <c r="B148" s="41"/>
      <c r="C148" s="42"/>
      <c r="D148" s="219" t="s">
        <v>140</v>
      </c>
      <c r="E148" s="42"/>
      <c r="F148" s="220" t="s">
        <v>216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140</v>
      </c>
      <c r="AU148" s="19" t="s">
        <v>82</v>
      </c>
    </row>
    <row r="149" s="2" customFormat="1">
      <c r="A149" s="40"/>
      <c r="B149" s="41"/>
      <c r="C149" s="42"/>
      <c r="D149" s="224" t="s">
        <v>142</v>
      </c>
      <c r="E149" s="42"/>
      <c r="F149" s="225" t="s">
        <v>217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142</v>
      </c>
      <c r="AU149" s="19" t="s">
        <v>82</v>
      </c>
    </row>
    <row r="150" s="2" customFormat="1" ht="16.5" customHeight="1">
      <c r="A150" s="40"/>
      <c r="B150" s="41"/>
      <c r="C150" s="206" t="s">
        <v>218</v>
      </c>
      <c r="D150" s="206" t="s">
        <v>133</v>
      </c>
      <c r="E150" s="207" t="s">
        <v>219</v>
      </c>
      <c r="F150" s="208" t="s">
        <v>220</v>
      </c>
      <c r="G150" s="209" t="s">
        <v>188</v>
      </c>
      <c r="H150" s="210">
        <v>40</v>
      </c>
      <c r="I150" s="211"/>
      <c r="J150" s="212">
        <f>ROUND(I150*H150,2)</f>
        <v>0</v>
      </c>
      <c r="K150" s="208" t="s">
        <v>137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138</v>
      </c>
      <c r="AT150" s="217" t="s">
        <v>133</v>
      </c>
      <c r="AU150" s="217" t="s">
        <v>82</v>
      </c>
      <c r="AY150" s="19" t="s">
        <v>130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138</v>
      </c>
      <c r="BM150" s="217" t="s">
        <v>221</v>
      </c>
    </row>
    <row r="151" s="2" customFormat="1">
      <c r="A151" s="40"/>
      <c r="B151" s="41"/>
      <c r="C151" s="42"/>
      <c r="D151" s="219" t="s">
        <v>140</v>
      </c>
      <c r="E151" s="42"/>
      <c r="F151" s="220" t="s">
        <v>222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140</v>
      </c>
      <c r="AU151" s="19" t="s">
        <v>82</v>
      </c>
    </row>
    <row r="152" s="2" customFormat="1">
      <c r="A152" s="40"/>
      <c r="B152" s="41"/>
      <c r="C152" s="42"/>
      <c r="D152" s="224" t="s">
        <v>142</v>
      </c>
      <c r="E152" s="42"/>
      <c r="F152" s="225" t="s">
        <v>223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142</v>
      </c>
      <c r="AU152" s="19" t="s">
        <v>82</v>
      </c>
    </row>
    <row r="153" s="13" customFormat="1">
      <c r="A153" s="13"/>
      <c r="B153" s="226"/>
      <c r="C153" s="227"/>
      <c r="D153" s="219" t="s">
        <v>144</v>
      </c>
      <c r="E153" s="228" t="s">
        <v>19</v>
      </c>
      <c r="F153" s="229" t="s">
        <v>224</v>
      </c>
      <c r="G153" s="227"/>
      <c r="H153" s="230">
        <v>40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144</v>
      </c>
      <c r="AU153" s="236" t="s">
        <v>82</v>
      </c>
      <c r="AV153" s="13" t="s">
        <v>82</v>
      </c>
      <c r="AW153" s="13" t="s">
        <v>32</v>
      </c>
      <c r="AX153" s="13" t="s">
        <v>80</v>
      </c>
      <c r="AY153" s="236" t="s">
        <v>130</v>
      </c>
    </row>
    <row r="154" s="2" customFormat="1" ht="16.5" customHeight="1">
      <c r="A154" s="40"/>
      <c r="B154" s="41"/>
      <c r="C154" s="237" t="s">
        <v>8</v>
      </c>
      <c r="D154" s="237" t="s">
        <v>146</v>
      </c>
      <c r="E154" s="238" t="s">
        <v>225</v>
      </c>
      <c r="F154" s="239" t="s">
        <v>226</v>
      </c>
      <c r="G154" s="240" t="s">
        <v>188</v>
      </c>
      <c r="H154" s="241">
        <v>42</v>
      </c>
      <c r="I154" s="242"/>
      <c r="J154" s="243">
        <f>ROUND(I154*H154,2)</f>
        <v>0</v>
      </c>
      <c r="K154" s="239" t="s">
        <v>137</v>
      </c>
      <c r="L154" s="244"/>
      <c r="M154" s="245" t="s">
        <v>19</v>
      </c>
      <c r="N154" s="246" t="s">
        <v>43</v>
      </c>
      <c r="O154" s="86"/>
      <c r="P154" s="215">
        <f>O154*H154</f>
        <v>0</v>
      </c>
      <c r="Q154" s="215">
        <v>4.0000000000000003E-05</v>
      </c>
      <c r="R154" s="215">
        <f>Q154*H154</f>
        <v>0.0016800000000000001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149</v>
      </c>
      <c r="AT154" s="217" t="s">
        <v>146</v>
      </c>
      <c r="AU154" s="217" t="s">
        <v>82</v>
      </c>
      <c r="AY154" s="19" t="s">
        <v>130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138</v>
      </c>
      <c r="BM154" s="217" t="s">
        <v>227</v>
      </c>
    </row>
    <row r="155" s="2" customFormat="1">
      <c r="A155" s="40"/>
      <c r="B155" s="41"/>
      <c r="C155" s="42"/>
      <c r="D155" s="219" t="s">
        <v>140</v>
      </c>
      <c r="E155" s="42"/>
      <c r="F155" s="220" t="s">
        <v>226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140</v>
      </c>
      <c r="AU155" s="19" t="s">
        <v>82</v>
      </c>
    </row>
    <row r="156" s="13" customFormat="1">
      <c r="A156" s="13"/>
      <c r="B156" s="226"/>
      <c r="C156" s="227"/>
      <c r="D156" s="219" t="s">
        <v>144</v>
      </c>
      <c r="E156" s="227"/>
      <c r="F156" s="229" t="s">
        <v>228</v>
      </c>
      <c r="G156" s="227"/>
      <c r="H156" s="230">
        <v>42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144</v>
      </c>
      <c r="AU156" s="236" t="s">
        <v>82</v>
      </c>
      <c r="AV156" s="13" t="s">
        <v>82</v>
      </c>
      <c r="AW156" s="13" t="s">
        <v>4</v>
      </c>
      <c r="AX156" s="13" t="s">
        <v>80</v>
      </c>
      <c r="AY156" s="236" t="s">
        <v>130</v>
      </c>
    </row>
    <row r="157" s="2" customFormat="1" ht="16.5" customHeight="1">
      <c r="A157" s="40"/>
      <c r="B157" s="41"/>
      <c r="C157" s="206" t="s">
        <v>229</v>
      </c>
      <c r="D157" s="206" t="s">
        <v>133</v>
      </c>
      <c r="E157" s="207" t="s">
        <v>230</v>
      </c>
      <c r="F157" s="208" t="s">
        <v>231</v>
      </c>
      <c r="G157" s="209" t="s">
        <v>153</v>
      </c>
      <c r="H157" s="210">
        <v>12.885</v>
      </c>
      <c r="I157" s="211"/>
      <c r="J157" s="212">
        <f>ROUND(I157*H157,2)</f>
        <v>0</v>
      </c>
      <c r="K157" s="208" t="s">
        <v>137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0.00020000000000000001</v>
      </c>
      <c r="R157" s="215">
        <f>Q157*H157</f>
        <v>0.0025770000000000003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138</v>
      </c>
      <c r="AT157" s="217" t="s">
        <v>133</v>
      </c>
      <c r="AU157" s="217" t="s">
        <v>82</v>
      </c>
      <c r="AY157" s="19" t="s">
        <v>130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138</v>
      </c>
      <c r="BM157" s="217" t="s">
        <v>232</v>
      </c>
    </row>
    <row r="158" s="2" customFormat="1">
      <c r="A158" s="40"/>
      <c r="B158" s="41"/>
      <c r="C158" s="42"/>
      <c r="D158" s="219" t="s">
        <v>140</v>
      </c>
      <c r="E158" s="42"/>
      <c r="F158" s="220" t="s">
        <v>233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140</v>
      </c>
      <c r="AU158" s="19" t="s">
        <v>82</v>
      </c>
    </row>
    <row r="159" s="2" customFormat="1">
      <c r="A159" s="40"/>
      <c r="B159" s="41"/>
      <c r="C159" s="42"/>
      <c r="D159" s="224" t="s">
        <v>142</v>
      </c>
      <c r="E159" s="42"/>
      <c r="F159" s="225" t="s">
        <v>234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142</v>
      </c>
      <c r="AU159" s="19" t="s">
        <v>82</v>
      </c>
    </row>
    <row r="160" s="13" customFormat="1">
      <c r="A160" s="13"/>
      <c r="B160" s="226"/>
      <c r="C160" s="227"/>
      <c r="D160" s="219" t="s">
        <v>144</v>
      </c>
      <c r="E160" s="228" t="s">
        <v>19</v>
      </c>
      <c r="F160" s="229" t="s">
        <v>211</v>
      </c>
      <c r="G160" s="227"/>
      <c r="H160" s="230">
        <v>12.885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144</v>
      </c>
      <c r="AU160" s="236" t="s">
        <v>82</v>
      </c>
      <c r="AV160" s="13" t="s">
        <v>82</v>
      </c>
      <c r="AW160" s="13" t="s">
        <v>32</v>
      </c>
      <c r="AX160" s="13" t="s">
        <v>80</v>
      </c>
      <c r="AY160" s="236" t="s">
        <v>130</v>
      </c>
    </row>
    <row r="161" s="2" customFormat="1" ht="24.15" customHeight="1">
      <c r="A161" s="40"/>
      <c r="B161" s="41"/>
      <c r="C161" s="206" t="s">
        <v>235</v>
      </c>
      <c r="D161" s="206" t="s">
        <v>133</v>
      </c>
      <c r="E161" s="207" t="s">
        <v>236</v>
      </c>
      <c r="F161" s="208" t="s">
        <v>237</v>
      </c>
      <c r="G161" s="209" t="s">
        <v>188</v>
      </c>
      <c r="H161" s="210">
        <v>40</v>
      </c>
      <c r="I161" s="211"/>
      <c r="J161" s="212">
        <f>ROUND(I161*H161,2)</f>
        <v>0</v>
      </c>
      <c r="K161" s="208" t="s">
        <v>137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0.0033899999999999998</v>
      </c>
      <c r="R161" s="215">
        <f>Q161*H161</f>
        <v>0.1356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138</v>
      </c>
      <c r="AT161" s="217" t="s">
        <v>133</v>
      </c>
      <c r="AU161" s="217" t="s">
        <v>82</v>
      </c>
      <c r="AY161" s="19" t="s">
        <v>130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138</v>
      </c>
      <c r="BM161" s="217" t="s">
        <v>238</v>
      </c>
    </row>
    <row r="162" s="2" customFormat="1">
      <c r="A162" s="40"/>
      <c r="B162" s="41"/>
      <c r="C162" s="42"/>
      <c r="D162" s="219" t="s">
        <v>140</v>
      </c>
      <c r="E162" s="42"/>
      <c r="F162" s="220" t="s">
        <v>239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140</v>
      </c>
      <c r="AU162" s="19" t="s">
        <v>82</v>
      </c>
    </row>
    <row r="163" s="2" customFormat="1">
      <c r="A163" s="40"/>
      <c r="B163" s="41"/>
      <c r="C163" s="42"/>
      <c r="D163" s="224" t="s">
        <v>142</v>
      </c>
      <c r="E163" s="42"/>
      <c r="F163" s="225" t="s">
        <v>240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142</v>
      </c>
      <c r="AU163" s="19" t="s">
        <v>82</v>
      </c>
    </row>
    <row r="164" s="13" customFormat="1">
      <c r="A164" s="13"/>
      <c r="B164" s="226"/>
      <c r="C164" s="227"/>
      <c r="D164" s="219" t="s">
        <v>144</v>
      </c>
      <c r="E164" s="228" t="s">
        <v>19</v>
      </c>
      <c r="F164" s="229" t="s">
        <v>241</v>
      </c>
      <c r="G164" s="227"/>
      <c r="H164" s="230">
        <v>40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144</v>
      </c>
      <c r="AU164" s="236" t="s">
        <v>82</v>
      </c>
      <c r="AV164" s="13" t="s">
        <v>82</v>
      </c>
      <c r="AW164" s="13" t="s">
        <v>32</v>
      </c>
      <c r="AX164" s="13" t="s">
        <v>80</v>
      </c>
      <c r="AY164" s="236" t="s">
        <v>130</v>
      </c>
    </row>
    <row r="165" s="2" customFormat="1" ht="16.5" customHeight="1">
      <c r="A165" s="40"/>
      <c r="B165" s="41"/>
      <c r="C165" s="237" t="s">
        <v>185</v>
      </c>
      <c r="D165" s="237" t="s">
        <v>146</v>
      </c>
      <c r="E165" s="238" t="s">
        <v>242</v>
      </c>
      <c r="F165" s="239" t="s">
        <v>243</v>
      </c>
      <c r="G165" s="240" t="s">
        <v>153</v>
      </c>
      <c r="H165" s="241">
        <v>13.529</v>
      </c>
      <c r="I165" s="242"/>
      <c r="J165" s="243">
        <f>ROUND(I165*H165,2)</f>
        <v>0</v>
      </c>
      <c r="K165" s="239" t="s">
        <v>137</v>
      </c>
      <c r="L165" s="244"/>
      <c r="M165" s="245" t="s">
        <v>19</v>
      </c>
      <c r="N165" s="246" t="s">
        <v>43</v>
      </c>
      <c r="O165" s="86"/>
      <c r="P165" s="215">
        <f>O165*H165</f>
        <v>0</v>
      </c>
      <c r="Q165" s="215">
        <v>0.0048300000000000001</v>
      </c>
      <c r="R165" s="215">
        <f>Q165*H165</f>
        <v>0.065345070000000005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149</v>
      </c>
      <c r="AT165" s="217" t="s">
        <v>146</v>
      </c>
      <c r="AU165" s="217" t="s">
        <v>82</v>
      </c>
      <c r="AY165" s="19" t="s">
        <v>130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138</v>
      </c>
      <c r="BM165" s="217" t="s">
        <v>244</v>
      </c>
    </row>
    <row r="166" s="2" customFormat="1">
      <c r="A166" s="40"/>
      <c r="B166" s="41"/>
      <c r="C166" s="42"/>
      <c r="D166" s="219" t="s">
        <v>140</v>
      </c>
      <c r="E166" s="42"/>
      <c r="F166" s="220" t="s">
        <v>243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140</v>
      </c>
      <c r="AU166" s="19" t="s">
        <v>82</v>
      </c>
    </row>
    <row r="167" s="13" customFormat="1">
      <c r="A167" s="13"/>
      <c r="B167" s="226"/>
      <c r="C167" s="227"/>
      <c r="D167" s="219" t="s">
        <v>144</v>
      </c>
      <c r="E167" s="227"/>
      <c r="F167" s="229" t="s">
        <v>245</v>
      </c>
      <c r="G167" s="227"/>
      <c r="H167" s="230">
        <v>13.529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144</v>
      </c>
      <c r="AU167" s="236" t="s">
        <v>82</v>
      </c>
      <c r="AV167" s="13" t="s">
        <v>82</v>
      </c>
      <c r="AW167" s="13" t="s">
        <v>4</v>
      </c>
      <c r="AX167" s="13" t="s">
        <v>80</v>
      </c>
      <c r="AY167" s="236" t="s">
        <v>130</v>
      </c>
    </row>
    <row r="168" s="2" customFormat="1" ht="16.5" customHeight="1">
      <c r="A168" s="40"/>
      <c r="B168" s="41"/>
      <c r="C168" s="206" t="s">
        <v>246</v>
      </c>
      <c r="D168" s="206" t="s">
        <v>133</v>
      </c>
      <c r="E168" s="207" t="s">
        <v>247</v>
      </c>
      <c r="F168" s="208" t="s">
        <v>248</v>
      </c>
      <c r="G168" s="209" t="s">
        <v>153</v>
      </c>
      <c r="H168" s="210">
        <v>12.885</v>
      </c>
      <c r="I168" s="211"/>
      <c r="J168" s="212">
        <f>ROUND(I168*H168,2)</f>
        <v>0</v>
      </c>
      <c r="K168" s="208" t="s">
        <v>137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0.0027000000000000001</v>
      </c>
      <c r="R168" s="215">
        <f>Q168*H168</f>
        <v>0.034789500000000001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138</v>
      </c>
      <c r="AT168" s="217" t="s">
        <v>133</v>
      </c>
      <c r="AU168" s="217" t="s">
        <v>82</v>
      </c>
      <c r="AY168" s="19" t="s">
        <v>130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138</v>
      </c>
      <c r="BM168" s="217" t="s">
        <v>249</v>
      </c>
    </row>
    <row r="169" s="2" customFormat="1">
      <c r="A169" s="40"/>
      <c r="B169" s="41"/>
      <c r="C169" s="42"/>
      <c r="D169" s="219" t="s">
        <v>140</v>
      </c>
      <c r="E169" s="42"/>
      <c r="F169" s="220" t="s">
        <v>250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140</v>
      </c>
      <c r="AU169" s="19" t="s">
        <v>82</v>
      </c>
    </row>
    <row r="170" s="2" customFormat="1">
      <c r="A170" s="40"/>
      <c r="B170" s="41"/>
      <c r="C170" s="42"/>
      <c r="D170" s="224" t="s">
        <v>142</v>
      </c>
      <c r="E170" s="42"/>
      <c r="F170" s="225" t="s">
        <v>251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142</v>
      </c>
      <c r="AU170" s="19" t="s">
        <v>82</v>
      </c>
    </row>
    <row r="171" s="2" customFormat="1" ht="16.5" customHeight="1">
      <c r="A171" s="40"/>
      <c r="B171" s="41"/>
      <c r="C171" s="206" t="s">
        <v>252</v>
      </c>
      <c r="D171" s="206" t="s">
        <v>133</v>
      </c>
      <c r="E171" s="207" t="s">
        <v>253</v>
      </c>
      <c r="F171" s="208" t="s">
        <v>254</v>
      </c>
      <c r="G171" s="209" t="s">
        <v>153</v>
      </c>
      <c r="H171" s="210">
        <v>24.193000000000001</v>
      </c>
      <c r="I171" s="211"/>
      <c r="J171" s="212">
        <f>ROUND(I171*H171,2)</f>
        <v>0</v>
      </c>
      <c r="K171" s="208" t="s">
        <v>137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2.0000000000000002E-05</v>
      </c>
      <c r="R171" s="215">
        <f>Q171*H171</f>
        <v>0.00048386000000000007</v>
      </c>
      <c r="S171" s="215">
        <v>1.0000000000000001E-05</v>
      </c>
      <c r="T171" s="216">
        <f>S171*H171</f>
        <v>0.00024193000000000004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138</v>
      </c>
      <c r="AT171" s="217" t="s">
        <v>133</v>
      </c>
      <c r="AU171" s="217" t="s">
        <v>82</v>
      </c>
      <c r="AY171" s="19" t="s">
        <v>130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138</v>
      </c>
      <c r="BM171" s="217" t="s">
        <v>255</v>
      </c>
    </row>
    <row r="172" s="2" customFormat="1">
      <c r="A172" s="40"/>
      <c r="B172" s="41"/>
      <c r="C172" s="42"/>
      <c r="D172" s="219" t="s">
        <v>140</v>
      </c>
      <c r="E172" s="42"/>
      <c r="F172" s="220" t="s">
        <v>256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140</v>
      </c>
      <c r="AU172" s="19" t="s">
        <v>82</v>
      </c>
    </row>
    <row r="173" s="2" customFormat="1">
      <c r="A173" s="40"/>
      <c r="B173" s="41"/>
      <c r="C173" s="42"/>
      <c r="D173" s="224" t="s">
        <v>142</v>
      </c>
      <c r="E173" s="42"/>
      <c r="F173" s="225" t="s">
        <v>257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142</v>
      </c>
      <c r="AU173" s="19" t="s">
        <v>82</v>
      </c>
    </row>
    <row r="174" s="13" customFormat="1">
      <c r="A174" s="13"/>
      <c r="B174" s="226"/>
      <c r="C174" s="227"/>
      <c r="D174" s="219" t="s">
        <v>144</v>
      </c>
      <c r="E174" s="228" t="s">
        <v>19</v>
      </c>
      <c r="F174" s="229" t="s">
        <v>258</v>
      </c>
      <c r="G174" s="227"/>
      <c r="H174" s="230">
        <v>7.3600000000000003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144</v>
      </c>
      <c r="AU174" s="236" t="s">
        <v>82</v>
      </c>
      <c r="AV174" s="13" t="s">
        <v>82</v>
      </c>
      <c r="AW174" s="13" t="s">
        <v>32</v>
      </c>
      <c r="AX174" s="13" t="s">
        <v>72</v>
      </c>
      <c r="AY174" s="236" t="s">
        <v>130</v>
      </c>
    </row>
    <row r="175" s="13" customFormat="1">
      <c r="A175" s="13"/>
      <c r="B175" s="226"/>
      <c r="C175" s="227"/>
      <c r="D175" s="219" t="s">
        <v>144</v>
      </c>
      <c r="E175" s="228" t="s">
        <v>19</v>
      </c>
      <c r="F175" s="229" t="s">
        <v>259</v>
      </c>
      <c r="G175" s="227"/>
      <c r="H175" s="230">
        <v>7.3600000000000003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144</v>
      </c>
      <c r="AU175" s="236" t="s">
        <v>82</v>
      </c>
      <c r="AV175" s="13" t="s">
        <v>82</v>
      </c>
      <c r="AW175" s="13" t="s">
        <v>32</v>
      </c>
      <c r="AX175" s="13" t="s">
        <v>72</v>
      </c>
      <c r="AY175" s="236" t="s">
        <v>130</v>
      </c>
    </row>
    <row r="176" s="13" customFormat="1">
      <c r="A176" s="13"/>
      <c r="B176" s="226"/>
      <c r="C176" s="227"/>
      <c r="D176" s="219" t="s">
        <v>144</v>
      </c>
      <c r="E176" s="228" t="s">
        <v>19</v>
      </c>
      <c r="F176" s="229" t="s">
        <v>260</v>
      </c>
      <c r="G176" s="227"/>
      <c r="H176" s="230">
        <v>2.9929999999999999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144</v>
      </c>
      <c r="AU176" s="236" t="s">
        <v>82</v>
      </c>
      <c r="AV176" s="13" t="s">
        <v>82</v>
      </c>
      <c r="AW176" s="13" t="s">
        <v>32</v>
      </c>
      <c r="AX176" s="13" t="s">
        <v>72</v>
      </c>
      <c r="AY176" s="236" t="s">
        <v>130</v>
      </c>
    </row>
    <row r="177" s="13" customFormat="1">
      <c r="A177" s="13"/>
      <c r="B177" s="226"/>
      <c r="C177" s="227"/>
      <c r="D177" s="219" t="s">
        <v>144</v>
      </c>
      <c r="E177" s="228" t="s">
        <v>19</v>
      </c>
      <c r="F177" s="229" t="s">
        <v>261</v>
      </c>
      <c r="G177" s="227"/>
      <c r="H177" s="230">
        <v>6.4800000000000004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144</v>
      </c>
      <c r="AU177" s="236" t="s">
        <v>82</v>
      </c>
      <c r="AV177" s="13" t="s">
        <v>82</v>
      </c>
      <c r="AW177" s="13" t="s">
        <v>32</v>
      </c>
      <c r="AX177" s="13" t="s">
        <v>72</v>
      </c>
      <c r="AY177" s="236" t="s">
        <v>130</v>
      </c>
    </row>
    <row r="178" s="14" customFormat="1">
      <c r="A178" s="14"/>
      <c r="B178" s="247"/>
      <c r="C178" s="248"/>
      <c r="D178" s="219" t="s">
        <v>144</v>
      </c>
      <c r="E178" s="249" t="s">
        <v>19</v>
      </c>
      <c r="F178" s="250" t="s">
        <v>178</v>
      </c>
      <c r="G178" s="248"/>
      <c r="H178" s="251">
        <v>24.193000000000001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144</v>
      </c>
      <c r="AU178" s="257" t="s">
        <v>82</v>
      </c>
      <c r="AV178" s="14" t="s">
        <v>138</v>
      </c>
      <c r="AW178" s="14" t="s">
        <v>32</v>
      </c>
      <c r="AX178" s="14" t="s">
        <v>80</v>
      </c>
      <c r="AY178" s="257" t="s">
        <v>130</v>
      </c>
    </row>
    <row r="179" s="2" customFormat="1" ht="16.5" customHeight="1">
      <c r="A179" s="40"/>
      <c r="B179" s="41"/>
      <c r="C179" s="206" t="s">
        <v>262</v>
      </c>
      <c r="D179" s="206" t="s">
        <v>133</v>
      </c>
      <c r="E179" s="207" t="s">
        <v>263</v>
      </c>
      <c r="F179" s="208" t="s">
        <v>264</v>
      </c>
      <c r="G179" s="209" t="s">
        <v>136</v>
      </c>
      <c r="H179" s="210">
        <v>28</v>
      </c>
      <c r="I179" s="211"/>
      <c r="J179" s="212">
        <f>ROUND(I179*H179,2)</f>
        <v>0</v>
      </c>
      <c r="K179" s="208" t="s">
        <v>137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0.42153000000000002</v>
      </c>
      <c r="R179" s="215">
        <f>Q179*H179</f>
        <v>11.80284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138</v>
      </c>
      <c r="AT179" s="217" t="s">
        <v>133</v>
      </c>
      <c r="AU179" s="217" t="s">
        <v>82</v>
      </c>
      <c r="AY179" s="19" t="s">
        <v>130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138</v>
      </c>
      <c r="BM179" s="217" t="s">
        <v>265</v>
      </c>
    </row>
    <row r="180" s="2" customFormat="1">
      <c r="A180" s="40"/>
      <c r="B180" s="41"/>
      <c r="C180" s="42"/>
      <c r="D180" s="219" t="s">
        <v>140</v>
      </c>
      <c r="E180" s="42"/>
      <c r="F180" s="220" t="s">
        <v>266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140</v>
      </c>
      <c r="AU180" s="19" t="s">
        <v>82</v>
      </c>
    </row>
    <row r="181" s="2" customFormat="1">
      <c r="A181" s="40"/>
      <c r="B181" s="41"/>
      <c r="C181" s="42"/>
      <c r="D181" s="224" t="s">
        <v>142</v>
      </c>
      <c r="E181" s="42"/>
      <c r="F181" s="225" t="s">
        <v>267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142</v>
      </c>
      <c r="AU181" s="19" t="s">
        <v>82</v>
      </c>
    </row>
    <row r="182" s="13" customFormat="1">
      <c r="A182" s="13"/>
      <c r="B182" s="226"/>
      <c r="C182" s="227"/>
      <c r="D182" s="219" t="s">
        <v>144</v>
      </c>
      <c r="E182" s="228" t="s">
        <v>19</v>
      </c>
      <c r="F182" s="229" t="s">
        <v>268</v>
      </c>
      <c r="G182" s="227"/>
      <c r="H182" s="230">
        <v>17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144</v>
      </c>
      <c r="AU182" s="236" t="s">
        <v>82</v>
      </c>
      <c r="AV182" s="13" t="s">
        <v>82</v>
      </c>
      <c r="AW182" s="13" t="s">
        <v>32</v>
      </c>
      <c r="AX182" s="13" t="s">
        <v>72</v>
      </c>
      <c r="AY182" s="236" t="s">
        <v>130</v>
      </c>
    </row>
    <row r="183" s="13" customFormat="1">
      <c r="A183" s="13"/>
      <c r="B183" s="226"/>
      <c r="C183" s="227"/>
      <c r="D183" s="219" t="s">
        <v>144</v>
      </c>
      <c r="E183" s="228" t="s">
        <v>19</v>
      </c>
      <c r="F183" s="229" t="s">
        <v>269</v>
      </c>
      <c r="G183" s="227"/>
      <c r="H183" s="230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144</v>
      </c>
      <c r="AU183" s="236" t="s">
        <v>82</v>
      </c>
      <c r="AV183" s="13" t="s">
        <v>82</v>
      </c>
      <c r="AW183" s="13" t="s">
        <v>32</v>
      </c>
      <c r="AX183" s="13" t="s">
        <v>72</v>
      </c>
      <c r="AY183" s="236" t="s">
        <v>130</v>
      </c>
    </row>
    <row r="184" s="13" customFormat="1">
      <c r="A184" s="13"/>
      <c r="B184" s="226"/>
      <c r="C184" s="227"/>
      <c r="D184" s="219" t="s">
        <v>144</v>
      </c>
      <c r="E184" s="228" t="s">
        <v>19</v>
      </c>
      <c r="F184" s="229" t="s">
        <v>270</v>
      </c>
      <c r="G184" s="227"/>
      <c r="H184" s="230">
        <v>5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144</v>
      </c>
      <c r="AU184" s="236" t="s">
        <v>82</v>
      </c>
      <c r="AV184" s="13" t="s">
        <v>82</v>
      </c>
      <c r="AW184" s="13" t="s">
        <v>32</v>
      </c>
      <c r="AX184" s="13" t="s">
        <v>72</v>
      </c>
      <c r="AY184" s="236" t="s">
        <v>130</v>
      </c>
    </row>
    <row r="185" s="13" customFormat="1">
      <c r="A185" s="13"/>
      <c r="B185" s="226"/>
      <c r="C185" s="227"/>
      <c r="D185" s="219" t="s">
        <v>144</v>
      </c>
      <c r="E185" s="228" t="s">
        <v>19</v>
      </c>
      <c r="F185" s="229" t="s">
        <v>271</v>
      </c>
      <c r="G185" s="227"/>
      <c r="H185" s="230">
        <v>4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144</v>
      </c>
      <c r="AU185" s="236" t="s">
        <v>82</v>
      </c>
      <c r="AV185" s="13" t="s">
        <v>82</v>
      </c>
      <c r="AW185" s="13" t="s">
        <v>32</v>
      </c>
      <c r="AX185" s="13" t="s">
        <v>72</v>
      </c>
      <c r="AY185" s="236" t="s">
        <v>130</v>
      </c>
    </row>
    <row r="186" s="13" customFormat="1">
      <c r="A186" s="13"/>
      <c r="B186" s="226"/>
      <c r="C186" s="227"/>
      <c r="D186" s="219" t="s">
        <v>144</v>
      </c>
      <c r="E186" s="228" t="s">
        <v>19</v>
      </c>
      <c r="F186" s="229" t="s">
        <v>272</v>
      </c>
      <c r="G186" s="227"/>
      <c r="H186" s="230">
        <v>1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144</v>
      </c>
      <c r="AU186" s="236" t="s">
        <v>82</v>
      </c>
      <c r="AV186" s="13" t="s">
        <v>82</v>
      </c>
      <c r="AW186" s="13" t="s">
        <v>32</v>
      </c>
      <c r="AX186" s="13" t="s">
        <v>72</v>
      </c>
      <c r="AY186" s="236" t="s">
        <v>130</v>
      </c>
    </row>
    <row r="187" s="14" customFormat="1">
      <c r="A187" s="14"/>
      <c r="B187" s="247"/>
      <c r="C187" s="248"/>
      <c r="D187" s="219" t="s">
        <v>144</v>
      </c>
      <c r="E187" s="249" t="s">
        <v>19</v>
      </c>
      <c r="F187" s="250" t="s">
        <v>178</v>
      </c>
      <c r="G187" s="248"/>
      <c r="H187" s="251">
        <v>28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144</v>
      </c>
      <c r="AU187" s="257" t="s">
        <v>82</v>
      </c>
      <c r="AV187" s="14" t="s">
        <v>138</v>
      </c>
      <c r="AW187" s="14" t="s">
        <v>32</v>
      </c>
      <c r="AX187" s="14" t="s">
        <v>80</v>
      </c>
      <c r="AY187" s="257" t="s">
        <v>130</v>
      </c>
    </row>
    <row r="188" s="2" customFormat="1" ht="24.15" customHeight="1">
      <c r="A188" s="40"/>
      <c r="B188" s="41"/>
      <c r="C188" s="237" t="s">
        <v>273</v>
      </c>
      <c r="D188" s="237" t="s">
        <v>146</v>
      </c>
      <c r="E188" s="238" t="s">
        <v>274</v>
      </c>
      <c r="F188" s="239" t="s">
        <v>275</v>
      </c>
      <c r="G188" s="240" t="s">
        <v>136</v>
      </c>
      <c r="H188" s="241">
        <v>27</v>
      </c>
      <c r="I188" s="242"/>
      <c r="J188" s="243">
        <f>ROUND(I188*H188,2)</f>
        <v>0</v>
      </c>
      <c r="K188" s="239" t="s">
        <v>19</v>
      </c>
      <c r="L188" s="244"/>
      <c r="M188" s="245" t="s">
        <v>19</v>
      </c>
      <c r="N188" s="246" t="s">
        <v>43</v>
      </c>
      <c r="O188" s="86"/>
      <c r="P188" s="215">
        <f>O188*H188</f>
        <v>0</v>
      </c>
      <c r="Q188" s="215">
        <v>0.02521</v>
      </c>
      <c r="R188" s="215">
        <f>Q188*H188</f>
        <v>0.68067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149</v>
      </c>
      <c r="AT188" s="217" t="s">
        <v>146</v>
      </c>
      <c r="AU188" s="217" t="s">
        <v>82</v>
      </c>
      <c r="AY188" s="19" t="s">
        <v>130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138</v>
      </c>
      <c r="BM188" s="217" t="s">
        <v>276</v>
      </c>
    </row>
    <row r="189" s="2" customFormat="1">
      <c r="A189" s="40"/>
      <c r="B189" s="41"/>
      <c r="C189" s="42"/>
      <c r="D189" s="219" t="s">
        <v>140</v>
      </c>
      <c r="E189" s="42"/>
      <c r="F189" s="220" t="s">
        <v>275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140</v>
      </c>
      <c r="AU189" s="19" t="s">
        <v>82</v>
      </c>
    </row>
    <row r="190" s="13" customFormat="1">
      <c r="A190" s="13"/>
      <c r="B190" s="226"/>
      <c r="C190" s="227"/>
      <c r="D190" s="219" t="s">
        <v>144</v>
      </c>
      <c r="E190" s="228" t="s">
        <v>19</v>
      </c>
      <c r="F190" s="229" t="s">
        <v>277</v>
      </c>
      <c r="G190" s="227"/>
      <c r="H190" s="230">
        <v>27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144</v>
      </c>
      <c r="AU190" s="236" t="s">
        <v>82</v>
      </c>
      <c r="AV190" s="13" t="s">
        <v>82</v>
      </c>
      <c r="AW190" s="13" t="s">
        <v>32</v>
      </c>
      <c r="AX190" s="13" t="s">
        <v>80</v>
      </c>
      <c r="AY190" s="236" t="s">
        <v>130</v>
      </c>
    </row>
    <row r="191" s="2" customFormat="1" ht="21.75" customHeight="1">
      <c r="A191" s="40"/>
      <c r="B191" s="41"/>
      <c r="C191" s="237" t="s">
        <v>278</v>
      </c>
      <c r="D191" s="237" t="s">
        <v>146</v>
      </c>
      <c r="E191" s="238" t="s">
        <v>279</v>
      </c>
      <c r="F191" s="239" t="s">
        <v>280</v>
      </c>
      <c r="G191" s="240" t="s">
        <v>136</v>
      </c>
      <c r="H191" s="241">
        <v>1</v>
      </c>
      <c r="I191" s="242"/>
      <c r="J191" s="243">
        <f>ROUND(I191*H191,2)</f>
        <v>0</v>
      </c>
      <c r="K191" s="239" t="s">
        <v>137</v>
      </c>
      <c r="L191" s="244"/>
      <c r="M191" s="245" t="s">
        <v>19</v>
      </c>
      <c r="N191" s="246" t="s">
        <v>43</v>
      </c>
      <c r="O191" s="86"/>
      <c r="P191" s="215">
        <f>O191*H191</f>
        <v>0</v>
      </c>
      <c r="Q191" s="215">
        <v>0.023369999999999998</v>
      </c>
      <c r="R191" s="215">
        <f>Q191*H191</f>
        <v>0.023369999999999998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149</v>
      </c>
      <c r="AT191" s="217" t="s">
        <v>146</v>
      </c>
      <c r="AU191" s="217" t="s">
        <v>82</v>
      </c>
      <c r="AY191" s="19" t="s">
        <v>130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138</v>
      </c>
      <c r="BM191" s="217" t="s">
        <v>281</v>
      </c>
    </row>
    <row r="192" s="2" customFormat="1">
      <c r="A192" s="40"/>
      <c r="B192" s="41"/>
      <c r="C192" s="42"/>
      <c r="D192" s="219" t="s">
        <v>140</v>
      </c>
      <c r="E192" s="42"/>
      <c r="F192" s="220" t="s">
        <v>280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140</v>
      </c>
      <c r="AU192" s="19" t="s">
        <v>82</v>
      </c>
    </row>
    <row r="193" s="13" customFormat="1">
      <c r="A193" s="13"/>
      <c r="B193" s="226"/>
      <c r="C193" s="227"/>
      <c r="D193" s="219" t="s">
        <v>144</v>
      </c>
      <c r="E193" s="228" t="s">
        <v>19</v>
      </c>
      <c r="F193" s="229" t="s">
        <v>282</v>
      </c>
      <c r="G193" s="227"/>
      <c r="H193" s="230">
        <v>1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144</v>
      </c>
      <c r="AU193" s="236" t="s">
        <v>82</v>
      </c>
      <c r="AV193" s="13" t="s">
        <v>82</v>
      </c>
      <c r="AW193" s="13" t="s">
        <v>32</v>
      </c>
      <c r="AX193" s="13" t="s">
        <v>72</v>
      </c>
      <c r="AY193" s="236" t="s">
        <v>130</v>
      </c>
    </row>
    <row r="194" s="14" customFormat="1">
      <c r="A194" s="14"/>
      <c r="B194" s="247"/>
      <c r="C194" s="248"/>
      <c r="D194" s="219" t="s">
        <v>144</v>
      </c>
      <c r="E194" s="249" t="s">
        <v>19</v>
      </c>
      <c r="F194" s="250" t="s">
        <v>178</v>
      </c>
      <c r="G194" s="248"/>
      <c r="H194" s="251">
        <v>1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144</v>
      </c>
      <c r="AU194" s="257" t="s">
        <v>82</v>
      </c>
      <c r="AV194" s="14" t="s">
        <v>138</v>
      </c>
      <c r="AW194" s="14" t="s">
        <v>32</v>
      </c>
      <c r="AX194" s="14" t="s">
        <v>80</v>
      </c>
      <c r="AY194" s="257" t="s">
        <v>130</v>
      </c>
    </row>
    <row r="195" s="2" customFormat="1" ht="16.5" customHeight="1">
      <c r="A195" s="40"/>
      <c r="B195" s="41"/>
      <c r="C195" s="206" t="s">
        <v>7</v>
      </c>
      <c r="D195" s="206" t="s">
        <v>133</v>
      </c>
      <c r="E195" s="207" t="s">
        <v>283</v>
      </c>
      <c r="F195" s="208" t="s">
        <v>284</v>
      </c>
      <c r="G195" s="209" t="s">
        <v>136</v>
      </c>
      <c r="H195" s="210">
        <v>2</v>
      </c>
      <c r="I195" s="211"/>
      <c r="J195" s="212">
        <f>ROUND(I195*H195,2)</f>
        <v>0</v>
      </c>
      <c r="K195" s="208" t="s">
        <v>137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0.52571000000000001</v>
      </c>
      <c r="R195" s="215">
        <f>Q195*H195</f>
        <v>1.05142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138</v>
      </c>
      <c r="AT195" s="217" t="s">
        <v>133</v>
      </c>
      <c r="AU195" s="217" t="s">
        <v>82</v>
      </c>
      <c r="AY195" s="19" t="s">
        <v>130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138</v>
      </c>
      <c r="BM195" s="217" t="s">
        <v>285</v>
      </c>
    </row>
    <row r="196" s="2" customFormat="1">
      <c r="A196" s="40"/>
      <c r="B196" s="41"/>
      <c r="C196" s="42"/>
      <c r="D196" s="219" t="s">
        <v>140</v>
      </c>
      <c r="E196" s="42"/>
      <c r="F196" s="220" t="s">
        <v>286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140</v>
      </c>
      <c r="AU196" s="19" t="s">
        <v>82</v>
      </c>
    </row>
    <row r="197" s="2" customFormat="1">
      <c r="A197" s="40"/>
      <c r="B197" s="41"/>
      <c r="C197" s="42"/>
      <c r="D197" s="224" t="s">
        <v>142</v>
      </c>
      <c r="E197" s="42"/>
      <c r="F197" s="225" t="s">
        <v>287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142</v>
      </c>
      <c r="AU197" s="19" t="s">
        <v>82</v>
      </c>
    </row>
    <row r="198" s="13" customFormat="1">
      <c r="A198" s="13"/>
      <c r="B198" s="226"/>
      <c r="C198" s="227"/>
      <c r="D198" s="219" t="s">
        <v>144</v>
      </c>
      <c r="E198" s="228" t="s">
        <v>19</v>
      </c>
      <c r="F198" s="229" t="s">
        <v>288</v>
      </c>
      <c r="G198" s="227"/>
      <c r="H198" s="230">
        <v>1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144</v>
      </c>
      <c r="AU198" s="236" t="s">
        <v>82</v>
      </c>
      <c r="AV198" s="13" t="s">
        <v>82</v>
      </c>
      <c r="AW198" s="13" t="s">
        <v>32</v>
      </c>
      <c r="AX198" s="13" t="s">
        <v>72</v>
      </c>
      <c r="AY198" s="236" t="s">
        <v>130</v>
      </c>
    </row>
    <row r="199" s="13" customFormat="1">
      <c r="A199" s="13"/>
      <c r="B199" s="226"/>
      <c r="C199" s="227"/>
      <c r="D199" s="219" t="s">
        <v>144</v>
      </c>
      <c r="E199" s="228" t="s">
        <v>19</v>
      </c>
      <c r="F199" s="229" t="s">
        <v>289</v>
      </c>
      <c r="G199" s="227"/>
      <c r="H199" s="230">
        <v>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144</v>
      </c>
      <c r="AU199" s="236" t="s">
        <v>82</v>
      </c>
      <c r="AV199" s="13" t="s">
        <v>82</v>
      </c>
      <c r="AW199" s="13" t="s">
        <v>32</v>
      </c>
      <c r="AX199" s="13" t="s">
        <v>72</v>
      </c>
      <c r="AY199" s="236" t="s">
        <v>130</v>
      </c>
    </row>
    <row r="200" s="14" customFormat="1">
      <c r="A200" s="14"/>
      <c r="B200" s="247"/>
      <c r="C200" s="248"/>
      <c r="D200" s="219" t="s">
        <v>144</v>
      </c>
      <c r="E200" s="249" t="s">
        <v>19</v>
      </c>
      <c r="F200" s="250" t="s">
        <v>178</v>
      </c>
      <c r="G200" s="248"/>
      <c r="H200" s="251">
        <v>2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144</v>
      </c>
      <c r="AU200" s="257" t="s">
        <v>82</v>
      </c>
      <c r="AV200" s="14" t="s">
        <v>138</v>
      </c>
      <c r="AW200" s="14" t="s">
        <v>32</v>
      </c>
      <c r="AX200" s="14" t="s">
        <v>80</v>
      </c>
      <c r="AY200" s="257" t="s">
        <v>130</v>
      </c>
    </row>
    <row r="201" s="2" customFormat="1" ht="21.75" customHeight="1">
      <c r="A201" s="40"/>
      <c r="B201" s="41"/>
      <c r="C201" s="237" t="s">
        <v>290</v>
      </c>
      <c r="D201" s="237" t="s">
        <v>146</v>
      </c>
      <c r="E201" s="238" t="s">
        <v>291</v>
      </c>
      <c r="F201" s="239" t="s">
        <v>292</v>
      </c>
      <c r="G201" s="240" t="s">
        <v>136</v>
      </c>
      <c r="H201" s="241">
        <v>2</v>
      </c>
      <c r="I201" s="242"/>
      <c r="J201" s="243">
        <f>ROUND(I201*H201,2)</f>
        <v>0</v>
      </c>
      <c r="K201" s="239" t="s">
        <v>137</v>
      </c>
      <c r="L201" s="244"/>
      <c r="M201" s="245" t="s">
        <v>19</v>
      </c>
      <c r="N201" s="246" t="s">
        <v>43</v>
      </c>
      <c r="O201" s="86"/>
      <c r="P201" s="215">
        <f>O201*H201</f>
        <v>0</v>
      </c>
      <c r="Q201" s="215">
        <v>0.015900000000000001</v>
      </c>
      <c r="R201" s="215">
        <f>Q201*H201</f>
        <v>0.031800000000000002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149</v>
      </c>
      <c r="AT201" s="217" t="s">
        <v>146</v>
      </c>
      <c r="AU201" s="217" t="s">
        <v>82</v>
      </c>
      <c r="AY201" s="19" t="s">
        <v>130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138</v>
      </c>
      <c r="BM201" s="217" t="s">
        <v>293</v>
      </c>
    </row>
    <row r="202" s="2" customFormat="1">
      <c r="A202" s="40"/>
      <c r="B202" s="41"/>
      <c r="C202" s="42"/>
      <c r="D202" s="219" t="s">
        <v>140</v>
      </c>
      <c r="E202" s="42"/>
      <c r="F202" s="220" t="s">
        <v>294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140</v>
      </c>
      <c r="AU202" s="19" t="s">
        <v>82</v>
      </c>
    </row>
    <row r="203" s="13" customFormat="1">
      <c r="A203" s="13"/>
      <c r="B203" s="226"/>
      <c r="C203" s="227"/>
      <c r="D203" s="219" t="s">
        <v>144</v>
      </c>
      <c r="E203" s="228" t="s">
        <v>19</v>
      </c>
      <c r="F203" s="229" t="s">
        <v>288</v>
      </c>
      <c r="G203" s="227"/>
      <c r="H203" s="230">
        <v>1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144</v>
      </c>
      <c r="AU203" s="236" t="s">
        <v>82</v>
      </c>
      <c r="AV203" s="13" t="s">
        <v>82</v>
      </c>
      <c r="AW203" s="13" t="s">
        <v>32</v>
      </c>
      <c r="AX203" s="13" t="s">
        <v>72</v>
      </c>
      <c r="AY203" s="236" t="s">
        <v>130</v>
      </c>
    </row>
    <row r="204" s="13" customFormat="1">
      <c r="A204" s="13"/>
      <c r="B204" s="226"/>
      <c r="C204" s="227"/>
      <c r="D204" s="219" t="s">
        <v>144</v>
      </c>
      <c r="E204" s="228" t="s">
        <v>19</v>
      </c>
      <c r="F204" s="229" t="s">
        <v>289</v>
      </c>
      <c r="G204" s="227"/>
      <c r="H204" s="230">
        <v>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144</v>
      </c>
      <c r="AU204" s="236" t="s">
        <v>82</v>
      </c>
      <c r="AV204" s="13" t="s">
        <v>82</v>
      </c>
      <c r="AW204" s="13" t="s">
        <v>32</v>
      </c>
      <c r="AX204" s="13" t="s">
        <v>72</v>
      </c>
      <c r="AY204" s="236" t="s">
        <v>130</v>
      </c>
    </row>
    <row r="205" s="14" customFormat="1">
      <c r="A205" s="14"/>
      <c r="B205" s="247"/>
      <c r="C205" s="248"/>
      <c r="D205" s="219" t="s">
        <v>144</v>
      </c>
      <c r="E205" s="249" t="s">
        <v>19</v>
      </c>
      <c r="F205" s="250" t="s">
        <v>178</v>
      </c>
      <c r="G205" s="248"/>
      <c r="H205" s="251">
        <v>2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144</v>
      </c>
      <c r="AU205" s="257" t="s">
        <v>82</v>
      </c>
      <c r="AV205" s="14" t="s">
        <v>138</v>
      </c>
      <c r="AW205" s="14" t="s">
        <v>32</v>
      </c>
      <c r="AX205" s="14" t="s">
        <v>80</v>
      </c>
      <c r="AY205" s="257" t="s">
        <v>130</v>
      </c>
    </row>
    <row r="206" s="12" customFormat="1" ht="22.8" customHeight="1">
      <c r="A206" s="12"/>
      <c r="B206" s="190"/>
      <c r="C206" s="191"/>
      <c r="D206" s="192" t="s">
        <v>71</v>
      </c>
      <c r="E206" s="204" t="s">
        <v>205</v>
      </c>
      <c r="F206" s="204" t="s">
        <v>295</v>
      </c>
      <c r="G206" s="191"/>
      <c r="H206" s="191"/>
      <c r="I206" s="194"/>
      <c r="J206" s="205">
        <f>BK206</f>
        <v>0</v>
      </c>
      <c r="K206" s="191"/>
      <c r="L206" s="196"/>
      <c r="M206" s="197"/>
      <c r="N206" s="198"/>
      <c r="O206" s="198"/>
      <c r="P206" s="199">
        <f>SUM(P207:P250)</f>
        <v>0</v>
      </c>
      <c r="Q206" s="198"/>
      <c r="R206" s="199">
        <f>SUM(R207:R250)</f>
        <v>0.064859999999999987</v>
      </c>
      <c r="S206" s="198"/>
      <c r="T206" s="200">
        <f>SUM(T207:T250)</f>
        <v>5.5486089999999999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80</v>
      </c>
      <c r="AT206" s="202" t="s">
        <v>71</v>
      </c>
      <c r="AU206" s="202" t="s">
        <v>80</v>
      </c>
      <c r="AY206" s="201" t="s">
        <v>130</v>
      </c>
      <c r="BK206" s="203">
        <f>SUM(BK207:BK250)</f>
        <v>0</v>
      </c>
    </row>
    <row r="207" s="2" customFormat="1" ht="21.75" customHeight="1">
      <c r="A207" s="40"/>
      <c r="B207" s="41"/>
      <c r="C207" s="206" t="s">
        <v>296</v>
      </c>
      <c r="D207" s="206" t="s">
        <v>133</v>
      </c>
      <c r="E207" s="207" t="s">
        <v>297</v>
      </c>
      <c r="F207" s="208" t="s">
        <v>298</v>
      </c>
      <c r="G207" s="209" t="s">
        <v>153</v>
      </c>
      <c r="H207" s="210">
        <v>300</v>
      </c>
      <c r="I207" s="211"/>
      <c r="J207" s="212">
        <f>ROUND(I207*H207,2)</f>
        <v>0</v>
      </c>
      <c r="K207" s="208" t="s">
        <v>137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138</v>
      </c>
      <c r="AT207" s="217" t="s">
        <v>133</v>
      </c>
      <c r="AU207" s="217" t="s">
        <v>82</v>
      </c>
      <c r="AY207" s="19" t="s">
        <v>130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138</v>
      </c>
      <c r="BM207" s="217" t="s">
        <v>299</v>
      </c>
    </row>
    <row r="208" s="2" customFormat="1">
      <c r="A208" s="40"/>
      <c r="B208" s="41"/>
      <c r="C208" s="42"/>
      <c r="D208" s="219" t="s">
        <v>140</v>
      </c>
      <c r="E208" s="42"/>
      <c r="F208" s="220" t="s">
        <v>300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140</v>
      </c>
      <c r="AU208" s="19" t="s">
        <v>82</v>
      </c>
    </row>
    <row r="209" s="2" customFormat="1">
      <c r="A209" s="40"/>
      <c r="B209" s="41"/>
      <c r="C209" s="42"/>
      <c r="D209" s="224" t="s">
        <v>142</v>
      </c>
      <c r="E209" s="42"/>
      <c r="F209" s="225" t="s">
        <v>301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142</v>
      </c>
      <c r="AU209" s="19" t="s">
        <v>82</v>
      </c>
    </row>
    <row r="210" s="13" customFormat="1">
      <c r="A210" s="13"/>
      <c r="B210" s="226"/>
      <c r="C210" s="227"/>
      <c r="D210" s="219" t="s">
        <v>144</v>
      </c>
      <c r="E210" s="228" t="s">
        <v>19</v>
      </c>
      <c r="F210" s="229" t="s">
        <v>302</v>
      </c>
      <c r="G210" s="227"/>
      <c r="H210" s="230">
        <v>200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144</v>
      </c>
      <c r="AU210" s="236" t="s">
        <v>82</v>
      </c>
      <c r="AV210" s="13" t="s">
        <v>82</v>
      </c>
      <c r="AW210" s="13" t="s">
        <v>32</v>
      </c>
      <c r="AX210" s="13" t="s">
        <v>72</v>
      </c>
      <c r="AY210" s="236" t="s">
        <v>130</v>
      </c>
    </row>
    <row r="211" s="13" customFormat="1">
      <c r="A211" s="13"/>
      <c r="B211" s="226"/>
      <c r="C211" s="227"/>
      <c r="D211" s="219" t="s">
        <v>144</v>
      </c>
      <c r="E211" s="228" t="s">
        <v>19</v>
      </c>
      <c r="F211" s="229" t="s">
        <v>303</v>
      </c>
      <c r="G211" s="227"/>
      <c r="H211" s="230">
        <v>100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144</v>
      </c>
      <c r="AU211" s="236" t="s">
        <v>82</v>
      </c>
      <c r="AV211" s="13" t="s">
        <v>82</v>
      </c>
      <c r="AW211" s="13" t="s">
        <v>32</v>
      </c>
      <c r="AX211" s="13" t="s">
        <v>72</v>
      </c>
      <c r="AY211" s="236" t="s">
        <v>130</v>
      </c>
    </row>
    <row r="212" s="14" customFormat="1">
      <c r="A212" s="14"/>
      <c r="B212" s="247"/>
      <c r="C212" s="248"/>
      <c r="D212" s="219" t="s">
        <v>144</v>
      </c>
      <c r="E212" s="249" t="s">
        <v>19</v>
      </c>
      <c r="F212" s="250" t="s">
        <v>178</v>
      </c>
      <c r="G212" s="248"/>
      <c r="H212" s="251">
        <v>300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144</v>
      </c>
      <c r="AU212" s="257" t="s">
        <v>82</v>
      </c>
      <c r="AV212" s="14" t="s">
        <v>138</v>
      </c>
      <c r="AW212" s="14" t="s">
        <v>32</v>
      </c>
      <c r="AX212" s="14" t="s">
        <v>80</v>
      </c>
      <c r="AY212" s="257" t="s">
        <v>130</v>
      </c>
    </row>
    <row r="213" s="2" customFormat="1" ht="24.15" customHeight="1">
      <c r="A213" s="40"/>
      <c r="B213" s="41"/>
      <c r="C213" s="206" t="s">
        <v>304</v>
      </c>
      <c r="D213" s="206" t="s">
        <v>133</v>
      </c>
      <c r="E213" s="207" t="s">
        <v>305</v>
      </c>
      <c r="F213" s="208" t="s">
        <v>306</v>
      </c>
      <c r="G213" s="209" t="s">
        <v>153</v>
      </c>
      <c r="H213" s="210">
        <v>300</v>
      </c>
      <c r="I213" s="211"/>
      <c r="J213" s="212">
        <f>ROUND(I213*H213,2)</f>
        <v>0</v>
      </c>
      <c r="K213" s="208" t="s">
        <v>137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138</v>
      </c>
      <c r="AT213" s="217" t="s">
        <v>133</v>
      </c>
      <c r="AU213" s="217" t="s">
        <v>82</v>
      </c>
      <c r="AY213" s="19" t="s">
        <v>130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138</v>
      </c>
      <c r="BM213" s="217" t="s">
        <v>307</v>
      </c>
    </row>
    <row r="214" s="2" customFormat="1">
      <c r="A214" s="40"/>
      <c r="B214" s="41"/>
      <c r="C214" s="42"/>
      <c r="D214" s="219" t="s">
        <v>140</v>
      </c>
      <c r="E214" s="42"/>
      <c r="F214" s="220" t="s">
        <v>308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140</v>
      </c>
      <c r="AU214" s="19" t="s">
        <v>82</v>
      </c>
    </row>
    <row r="215" s="2" customFormat="1">
      <c r="A215" s="40"/>
      <c r="B215" s="41"/>
      <c r="C215" s="42"/>
      <c r="D215" s="224" t="s">
        <v>142</v>
      </c>
      <c r="E215" s="42"/>
      <c r="F215" s="225" t="s">
        <v>309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142</v>
      </c>
      <c r="AU215" s="19" t="s">
        <v>82</v>
      </c>
    </row>
    <row r="216" s="2" customFormat="1" ht="21.75" customHeight="1">
      <c r="A216" s="40"/>
      <c r="B216" s="41"/>
      <c r="C216" s="206" t="s">
        <v>310</v>
      </c>
      <c r="D216" s="206" t="s">
        <v>133</v>
      </c>
      <c r="E216" s="207" t="s">
        <v>311</v>
      </c>
      <c r="F216" s="208" t="s">
        <v>312</v>
      </c>
      <c r="G216" s="209" t="s">
        <v>153</v>
      </c>
      <c r="H216" s="210">
        <v>300</v>
      </c>
      <c r="I216" s="211"/>
      <c r="J216" s="212">
        <f>ROUND(I216*H216,2)</f>
        <v>0</v>
      </c>
      <c r="K216" s="208" t="s">
        <v>137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138</v>
      </c>
      <c r="AT216" s="217" t="s">
        <v>133</v>
      </c>
      <c r="AU216" s="217" t="s">
        <v>82</v>
      </c>
      <c r="AY216" s="19" t="s">
        <v>130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138</v>
      </c>
      <c r="BM216" s="217" t="s">
        <v>313</v>
      </c>
    </row>
    <row r="217" s="2" customFormat="1">
      <c r="A217" s="40"/>
      <c r="B217" s="41"/>
      <c r="C217" s="42"/>
      <c r="D217" s="219" t="s">
        <v>140</v>
      </c>
      <c r="E217" s="42"/>
      <c r="F217" s="220" t="s">
        <v>314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140</v>
      </c>
      <c r="AU217" s="19" t="s">
        <v>82</v>
      </c>
    </row>
    <row r="218" s="2" customFormat="1">
      <c r="A218" s="40"/>
      <c r="B218" s="41"/>
      <c r="C218" s="42"/>
      <c r="D218" s="224" t="s">
        <v>142</v>
      </c>
      <c r="E218" s="42"/>
      <c r="F218" s="225" t="s">
        <v>315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142</v>
      </c>
      <c r="AU218" s="19" t="s">
        <v>82</v>
      </c>
    </row>
    <row r="219" s="2" customFormat="1" ht="16.5" customHeight="1">
      <c r="A219" s="40"/>
      <c r="B219" s="41"/>
      <c r="C219" s="206" t="s">
        <v>316</v>
      </c>
      <c r="D219" s="206" t="s">
        <v>133</v>
      </c>
      <c r="E219" s="207" t="s">
        <v>317</v>
      </c>
      <c r="F219" s="208" t="s">
        <v>318</v>
      </c>
      <c r="G219" s="209" t="s">
        <v>136</v>
      </c>
      <c r="H219" s="210">
        <v>6</v>
      </c>
      <c r="I219" s="211"/>
      <c r="J219" s="212">
        <f>ROUND(I219*H219,2)</f>
        <v>0</v>
      </c>
      <c r="K219" s="208" t="s">
        <v>137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0.00011</v>
      </c>
      <c r="R219" s="215">
        <f>Q219*H219</f>
        <v>0.00066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138</v>
      </c>
      <c r="AT219" s="217" t="s">
        <v>133</v>
      </c>
      <c r="AU219" s="217" t="s">
        <v>82</v>
      </c>
      <c r="AY219" s="19" t="s">
        <v>130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138</v>
      </c>
      <c r="BM219" s="217" t="s">
        <v>319</v>
      </c>
    </row>
    <row r="220" s="2" customFormat="1">
      <c r="A220" s="40"/>
      <c r="B220" s="41"/>
      <c r="C220" s="42"/>
      <c r="D220" s="219" t="s">
        <v>140</v>
      </c>
      <c r="E220" s="42"/>
      <c r="F220" s="220" t="s">
        <v>320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140</v>
      </c>
      <c r="AU220" s="19" t="s">
        <v>82</v>
      </c>
    </row>
    <row r="221" s="2" customFormat="1">
      <c r="A221" s="40"/>
      <c r="B221" s="41"/>
      <c r="C221" s="42"/>
      <c r="D221" s="224" t="s">
        <v>142</v>
      </c>
      <c r="E221" s="42"/>
      <c r="F221" s="225" t="s">
        <v>321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142</v>
      </c>
      <c r="AU221" s="19" t="s">
        <v>82</v>
      </c>
    </row>
    <row r="222" s="2" customFormat="1" ht="16.5" customHeight="1">
      <c r="A222" s="40"/>
      <c r="B222" s="41"/>
      <c r="C222" s="237" t="s">
        <v>277</v>
      </c>
      <c r="D222" s="237" t="s">
        <v>146</v>
      </c>
      <c r="E222" s="238" t="s">
        <v>322</v>
      </c>
      <c r="F222" s="239" t="s">
        <v>323</v>
      </c>
      <c r="G222" s="240" t="s">
        <v>136</v>
      </c>
      <c r="H222" s="241">
        <v>6</v>
      </c>
      <c r="I222" s="242"/>
      <c r="J222" s="243">
        <f>ROUND(I222*H222,2)</f>
        <v>0</v>
      </c>
      <c r="K222" s="239" t="s">
        <v>137</v>
      </c>
      <c r="L222" s="244"/>
      <c r="M222" s="245" t="s">
        <v>19</v>
      </c>
      <c r="N222" s="246" t="s">
        <v>43</v>
      </c>
      <c r="O222" s="86"/>
      <c r="P222" s="215">
        <f>O222*H222</f>
        <v>0</v>
      </c>
      <c r="Q222" s="215">
        <v>0.010699999999999999</v>
      </c>
      <c r="R222" s="215">
        <f>Q222*H222</f>
        <v>0.064199999999999993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149</v>
      </c>
      <c r="AT222" s="217" t="s">
        <v>146</v>
      </c>
      <c r="AU222" s="217" t="s">
        <v>82</v>
      </c>
      <c r="AY222" s="19" t="s">
        <v>130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138</v>
      </c>
      <c r="BM222" s="217" t="s">
        <v>324</v>
      </c>
    </row>
    <row r="223" s="2" customFormat="1">
      <c r="A223" s="40"/>
      <c r="B223" s="41"/>
      <c r="C223" s="42"/>
      <c r="D223" s="219" t="s">
        <v>140</v>
      </c>
      <c r="E223" s="42"/>
      <c r="F223" s="220" t="s">
        <v>323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82</v>
      </c>
    </row>
    <row r="224" s="2" customFormat="1" ht="16.5" customHeight="1">
      <c r="A224" s="40"/>
      <c r="B224" s="41"/>
      <c r="C224" s="206" t="s">
        <v>325</v>
      </c>
      <c r="D224" s="206" t="s">
        <v>133</v>
      </c>
      <c r="E224" s="207" t="s">
        <v>326</v>
      </c>
      <c r="F224" s="208" t="s">
        <v>327</v>
      </c>
      <c r="G224" s="209" t="s">
        <v>153</v>
      </c>
      <c r="H224" s="210">
        <v>49.399999999999999</v>
      </c>
      <c r="I224" s="211"/>
      <c r="J224" s="212">
        <f>ROUND(I224*H224,2)</f>
        <v>0</v>
      </c>
      <c r="K224" s="208" t="s">
        <v>137</v>
      </c>
      <c r="L224" s="46"/>
      <c r="M224" s="213" t="s">
        <v>19</v>
      </c>
      <c r="N224" s="214" t="s">
        <v>43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0.075999999999999998</v>
      </c>
      <c r="T224" s="216">
        <f>S224*H224</f>
        <v>3.7544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138</v>
      </c>
      <c r="AT224" s="217" t="s">
        <v>133</v>
      </c>
      <c r="AU224" s="217" t="s">
        <v>82</v>
      </c>
      <c r="AY224" s="19" t="s">
        <v>130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138</v>
      </c>
      <c r="BM224" s="217" t="s">
        <v>328</v>
      </c>
    </row>
    <row r="225" s="2" customFormat="1">
      <c r="A225" s="40"/>
      <c r="B225" s="41"/>
      <c r="C225" s="42"/>
      <c r="D225" s="219" t="s">
        <v>140</v>
      </c>
      <c r="E225" s="42"/>
      <c r="F225" s="220" t="s">
        <v>329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140</v>
      </c>
      <c r="AU225" s="19" t="s">
        <v>82</v>
      </c>
    </row>
    <row r="226" s="2" customFormat="1">
      <c r="A226" s="40"/>
      <c r="B226" s="41"/>
      <c r="C226" s="42"/>
      <c r="D226" s="224" t="s">
        <v>142</v>
      </c>
      <c r="E226" s="42"/>
      <c r="F226" s="225" t="s">
        <v>330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142</v>
      </c>
      <c r="AU226" s="19" t="s">
        <v>82</v>
      </c>
    </row>
    <row r="227" s="13" customFormat="1">
      <c r="A227" s="13"/>
      <c r="B227" s="226"/>
      <c r="C227" s="227"/>
      <c r="D227" s="219" t="s">
        <v>144</v>
      </c>
      <c r="E227" s="228" t="s">
        <v>19</v>
      </c>
      <c r="F227" s="229" t="s">
        <v>331</v>
      </c>
      <c r="G227" s="227"/>
      <c r="H227" s="230">
        <v>22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144</v>
      </c>
      <c r="AU227" s="236" t="s">
        <v>82</v>
      </c>
      <c r="AV227" s="13" t="s">
        <v>82</v>
      </c>
      <c r="AW227" s="13" t="s">
        <v>32</v>
      </c>
      <c r="AX227" s="13" t="s">
        <v>72</v>
      </c>
      <c r="AY227" s="236" t="s">
        <v>130</v>
      </c>
    </row>
    <row r="228" s="13" customFormat="1">
      <c r="A228" s="13"/>
      <c r="B228" s="226"/>
      <c r="C228" s="227"/>
      <c r="D228" s="219" t="s">
        <v>144</v>
      </c>
      <c r="E228" s="228" t="s">
        <v>19</v>
      </c>
      <c r="F228" s="229" t="s">
        <v>332</v>
      </c>
      <c r="G228" s="227"/>
      <c r="H228" s="230">
        <v>2.2549999999999999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144</v>
      </c>
      <c r="AU228" s="236" t="s">
        <v>82</v>
      </c>
      <c r="AV228" s="13" t="s">
        <v>82</v>
      </c>
      <c r="AW228" s="13" t="s">
        <v>32</v>
      </c>
      <c r="AX228" s="13" t="s">
        <v>72</v>
      </c>
      <c r="AY228" s="236" t="s">
        <v>130</v>
      </c>
    </row>
    <row r="229" s="13" customFormat="1">
      <c r="A229" s="13"/>
      <c r="B229" s="226"/>
      <c r="C229" s="227"/>
      <c r="D229" s="219" t="s">
        <v>144</v>
      </c>
      <c r="E229" s="228" t="s">
        <v>19</v>
      </c>
      <c r="F229" s="229" t="s">
        <v>333</v>
      </c>
      <c r="G229" s="227"/>
      <c r="H229" s="230">
        <v>15.785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144</v>
      </c>
      <c r="AU229" s="236" t="s">
        <v>82</v>
      </c>
      <c r="AV229" s="13" t="s">
        <v>82</v>
      </c>
      <c r="AW229" s="13" t="s">
        <v>32</v>
      </c>
      <c r="AX229" s="13" t="s">
        <v>72</v>
      </c>
      <c r="AY229" s="236" t="s">
        <v>130</v>
      </c>
    </row>
    <row r="230" s="13" customFormat="1">
      <c r="A230" s="13"/>
      <c r="B230" s="226"/>
      <c r="C230" s="227"/>
      <c r="D230" s="219" t="s">
        <v>144</v>
      </c>
      <c r="E230" s="228" t="s">
        <v>19</v>
      </c>
      <c r="F230" s="229" t="s">
        <v>334</v>
      </c>
      <c r="G230" s="227"/>
      <c r="H230" s="230">
        <v>3.6899999999999999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144</v>
      </c>
      <c r="AU230" s="236" t="s">
        <v>82</v>
      </c>
      <c r="AV230" s="13" t="s">
        <v>82</v>
      </c>
      <c r="AW230" s="13" t="s">
        <v>32</v>
      </c>
      <c r="AX230" s="13" t="s">
        <v>72</v>
      </c>
      <c r="AY230" s="236" t="s">
        <v>130</v>
      </c>
    </row>
    <row r="231" s="13" customFormat="1">
      <c r="A231" s="13"/>
      <c r="B231" s="226"/>
      <c r="C231" s="227"/>
      <c r="D231" s="219" t="s">
        <v>144</v>
      </c>
      <c r="E231" s="228" t="s">
        <v>19</v>
      </c>
      <c r="F231" s="229" t="s">
        <v>335</v>
      </c>
      <c r="G231" s="227"/>
      <c r="H231" s="230">
        <v>5.6699999999999999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144</v>
      </c>
      <c r="AU231" s="236" t="s">
        <v>82</v>
      </c>
      <c r="AV231" s="13" t="s">
        <v>82</v>
      </c>
      <c r="AW231" s="13" t="s">
        <v>32</v>
      </c>
      <c r="AX231" s="13" t="s">
        <v>72</v>
      </c>
      <c r="AY231" s="236" t="s">
        <v>130</v>
      </c>
    </row>
    <row r="232" s="14" customFormat="1">
      <c r="A232" s="14"/>
      <c r="B232" s="247"/>
      <c r="C232" s="248"/>
      <c r="D232" s="219" t="s">
        <v>144</v>
      </c>
      <c r="E232" s="249" t="s">
        <v>19</v>
      </c>
      <c r="F232" s="250" t="s">
        <v>178</v>
      </c>
      <c r="G232" s="248"/>
      <c r="H232" s="251">
        <v>49.399999999999999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144</v>
      </c>
      <c r="AU232" s="257" t="s">
        <v>82</v>
      </c>
      <c r="AV232" s="14" t="s">
        <v>138</v>
      </c>
      <c r="AW232" s="14" t="s">
        <v>32</v>
      </c>
      <c r="AX232" s="14" t="s">
        <v>80</v>
      </c>
      <c r="AY232" s="257" t="s">
        <v>130</v>
      </c>
    </row>
    <row r="233" s="2" customFormat="1" ht="16.5" customHeight="1">
      <c r="A233" s="40"/>
      <c r="B233" s="41"/>
      <c r="C233" s="206" t="s">
        <v>336</v>
      </c>
      <c r="D233" s="206" t="s">
        <v>133</v>
      </c>
      <c r="E233" s="207" t="s">
        <v>337</v>
      </c>
      <c r="F233" s="208" t="s">
        <v>338</v>
      </c>
      <c r="G233" s="209" t="s">
        <v>153</v>
      </c>
      <c r="H233" s="210">
        <v>2.9729999999999999</v>
      </c>
      <c r="I233" s="211"/>
      <c r="J233" s="212">
        <f>ROUND(I233*H233,2)</f>
        <v>0</v>
      </c>
      <c r="K233" s="208" t="s">
        <v>137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0.063</v>
      </c>
      <c r="T233" s="216">
        <f>S233*H233</f>
        <v>0.18729899999999999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138</v>
      </c>
      <c r="AT233" s="217" t="s">
        <v>133</v>
      </c>
      <c r="AU233" s="217" t="s">
        <v>82</v>
      </c>
      <c r="AY233" s="19" t="s">
        <v>130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138</v>
      </c>
      <c r="BM233" s="217" t="s">
        <v>339</v>
      </c>
    </row>
    <row r="234" s="2" customFormat="1">
      <c r="A234" s="40"/>
      <c r="B234" s="41"/>
      <c r="C234" s="42"/>
      <c r="D234" s="219" t="s">
        <v>140</v>
      </c>
      <c r="E234" s="42"/>
      <c r="F234" s="220" t="s">
        <v>340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140</v>
      </c>
      <c r="AU234" s="19" t="s">
        <v>82</v>
      </c>
    </row>
    <row r="235" s="2" customFormat="1">
      <c r="A235" s="40"/>
      <c r="B235" s="41"/>
      <c r="C235" s="42"/>
      <c r="D235" s="224" t="s">
        <v>142</v>
      </c>
      <c r="E235" s="42"/>
      <c r="F235" s="225" t="s">
        <v>341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142</v>
      </c>
      <c r="AU235" s="19" t="s">
        <v>82</v>
      </c>
    </row>
    <row r="236" s="13" customFormat="1">
      <c r="A236" s="13"/>
      <c r="B236" s="226"/>
      <c r="C236" s="227"/>
      <c r="D236" s="219" t="s">
        <v>144</v>
      </c>
      <c r="E236" s="228" t="s">
        <v>19</v>
      </c>
      <c r="F236" s="229" t="s">
        <v>342</v>
      </c>
      <c r="G236" s="227"/>
      <c r="H236" s="230">
        <v>2.9729999999999999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144</v>
      </c>
      <c r="AU236" s="236" t="s">
        <v>82</v>
      </c>
      <c r="AV236" s="13" t="s">
        <v>82</v>
      </c>
      <c r="AW236" s="13" t="s">
        <v>32</v>
      </c>
      <c r="AX236" s="13" t="s">
        <v>72</v>
      </c>
      <c r="AY236" s="236" t="s">
        <v>130</v>
      </c>
    </row>
    <row r="237" s="14" customFormat="1">
      <c r="A237" s="14"/>
      <c r="B237" s="247"/>
      <c r="C237" s="248"/>
      <c r="D237" s="219" t="s">
        <v>144</v>
      </c>
      <c r="E237" s="249" t="s">
        <v>19</v>
      </c>
      <c r="F237" s="250" t="s">
        <v>178</v>
      </c>
      <c r="G237" s="248"/>
      <c r="H237" s="251">
        <v>2.9729999999999999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144</v>
      </c>
      <c r="AU237" s="257" t="s">
        <v>82</v>
      </c>
      <c r="AV237" s="14" t="s">
        <v>138</v>
      </c>
      <c r="AW237" s="14" t="s">
        <v>32</v>
      </c>
      <c r="AX237" s="14" t="s">
        <v>80</v>
      </c>
      <c r="AY237" s="257" t="s">
        <v>130</v>
      </c>
    </row>
    <row r="238" s="2" customFormat="1" ht="16.5" customHeight="1">
      <c r="A238" s="40"/>
      <c r="B238" s="41"/>
      <c r="C238" s="206" t="s">
        <v>343</v>
      </c>
      <c r="D238" s="206" t="s">
        <v>133</v>
      </c>
      <c r="E238" s="207" t="s">
        <v>344</v>
      </c>
      <c r="F238" s="208" t="s">
        <v>345</v>
      </c>
      <c r="G238" s="209" t="s">
        <v>153</v>
      </c>
      <c r="H238" s="210">
        <v>37.369999999999997</v>
      </c>
      <c r="I238" s="211"/>
      <c r="J238" s="212">
        <f>ROUND(I238*H238,2)</f>
        <v>0</v>
      </c>
      <c r="K238" s="208" t="s">
        <v>137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0.042999999999999997</v>
      </c>
      <c r="T238" s="216">
        <f>S238*H238</f>
        <v>1.6069099999999998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138</v>
      </c>
      <c r="AT238" s="217" t="s">
        <v>133</v>
      </c>
      <c r="AU238" s="217" t="s">
        <v>82</v>
      </c>
      <c r="AY238" s="19" t="s">
        <v>130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138</v>
      </c>
      <c r="BM238" s="217" t="s">
        <v>346</v>
      </c>
    </row>
    <row r="239" s="2" customFormat="1">
      <c r="A239" s="40"/>
      <c r="B239" s="41"/>
      <c r="C239" s="42"/>
      <c r="D239" s="219" t="s">
        <v>140</v>
      </c>
      <c r="E239" s="42"/>
      <c r="F239" s="220" t="s">
        <v>347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140</v>
      </c>
      <c r="AU239" s="19" t="s">
        <v>82</v>
      </c>
    </row>
    <row r="240" s="2" customFormat="1">
      <c r="A240" s="40"/>
      <c r="B240" s="41"/>
      <c r="C240" s="42"/>
      <c r="D240" s="224" t="s">
        <v>142</v>
      </c>
      <c r="E240" s="42"/>
      <c r="F240" s="225" t="s">
        <v>348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142</v>
      </c>
      <c r="AU240" s="19" t="s">
        <v>82</v>
      </c>
    </row>
    <row r="241" s="13" customFormat="1">
      <c r="A241" s="13"/>
      <c r="B241" s="226"/>
      <c r="C241" s="227"/>
      <c r="D241" s="219" t="s">
        <v>144</v>
      </c>
      <c r="E241" s="228" t="s">
        <v>19</v>
      </c>
      <c r="F241" s="229" t="s">
        <v>349</v>
      </c>
      <c r="G241" s="227"/>
      <c r="H241" s="230">
        <v>4.3200000000000003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144</v>
      </c>
      <c r="AU241" s="236" t="s">
        <v>82</v>
      </c>
      <c r="AV241" s="13" t="s">
        <v>82</v>
      </c>
      <c r="AW241" s="13" t="s">
        <v>32</v>
      </c>
      <c r="AX241" s="13" t="s">
        <v>72</v>
      </c>
      <c r="AY241" s="236" t="s">
        <v>130</v>
      </c>
    </row>
    <row r="242" s="13" customFormat="1">
      <c r="A242" s="13"/>
      <c r="B242" s="226"/>
      <c r="C242" s="227"/>
      <c r="D242" s="219" t="s">
        <v>144</v>
      </c>
      <c r="E242" s="228" t="s">
        <v>19</v>
      </c>
      <c r="F242" s="229" t="s">
        <v>350</v>
      </c>
      <c r="G242" s="227"/>
      <c r="H242" s="230">
        <v>4.4400000000000004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144</v>
      </c>
      <c r="AU242" s="236" t="s">
        <v>82</v>
      </c>
      <c r="AV242" s="13" t="s">
        <v>82</v>
      </c>
      <c r="AW242" s="13" t="s">
        <v>32</v>
      </c>
      <c r="AX242" s="13" t="s">
        <v>72</v>
      </c>
      <c r="AY242" s="236" t="s">
        <v>130</v>
      </c>
    </row>
    <row r="243" s="13" customFormat="1">
      <c r="A243" s="13"/>
      <c r="B243" s="226"/>
      <c r="C243" s="227"/>
      <c r="D243" s="219" t="s">
        <v>144</v>
      </c>
      <c r="E243" s="228" t="s">
        <v>19</v>
      </c>
      <c r="F243" s="229" t="s">
        <v>351</v>
      </c>
      <c r="G243" s="227"/>
      <c r="H243" s="230">
        <v>4.8600000000000003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144</v>
      </c>
      <c r="AU243" s="236" t="s">
        <v>82</v>
      </c>
      <c r="AV243" s="13" t="s">
        <v>82</v>
      </c>
      <c r="AW243" s="13" t="s">
        <v>32</v>
      </c>
      <c r="AX243" s="13" t="s">
        <v>72</v>
      </c>
      <c r="AY243" s="236" t="s">
        <v>130</v>
      </c>
    </row>
    <row r="244" s="13" customFormat="1">
      <c r="A244" s="13"/>
      <c r="B244" s="226"/>
      <c r="C244" s="227"/>
      <c r="D244" s="219" t="s">
        <v>144</v>
      </c>
      <c r="E244" s="228" t="s">
        <v>19</v>
      </c>
      <c r="F244" s="229" t="s">
        <v>352</v>
      </c>
      <c r="G244" s="227"/>
      <c r="H244" s="230">
        <v>3.2400000000000002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144</v>
      </c>
      <c r="AU244" s="236" t="s">
        <v>82</v>
      </c>
      <c r="AV244" s="13" t="s">
        <v>82</v>
      </c>
      <c r="AW244" s="13" t="s">
        <v>32</v>
      </c>
      <c r="AX244" s="13" t="s">
        <v>72</v>
      </c>
      <c r="AY244" s="236" t="s">
        <v>130</v>
      </c>
    </row>
    <row r="245" s="13" customFormat="1">
      <c r="A245" s="13"/>
      <c r="B245" s="226"/>
      <c r="C245" s="227"/>
      <c r="D245" s="219" t="s">
        <v>144</v>
      </c>
      <c r="E245" s="228" t="s">
        <v>19</v>
      </c>
      <c r="F245" s="229" t="s">
        <v>349</v>
      </c>
      <c r="G245" s="227"/>
      <c r="H245" s="230">
        <v>4.3200000000000003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144</v>
      </c>
      <c r="AU245" s="236" t="s">
        <v>82</v>
      </c>
      <c r="AV245" s="13" t="s">
        <v>82</v>
      </c>
      <c r="AW245" s="13" t="s">
        <v>32</v>
      </c>
      <c r="AX245" s="13" t="s">
        <v>72</v>
      </c>
      <c r="AY245" s="236" t="s">
        <v>130</v>
      </c>
    </row>
    <row r="246" s="13" customFormat="1">
      <c r="A246" s="13"/>
      <c r="B246" s="226"/>
      <c r="C246" s="227"/>
      <c r="D246" s="219" t="s">
        <v>144</v>
      </c>
      <c r="E246" s="228" t="s">
        <v>19</v>
      </c>
      <c r="F246" s="229" t="s">
        <v>349</v>
      </c>
      <c r="G246" s="227"/>
      <c r="H246" s="230">
        <v>4.3200000000000003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144</v>
      </c>
      <c r="AU246" s="236" t="s">
        <v>82</v>
      </c>
      <c r="AV246" s="13" t="s">
        <v>82</v>
      </c>
      <c r="AW246" s="13" t="s">
        <v>32</v>
      </c>
      <c r="AX246" s="13" t="s">
        <v>72</v>
      </c>
      <c r="AY246" s="236" t="s">
        <v>130</v>
      </c>
    </row>
    <row r="247" s="13" customFormat="1">
      <c r="A247" s="13"/>
      <c r="B247" s="226"/>
      <c r="C247" s="227"/>
      <c r="D247" s="219" t="s">
        <v>144</v>
      </c>
      <c r="E247" s="228" t="s">
        <v>19</v>
      </c>
      <c r="F247" s="229" t="s">
        <v>353</v>
      </c>
      <c r="G247" s="227"/>
      <c r="H247" s="230">
        <v>3.3300000000000001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144</v>
      </c>
      <c r="AU247" s="236" t="s">
        <v>82</v>
      </c>
      <c r="AV247" s="13" t="s">
        <v>82</v>
      </c>
      <c r="AW247" s="13" t="s">
        <v>32</v>
      </c>
      <c r="AX247" s="13" t="s">
        <v>72</v>
      </c>
      <c r="AY247" s="236" t="s">
        <v>130</v>
      </c>
    </row>
    <row r="248" s="13" customFormat="1">
      <c r="A248" s="13"/>
      <c r="B248" s="226"/>
      <c r="C248" s="227"/>
      <c r="D248" s="219" t="s">
        <v>144</v>
      </c>
      <c r="E248" s="228" t="s">
        <v>19</v>
      </c>
      <c r="F248" s="229" t="s">
        <v>354</v>
      </c>
      <c r="G248" s="227"/>
      <c r="H248" s="230">
        <v>3.2400000000000002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144</v>
      </c>
      <c r="AU248" s="236" t="s">
        <v>82</v>
      </c>
      <c r="AV248" s="13" t="s">
        <v>82</v>
      </c>
      <c r="AW248" s="13" t="s">
        <v>32</v>
      </c>
      <c r="AX248" s="13" t="s">
        <v>72</v>
      </c>
      <c r="AY248" s="236" t="s">
        <v>130</v>
      </c>
    </row>
    <row r="249" s="13" customFormat="1">
      <c r="A249" s="13"/>
      <c r="B249" s="226"/>
      <c r="C249" s="227"/>
      <c r="D249" s="219" t="s">
        <v>144</v>
      </c>
      <c r="E249" s="228" t="s">
        <v>19</v>
      </c>
      <c r="F249" s="229" t="s">
        <v>355</v>
      </c>
      <c r="G249" s="227"/>
      <c r="H249" s="230">
        <v>5.2999999999999998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144</v>
      </c>
      <c r="AU249" s="236" t="s">
        <v>82</v>
      </c>
      <c r="AV249" s="13" t="s">
        <v>82</v>
      </c>
      <c r="AW249" s="13" t="s">
        <v>32</v>
      </c>
      <c r="AX249" s="13" t="s">
        <v>72</v>
      </c>
      <c r="AY249" s="236" t="s">
        <v>130</v>
      </c>
    </row>
    <row r="250" s="14" customFormat="1">
      <c r="A250" s="14"/>
      <c r="B250" s="247"/>
      <c r="C250" s="248"/>
      <c r="D250" s="219" t="s">
        <v>144</v>
      </c>
      <c r="E250" s="249" t="s">
        <v>19</v>
      </c>
      <c r="F250" s="250" t="s">
        <v>178</v>
      </c>
      <c r="G250" s="248"/>
      <c r="H250" s="251">
        <v>37.369999999999997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144</v>
      </c>
      <c r="AU250" s="257" t="s">
        <v>82</v>
      </c>
      <c r="AV250" s="14" t="s">
        <v>138</v>
      </c>
      <c r="AW250" s="14" t="s">
        <v>32</v>
      </c>
      <c r="AX250" s="14" t="s">
        <v>80</v>
      </c>
      <c r="AY250" s="257" t="s">
        <v>130</v>
      </c>
    </row>
    <row r="251" s="12" customFormat="1" ht="22.8" customHeight="1">
      <c r="A251" s="12"/>
      <c r="B251" s="190"/>
      <c r="C251" s="191"/>
      <c r="D251" s="192" t="s">
        <v>71</v>
      </c>
      <c r="E251" s="204" t="s">
        <v>356</v>
      </c>
      <c r="F251" s="204" t="s">
        <v>357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SUM(P252:P268)</f>
        <v>0</v>
      </c>
      <c r="Q251" s="198"/>
      <c r="R251" s="199">
        <f>SUM(R252:R268)</f>
        <v>0</v>
      </c>
      <c r="S251" s="198"/>
      <c r="T251" s="200">
        <f>SUM(T252:T268)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80</v>
      </c>
      <c r="AT251" s="202" t="s">
        <v>71</v>
      </c>
      <c r="AU251" s="202" t="s">
        <v>80</v>
      </c>
      <c r="AY251" s="201" t="s">
        <v>130</v>
      </c>
      <c r="BK251" s="203">
        <f>SUM(BK252:BK268)</f>
        <v>0</v>
      </c>
    </row>
    <row r="252" s="2" customFormat="1" ht="16.5" customHeight="1">
      <c r="A252" s="40"/>
      <c r="B252" s="41"/>
      <c r="C252" s="206" t="s">
        <v>358</v>
      </c>
      <c r="D252" s="206" t="s">
        <v>133</v>
      </c>
      <c r="E252" s="207" t="s">
        <v>359</v>
      </c>
      <c r="F252" s="208" t="s">
        <v>360</v>
      </c>
      <c r="G252" s="209" t="s">
        <v>161</v>
      </c>
      <c r="H252" s="210">
        <v>7.6029999999999998</v>
      </c>
      <c r="I252" s="211"/>
      <c r="J252" s="212">
        <f>ROUND(I252*H252,2)</f>
        <v>0</v>
      </c>
      <c r="K252" s="208" t="s">
        <v>137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138</v>
      </c>
      <c r="AT252" s="217" t="s">
        <v>133</v>
      </c>
      <c r="AU252" s="217" t="s">
        <v>82</v>
      </c>
      <c r="AY252" s="19" t="s">
        <v>130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138</v>
      </c>
      <c r="BM252" s="217" t="s">
        <v>361</v>
      </c>
    </row>
    <row r="253" s="2" customFormat="1">
      <c r="A253" s="40"/>
      <c r="B253" s="41"/>
      <c r="C253" s="42"/>
      <c r="D253" s="219" t="s">
        <v>140</v>
      </c>
      <c r="E253" s="42"/>
      <c r="F253" s="220" t="s">
        <v>362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140</v>
      </c>
      <c r="AU253" s="19" t="s">
        <v>82</v>
      </c>
    </row>
    <row r="254" s="2" customFormat="1">
      <c r="A254" s="40"/>
      <c r="B254" s="41"/>
      <c r="C254" s="42"/>
      <c r="D254" s="224" t="s">
        <v>142</v>
      </c>
      <c r="E254" s="42"/>
      <c r="F254" s="225" t="s">
        <v>363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142</v>
      </c>
      <c r="AU254" s="19" t="s">
        <v>82</v>
      </c>
    </row>
    <row r="255" s="2" customFormat="1" ht="21.75" customHeight="1">
      <c r="A255" s="40"/>
      <c r="B255" s="41"/>
      <c r="C255" s="206" t="s">
        <v>364</v>
      </c>
      <c r="D255" s="206" t="s">
        <v>133</v>
      </c>
      <c r="E255" s="207" t="s">
        <v>365</v>
      </c>
      <c r="F255" s="208" t="s">
        <v>366</v>
      </c>
      <c r="G255" s="209" t="s">
        <v>161</v>
      </c>
      <c r="H255" s="210">
        <v>7.6029999999999998</v>
      </c>
      <c r="I255" s="211"/>
      <c r="J255" s="212">
        <f>ROUND(I255*H255,2)</f>
        <v>0</v>
      </c>
      <c r="K255" s="208" t="s">
        <v>137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138</v>
      </c>
      <c r="AT255" s="217" t="s">
        <v>133</v>
      </c>
      <c r="AU255" s="217" t="s">
        <v>82</v>
      </c>
      <c r="AY255" s="19" t="s">
        <v>130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138</v>
      </c>
      <c r="BM255" s="217" t="s">
        <v>367</v>
      </c>
    </row>
    <row r="256" s="2" customFormat="1">
      <c r="A256" s="40"/>
      <c r="B256" s="41"/>
      <c r="C256" s="42"/>
      <c r="D256" s="219" t="s">
        <v>140</v>
      </c>
      <c r="E256" s="42"/>
      <c r="F256" s="220" t="s">
        <v>368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140</v>
      </c>
      <c r="AU256" s="19" t="s">
        <v>82</v>
      </c>
    </row>
    <row r="257" s="2" customFormat="1">
      <c r="A257" s="40"/>
      <c r="B257" s="41"/>
      <c r="C257" s="42"/>
      <c r="D257" s="224" t="s">
        <v>142</v>
      </c>
      <c r="E257" s="42"/>
      <c r="F257" s="225" t="s">
        <v>369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142</v>
      </c>
      <c r="AU257" s="19" t="s">
        <v>82</v>
      </c>
    </row>
    <row r="258" s="2" customFormat="1" ht="16.5" customHeight="1">
      <c r="A258" s="40"/>
      <c r="B258" s="41"/>
      <c r="C258" s="206" t="s">
        <v>370</v>
      </c>
      <c r="D258" s="206" t="s">
        <v>133</v>
      </c>
      <c r="E258" s="207" t="s">
        <v>371</v>
      </c>
      <c r="F258" s="208" t="s">
        <v>372</v>
      </c>
      <c r="G258" s="209" t="s">
        <v>161</v>
      </c>
      <c r="H258" s="210">
        <v>7.6029999999999998</v>
      </c>
      <c r="I258" s="211"/>
      <c r="J258" s="212">
        <f>ROUND(I258*H258,2)</f>
        <v>0</v>
      </c>
      <c r="K258" s="208" t="s">
        <v>137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138</v>
      </c>
      <c r="AT258" s="217" t="s">
        <v>133</v>
      </c>
      <c r="AU258" s="217" t="s">
        <v>82</v>
      </c>
      <c r="AY258" s="19" t="s">
        <v>130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138</v>
      </c>
      <c r="BM258" s="217" t="s">
        <v>373</v>
      </c>
    </row>
    <row r="259" s="2" customFormat="1">
      <c r="A259" s="40"/>
      <c r="B259" s="41"/>
      <c r="C259" s="42"/>
      <c r="D259" s="219" t="s">
        <v>140</v>
      </c>
      <c r="E259" s="42"/>
      <c r="F259" s="220" t="s">
        <v>374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140</v>
      </c>
      <c r="AU259" s="19" t="s">
        <v>82</v>
      </c>
    </row>
    <row r="260" s="2" customFormat="1">
      <c r="A260" s="40"/>
      <c r="B260" s="41"/>
      <c r="C260" s="42"/>
      <c r="D260" s="224" t="s">
        <v>142</v>
      </c>
      <c r="E260" s="42"/>
      <c r="F260" s="225" t="s">
        <v>375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142</v>
      </c>
      <c r="AU260" s="19" t="s">
        <v>82</v>
      </c>
    </row>
    <row r="261" s="2" customFormat="1" ht="16.5" customHeight="1">
      <c r="A261" s="40"/>
      <c r="B261" s="41"/>
      <c r="C261" s="206" t="s">
        <v>376</v>
      </c>
      <c r="D261" s="206" t="s">
        <v>133</v>
      </c>
      <c r="E261" s="207" t="s">
        <v>377</v>
      </c>
      <c r="F261" s="208" t="s">
        <v>378</v>
      </c>
      <c r="G261" s="209" t="s">
        <v>161</v>
      </c>
      <c r="H261" s="210">
        <v>152.06</v>
      </c>
      <c r="I261" s="211"/>
      <c r="J261" s="212">
        <f>ROUND(I261*H261,2)</f>
        <v>0</v>
      </c>
      <c r="K261" s="208" t="s">
        <v>137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138</v>
      </c>
      <c r="AT261" s="217" t="s">
        <v>133</v>
      </c>
      <c r="AU261" s="217" t="s">
        <v>82</v>
      </c>
      <c r="AY261" s="19" t="s">
        <v>130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138</v>
      </c>
      <c r="BM261" s="217" t="s">
        <v>379</v>
      </c>
    </row>
    <row r="262" s="2" customFormat="1">
      <c r="A262" s="40"/>
      <c r="B262" s="41"/>
      <c r="C262" s="42"/>
      <c r="D262" s="219" t="s">
        <v>140</v>
      </c>
      <c r="E262" s="42"/>
      <c r="F262" s="220" t="s">
        <v>380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140</v>
      </c>
      <c r="AU262" s="19" t="s">
        <v>82</v>
      </c>
    </row>
    <row r="263" s="2" customFormat="1">
      <c r="A263" s="40"/>
      <c r="B263" s="41"/>
      <c r="C263" s="42"/>
      <c r="D263" s="224" t="s">
        <v>142</v>
      </c>
      <c r="E263" s="42"/>
      <c r="F263" s="225" t="s">
        <v>381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142</v>
      </c>
      <c r="AU263" s="19" t="s">
        <v>82</v>
      </c>
    </row>
    <row r="264" s="13" customFormat="1">
      <c r="A264" s="13"/>
      <c r="B264" s="226"/>
      <c r="C264" s="227"/>
      <c r="D264" s="219" t="s">
        <v>144</v>
      </c>
      <c r="E264" s="227"/>
      <c r="F264" s="229" t="s">
        <v>382</v>
      </c>
      <c r="G264" s="227"/>
      <c r="H264" s="230">
        <v>152.06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144</v>
      </c>
      <c r="AU264" s="236" t="s">
        <v>82</v>
      </c>
      <c r="AV264" s="13" t="s">
        <v>82</v>
      </c>
      <c r="AW264" s="13" t="s">
        <v>4</v>
      </c>
      <c r="AX264" s="13" t="s">
        <v>80</v>
      </c>
      <c r="AY264" s="236" t="s">
        <v>130</v>
      </c>
    </row>
    <row r="265" s="2" customFormat="1" ht="21.75" customHeight="1">
      <c r="A265" s="40"/>
      <c r="B265" s="41"/>
      <c r="C265" s="206" t="s">
        <v>383</v>
      </c>
      <c r="D265" s="206" t="s">
        <v>133</v>
      </c>
      <c r="E265" s="207" t="s">
        <v>384</v>
      </c>
      <c r="F265" s="208" t="s">
        <v>385</v>
      </c>
      <c r="G265" s="209" t="s">
        <v>161</v>
      </c>
      <c r="H265" s="210">
        <v>7.5309999999999997</v>
      </c>
      <c r="I265" s="211"/>
      <c r="J265" s="212">
        <f>ROUND(I265*H265,2)</f>
        <v>0</v>
      </c>
      <c r="K265" s="208" t="s">
        <v>137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138</v>
      </c>
      <c r="AT265" s="217" t="s">
        <v>133</v>
      </c>
      <c r="AU265" s="217" t="s">
        <v>82</v>
      </c>
      <c r="AY265" s="19" t="s">
        <v>130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138</v>
      </c>
      <c r="BM265" s="217" t="s">
        <v>386</v>
      </c>
    </row>
    <row r="266" s="2" customFormat="1">
      <c r="A266" s="40"/>
      <c r="B266" s="41"/>
      <c r="C266" s="42"/>
      <c r="D266" s="219" t="s">
        <v>140</v>
      </c>
      <c r="E266" s="42"/>
      <c r="F266" s="220" t="s">
        <v>387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140</v>
      </c>
      <c r="AU266" s="19" t="s">
        <v>82</v>
      </c>
    </row>
    <row r="267" s="2" customFormat="1">
      <c r="A267" s="40"/>
      <c r="B267" s="41"/>
      <c r="C267" s="42"/>
      <c r="D267" s="224" t="s">
        <v>142</v>
      </c>
      <c r="E267" s="42"/>
      <c r="F267" s="225" t="s">
        <v>388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142</v>
      </c>
      <c r="AU267" s="19" t="s">
        <v>82</v>
      </c>
    </row>
    <row r="268" s="13" customFormat="1">
      <c r="A268" s="13"/>
      <c r="B268" s="226"/>
      <c r="C268" s="227"/>
      <c r="D268" s="219" t="s">
        <v>144</v>
      </c>
      <c r="E268" s="228" t="s">
        <v>19</v>
      </c>
      <c r="F268" s="229" t="s">
        <v>389</v>
      </c>
      <c r="G268" s="227"/>
      <c r="H268" s="230">
        <v>7.5309999999999997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144</v>
      </c>
      <c r="AU268" s="236" t="s">
        <v>82</v>
      </c>
      <c r="AV268" s="13" t="s">
        <v>82</v>
      </c>
      <c r="AW268" s="13" t="s">
        <v>32</v>
      </c>
      <c r="AX268" s="13" t="s">
        <v>80</v>
      </c>
      <c r="AY268" s="236" t="s">
        <v>130</v>
      </c>
    </row>
    <row r="269" s="12" customFormat="1" ht="22.8" customHeight="1">
      <c r="A269" s="12"/>
      <c r="B269" s="190"/>
      <c r="C269" s="191"/>
      <c r="D269" s="192" t="s">
        <v>71</v>
      </c>
      <c r="E269" s="204" t="s">
        <v>390</v>
      </c>
      <c r="F269" s="204" t="s">
        <v>391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SUM(P270:P272)</f>
        <v>0</v>
      </c>
      <c r="Q269" s="198"/>
      <c r="R269" s="199">
        <f>SUM(R270:R272)</f>
        <v>0</v>
      </c>
      <c r="S269" s="198"/>
      <c r="T269" s="200">
        <f>SUM(T270:T272)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80</v>
      </c>
      <c r="AT269" s="202" t="s">
        <v>71</v>
      </c>
      <c r="AU269" s="202" t="s">
        <v>80</v>
      </c>
      <c r="AY269" s="201" t="s">
        <v>130</v>
      </c>
      <c r="BK269" s="203">
        <f>SUM(BK270:BK272)</f>
        <v>0</v>
      </c>
    </row>
    <row r="270" s="2" customFormat="1" ht="16.5" customHeight="1">
      <c r="A270" s="40"/>
      <c r="B270" s="41"/>
      <c r="C270" s="206" t="s">
        <v>392</v>
      </c>
      <c r="D270" s="206" t="s">
        <v>133</v>
      </c>
      <c r="E270" s="207" t="s">
        <v>393</v>
      </c>
      <c r="F270" s="208" t="s">
        <v>394</v>
      </c>
      <c r="G270" s="209" t="s">
        <v>161</v>
      </c>
      <c r="H270" s="210">
        <v>20.302</v>
      </c>
      <c r="I270" s="211"/>
      <c r="J270" s="212">
        <f>ROUND(I270*H270,2)</f>
        <v>0</v>
      </c>
      <c r="K270" s="208" t="s">
        <v>137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138</v>
      </c>
      <c r="AT270" s="217" t="s">
        <v>133</v>
      </c>
      <c r="AU270" s="217" t="s">
        <v>82</v>
      </c>
      <c r="AY270" s="19" t="s">
        <v>130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138</v>
      </c>
      <c r="BM270" s="217" t="s">
        <v>395</v>
      </c>
    </row>
    <row r="271" s="2" customFormat="1">
      <c r="A271" s="40"/>
      <c r="B271" s="41"/>
      <c r="C271" s="42"/>
      <c r="D271" s="219" t="s">
        <v>140</v>
      </c>
      <c r="E271" s="42"/>
      <c r="F271" s="220" t="s">
        <v>396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140</v>
      </c>
      <c r="AU271" s="19" t="s">
        <v>82</v>
      </c>
    </row>
    <row r="272" s="2" customFormat="1">
      <c r="A272" s="40"/>
      <c r="B272" s="41"/>
      <c r="C272" s="42"/>
      <c r="D272" s="224" t="s">
        <v>142</v>
      </c>
      <c r="E272" s="42"/>
      <c r="F272" s="225" t="s">
        <v>397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142</v>
      </c>
      <c r="AU272" s="19" t="s">
        <v>82</v>
      </c>
    </row>
    <row r="273" s="12" customFormat="1" ht="25.92" customHeight="1">
      <c r="A273" s="12"/>
      <c r="B273" s="190"/>
      <c r="C273" s="191"/>
      <c r="D273" s="192" t="s">
        <v>71</v>
      </c>
      <c r="E273" s="193" t="s">
        <v>398</v>
      </c>
      <c r="F273" s="193" t="s">
        <v>399</v>
      </c>
      <c r="G273" s="191"/>
      <c r="H273" s="191"/>
      <c r="I273" s="194"/>
      <c r="J273" s="195">
        <f>BK273</f>
        <v>0</v>
      </c>
      <c r="K273" s="191"/>
      <c r="L273" s="196"/>
      <c r="M273" s="197"/>
      <c r="N273" s="198"/>
      <c r="O273" s="198"/>
      <c r="P273" s="199">
        <f>P274+P288+P303+P313+P351+P365+P434+P493</f>
        <v>0</v>
      </c>
      <c r="Q273" s="198"/>
      <c r="R273" s="199">
        <f>R274+R288+R303+R313+R351+R365+R434+R493</f>
        <v>9.4452338300000012</v>
      </c>
      <c r="S273" s="198"/>
      <c r="T273" s="200">
        <f>T274+T288+T303+T313+T351+T365+T434+T493</f>
        <v>2.0546090000000001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82</v>
      </c>
      <c r="AT273" s="202" t="s">
        <v>71</v>
      </c>
      <c r="AU273" s="202" t="s">
        <v>72</v>
      </c>
      <c r="AY273" s="201" t="s">
        <v>130</v>
      </c>
      <c r="BK273" s="203">
        <f>BK274+BK288+BK303+BK313+BK351+BK365+BK434+BK493</f>
        <v>0</v>
      </c>
    </row>
    <row r="274" s="12" customFormat="1" ht="22.8" customHeight="1">
      <c r="A274" s="12"/>
      <c r="B274" s="190"/>
      <c r="C274" s="191"/>
      <c r="D274" s="192" t="s">
        <v>71</v>
      </c>
      <c r="E274" s="204" t="s">
        <v>400</v>
      </c>
      <c r="F274" s="204" t="s">
        <v>401</v>
      </c>
      <c r="G274" s="191"/>
      <c r="H274" s="191"/>
      <c r="I274" s="194"/>
      <c r="J274" s="205">
        <f>BK274</f>
        <v>0</v>
      </c>
      <c r="K274" s="191"/>
      <c r="L274" s="196"/>
      <c r="M274" s="197"/>
      <c r="N274" s="198"/>
      <c r="O274" s="198"/>
      <c r="P274" s="199">
        <f>SUM(P275:P287)</f>
        <v>0</v>
      </c>
      <c r="Q274" s="198"/>
      <c r="R274" s="199">
        <f>SUM(R275:R287)</f>
        <v>0.6313875000000001</v>
      </c>
      <c r="S274" s="198"/>
      <c r="T274" s="200">
        <f>SUM(T275:T287)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1" t="s">
        <v>82</v>
      </c>
      <c r="AT274" s="202" t="s">
        <v>71</v>
      </c>
      <c r="AU274" s="202" t="s">
        <v>80</v>
      </c>
      <c r="AY274" s="201" t="s">
        <v>130</v>
      </c>
      <c r="BK274" s="203">
        <f>SUM(BK275:BK287)</f>
        <v>0</v>
      </c>
    </row>
    <row r="275" s="2" customFormat="1" ht="16.5" customHeight="1">
      <c r="A275" s="40"/>
      <c r="B275" s="41"/>
      <c r="C275" s="206" t="s">
        <v>402</v>
      </c>
      <c r="D275" s="206" t="s">
        <v>133</v>
      </c>
      <c r="E275" s="207" t="s">
        <v>403</v>
      </c>
      <c r="F275" s="208" t="s">
        <v>404</v>
      </c>
      <c r="G275" s="209" t="s">
        <v>188</v>
      </c>
      <c r="H275" s="210">
        <v>225</v>
      </c>
      <c r="I275" s="211"/>
      <c r="J275" s="212">
        <f>ROUND(I275*H275,2)</f>
        <v>0</v>
      </c>
      <c r="K275" s="208" t="s">
        <v>137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246</v>
      </c>
      <c r="AT275" s="217" t="s">
        <v>133</v>
      </c>
      <c r="AU275" s="217" t="s">
        <v>82</v>
      </c>
      <c r="AY275" s="19" t="s">
        <v>130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246</v>
      </c>
      <c r="BM275" s="217" t="s">
        <v>405</v>
      </c>
    </row>
    <row r="276" s="2" customFormat="1">
      <c r="A276" s="40"/>
      <c r="B276" s="41"/>
      <c r="C276" s="42"/>
      <c r="D276" s="219" t="s">
        <v>140</v>
      </c>
      <c r="E276" s="42"/>
      <c r="F276" s="220" t="s">
        <v>406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140</v>
      </c>
      <c r="AU276" s="19" t="s">
        <v>82</v>
      </c>
    </row>
    <row r="277" s="2" customFormat="1">
      <c r="A277" s="40"/>
      <c r="B277" s="41"/>
      <c r="C277" s="42"/>
      <c r="D277" s="224" t="s">
        <v>142</v>
      </c>
      <c r="E277" s="42"/>
      <c r="F277" s="225" t="s">
        <v>407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142</v>
      </c>
      <c r="AU277" s="19" t="s">
        <v>82</v>
      </c>
    </row>
    <row r="278" s="13" customFormat="1">
      <c r="A278" s="13"/>
      <c r="B278" s="226"/>
      <c r="C278" s="227"/>
      <c r="D278" s="219" t="s">
        <v>144</v>
      </c>
      <c r="E278" s="228" t="s">
        <v>19</v>
      </c>
      <c r="F278" s="229" t="s">
        <v>408</v>
      </c>
      <c r="G278" s="227"/>
      <c r="H278" s="230">
        <v>225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144</v>
      </c>
      <c r="AU278" s="236" t="s">
        <v>82</v>
      </c>
      <c r="AV278" s="13" t="s">
        <v>82</v>
      </c>
      <c r="AW278" s="13" t="s">
        <v>32</v>
      </c>
      <c r="AX278" s="13" t="s">
        <v>80</v>
      </c>
      <c r="AY278" s="236" t="s">
        <v>130</v>
      </c>
    </row>
    <row r="279" s="2" customFormat="1" ht="16.5" customHeight="1">
      <c r="A279" s="40"/>
      <c r="B279" s="41"/>
      <c r="C279" s="237" t="s">
        <v>409</v>
      </c>
      <c r="D279" s="237" t="s">
        <v>146</v>
      </c>
      <c r="E279" s="238" t="s">
        <v>410</v>
      </c>
      <c r="F279" s="239" t="s">
        <v>411</v>
      </c>
      <c r="G279" s="240" t="s">
        <v>188</v>
      </c>
      <c r="H279" s="241">
        <v>236.25</v>
      </c>
      <c r="I279" s="242"/>
      <c r="J279" s="243">
        <f>ROUND(I279*H279,2)</f>
        <v>0</v>
      </c>
      <c r="K279" s="239" t="s">
        <v>19</v>
      </c>
      <c r="L279" s="244"/>
      <c r="M279" s="245" t="s">
        <v>19</v>
      </c>
      <c r="N279" s="246" t="s">
        <v>43</v>
      </c>
      <c r="O279" s="86"/>
      <c r="P279" s="215">
        <f>O279*H279</f>
        <v>0</v>
      </c>
      <c r="Q279" s="215">
        <v>0.0026700000000000001</v>
      </c>
      <c r="R279" s="215">
        <f>Q279*H279</f>
        <v>0.63078750000000006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364</v>
      </c>
      <c r="AT279" s="217" t="s">
        <v>146</v>
      </c>
      <c r="AU279" s="217" t="s">
        <v>82</v>
      </c>
      <c r="AY279" s="19" t="s">
        <v>130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246</v>
      </c>
      <c r="BM279" s="217" t="s">
        <v>412</v>
      </c>
    </row>
    <row r="280" s="2" customFormat="1">
      <c r="A280" s="40"/>
      <c r="B280" s="41"/>
      <c r="C280" s="42"/>
      <c r="D280" s="219" t="s">
        <v>140</v>
      </c>
      <c r="E280" s="42"/>
      <c r="F280" s="220" t="s">
        <v>413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140</v>
      </c>
      <c r="AU280" s="19" t="s">
        <v>82</v>
      </c>
    </row>
    <row r="281" s="13" customFormat="1">
      <c r="A281" s="13"/>
      <c r="B281" s="226"/>
      <c r="C281" s="227"/>
      <c r="D281" s="219" t="s">
        <v>144</v>
      </c>
      <c r="E281" s="227"/>
      <c r="F281" s="229" t="s">
        <v>414</v>
      </c>
      <c r="G281" s="227"/>
      <c r="H281" s="230">
        <v>236.25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144</v>
      </c>
      <c r="AU281" s="236" t="s">
        <v>82</v>
      </c>
      <c r="AV281" s="13" t="s">
        <v>82</v>
      </c>
      <c r="AW281" s="13" t="s">
        <v>4</v>
      </c>
      <c r="AX281" s="13" t="s">
        <v>80</v>
      </c>
      <c r="AY281" s="236" t="s">
        <v>130</v>
      </c>
    </row>
    <row r="282" s="2" customFormat="1" ht="21.75" customHeight="1">
      <c r="A282" s="40"/>
      <c r="B282" s="41"/>
      <c r="C282" s="206" t="s">
        <v>415</v>
      </c>
      <c r="D282" s="206" t="s">
        <v>133</v>
      </c>
      <c r="E282" s="207" t="s">
        <v>416</v>
      </c>
      <c r="F282" s="208" t="s">
        <v>417</v>
      </c>
      <c r="G282" s="209" t="s">
        <v>136</v>
      </c>
      <c r="H282" s="210">
        <v>15</v>
      </c>
      <c r="I282" s="211"/>
      <c r="J282" s="212">
        <f>ROUND(I282*H282,2)</f>
        <v>0</v>
      </c>
      <c r="K282" s="208" t="s">
        <v>137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4.0000000000000003E-05</v>
      </c>
      <c r="R282" s="215">
        <f>Q282*H282</f>
        <v>0.00060000000000000006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246</v>
      </c>
      <c r="AT282" s="217" t="s">
        <v>133</v>
      </c>
      <c r="AU282" s="217" t="s">
        <v>82</v>
      </c>
      <c r="AY282" s="19" t="s">
        <v>130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246</v>
      </c>
      <c r="BM282" s="217" t="s">
        <v>418</v>
      </c>
    </row>
    <row r="283" s="2" customFormat="1">
      <c r="A283" s="40"/>
      <c r="B283" s="41"/>
      <c r="C283" s="42"/>
      <c r="D283" s="219" t="s">
        <v>140</v>
      </c>
      <c r="E283" s="42"/>
      <c r="F283" s="220" t="s">
        <v>419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140</v>
      </c>
      <c r="AU283" s="19" t="s">
        <v>82</v>
      </c>
    </row>
    <row r="284" s="2" customFormat="1">
      <c r="A284" s="40"/>
      <c r="B284" s="41"/>
      <c r="C284" s="42"/>
      <c r="D284" s="224" t="s">
        <v>142</v>
      </c>
      <c r="E284" s="42"/>
      <c r="F284" s="225" t="s">
        <v>420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142</v>
      </c>
      <c r="AU284" s="19" t="s">
        <v>82</v>
      </c>
    </row>
    <row r="285" s="2" customFormat="1" ht="16.5" customHeight="1">
      <c r="A285" s="40"/>
      <c r="B285" s="41"/>
      <c r="C285" s="206" t="s">
        <v>224</v>
      </c>
      <c r="D285" s="206" t="s">
        <v>133</v>
      </c>
      <c r="E285" s="207" t="s">
        <v>421</v>
      </c>
      <c r="F285" s="208" t="s">
        <v>422</v>
      </c>
      <c r="G285" s="209" t="s">
        <v>161</v>
      </c>
      <c r="H285" s="210">
        <v>0.63100000000000001</v>
      </c>
      <c r="I285" s="211"/>
      <c r="J285" s="212">
        <f>ROUND(I285*H285,2)</f>
        <v>0</v>
      </c>
      <c r="K285" s="208" t="s">
        <v>137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138</v>
      </c>
      <c r="AT285" s="217" t="s">
        <v>133</v>
      </c>
      <c r="AU285" s="217" t="s">
        <v>82</v>
      </c>
      <c r="AY285" s="19" t="s">
        <v>130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138</v>
      </c>
      <c r="BM285" s="217" t="s">
        <v>423</v>
      </c>
    </row>
    <row r="286" s="2" customFormat="1">
      <c r="A286" s="40"/>
      <c r="B286" s="41"/>
      <c r="C286" s="42"/>
      <c r="D286" s="219" t="s">
        <v>140</v>
      </c>
      <c r="E286" s="42"/>
      <c r="F286" s="220" t="s">
        <v>424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140</v>
      </c>
      <c r="AU286" s="19" t="s">
        <v>82</v>
      </c>
    </row>
    <row r="287" s="2" customFormat="1">
      <c r="A287" s="40"/>
      <c r="B287" s="41"/>
      <c r="C287" s="42"/>
      <c r="D287" s="224" t="s">
        <v>142</v>
      </c>
      <c r="E287" s="42"/>
      <c r="F287" s="225" t="s">
        <v>425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142</v>
      </c>
      <c r="AU287" s="19" t="s">
        <v>82</v>
      </c>
    </row>
    <row r="288" s="12" customFormat="1" ht="22.8" customHeight="1">
      <c r="A288" s="12"/>
      <c r="B288" s="190"/>
      <c r="C288" s="191"/>
      <c r="D288" s="192" t="s">
        <v>71</v>
      </c>
      <c r="E288" s="204" t="s">
        <v>426</v>
      </c>
      <c r="F288" s="204" t="s">
        <v>427</v>
      </c>
      <c r="G288" s="191"/>
      <c r="H288" s="191"/>
      <c r="I288" s="194"/>
      <c r="J288" s="205">
        <f>BK288</f>
        <v>0</v>
      </c>
      <c r="K288" s="191"/>
      <c r="L288" s="196"/>
      <c r="M288" s="197"/>
      <c r="N288" s="198"/>
      <c r="O288" s="198"/>
      <c r="P288" s="199">
        <f>SUM(P289:P302)</f>
        <v>0</v>
      </c>
      <c r="Q288" s="198"/>
      <c r="R288" s="199">
        <f>SUM(R289:R302)</f>
        <v>0.20469999999999999</v>
      </c>
      <c r="S288" s="198"/>
      <c r="T288" s="200">
        <f>SUM(T289:T302)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1" t="s">
        <v>82</v>
      </c>
      <c r="AT288" s="202" t="s">
        <v>71</v>
      </c>
      <c r="AU288" s="202" t="s">
        <v>80</v>
      </c>
      <c r="AY288" s="201" t="s">
        <v>130</v>
      </c>
      <c r="BK288" s="203">
        <f>SUM(BK289:BK302)</f>
        <v>0</v>
      </c>
    </row>
    <row r="289" s="2" customFormat="1" ht="16.5" customHeight="1">
      <c r="A289" s="40"/>
      <c r="B289" s="41"/>
      <c r="C289" s="206" t="s">
        <v>428</v>
      </c>
      <c r="D289" s="206" t="s">
        <v>133</v>
      </c>
      <c r="E289" s="207" t="s">
        <v>429</v>
      </c>
      <c r="F289" s="208" t="s">
        <v>430</v>
      </c>
      <c r="G289" s="209" t="s">
        <v>188</v>
      </c>
      <c r="H289" s="210">
        <v>230</v>
      </c>
      <c r="I289" s="211"/>
      <c r="J289" s="212">
        <f>ROUND(I289*H289,2)</f>
        <v>0</v>
      </c>
      <c r="K289" s="208" t="s">
        <v>137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246</v>
      </c>
      <c r="AT289" s="217" t="s">
        <v>133</v>
      </c>
      <c r="AU289" s="217" t="s">
        <v>82</v>
      </c>
      <c r="AY289" s="19" t="s">
        <v>130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246</v>
      </c>
      <c r="BM289" s="217" t="s">
        <v>431</v>
      </c>
    </row>
    <row r="290" s="2" customFormat="1">
      <c r="A290" s="40"/>
      <c r="B290" s="41"/>
      <c r="C290" s="42"/>
      <c r="D290" s="219" t="s">
        <v>140</v>
      </c>
      <c r="E290" s="42"/>
      <c r="F290" s="220" t="s">
        <v>432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140</v>
      </c>
      <c r="AU290" s="19" t="s">
        <v>82</v>
      </c>
    </row>
    <row r="291" s="2" customFormat="1">
      <c r="A291" s="40"/>
      <c r="B291" s="41"/>
      <c r="C291" s="42"/>
      <c r="D291" s="224" t="s">
        <v>142</v>
      </c>
      <c r="E291" s="42"/>
      <c r="F291" s="225" t="s">
        <v>433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142</v>
      </c>
      <c r="AU291" s="19" t="s">
        <v>82</v>
      </c>
    </row>
    <row r="292" s="13" customFormat="1">
      <c r="A292" s="13"/>
      <c r="B292" s="226"/>
      <c r="C292" s="227"/>
      <c r="D292" s="219" t="s">
        <v>144</v>
      </c>
      <c r="E292" s="228" t="s">
        <v>19</v>
      </c>
      <c r="F292" s="229" t="s">
        <v>434</v>
      </c>
      <c r="G292" s="227"/>
      <c r="H292" s="230">
        <v>230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144</v>
      </c>
      <c r="AU292" s="236" t="s">
        <v>82</v>
      </c>
      <c r="AV292" s="13" t="s">
        <v>82</v>
      </c>
      <c r="AW292" s="13" t="s">
        <v>32</v>
      </c>
      <c r="AX292" s="13" t="s">
        <v>80</v>
      </c>
      <c r="AY292" s="236" t="s">
        <v>130</v>
      </c>
    </row>
    <row r="293" s="2" customFormat="1" ht="16.5" customHeight="1">
      <c r="A293" s="40"/>
      <c r="B293" s="41"/>
      <c r="C293" s="237" t="s">
        <v>435</v>
      </c>
      <c r="D293" s="237" t="s">
        <v>146</v>
      </c>
      <c r="E293" s="238" t="s">
        <v>436</v>
      </c>
      <c r="F293" s="239" t="s">
        <v>437</v>
      </c>
      <c r="G293" s="240" t="s">
        <v>188</v>
      </c>
      <c r="H293" s="241">
        <v>230</v>
      </c>
      <c r="I293" s="242"/>
      <c r="J293" s="243">
        <f>ROUND(I293*H293,2)</f>
        <v>0</v>
      </c>
      <c r="K293" s="239" t="s">
        <v>19</v>
      </c>
      <c r="L293" s="244"/>
      <c r="M293" s="245" t="s">
        <v>19</v>
      </c>
      <c r="N293" s="246" t="s">
        <v>43</v>
      </c>
      <c r="O293" s="86"/>
      <c r="P293" s="215">
        <f>O293*H293</f>
        <v>0</v>
      </c>
      <c r="Q293" s="215">
        <v>0.00088999999999999995</v>
      </c>
      <c r="R293" s="215">
        <f>Q293*H293</f>
        <v>0.20469999999999999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364</v>
      </c>
      <c r="AT293" s="217" t="s">
        <v>146</v>
      </c>
      <c r="AU293" s="217" t="s">
        <v>82</v>
      </c>
      <c r="AY293" s="19" t="s">
        <v>130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246</v>
      </c>
      <c r="BM293" s="217" t="s">
        <v>438</v>
      </c>
    </row>
    <row r="294" s="2" customFormat="1">
      <c r="A294" s="40"/>
      <c r="B294" s="41"/>
      <c r="C294" s="42"/>
      <c r="D294" s="219" t="s">
        <v>140</v>
      </c>
      <c r="E294" s="42"/>
      <c r="F294" s="220" t="s">
        <v>439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140</v>
      </c>
      <c r="AU294" s="19" t="s">
        <v>82</v>
      </c>
    </row>
    <row r="295" s="13" customFormat="1">
      <c r="A295" s="13"/>
      <c r="B295" s="226"/>
      <c r="C295" s="227"/>
      <c r="D295" s="219" t="s">
        <v>144</v>
      </c>
      <c r="E295" s="228" t="s">
        <v>19</v>
      </c>
      <c r="F295" s="229" t="s">
        <v>440</v>
      </c>
      <c r="G295" s="227"/>
      <c r="H295" s="230">
        <v>230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144</v>
      </c>
      <c r="AU295" s="236" t="s">
        <v>82</v>
      </c>
      <c r="AV295" s="13" t="s">
        <v>82</v>
      </c>
      <c r="AW295" s="13" t="s">
        <v>32</v>
      </c>
      <c r="AX295" s="13" t="s">
        <v>72</v>
      </c>
      <c r="AY295" s="236" t="s">
        <v>130</v>
      </c>
    </row>
    <row r="296" s="14" customFormat="1">
      <c r="A296" s="14"/>
      <c r="B296" s="247"/>
      <c r="C296" s="248"/>
      <c r="D296" s="219" t="s">
        <v>144</v>
      </c>
      <c r="E296" s="249" t="s">
        <v>19</v>
      </c>
      <c r="F296" s="250" t="s">
        <v>178</v>
      </c>
      <c r="G296" s="248"/>
      <c r="H296" s="251">
        <v>230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144</v>
      </c>
      <c r="AU296" s="257" t="s">
        <v>82</v>
      </c>
      <c r="AV296" s="14" t="s">
        <v>138</v>
      </c>
      <c r="AW296" s="14" t="s">
        <v>32</v>
      </c>
      <c r="AX296" s="14" t="s">
        <v>80</v>
      </c>
      <c r="AY296" s="257" t="s">
        <v>130</v>
      </c>
    </row>
    <row r="297" s="2" customFormat="1" ht="16.5" customHeight="1">
      <c r="A297" s="40"/>
      <c r="B297" s="41"/>
      <c r="C297" s="237" t="s">
        <v>441</v>
      </c>
      <c r="D297" s="237" t="s">
        <v>146</v>
      </c>
      <c r="E297" s="238" t="s">
        <v>442</v>
      </c>
      <c r="F297" s="239" t="s">
        <v>443</v>
      </c>
      <c r="G297" s="240" t="s">
        <v>188</v>
      </c>
      <c r="H297" s="241">
        <v>230</v>
      </c>
      <c r="I297" s="242"/>
      <c r="J297" s="243">
        <f>ROUND(I297*H297,2)</f>
        <v>0</v>
      </c>
      <c r="K297" s="239" t="s">
        <v>19</v>
      </c>
      <c r="L297" s="244"/>
      <c r="M297" s="245" t="s">
        <v>19</v>
      </c>
      <c r="N297" s="246" t="s">
        <v>43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364</v>
      </c>
      <c r="AT297" s="217" t="s">
        <v>146</v>
      </c>
      <c r="AU297" s="217" t="s">
        <v>82</v>
      </c>
      <c r="AY297" s="19" t="s">
        <v>130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246</v>
      </c>
      <c r="BM297" s="217" t="s">
        <v>444</v>
      </c>
    </row>
    <row r="298" s="2" customFormat="1">
      <c r="A298" s="40"/>
      <c r="B298" s="41"/>
      <c r="C298" s="42"/>
      <c r="D298" s="219" t="s">
        <v>140</v>
      </c>
      <c r="E298" s="42"/>
      <c r="F298" s="220" t="s">
        <v>445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140</v>
      </c>
      <c r="AU298" s="19" t="s">
        <v>82</v>
      </c>
    </row>
    <row r="299" s="13" customFormat="1">
      <c r="A299" s="13"/>
      <c r="B299" s="226"/>
      <c r="C299" s="227"/>
      <c r="D299" s="219" t="s">
        <v>144</v>
      </c>
      <c r="E299" s="228" t="s">
        <v>19</v>
      </c>
      <c r="F299" s="229" t="s">
        <v>434</v>
      </c>
      <c r="G299" s="227"/>
      <c r="H299" s="230">
        <v>230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144</v>
      </c>
      <c r="AU299" s="236" t="s">
        <v>82</v>
      </c>
      <c r="AV299" s="13" t="s">
        <v>82</v>
      </c>
      <c r="AW299" s="13" t="s">
        <v>32</v>
      </c>
      <c r="AX299" s="13" t="s">
        <v>80</v>
      </c>
      <c r="AY299" s="236" t="s">
        <v>130</v>
      </c>
    </row>
    <row r="300" s="2" customFormat="1" ht="16.5" customHeight="1">
      <c r="A300" s="40"/>
      <c r="B300" s="41"/>
      <c r="C300" s="206" t="s">
        <v>446</v>
      </c>
      <c r="D300" s="206" t="s">
        <v>133</v>
      </c>
      <c r="E300" s="207" t="s">
        <v>447</v>
      </c>
      <c r="F300" s="208" t="s">
        <v>448</v>
      </c>
      <c r="G300" s="209" t="s">
        <v>161</v>
      </c>
      <c r="H300" s="210">
        <v>0.20499999999999999</v>
      </c>
      <c r="I300" s="211"/>
      <c r="J300" s="212">
        <f>ROUND(I300*H300,2)</f>
        <v>0</v>
      </c>
      <c r="K300" s="208" t="s">
        <v>137</v>
      </c>
      <c r="L300" s="46"/>
      <c r="M300" s="213" t="s">
        <v>19</v>
      </c>
      <c r="N300" s="214" t="s">
        <v>43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246</v>
      </c>
      <c r="AT300" s="217" t="s">
        <v>133</v>
      </c>
      <c r="AU300" s="217" t="s">
        <v>82</v>
      </c>
      <c r="AY300" s="19" t="s">
        <v>130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246</v>
      </c>
      <c r="BM300" s="217" t="s">
        <v>449</v>
      </c>
    </row>
    <row r="301" s="2" customFormat="1">
      <c r="A301" s="40"/>
      <c r="B301" s="41"/>
      <c r="C301" s="42"/>
      <c r="D301" s="219" t="s">
        <v>140</v>
      </c>
      <c r="E301" s="42"/>
      <c r="F301" s="220" t="s">
        <v>450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140</v>
      </c>
      <c r="AU301" s="19" t="s">
        <v>82</v>
      </c>
    </row>
    <row r="302" s="2" customFormat="1">
      <c r="A302" s="40"/>
      <c r="B302" s="41"/>
      <c r="C302" s="42"/>
      <c r="D302" s="224" t="s">
        <v>142</v>
      </c>
      <c r="E302" s="42"/>
      <c r="F302" s="225" t="s">
        <v>451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142</v>
      </c>
      <c r="AU302" s="19" t="s">
        <v>82</v>
      </c>
    </row>
    <row r="303" s="12" customFormat="1" ht="22.8" customHeight="1">
      <c r="A303" s="12"/>
      <c r="B303" s="190"/>
      <c r="C303" s="191"/>
      <c r="D303" s="192" t="s">
        <v>71</v>
      </c>
      <c r="E303" s="204" t="s">
        <v>452</v>
      </c>
      <c r="F303" s="204" t="s">
        <v>453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SUM(P304:P312)</f>
        <v>0</v>
      </c>
      <c r="Q303" s="198"/>
      <c r="R303" s="199">
        <f>SUM(R304:R312)</f>
        <v>0.00059999999999999995</v>
      </c>
      <c r="S303" s="198"/>
      <c r="T303" s="200">
        <f>SUM(T304:T312)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82</v>
      </c>
      <c r="AT303" s="202" t="s">
        <v>71</v>
      </c>
      <c r="AU303" s="202" t="s">
        <v>80</v>
      </c>
      <c r="AY303" s="201" t="s">
        <v>130</v>
      </c>
      <c r="BK303" s="203">
        <f>SUM(BK304:BK312)</f>
        <v>0</v>
      </c>
    </row>
    <row r="304" s="2" customFormat="1" ht="16.5" customHeight="1">
      <c r="A304" s="40"/>
      <c r="B304" s="41"/>
      <c r="C304" s="206" t="s">
        <v>454</v>
      </c>
      <c r="D304" s="206" t="s">
        <v>133</v>
      </c>
      <c r="E304" s="207" t="s">
        <v>455</v>
      </c>
      <c r="F304" s="208" t="s">
        <v>456</v>
      </c>
      <c r="G304" s="209" t="s">
        <v>136</v>
      </c>
      <c r="H304" s="210">
        <v>2</v>
      </c>
      <c r="I304" s="211"/>
      <c r="J304" s="212">
        <f>ROUND(I304*H304,2)</f>
        <v>0</v>
      </c>
      <c r="K304" s="208" t="s">
        <v>137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246</v>
      </c>
      <c r="AT304" s="217" t="s">
        <v>133</v>
      </c>
      <c r="AU304" s="217" t="s">
        <v>82</v>
      </c>
      <c r="AY304" s="19" t="s">
        <v>130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246</v>
      </c>
      <c r="BM304" s="217" t="s">
        <v>457</v>
      </c>
    </row>
    <row r="305" s="2" customFormat="1">
      <c r="A305" s="40"/>
      <c r="B305" s="41"/>
      <c r="C305" s="42"/>
      <c r="D305" s="219" t="s">
        <v>140</v>
      </c>
      <c r="E305" s="42"/>
      <c r="F305" s="220" t="s">
        <v>458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140</v>
      </c>
      <c r="AU305" s="19" t="s">
        <v>82</v>
      </c>
    </row>
    <row r="306" s="2" customFormat="1">
      <c r="A306" s="40"/>
      <c r="B306" s="41"/>
      <c r="C306" s="42"/>
      <c r="D306" s="224" t="s">
        <v>142</v>
      </c>
      <c r="E306" s="42"/>
      <c r="F306" s="225" t="s">
        <v>459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142</v>
      </c>
      <c r="AU306" s="19" t="s">
        <v>82</v>
      </c>
    </row>
    <row r="307" s="13" customFormat="1">
      <c r="A307" s="13"/>
      <c r="B307" s="226"/>
      <c r="C307" s="227"/>
      <c r="D307" s="219" t="s">
        <v>144</v>
      </c>
      <c r="E307" s="228" t="s">
        <v>19</v>
      </c>
      <c r="F307" s="229" t="s">
        <v>460</v>
      </c>
      <c r="G307" s="227"/>
      <c r="H307" s="230">
        <v>2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144</v>
      </c>
      <c r="AU307" s="236" t="s">
        <v>82</v>
      </c>
      <c r="AV307" s="13" t="s">
        <v>82</v>
      </c>
      <c r="AW307" s="13" t="s">
        <v>32</v>
      </c>
      <c r="AX307" s="13" t="s">
        <v>80</v>
      </c>
      <c r="AY307" s="236" t="s">
        <v>130</v>
      </c>
    </row>
    <row r="308" s="2" customFormat="1" ht="16.5" customHeight="1">
      <c r="A308" s="40"/>
      <c r="B308" s="41"/>
      <c r="C308" s="237" t="s">
        <v>461</v>
      </c>
      <c r="D308" s="237" t="s">
        <v>146</v>
      </c>
      <c r="E308" s="238" t="s">
        <v>462</v>
      </c>
      <c r="F308" s="239" t="s">
        <v>463</v>
      </c>
      <c r="G308" s="240" t="s">
        <v>136</v>
      </c>
      <c r="H308" s="241">
        <v>2</v>
      </c>
      <c r="I308" s="242"/>
      <c r="J308" s="243">
        <f>ROUND(I308*H308,2)</f>
        <v>0</v>
      </c>
      <c r="K308" s="239" t="s">
        <v>19</v>
      </c>
      <c r="L308" s="244"/>
      <c r="M308" s="245" t="s">
        <v>19</v>
      </c>
      <c r="N308" s="246" t="s">
        <v>43</v>
      </c>
      <c r="O308" s="86"/>
      <c r="P308" s="215">
        <f>O308*H308</f>
        <v>0</v>
      </c>
      <c r="Q308" s="215">
        <v>0.00029999999999999997</v>
      </c>
      <c r="R308" s="215">
        <f>Q308*H308</f>
        <v>0.00059999999999999995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364</v>
      </c>
      <c r="AT308" s="217" t="s">
        <v>146</v>
      </c>
      <c r="AU308" s="217" t="s">
        <v>82</v>
      </c>
      <c r="AY308" s="19" t="s">
        <v>130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246</v>
      </c>
      <c r="BM308" s="217" t="s">
        <v>464</v>
      </c>
    </row>
    <row r="309" s="2" customFormat="1">
      <c r="A309" s="40"/>
      <c r="B309" s="41"/>
      <c r="C309" s="42"/>
      <c r="D309" s="219" t="s">
        <v>140</v>
      </c>
      <c r="E309" s="42"/>
      <c r="F309" s="220" t="s">
        <v>463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140</v>
      </c>
      <c r="AU309" s="19" t="s">
        <v>82</v>
      </c>
    </row>
    <row r="310" s="2" customFormat="1" ht="16.5" customHeight="1">
      <c r="A310" s="40"/>
      <c r="B310" s="41"/>
      <c r="C310" s="206" t="s">
        <v>465</v>
      </c>
      <c r="D310" s="206" t="s">
        <v>133</v>
      </c>
      <c r="E310" s="207" t="s">
        <v>466</v>
      </c>
      <c r="F310" s="208" t="s">
        <v>467</v>
      </c>
      <c r="G310" s="209" t="s">
        <v>161</v>
      </c>
      <c r="H310" s="210">
        <v>0.001</v>
      </c>
      <c r="I310" s="211"/>
      <c r="J310" s="212">
        <f>ROUND(I310*H310,2)</f>
        <v>0</v>
      </c>
      <c r="K310" s="208" t="s">
        <v>137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246</v>
      </c>
      <c r="AT310" s="217" t="s">
        <v>133</v>
      </c>
      <c r="AU310" s="217" t="s">
        <v>82</v>
      </c>
      <c r="AY310" s="19" t="s">
        <v>130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246</v>
      </c>
      <c r="BM310" s="217" t="s">
        <v>468</v>
      </c>
    </row>
    <row r="311" s="2" customFormat="1">
      <c r="A311" s="40"/>
      <c r="B311" s="41"/>
      <c r="C311" s="42"/>
      <c r="D311" s="219" t="s">
        <v>140</v>
      </c>
      <c r="E311" s="42"/>
      <c r="F311" s="220" t="s">
        <v>469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140</v>
      </c>
      <c r="AU311" s="19" t="s">
        <v>82</v>
      </c>
    </row>
    <row r="312" s="2" customFormat="1">
      <c r="A312" s="40"/>
      <c r="B312" s="41"/>
      <c r="C312" s="42"/>
      <c r="D312" s="224" t="s">
        <v>142</v>
      </c>
      <c r="E312" s="42"/>
      <c r="F312" s="225" t="s">
        <v>470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142</v>
      </c>
      <c r="AU312" s="19" t="s">
        <v>82</v>
      </c>
    </row>
    <row r="313" s="12" customFormat="1" ht="22.8" customHeight="1">
      <c r="A313" s="12"/>
      <c r="B313" s="190"/>
      <c r="C313" s="191"/>
      <c r="D313" s="192" t="s">
        <v>71</v>
      </c>
      <c r="E313" s="204" t="s">
        <v>471</v>
      </c>
      <c r="F313" s="204" t="s">
        <v>472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SUM(P314:P350)</f>
        <v>0</v>
      </c>
      <c r="Q313" s="198"/>
      <c r="R313" s="199">
        <f>SUM(R314:R350)</f>
        <v>3.7422324000000002</v>
      </c>
      <c r="S313" s="198"/>
      <c r="T313" s="200">
        <f>SUM(T314:T350)</f>
        <v>0.21250000000000002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82</v>
      </c>
      <c r="AT313" s="202" t="s">
        <v>71</v>
      </c>
      <c r="AU313" s="202" t="s">
        <v>80</v>
      </c>
      <c r="AY313" s="201" t="s">
        <v>130</v>
      </c>
      <c r="BK313" s="203">
        <f>SUM(BK314:BK350)</f>
        <v>0</v>
      </c>
    </row>
    <row r="314" s="2" customFormat="1" ht="16.5" customHeight="1">
      <c r="A314" s="40"/>
      <c r="B314" s="41"/>
      <c r="C314" s="206" t="s">
        <v>473</v>
      </c>
      <c r="D314" s="206" t="s">
        <v>133</v>
      </c>
      <c r="E314" s="207" t="s">
        <v>474</v>
      </c>
      <c r="F314" s="208" t="s">
        <v>475</v>
      </c>
      <c r="G314" s="209" t="s">
        <v>153</v>
      </c>
      <c r="H314" s="210">
        <v>18.079999999999998</v>
      </c>
      <c r="I314" s="211"/>
      <c r="J314" s="212">
        <f>ROUND(I314*H314,2)</f>
        <v>0</v>
      </c>
      <c r="K314" s="208" t="s">
        <v>137</v>
      </c>
      <c r="L314" s="46"/>
      <c r="M314" s="213" t="s">
        <v>19</v>
      </c>
      <c r="N314" s="214" t="s">
        <v>43</v>
      </c>
      <c r="O314" s="86"/>
      <c r="P314" s="215">
        <f>O314*H314</f>
        <v>0</v>
      </c>
      <c r="Q314" s="215">
        <v>0.026190000000000001</v>
      </c>
      <c r="R314" s="215">
        <f>Q314*H314</f>
        <v>0.47351519999999997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246</v>
      </c>
      <c r="AT314" s="217" t="s">
        <v>133</v>
      </c>
      <c r="AU314" s="217" t="s">
        <v>82</v>
      </c>
      <c r="AY314" s="19" t="s">
        <v>130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80</v>
      </c>
      <c r="BK314" s="218">
        <f>ROUND(I314*H314,2)</f>
        <v>0</v>
      </c>
      <c r="BL314" s="19" t="s">
        <v>246</v>
      </c>
      <c r="BM314" s="217" t="s">
        <v>476</v>
      </c>
    </row>
    <row r="315" s="2" customFormat="1">
      <c r="A315" s="40"/>
      <c r="B315" s="41"/>
      <c r="C315" s="42"/>
      <c r="D315" s="219" t="s">
        <v>140</v>
      </c>
      <c r="E315" s="42"/>
      <c r="F315" s="220" t="s">
        <v>477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140</v>
      </c>
      <c r="AU315" s="19" t="s">
        <v>82</v>
      </c>
    </row>
    <row r="316" s="2" customFormat="1">
      <c r="A316" s="40"/>
      <c r="B316" s="41"/>
      <c r="C316" s="42"/>
      <c r="D316" s="224" t="s">
        <v>142</v>
      </c>
      <c r="E316" s="42"/>
      <c r="F316" s="225" t="s">
        <v>478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142</v>
      </c>
      <c r="AU316" s="19" t="s">
        <v>82</v>
      </c>
    </row>
    <row r="317" s="15" customFormat="1">
      <c r="A317" s="15"/>
      <c r="B317" s="258"/>
      <c r="C317" s="259"/>
      <c r="D317" s="219" t="s">
        <v>144</v>
      </c>
      <c r="E317" s="260" t="s">
        <v>19</v>
      </c>
      <c r="F317" s="261" t="s">
        <v>479</v>
      </c>
      <c r="G317" s="259"/>
      <c r="H317" s="260" t="s">
        <v>19</v>
      </c>
      <c r="I317" s="262"/>
      <c r="J317" s="259"/>
      <c r="K317" s="259"/>
      <c r="L317" s="263"/>
      <c r="M317" s="264"/>
      <c r="N317" s="265"/>
      <c r="O317" s="265"/>
      <c r="P317" s="265"/>
      <c r="Q317" s="265"/>
      <c r="R317" s="265"/>
      <c r="S317" s="265"/>
      <c r="T317" s="26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7" t="s">
        <v>144</v>
      </c>
      <c r="AU317" s="267" t="s">
        <v>82</v>
      </c>
      <c r="AV317" s="15" t="s">
        <v>80</v>
      </c>
      <c r="AW317" s="15" t="s">
        <v>32</v>
      </c>
      <c r="AX317" s="15" t="s">
        <v>72</v>
      </c>
      <c r="AY317" s="267" t="s">
        <v>130</v>
      </c>
    </row>
    <row r="318" s="13" customFormat="1">
      <c r="A318" s="13"/>
      <c r="B318" s="226"/>
      <c r="C318" s="227"/>
      <c r="D318" s="219" t="s">
        <v>144</v>
      </c>
      <c r="E318" s="228" t="s">
        <v>19</v>
      </c>
      <c r="F318" s="229" t="s">
        <v>480</v>
      </c>
      <c r="G318" s="227"/>
      <c r="H318" s="230">
        <v>5.7599999999999998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144</v>
      </c>
      <c r="AU318" s="236" t="s">
        <v>82</v>
      </c>
      <c r="AV318" s="13" t="s">
        <v>82</v>
      </c>
      <c r="AW318" s="13" t="s">
        <v>32</v>
      </c>
      <c r="AX318" s="13" t="s">
        <v>72</v>
      </c>
      <c r="AY318" s="236" t="s">
        <v>130</v>
      </c>
    </row>
    <row r="319" s="13" customFormat="1">
      <c r="A319" s="13"/>
      <c r="B319" s="226"/>
      <c r="C319" s="227"/>
      <c r="D319" s="219" t="s">
        <v>144</v>
      </c>
      <c r="E319" s="228" t="s">
        <v>19</v>
      </c>
      <c r="F319" s="229" t="s">
        <v>481</v>
      </c>
      <c r="G319" s="227"/>
      <c r="H319" s="230">
        <v>-2.2000000000000002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144</v>
      </c>
      <c r="AU319" s="236" t="s">
        <v>82</v>
      </c>
      <c r="AV319" s="13" t="s">
        <v>82</v>
      </c>
      <c r="AW319" s="13" t="s">
        <v>32</v>
      </c>
      <c r="AX319" s="13" t="s">
        <v>72</v>
      </c>
      <c r="AY319" s="236" t="s">
        <v>130</v>
      </c>
    </row>
    <row r="320" s="13" customFormat="1">
      <c r="A320" s="13"/>
      <c r="B320" s="226"/>
      <c r="C320" s="227"/>
      <c r="D320" s="219" t="s">
        <v>144</v>
      </c>
      <c r="E320" s="228" t="s">
        <v>19</v>
      </c>
      <c r="F320" s="229" t="s">
        <v>482</v>
      </c>
      <c r="G320" s="227"/>
      <c r="H320" s="230">
        <v>5.7599999999999998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144</v>
      </c>
      <c r="AU320" s="236" t="s">
        <v>82</v>
      </c>
      <c r="AV320" s="13" t="s">
        <v>82</v>
      </c>
      <c r="AW320" s="13" t="s">
        <v>32</v>
      </c>
      <c r="AX320" s="13" t="s">
        <v>72</v>
      </c>
      <c r="AY320" s="236" t="s">
        <v>130</v>
      </c>
    </row>
    <row r="321" s="13" customFormat="1">
      <c r="A321" s="13"/>
      <c r="B321" s="226"/>
      <c r="C321" s="227"/>
      <c r="D321" s="219" t="s">
        <v>144</v>
      </c>
      <c r="E321" s="228" t="s">
        <v>19</v>
      </c>
      <c r="F321" s="229" t="s">
        <v>481</v>
      </c>
      <c r="G321" s="227"/>
      <c r="H321" s="230">
        <v>-2.2000000000000002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144</v>
      </c>
      <c r="AU321" s="236" t="s">
        <v>82</v>
      </c>
      <c r="AV321" s="13" t="s">
        <v>82</v>
      </c>
      <c r="AW321" s="13" t="s">
        <v>32</v>
      </c>
      <c r="AX321" s="13" t="s">
        <v>72</v>
      </c>
      <c r="AY321" s="236" t="s">
        <v>130</v>
      </c>
    </row>
    <row r="322" s="13" customFormat="1">
      <c r="A322" s="13"/>
      <c r="B322" s="226"/>
      <c r="C322" s="227"/>
      <c r="D322" s="219" t="s">
        <v>144</v>
      </c>
      <c r="E322" s="228" t="s">
        <v>19</v>
      </c>
      <c r="F322" s="229" t="s">
        <v>483</v>
      </c>
      <c r="G322" s="227"/>
      <c r="H322" s="230">
        <v>5.7599999999999998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144</v>
      </c>
      <c r="AU322" s="236" t="s">
        <v>82</v>
      </c>
      <c r="AV322" s="13" t="s">
        <v>82</v>
      </c>
      <c r="AW322" s="13" t="s">
        <v>32</v>
      </c>
      <c r="AX322" s="13" t="s">
        <v>72</v>
      </c>
      <c r="AY322" s="236" t="s">
        <v>130</v>
      </c>
    </row>
    <row r="323" s="13" customFormat="1">
      <c r="A323" s="13"/>
      <c r="B323" s="226"/>
      <c r="C323" s="227"/>
      <c r="D323" s="219" t="s">
        <v>144</v>
      </c>
      <c r="E323" s="228" t="s">
        <v>19</v>
      </c>
      <c r="F323" s="229" t="s">
        <v>481</v>
      </c>
      <c r="G323" s="227"/>
      <c r="H323" s="230">
        <v>-2.2000000000000002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144</v>
      </c>
      <c r="AU323" s="236" t="s">
        <v>82</v>
      </c>
      <c r="AV323" s="13" t="s">
        <v>82</v>
      </c>
      <c r="AW323" s="13" t="s">
        <v>32</v>
      </c>
      <c r="AX323" s="13" t="s">
        <v>72</v>
      </c>
      <c r="AY323" s="236" t="s">
        <v>130</v>
      </c>
    </row>
    <row r="324" s="15" customFormat="1">
      <c r="A324" s="15"/>
      <c r="B324" s="258"/>
      <c r="C324" s="259"/>
      <c r="D324" s="219" t="s">
        <v>144</v>
      </c>
      <c r="E324" s="260" t="s">
        <v>19</v>
      </c>
      <c r="F324" s="261" t="s">
        <v>484</v>
      </c>
      <c r="G324" s="259"/>
      <c r="H324" s="260" t="s">
        <v>19</v>
      </c>
      <c r="I324" s="262"/>
      <c r="J324" s="259"/>
      <c r="K324" s="259"/>
      <c r="L324" s="263"/>
      <c r="M324" s="264"/>
      <c r="N324" s="265"/>
      <c r="O324" s="265"/>
      <c r="P324" s="265"/>
      <c r="Q324" s="265"/>
      <c r="R324" s="265"/>
      <c r="S324" s="265"/>
      <c r="T324" s="26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7" t="s">
        <v>144</v>
      </c>
      <c r="AU324" s="267" t="s">
        <v>82</v>
      </c>
      <c r="AV324" s="15" t="s">
        <v>80</v>
      </c>
      <c r="AW324" s="15" t="s">
        <v>32</v>
      </c>
      <c r="AX324" s="15" t="s">
        <v>72</v>
      </c>
      <c r="AY324" s="267" t="s">
        <v>130</v>
      </c>
    </row>
    <row r="325" s="13" customFormat="1">
      <c r="A325" s="13"/>
      <c r="B325" s="226"/>
      <c r="C325" s="227"/>
      <c r="D325" s="219" t="s">
        <v>144</v>
      </c>
      <c r="E325" s="228" t="s">
        <v>19</v>
      </c>
      <c r="F325" s="229" t="s">
        <v>485</v>
      </c>
      <c r="G325" s="227"/>
      <c r="H325" s="230">
        <v>9.5999999999999996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144</v>
      </c>
      <c r="AU325" s="236" t="s">
        <v>82</v>
      </c>
      <c r="AV325" s="13" t="s">
        <v>82</v>
      </c>
      <c r="AW325" s="13" t="s">
        <v>32</v>
      </c>
      <c r="AX325" s="13" t="s">
        <v>72</v>
      </c>
      <c r="AY325" s="236" t="s">
        <v>130</v>
      </c>
    </row>
    <row r="326" s="13" customFormat="1">
      <c r="A326" s="13"/>
      <c r="B326" s="226"/>
      <c r="C326" s="227"/>
      <c r="D326" s="219" t="s">
        <v>144</v>
      </c>
      <c r="E326" s="228" t="s">
        <v>19</v>
      </c>
      <c r="F326" s="229" t="s">
        <v>481</v>
      </c>
      <c r="G326" s="227"/>
      <c r="H326" s="230">
        <v>-2.2000000000000002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144</v>
      </c>
      <c r="AU326" s="236" t="s">
        <v>82</v>
      </c>
      <c r="AV326" s="13" t="s">
        <v>82</v>
      </c>
      <c r="AW326" s="13" t="s">
        <v>32</v>
      </c>
      <c r="AX326" s="13" t="s">
        <v>72</v>
      </c>
      <c r="AY326" s="236" t="s">
        <v>130</v>
      </c>
    </row>
    <row r="327" s="14" customFormat="1">
      <c r="A327" s="14"/>
      <c r="B327" s="247"/>
      <c r="C327" s="248"/>
      <c r="D327" s="219" t="s">
        <v>144</v>
      </c>
      <c r="E327" s="249" t="s">
        <v>19</v>
      </c>
      <c r="F327" s="250" t="s">
        <v>178</v>
      </c>
      <c r="G327" s="248"/>
      <c r="H327" s="251">
        <v>18.080000000000002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144</v>
      </c>
      <c r="AU327" s="257" t="s">
        <v>82</v>
      </c>
      <c r="AV327" s="14" t="s">
        <v>138</v>
      </c>
      <c r="AW327" s="14" t="s">
        <v>32</v>
      </c>
      <c r="AX327" s="14" t="s">
        <v>80</v>
      </c>
      <c r="AY327" s="257" t="s">
        <v>130</v>
      </c>
    </row>
    <row r="328" s="2" customFormat="1" ht="21.75" customHeight="1">
      <c r="A328" s="40"/>
      <c r="B328" s="41"/>
      <c r="C328" s="206" t="s">
        <v>486</v>
      </c>
      <c r="D328" s="206" t="s">
        <v>133</v>
      </c>
      <c r="E328" s="207" t="s">
        <v>487</v>
      </c>
      <c r="F328" s="208" t="s">
        <v>488</v>
      </c>
      <c r="G328" s="209" t="s">
        <v>153</v>
      </c>
      <c r="H328" s="210">
        <v>3.1200000000000001</v>
      </c>
      <c r="I328" s="211"/>
      <c r="J328" s="212">
        <f>ROUND(I328*H328,2)</f>
        <v>0</v>
      </c>
      <c r="K328" s="208" t="s">
        <v>137</v>
      </c>
      <c r="L328" s="46"/>
      <c r="M328" s="213" t="s">
        <v>19</v>
      </c>
      <c r="N328" s="214" t="s">
        <v>43</v>
      </c>
      <c r="O328" s="86"/>
      <c r="P328" s="215">
        <f>O328*H328</f>
        <v>0</v>
      </c>
      <c r="Q328" s="215">
        <v>0.031809999999999998</v>
      </c>
      <c r="R328" s="215">
        <f>Q328*H328</f>
        <v>0.099247199999999994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246</v>
      </c>
      <c r="AT328" s="217" t="s">
        <v>133</v>
      </c>
      <c r="AU328" s="217" t="s">
        <v>82</v>
      </c>
      <c r="AY328" s="19" t="s">
        <v>130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80</v>
      </c>
      <c r="BK328" s="218">
        <f>ROUND(I328*H328,2)</f>
        <v>0</v>
      </c>
      <c r="BL328" s="19" t="s">
        <v>246</v>
      </c>
      <c r="BM328" s="217" t="s">
        <v>489</v>
      </c>
    </row>
    <row r="329" s="2" customFormat="1">
      <c r="A329" s="40"/>
      <c r="B329" s="41"/>
      <c r="C329" s="42"/>
      <c r="D329" s="219" t="s">
        <v>140</v>
      </c>
      <c r="E329" s="42"/>
      <c r="F329" s="220" t="s">
        <v>490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140</v>
      </c>
      <c r="AU329" s="19" t="s">
        <v>82</v>
      </c>
    </row>
    <row r="330" s="2" customFormat="1">
      <c r="A330" s="40"/>
      <c r="B330" s="41"/>
      <c r="C330" s="42"/>
      <c r="D330" s="224" t="s">
        <v>142</v>
      </c>
      <c r="E330" s="42"/>
      <c r="F330" s="225" t="s">
        <v>491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142</v>
      </c>
      <c r="AU330" s="19" t="s">
        <v>82</v>
      </c>
    </row>
    <row r="331" s="13" customFormat="1">
      <c r="A331" s="13"/>
      <c r="B331" s="226"/>
      <c r="C331" s="227"/>
      <c r="D331" s="219" t="s">
        <v>144</v>
      </c>
      <c r="E331" s="228" t="s">
        <v>19</v>
      </c>
      <c r="F331" s="229" t="s">
        <v>492</v>
      </c>
      <c r="G331" s="227"/>
      <c r="H331" s="230">
        <v>4.3200000000000003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144</v>
      </c>
      <c r="AU331" s="236" t="s">
        <v>82</v>
      </c>
      <c r="AV331" s="13" t="s">
        <v>82</v>
      </c>
      <c r="AW331" s="13" t="s">
        <v>32</v>
      </c>
      <c r="AX331" s="13" t="s">
        <v>72</v>
      </c>
      <c r="AY331" s="236" t="s">
        <v>130</v>
      </c>
    </row>
    <row r="332" s="13" customFormat="1">
      <c r="A332" s="13"/>
      <c r="B332" s="226"/>
      <c r="C332" s="227"/>
      <c r="D332" s="219" t="s">
        <v>144</v>
      </c>
      <c r="E332" s="228" t="s">
        <v>19</v>
      </c>
      <c r="F332" s="229" t="s">
        <v>493</v>
      </c>
      <c r="G332" s="227"/>
      <c r="H332" s="230">
        <v>-1.2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144</v>
      </c>
      <c r="AU332" s="236" t="s">
        <v>82</v>
      </c>
      <c r="AV332" s="13" t="s">
        <v>82</v>
      </c>
      <c r="AW332" s="13" t="s">
        <v>32</v>
      </c>
      <c r="AX332" s="13" t="s">
        <v>72</v>
      </c>
      <c r="AY332" s="236" t="s">
        <v>130</v>
      </c>
    </row>
    <row r="333" s="14" customFormat="1">
      <c r="A333" s="14"/>
      <c r="B333" s="247"/>
      <c r="C333" s="248"/>
      <c r="D333" s="219" t="s">
        <v>144</v>
      </c>
      <c r="E333" s="249" t="s">
        <v>19</v>
      </c>
      <c r="F333" s="250" t="s">
        <v>178</v>
      </c>
      <c r="G333" s="248"/>
      <c r="H333" s="251">
        <v>3.1200000000000001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144</v>
      </c>
      <c r="AU333" s="257" t="s">
        <v>82</v>
      </c>
      <c r="AV333" s="14" t="s">
        <v>138</v>
      </c>
      <c r="AW333" s="14" t="s">
        <v>32</v>
      </c>
      <c r="AX333" s="14" t="s">
        <v>80</v>
      </c>
      <c r="AY333" s="257" t="s">
        <v>130</v>
      </c>
    </row>
    <row r="334" s="2" customFormat="1" ht="21.75" customHeight="1">
      <c r="A334" s="40"/>
      <c r="B334" s="41"/>
      <c r="C334" s="206" t="s">
        <v>494</v>
      </c>
      <c r="D334" s="206" t="s">
        <v>133</v>
      </c>
      <c r="E334" s="207" t="s">
        <v>495</v>
      </c>
      <c r="F334" s="208" t="s">
        <v>496</v>
      </c>
      <c r="G334" s="209" t="s">
        <v>136</v>
      </c>
      <c r="H334" s="210">
        <v>25</v>
      </c>
      <c r="I334" s="211"/>
      <c r="J334" s="212">
        <f>ROUND(I334*H334,2)</f>
        <v>0</v>
      </c>
      <c r="K334" s="208" t="s">
        <v>137</v>
      </c>
      <c r="L334" s="46"/>
      <c r="M334" s="213" t="s">
        <v>19</v>
      </c>
      <c r="N334" s="214" t="s">
        <v>43</v>
      </c>
      <c r="O334" s="86"/>
      <c r="P334" s="215">
        <f>O334*H334</f>
        <v>0</v>
      </c>
      <c r="Q334" s="215">
        <v>0.0022899999999999999</v>
      </c>
      <c r="R334" s="215">
        <f>Q334*H334</f>
        <v>0.057249999999999995</v>
      </c>
      <c r="S334" s="215">
        <v>0.0085000000000000006</v>
      </c>
      <c r="T334" s="216">
        <f>S334*H334</f>
        <v>0.21250000000000002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246</v>
      </c>
      <c r="AT334" s="217" t="s">
        <v>133</v>
      </c>
      <c r="AU334" s="217" t="s">
        <v>82</v>
      </c>
      <c r="AY334" s="19" t="s">
        <v>130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80</v>
      </c>
      <c r="BK334" s="218">
        <f>ROUND(I334*H334,2)</f>
        <v>0</v>
      </c>
      <c r="BL334" s="19" t="s">
        <v>246</v>
      </c>
      <c r="BM334" s="217" t="s">
        <v>497</v>
      </c>
    </row>
    <row r="335" s="2" customFormat="1">
      <c r="A335" s="40"/>
      <c r="B335" s="41"/>
      <c r="C335" s="42"/>
      <c r="D335" s="219" t="s">
        <v>140</v>
      </c>
      <c r="E335" s="42"/>
      <c r="F335" s="220" t="s">
        <v>498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140</v>
      </c>
      <c r="AU335" s="19" t="s">
        <v>82</v>
      </c>
    </row>
    <row r="336" s="2" customFormat="1">
      <c r="A336" s="40"/>
      <c r="B336" s="41"/>
      <c r="C336" s="42"/>
      <c r="D336" s="224" t="s">
        <v>142</v>
      </c>
      <c r="E336" s="42"/>
      <c r="F336" s="225" t="s">
        <v>499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142</v>
      </c>
      <c r="AU336" s="19" t="s">
        <v>82</v>
      </c>
    </row>
    <row r="337" s="13" customFormat="1">
      <c r="A337" s="13"/>
      <c r="B337" s="226"/>
      <c r="C337" s="227"/>
      <c r="D337" s="219" t="s">
        <v>144</v>
      </c>
      <c r="E337" s="228" t="s">
        <v>19</v>
      </c>
      <c r="F337" s="229" t="s">
        <v>500</v>
      </c>
      <c r="G337" s="227"/>
      <c r="H337" s="230">
        <v>25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144</v>
      </c>
      <c r="AU337" s="236" t="s">
        <v>82</v>
      </c>
      <c r="AV337" s="13" t="s">
        <v>82</v>
      </c>
      <c r="AW337" s="13" t="s">
        <v>32</v>
      </c>
      <c r="AX337" s="13" t="s">
        <v>80</v>
      </c>
      <c r="AY337" s="236" t="s">
        <v>130</v>
      </c>
    </row>
    <row r="338" s="2" customFormat="1" ht="16.5" customHeight="1">
      <c r="A338" s="40"/>
      <c r="B338" s="41"/>
      <c r="C338" s="237" t="s">
        <v>501</v>
      </c>
      <c r="D338" s="237" t="s">
        <v>146</v>
      </c>
      <c r="E338" s="238" t="s">
        <v>502</v>
      </c>
      <c r="F338" s="239" t="s">
        <v>503</v>
      </c>
      <c r="G338" s="240" t="s">
        <v>136</v>
      </c>
      <c r="H338" s="241">
        <v>25</v>
      </c>
      <c r="I338" s="242"/>
      <c r="J338" s="243">
        <f>ROUND(I338*H338,2)</f>
        <v>0</v>
      </c>
      <c r="K338" s="239" t="s">
        <v>137</v>
      </c>
      <c r="L338" s="244"/>
      <c r="M338" s="245" t="s">
        <v>19</v>
      </c>
      <c r="N338" s="246" t="s">
        <v>43</v>
      </c>
      <c r="O338" s="86"/>
      <c r="P338" s="215">
        <f>O338*H338</f>
        <v>0</v>
      </c>
      <c r="Q338" s="215">
        <v>0.0030000000000000001</v>
      </c>
      <c r="R338" s="215">
        <f>Q338*H338</f>
        <v>0.074999999999999997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364</v>
      </c>
      <c r="AT338" s="217" t="s">
        <v>146</v>
      </c>
      <c r="AU338" s="217" t="s">
        <v>82</v>
      </c>
      <c r="AY338" s="19" t="s">
        <v>130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80</v>
      </c>
      <c r="BK338" s="218">
        <f>ROUND(I338*H338,2)</f>
        <v>0</v>
      </c>
      <c r="BL338" s="19" t="s">
        <v>246</v>
      </c>
      <c r="BM338" s="217" t="s">
        <v>504</v>
      </c>
    </row>
    <row r="339" s="2" customFormat="1">
      <c r="A339" s="40"/>
      <c r="B339" s="41"/>
      <c r="C339" s="42"/>
      <c r="D339" s="219" t="s">
        <v>140</v>
      </c>
      <c r="E339" s="42"/>
      <c r="F339" s="220" t="s">
        <v>503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140</v>
      </c>
      <c r="AU339" s="19" t="s">
        <v>82</v>
      </c>
    </row>
    <row r="340" s="2" customFormat="1" ht="16.5" customHeight="1">
      <c r="A340" s="40"/>
      <c r="B340" s="41"/>
      <c r="C340" s="206" t="s">
        <v>505</v>
      </c>
      <c r="D340" s="206" t="s">
        <v>133</v>
      </c>
      <c r="E340" s="207" t="s">
        <v>506</v>
      </c>
      <c r="F340" s="208" t="s">
        <v>507</v>
      </c>
      <c r="G340" s="209" t="s">
        <v>153</v>
      </c>
      <c r="H340" s="210">
        <v>138</v>
      </c>
      <c r="I340" s="211"/>
      <c r="J340" s="212">
        <f>ROUND(I340*H340,2)</f>
        <v>0</v>
      </c>
      <c r="K340" s="208" t="s">
        <v>137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0.02189</v>
      </c>
      <c r="R340" s="215">
        <f>Q340*H340</f>
        <v>3.0208200000000001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246</v>
      </c>
      <c r="AT340" s="217" t="s">
        <v>133</v>
      </c>
      <c r="AU340" s="217" t="s">
        <v>82</v>
      </c>
      <c r="AY340" s="19" t="s">
        <v>130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246</v>
      </c>
      <c r="BM340" s="217" t="s">
        <v>508</v>
      </c>
    </row>
    <row r="341" s="2" customFormat="1">
      <c r="A341" s="40"/>
      <c r="B341" s="41"/>
      <c r="C341" s="42"/>
      <c r="D341" s="219" t="s">
        <v>140</v>
      </c>
      <c r="E341" s="42"/>
      <c r="F341" s="220" t="s">
        <v>509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140</v>
      </c>
      <c r="AU341" s="19" t="s">
        <v>82</v>
      </c>
    </row>
    <row r="342" s="2" customFormat="1">
      <c r="A342" s="40"/>
      <c r="B342" s="41"/>
      <c r="C342" s="42"/>
      <c r="D342" s="224" t="s">
        <v>142</v>
      </c>
      <c r="E342" s="42"/>
      <c r="F342" s="225" t="s">
        <v>510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142</v>
      </c>
      <c r="AU342" s="19" t="s">
        <v>82</v>
      </c>
    </row>
    <row r="343" s="13" customFormat="1">
      <c r="A343" s="13"/>
      <c r="B343" s="226"/>
      <c r="C343" s="227"/>
      <c r="D343" s="219" t="s">
        <v>144</v>
      </c>
      <c r="E343" s="228" t="s">
        <v>19</v>
      </c>
      <c r="F343" s="229" t="s">
        <v>511</v>
      </c>
      <c r="G343" s="227"/>
      <c r="H343" s="230">
        <v>138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144</v>
      </c>
      <c r="AU343" s="236" t="s">
        <v>82</v>
      </c>
      <c r="AV343" s="13" t="s">
        <v>82</v>
      </c>
      <c r="AW343" s="13" t="s">
        <v>32</v>
      </c>
      <c r="AX343" s="13" t="s">
        <v>80</v>
      </c>
      <c r="AY343" s="236" t="s">
        <v>130</v>
      </c>
    </row>
    <row r="344" s="2" customFormat="1" ht="16.5" customHeight="1">
      <c r="A344" s="40"/>
      <c r="B344" s="41"/>
      <c r="C344" s="206" t="s">
        <v>512</v>
      </c>
      <c r="D344" s="206" t="s">
        <v>133</v>
      </c>
      <c r="E344" s="207" t="s">
        <v>513</v>
      </c>
      <c r="F344" s="208" t="s">
        <v>514</v>
      </c>
      <c r="G344" s="209" t="s">
        <v>153</v>
      </c>
      <c r="H344" s="210">
        <v>164</v>
      </c>
      <c r="I344" s="211"/>
      <c r="J344" s="212">
        <f>ROUND(I344*H344,2)</f>
        <v>0</v>
      </c>
      <c r="K344" s="208" t="s">
        <v>137</v>
      </c>
      <c r="L344" s="46"/>
      <c r="M344" s="213" t="s">
        <v>19</v>
      </c>
      <c r="N344" s="214" t="s">
        <v>43</v>
      </c>
      <c r="O344" s="86"/>
      <c r="P344" s="215">
        <f>O344*H344</f>
        <v>0</v>
      </c>
      <c r="Q344" s="215">
        <v>0.00010000000000000001</v>
      </c>
      <c r="R344" s="215">
        <f>Q344*H344</f>
        <v>0.016400000000000001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246</v>
      </c>
      <c r="AT344" s="217" t="s">
        <v>133</v>
      </c>
      <c r="AU344" s="217" t="s">
        <v>82</v>
      </c>
      <c r="AY344" s="19" t="s">
        <v>130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80</v>
      </c>
      <c r="BK344" s="218">
        <f>ROUND(I344*H344,2)</f>
        <v>0</v>
      </c>
      <c r="BL344" s="19" t="s">
        <v>246</v>
      </c>
      <c r="BM344" s="217" t="s">
        <v>515</v>
      </c>
    </row>
    <row r="345" s="2" customFormat="1">
      <c r="A345" s="40"/>
      <c r="B345" s="41"/>
      <c r="C345" s="42"/>
      <c r="D345" s="219" t="s">
        <v>140</v>
      </c>
      <c r="E345" s="42"/>
      <c r="F345" s="220" t="s">
        <v>516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140</v>
      </c>
      <c r="AU345" s="19" t="s">
        <v>82</v>
      </c>
    </row>
    <row r="346" s="2" customFormat="1">
      <c r="A346" s="40"/>
      <c r="B346" s="41"/>
      <c r="C346" s="42"/>
      <c r="D346" s="224" t="s">
        <v>142</v>
      </c>
      <c r="E346" s="42"/>
      <c r="F346" s="225" t="s">
        <v>517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142</v>
      </c>
      <c r="AU346" s="19" t="s">
        <v>82</v>
      </c>
    </row>
    <row r="347" s="13" customFormat="1">
      <c r="A347" s="13"/>
      <c r="B347" s="226"/>
      <c r="C347" s="227"/>
      <c r="D347" s="219" t="s">
        <v>144</v>
      </c>
      <c r="E347" s="228" t="s">
        <v>19</v>
      </c>
      <c r="F347" s="229" t="s">
        <v>518</v>
      </c>
      <c r="G347" s="227"/>
      <c r="H347" s="230">
        <v>164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144</v>
      </c>
      <c r="AU347" s="236" t="s">
        <v>82</v>
      </c>
      <c r="AV347" s="13" t="s">
        <v>82</v>
      </c>
      <c r="AW347" s="13" t="s">
        <v>32</v>
      </c>
      <c r="AX347" s="13" t="s">
        <v>80</v>
      </c>
      <c r="AY347" s="236" t="s">
        <v>130</v>
      </c>
    </row>
    <row r="348" s="2" customFormat="1" ht="16.5" customHeight="1">
      <c r="A348" s="40"/>
      <c r="B348" s="41"/>
      <c r="C348" s="206" t="s">
        <v>519</v>
      </c>
      <c r="D348" s="206" t="s">
        <v>133</v>
      </c>
      <c r="E348" s="207" t="s">
        <v>520</v>
      </c>
      <c r="F348" s="208" t="s">
        <v>521</v>
      </c>
      <c r="G348" s="209" t="s">
        <v>161</v>
      </c>
      <c r="H348" s="210">
        <v>3.742</v>
      </c>
      <c r="I348" s="211"/>
      <c r="J348" s="212">
        <f>ROUND(I348*H348,2)</f>
        <v>0</v>
      </c>
      <c r="K348" s="208" t="s">
        <v>137</v>
      </c>
      <c r="L348" s="46"/>
      <c r="M348" s="213" t="s">
        <v>19</v>
      </c>
      <c r="N348" s="214" t="s">
        <v>43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138</v>
      </c>
      <c r="AT348" s="217" t="s">
        <v>133</v>
      </c>
      <c r="AU348" s="217" t="s">
        <v>82</v>
      </c>
      <c r="AY348" s="19" t="s">
        <v>130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80</v>
      </c>
      <c r="BK348" s="218">
        <f>ROUND(I348*H348,2)</f>
        <v>0</v>
      </c>
      <c r="BL348" s="19" t="s">
        <v>138</v>
      </c>
      <c r="BM348" s="217" t="s">
        <v>522</v>
      </c>
    </row>
    <row r="349" s="2" customFormat="1">
      <c r="A349" s="40"/>
      <c r="B349" s="41"/>
      <c r="C349" s="42"/>
      <c r="D349" s="219" t="s">
        <v>140</v>
      </c>
      <c r="E349" s="42"/>
      <c r="F349" s="220" t="s">
        <v>523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140</v>
      </c>
      <c r="AU349" s="19" t="s">
        <v>82</v>
      </c>
    </row>
    <row r="350" s="2" customFormat="1">
      <c r="A350" s="40"/>
      <c r="B350" s="41"/>
      <c r="C350" s="42"/>
      <c r="D350" s="224" t="s">
        <v>142</v>
      </c>
      <c r="E350" s="42"/>
      <c r="F350" s="225" t="s">
        <v>524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142</v>
      </c>
      <c r="AU350" s="19" t="s">
        <v>82</v>
      </c>
    </row>
    <row r="351" s="12" customFormat="1" ht="22.8" customHeight="1">
      <c r="A351" s="12"/>
      <c r="B351" s="190"/>
      <c r="C351" s="191"/>
      <c r="D351" s="192" t="s">
        <v>71</v>
      </c>
      <c r="E351" s="204" t="s">
        <v>525</v>
      </c>
      <c r="F351" s="204" t="s">
        <v>526</v>
      </c>
      <c r="G351" s="191"/>
      <c r="H351" s="191"/>
      <c r="I351" s="194"/>
      <c r="J351" s="205">
        <f>BK351</f>
        <v>0</v>
      </c>
      <c r="K351" s="191"/>
      <c r="L351" s="196"/>
      <c r="M351" s="197"/>
      <c r="N351" s="198"/>
      <c r="O351" s="198"/>
      <c r="P351" s="199">
        <f>SUM(P352:P364)</f>
        <v>0</v>
      </c>
      <c r="Q351" s="198"/>
      <c r="R351" s="199">
        <f>SUM(R352:R364)</f>
        <v>0.049016000000000004</v>
      </c>
      <c r="S351" s="198"/>
      <c r="T351" s="200">
        <f>SUM(T352:T364)</f>
        <v>0.004509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1" t="s">
        <v>82</v>
      </c>
      <c r="AT351" s="202" t="s">
        <v>71</v>
      </c>
      <c r="AU351" s="202" t="s">
        <v>80</v>
      </c>
      <c r="AY351" s="201" t="s">
        <v>130</v>
      </c>
      <c r="BK351" s="203">
        <f>SUM(BK352:BK364)</f>
        <v>0</v>
      </c>
    </row>
    <row r="352" s="2" customFormat="1" ht="16.5" customHeight="1">
      <c r="A352" s="40"/>
      <c r="B352" s="41"/>
      <c r="C352" s="206" t="s">
        <v>527</v>
      </c>
      <c r="D352" s="206" t="s">
        <v>133</v>
      </c>
      <c r="E352" s="207" t="s">
        <v>528</v>
      </c>
      <c r="F352" s="208" t="s">
        <v>529</v>
      </c>
      <c r="G352" s="209" t="s">
        <v>188</v>
      </c>
      <c r="H352" s="210">
        <v>2.7000000000000002</v>
      </c>
      <c r="I352" s="211"/>
      <c r="J352" s="212">
        <f>ROUND(I352*H352,2)</f>
        <v>0</v>
      </c>
      <c r="K352" s="208" t="s">
        <v>137</v>
      </c>
      <c r="L352" s="46"/>
      <c r="M352" s="213" t="s">
        <v>19</v>
      </c>
      <c r="N352" s="214" t="s">
        <v>43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0.00167</v>
      </c>
      <c r="T352" s="216">
        <f>S352*H352</f>
        <v>0.004509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246</v>
      </c>
      <c r="AT352" s="217" t="s">
        <v>133</v>
      </c>
      <c r="AU352" s="217" t="s">
        <v>82</v>
      </c>
      <c r="AY352" s="19" t="s">
        <v>130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80</v>
      </c>
      <c r="BK352" s="218">
        <f>ROUND(I352*H352,2)</f>
        <v>0</v>
      </c>
      <c r="BL352" s="19" t="s">
        <v>246</v>
      </c>
      <c r="BM352" s="217" t="s">
        <v>530</v>
      </c>
    </row>
    <row r="353" s="2" customFormat="1">
      <c r="A353" s="40"/>
      <c r="B353" s="41"/>
      <c r="C353" s="42"/>
      <c r="D353" s="219" t="s">
        <v>140</v>
      </c>
      <c r="E353" s="42"/>
      <c r="F353" s="220" t="s">
        <v>531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140</v>
      </c>
      <c r="AU353" s="19" t="s">
        <v>82</v>
      </c>
    </row>
    <row r="354" s="2" customFormat="1">
      <c r="A354" s="40"/>
      <c r="B354" s="41"/>
      <c r="C354" s="42"/>
      <c r="D354" s="224" t="s">
        <v>142</v>
      </c>
      <c r="E354" s="42"/>
      <c r="F354" s="225" t="s">
        <v>532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142</v>
      </c>
      <c r="AU354" s="19" t="s">
        <v>82</v>
      </c>
    </row>
    <row r="355" s="13" customFormat="1">
      <c r="A355" s="13"/>
      <c r="B355" s="226"/>
      <c r="C355" s="227"/>
      <c r="D355" s="219" t="s">
        <v>144</v>
      </c>
      <c r="E355" s="228" t="s">
        <v>19</v>
      </c>
      <c r="F355" s="229" t="s">
        <v>533</v>
      </c>
      <c r="G355" s="227"/>
      <c r="H355" s="230">
        <v>2.7000000000000002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144</v>
      </c>
      <c r="AU355" s="236" t="s">
        <v>82</v>
      </c>
      <c r="AV355" s="13" t="s">
        <v>82</v>
      </c>
      <c r="AW355" s="13" t="s">
        <v>32</v>
      </c>
      <c r="AX355" s="13" t="s">
        <v>80</v>
      </c>
      <c r="AY355" s="236" t="s">
        <v>130</v>
      </c>
    </row>
    <row r="356" s="2" customFormat="1" ht="21.75" customHeight="1">
      <c r="A356" s="40"/>
      <c r="B356" s="41"/>
      <c r="C356" s="206" t="s">
        <v>534</v>
      </c>
      <c r="D356" s="206" t="s">
        <v>133</v>
      </c>
      <c r="E356" s="207" t="s">
        <v>535</v>
      </c>
      <c r="F356" s="208" t="s">
        <v>536</v>
      </c>
      <c r="G356" s="209" t="s">
        <v>188</v>
      </c>
      <c r="H356" s="210">
        <v>8.8000000000000007</v>
      </c>
      <c r="I356" s="211"/>
      <c r="J356" s="212">
        <f>ROUND(I356*H356,2)</f>
        <v>0</v>
      </c>
      <c r="K356" s="208" t="s">
        <v>137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0.0055700000000000003</v>
      </c>
      <c r="R356" s="215">
        <f>Q356*H356</f>
        <v>0.049016000000000004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246</v>
      </c>
      <c r="AT356" s="217" t="s">
        <v>133</v>
      </c>
      <c r="AU356" s="217" t="s">
        <v>82</v>
      </c>
      <c r="AY356" s="19" t="s">
        <v>130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246</v>
      </c>
      <c r="BM356" s="217" t="s">
        <v>537</v>
      </c>
    </row>
    <row r="357" s="2" customFormat="1">
      <c r="A357" s="40"/>
      <c r="B357" s="41"/>
      <c r="C357" s="42"/>
      <c r="D357" s="219" t="s">
        <v>140</v>
      </c>
      <c r="E357" s="42"/>
      <c r="F357" s="220" t="s">
        <v>538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140</v>
      </c>
      <c r="AU357" s="19" t="s">
        <v>82</v>
      </c>
    </row>
    <row r="358" s="2" customFormat="1">
      <c r="A358" s="40"/>
      <c r="B358" s="41"/>
      <c r="C358" s="42"/>
      <c r="D358" s="224" t="s">
        <v>142</v>
      </c>
      <c r="E358" s="42"/>
      <c r="F358" s="225" t="s">
        <v>539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142</v>
      </c>
      <c r="AU358" s="19" t="s">
        <v>82</v>
      </c>
    </row>
    <row r="359" s="13" customFormat="1">
      <c r="A359" s="13"/>
      <c r="B359" s="226"/>
      <c r="C359" s="227"/>
      <c r="D359" s="219" t="s">
        <v>144</v>
      </c>
      <c r="E359" s="228" t="s">
        <v>19</v>
      </c>
      <c r="F359" s="229" t="s">
        <v>540</v>
      </c>
      <c r="G359" s="227"/>
      <c r="H359" s="230">
        <v>6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144</v>
      </c>
      <c r="AU359" s="236" t="s">
        <v>82</v>
      </c>
      <c r="AV359" s="13" t="s">
        <v>82</v>
      </c>
      <c r="AW359" s="13" t="s">
        <v>32</v>
      </c>
      <c r="AX359" s="13" t="s">
        <v>72</v>
      </c>
      <c r="AY359" s="236" t="s">
        <v>130</v>
      </c>
    </row>
    <row r="360" s="13" customFormat="1">
      <c r="A360" s="13"/>
      <c r="B360" s="226"/>
      <c r="C360" s="227"/>
      <c r="D360" s="219" t="s">
        <v>144</v>
      </c>
      <c r="E360" s="228" t="s">
        <v>19</v>
      </c>
      <c r="F360" s="229" t="s">
        <v>541</v>
      </c>
      <c r="G360" s="227"/>
      <c r="H360" s="230">
        <v>2.7999999999999998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144</v>
      </c>
      <c r="AU360" s="236" t="s">
        <v>82</v>
      </c>
      <c r="AV360" s="13" t="s">
        <v>82</v>
      </c>
      <c r="AW360" s="13" t="s">
        <v>32</v>
      </c>
      <c r="AX360" s="13" t="s">
        <v>72</v>
      </c>
      <c r="AY360" s="236" t="s">
        <v>130</v>
      </c>
    </row>
    <row r="361" s="14" customFormat="1">
      <c r="A361" s="14"/>
      <c r="B361" s="247"/>
      <c r="C361" s="248"/>
      <c r="D361" s="219" t="s">
        <v>144</v>
      </c>
      <c r="E361" s="249" t="s">
        <v>19</v>
      </c>
      <c r="F361" s="250" t="s">
        <v>178</v>
      </c>
      <c r="G361" s="248"/>
      <c r="H361" s="251">
        <v>8.8000000000000007</v>
      </c>
      <c r="I361" s="252"/>
      <c r="J361" s="248"/>
      <c r="K361" s="248"/>
      <c r="L361" s="253"/>
      <c r="M361" s="254"/>
      <c r="N361" s="255"/>
      <c r="O361" s="255"/>
      <c r="P361" s="255"/>
      <c r="Q361" s="255"/>
      <c r="R361" s="255"/>
      <c r="S361" s="255"/>
      <c r="T361" s="25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7" t="s">
        <v>144</v>
      </c>
      <c r="AU361" s="257" t="s">
        <v>82</v>
      </c>
      <c r="AV361" s="14" t="s">
        <v>138</v>
      </c>
      <c r="AW361" s="14" t="s">
        <v>32</v>
      </c>
      <c r="AX361" s="14" t="s">
        <v>80</v>
      </c>
      <c r="AY361" s="257" t="s">
        <v>130</v>
      </c>
    </row>
    <row r="362" s="2" customFormat="1" ht="16.5" customHeight="1">
      <c r="A362" s="40"/>
      <c r="B362" s="41"/>
      <c r="C362" s="206" t="s">
        <v>542</v>
      </c>
      <c r="D362" s="206" t="s">
        <v>133</v>
      </c>
      <c r="E362" s="207" t="s">
        <v>543</v>
      </c>
      <c r="F362" s="208" t="s">
        <v>544</v>
      </c>
      <c r="G362" s="209" t="s">
        <v>161</v>
      </c>
      <c r="H362" s="210">
        <v>0.049000000000000002</v>
      </c>
      <c r="I362" s="211"/>
      <c r="J362" s="212">
        <f>ROUND(I362*H362,2)</f>
        <v>0</v>
      </c>
      <c r="K362" s="208" t="s">
        <v>137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246</v>
      </c>
      <c r="AT362" s="217" t="s">
        <v>133</v>
      </c>
      <c r="AU362" s="217" t="s">
        <v>82</v>
      </c>
      <c r="AY362" s="19" t="s">
        <v>130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246</v>
      </c>
      <c r="BM362" s="217" t="s">
        <v>545</v>
      </c>
    </row>
    <row r="363" s="2" customFormat="1">
      <c r="A363" s="40"/>
      <c r="B363" s="41"/>
      <c r="C363" s="42"/>
      <c r="D363" s="219" t="s">
        <v>140</v>
      </c>
      <c r="E363" s="42"/>
      <c r="F363" s="220" t="s">
        <v>546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140</v>
      </c>
      <c r="AU363" s="19" t="s">
        <v>82</v>
      </c>
    </row>
    <row r="364" s="2" customFormat="1">
      <c r="A364" s="40"/>
      <c r="B364" s="41"/>
      <c r="C364" s="42"/>
      <c r="D364" s="224" t="s">
        <v>142</v>
      </c>
      <c r="E364" s="42"/>
      <c r="F364" s="225" t="s">
        <v>547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142</v>
      </c>
      <c r="AU364" s="19" t="s">
        <v>82</v>
      </c>
    </row>
    <row r="365" s="12" customFormat="1" ht="22.8" customHeight="1">
      <c r="A365" s="12"/>
      <c r="B365" s="190"/>
      <c r="C365" s="191"/>
      <c r="D365" s="192" t="s">
        <v>71</v>
      </c>
      <c r="E365" s="204" t="s">
        <v>548</v>
      </c>
      <c r="F365" s="204" t="s">
        <v>549</v>
      </c>
      <c r="G365" s="191"/>
      <c r="H365" s="191"/>
      <c r="I365" s="194"/>
      <c r="J365" s="205">
        <f>BK365</f>
        <v>0</v>
      </c>
      <c r="K365" s="191"/>
      <c r="L365" s="196"/>
      <c r="M365" s="197"/>
      <c r="N365" s="198"/>
      <c r="O365" s="198"/>
      <c r="P365" s="199">
        <f>SUM(P366:P433)</f>
        <v>0</v>
      </c>
      <c r="Q365" s="198"/>
      <c r="R365" s="199">
        <f>SUM(R366:R433)</f>
        <v>0.34626993</v>
      </c>
      <c r="S365" s="198"/>
      <c r="T365" s="200">
        <f>SUM(T366:T433)</f>
        <v>0.91759999999999997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1" t="s">
        <v>82</v>
      </c>
      <c r="AT365" s="202" t="s">
        <v>71</v>
      </c>
      <c r="AU365" s="202" t="s">
        <v>80</v>
      </c>
      <c r="AY365" s="201" t="s">
        <v>130</v>
      </c>
      <c r="BK365" s="203">
        <f>SUM(BK366:BK433)</f>
        <v>0</v>
      </c>
    </row>
    <row r="366" s="2" customFormat="1" ht="16.5" customHeight="1">
      <c r="A366" s="40"/>
      <c r="B366" s="41"/>
      <c r="C366" s="206" t="s">
        <v>550</v>
      </c>
      <c r="D366" s="206" t="s">
        <v>133</v>
      </c>
      <c r="E366" s="207" t="s">
        <v>551</v>
      </c>
      <c r="F366" s="208" t="s">
        <v>552</v>
      </c>
      <c r="G366" s="209" t="s">
        <v>153</v>
      </c>
      <c r="H366" s="210">
        <v>8.9789999999999992</v>
      </c>
      <c r="I366" s="211"/>
      <c r="J366" s="212">
        <f>ROUND(I366*H366,2)</f>
        <v>0</v>
      </c>
      <c r="K366" s="208" t="s">
        <v>137</v>
      </c>
      <c r="L366" s="46"/>
      <c r="M366" s="213" t="s">
        <v>19</v>
      </c>
      <c r="N366" s="214" t="s">
        <v>43</v>
      </c>
      <c r="O366" s="86"/>
      <c r="P366" s="215">
        <f>O366*H366</f>
        <v>0</v>
      </c>
      <c r="Q366" s="215">
        <v>0.00025000000000000001</v>
      </c>
      <c r="R366" s="215">
        <f>Q366*H366</f>
        <v>0.0022447499999999998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246</v>
      </c>
      <c r="AT366" s="217" t="s">
        <v>133</v>
      </c>
      <c r="AU366" s="217" t="s">
        <v>82</v>
      </c>
      <c r="AY366" s="19" t="s">
        <v>130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80</v>
      </c>
      <c r="BK366" s="218">
        <f>ROUND(I366*H366,2)</f>
        <v>0</v>
      </c>
      <c r="BL366" s="19" t="s">
        <v>246</v>
      </c>
      <c r="BM366" s="217" t="s">
        <v>553</v>
      </c>
    </row>
    <row r="367" s="2" customFormat="1">
      <c r="A367" s="40"/>
      <c r="B367" s="41"/>
      <c r="C367" s="42"/>
      <c r="D367" s="219" t="s">
        <v>140</v>
      </c>
      <c r="E367" s="42"/>
      <c r="F367" s="220" t="s">
        <v>554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140</v>
      </c>
      <c r="AU367" s="19" t="s">
        <v>82</v>
      </c>
    </row>
    <row r="368" s="2" customFormat="1">
      <c r="A368" s="40"/>
      <c r="B368" s="41"/>
      <c r="C368" s="42"/>
      <c r="D368" s="224" t="s">
        <v>142</v>
      </c>
      <c r="E368" s="42"/>
      <c r="F368" s="225" t="s">
        <v>555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142</v>
      </c>
      <c r="AU368" s="19" t="s">
        <v>82</v>
      </c>
    </row>
    <row r="369" s="13" customFormat="1">
      <c r="A369" s="13"/>
      <c r="B369" s="226"/>
      <c r="C369" s="227"/>
      <c r="D369" s="219" t="s">
        <v>144</v>
      </c>
      <c r="E369" s="228" t="s">
        <v>19</v>
      </c>
      <c r="F369" s="229" t="s">
        <v>556</v>
      </c>
      <c r="G369" s="227"/>
      <c r="H369" s="230">
        <v>8.9789999999999992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144</v>
      </c>
      <c r="AU369" s="236" t="s">
        <v>82</v>
      </c>
      <c r="AV369" s="13" t="s">
        <v>82</v>
      </c>
      <c r="AW369" s="13" t="s">
        <v>32</v>
      </c>
      <c r="AX369" s="13" t="s">
        <v>80</v>
      </c>
      <c r="AY369" s="236" t="s">
        <v>130</v>
      </c>
    </row>
    <row r="370" s="2" customFormat="1" ht="16.5" customHeight="1">
      <c r="A370" s="40"/>
      <c r="B370" s="41"/>
      <c r="C370" s="237" t="s">
        <v>557</v>
      </c>
      <c r="D370" s="237" t="s">
        <v>146</v>
      </c>
      <c r="E370" s="238" t="s">
        <v>558</v>
      </c>
      <c r="F370" s="239" t="s">
        <v>559</v>
      </c>
      <c r="G370" s="240" t="s">
        <v>153</v>
      </c>
      <c r="H370" s="241">
        <v>8.9789999999999992</v>
      </c>
      <c r="I370" s="242"/>
      <c r="J370" s="243">
        <f>ROUND(I370*H370,2)</f>
        <v>0</v>
      </c>
      <c r="K370" s="239" t="s">
        <v>137</v>
      </c>
      <c r="L370" s="244"/>
      <c r="M370" s="245" t="s">
        <v>19</v>
      </c>
      <c r="N370" s="246" t="s">
        <v>43</v>
      </c>
      <c r="O370" s="86"/>
      <c r="P370" s="215">
        <f>O370*H370</f>
        <v>0</v>
      </c>
      <c r="Q370" s="215">
        <v>0.036420000000000001</v>
      </c>
      <c r="R370" s="215">
        <f>Q370*H370</f>
        <v>0.32701517999999996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364</v>
      </c>
      <c r="AT370" s="217" t="s">
        <v>146</v>
      </c>
      <c r="AU370" s="217" t="s">
        <v>82</v>
      </c>
      <c r="AY370" s="19" t="s">
        <v>130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80</v>
      </c>
      <c r="BK370" s="218">
        <f>ROUND(I370*H370,2)</f>
        <v>0</v>
      </c>
      <c r="BL370" s="19" t="s">
        <v>246</v>
      </c>
      <c r="BM370" s="217" t="s">
        <v>560</v>
      </c>
    </row>
    <row r="371" s="2" customFormat="1">
      <c r="A371" s="40"/>
      <c r="B371" s="41"/>
      <c r="C371" s="42"/>
      <c r="D371" s="219" t="s">
        <v>140</v>
      </c>
      <c r="E371" s="42"/>
      <c r="F371" s="220" t="s">
        <v>559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140</v>
      </c>
      <c r="AU371" s="19" t="s">
        <v>82</v>
      </c>
    </row>
    <row r="372" s="13" customFormat="1">
      <c r="A372" s="13"/>
      <c r="B372" s="226"/>
      <c r="C372" s="227"/>
      <c r="D372" s="219" t="s">
        <v>144</v>
      </c>
      <c r="E372" s="228" t="s">
        <v>19</v>
      </c>
      <c r="F372" s="229" t="s">
        <v>561</v>
      </c>
      <c r="G372" s="227"/>
      <c r="H372" s="230">
        <v>8.9789999999999992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144</v>
      </c>
      <c r="AU372" s="236" t="s">
        <v>82</v>
      </c>
      <c r="AV372" s="13" t="s">
        <v>82</v>
      </c>
      <c r="AW372" s="13" t="s">
        <v>32</v>
      </c>
      <c r="AX372" s="13" t="s">
        <v>80</v>
      </c>
      <c r="AY372" s="236" t="s">
        <v>130</v>
      </c>
    </row>
    <row r="373" s="2" customFormat="1" ht="16.5" customHeight="1">
      <c r="A373" s="40"/>
      <c r="B373" s="41"/>
      <c r="C373" s="206" t="s">
        <v>562</v>
      </c>
      <c r="D373" s="206" t="s">
        <v>133</v>
      </c>
      <c r="E373" s="207" t="s">
        <v>563</v>
      </c>
      <c r="F373" s="208" t="s">
        <v>564</v>
      </c>
      <c r="G373" s="209" t="s">
        <v>136</v>
      </c>
      <c r="H373" s="210">
        <v>34</v>
      </c>
      <c r="I373" s="211"/>
      <c r="J373" s="212">
        <f>ROUND(I373*H373,2)</f>
        <v>0</v>
      </c>
      <c r="K373" s="208" t="s">
        <v>137</v>
      </c>
      <c r="L373" s="46"/>
      <c r="M373" s="213" t="s">
        <v>19</v>
      </c>
      <c r="N373" s="214" t="s">
        <v>43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246</v>
      </c>
      <c r="AT373" s="217" t="s">
        <v>133</v>
      </c>
      <c r="AU373" s="217" t="s">
        <v>82</v>
      </c>
      <c r="AY373" s="19" t="s">
        <v>130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80</v>
      </c>
      <c r="BK373" s="218">
        <f>ROUND(I373*H373,2)</f>
        <v>0</v>
      </c>
      <c r="BL373" s="19" t="s">
        <v>246</v>
      </c>
      <c r="BM373" s="217" t="s">
        <v>565</v>
      </c>
    </row>
    <row r="374" s="2" customFormat="1">
      <c r="A374" s="40"/>
      <c r="B374" s="41"/>
      <c r="C374" s="42"/>
      <c r="D374" s="219" t="s">
        <v>140</v>
      </c>
      <c r="E374" s="42"/>
      <c r="F374" s="220" t="s">
        <v>566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140</v>
      </c>
      <c r="AU374" s="19" t="s">
        <v>82</v>
      </c>
    </row>
    <row r="375" s="2" customFormat="1">
      <c r="A375" s="40"/>
      <c r="B375" s="41"/>
      <c r="C375" s="42"/>
      <c r="D375" s="224" t="s">
        <v>142</v>
      </c>
      <c r="E375" s="42"/>
      <c r="F375" s="225" t="s">
        <v>567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142</v>
      </c>
      <c r="AU375" s="19" t="s">
        <v>82</v>
      </c>
    </row>
    <row r="376" s="13" customFormat="1">
      <c r="A376" s="13"/>
      <c r="B376" s="226"/>
      <c r="C376" s="227"/>
      <c r="D376" s="219" t="s">
        <v>144</v>
      </c>
      <c r="E376" s="228" t="s">
        <v>19</v>
      </c>
      <c r="F376" s="229" t="s">
        <v>568</v>
      </c>
      <c r="G376" s="227"/>
      <c r="H376" s="230">
        <v>5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144</v>
      </c>
      <c r="AU376" s="236" t="s">
        <v>82</v>
      </c>
      <c r="AV376" s="13" t="s">
        <v>82</v>
      </c>
      <c r="AW376" s="13" t="s">
        <v>32</v>
      </c>
      <c r="AX376" s="13" t="s">
        <v>72</v>
      </c>
      <c r="AY376" s="236" t="s">
        <v>130</v>
      </c>
    </row>
    <row r="377" s="13" customFormat="1">
      <c r="A377" s="13"/>
      <c r="B377" s="226"/>
      <c r="C377" s="227"/>
      <c r="D377" s="219" t="s">
        <v>144</v>
      </c>
      <c r="E377" s="228" t="s">
        <v>19</v>
      </c>
      <c r="F377" s="229" t="s">
        <v>569</v>
      </c>
      <c r="G377" s="227"/>
      <c r="H377" s="230">
        <v>1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144</v>
      </c>
      <c r="AU377" s="236" t="s">
        <v>82</v>
      </c>
      <c r="AV377" s="13" t="s">
        <v>82</v>
      </c>
      <c r="AW377" s="13" t="s">
        <v>32</v>
      </c>
      <c r="AX377" s="13" t="s">
        <v>72</v>
      </c>
      <c r="AY377" s="236" t="s">
        <v>130</v>
      </c>
    </row>
    <row r="378" s="13" customFormat="1">
      <c r="A378" s="13"/>
      <c r="B378" s="226"/>
      <c r="C378" s="227"/>
      <c r="D378" s="219" t="s">
        <v>144</v>
      </c>
      <c r="E378" s="228" t="s">
        <v>19</v>
      </c>
      <c r="F378" s="229" t="s">
        <v>570</v>
      </c>
      <c r="G378" s="227"/>
      <c r="H378" s="230">
        <v>17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144</v>
      </c>
      <c r="AU378" s="236" t="s">
        <v>82</v>
      </c>
      <c r="AV378" s="13" t="s">
        <v>82</v>
      </c>
      <c r="AW378" s="13" t="s">
        <v>32</v>
      </c>
      <c r="AX378" s="13" t="s">
        <v>72</v>
      </c>
      <c r="AY378" s="236" t="s">
        <v>130</v>
      </c>
    </row>
    <row r="379" s="13" customFormat="1">
      <c r="A379" s="13"/>
      <c r="B379" s="226"/>
      <c r="C379" s="227"/>
      <c r="D379" s="219" t="s">
        <v>144</v>
      </c>
      <c r="E379" s="228" t="s">
        <v>19</v>
      </c>
      <c r="F379" s="229" t="s">
        <v>571</v>
      </c>
      <c r="G379" s="227"/>
      <c r="H379" s="230">
        <v>6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144</v>
      </c>
      <c r="AU379" s="236" t="s">
        <v>82</v>
      </c>
      <c r="AV379" s="13" t="s">
        <v>82</v>
      </c>
      <c r="AW379" s="13" t="s">
        <v>32</v>
      </c>
      <c r="AX379" s="13" t="s">
        <v>72</v>
      </c>
      <c r="AY379" s="236" t="s">
        <v>130</v>
      </c>
    </row>
    <row r="380" s="13" customFormat="1">
      <c r="A380" s="13"/>
      <c r="B380" s="226"/>
      <c r="C380" s="227"/>
      <c r="D380" s="219" t="s">
        <v>144</v>
      </c>
      <c r="E380" s="228" t="s">
        <v>19</v>
      </c>
      <c r="F380" s="229" t="s">
        <v>572</v>
      </c>
      <c r="G380" s="227"/>
      <c r="H380" s="230">
        <v>4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144</v>
      </c>
      <c r="AU380" s="236" t="s">
        <v>82</v>
      </c>
      <c r="AV380" s="13" t="s">
        <v>82</v>
      </c>
      <c r="AW380" s="13" t="s">
        <v>32</v>
      </c>
      <c r="AX380" s="13" t="s">
        <v>72</v>
      </c>
      <c r="AY380" s="236" t="s">
        <v>130</v>
      </c>
    </row>
    <row r="381" s="13" customFormat="1">
      <c r="A381" s="13"/>
      <c r="B381" s="226"/>
      <c r="C381" s="227"/>
      <c r="D381" s="219" t="s">
        <v>144</v>
      </c>
      <c r="E381" s="228" t="s">
        <v>19</v>
      </c>
      <c r="F381" s="229" t="s">
        <v>282</v>
      </c>
      <c r="G381" s="227"/>
      <c r="H381" s="230">
        <v>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144</v>
      </c>
      <c r="AU381" s="236" t="s">
        <v>82</v>
      </c>
      <c r="AV381" s="13" t="s">
        <v>82</v>
      </c>
      <c r="AW381" s="13" t="s">
        <v>32</v>
      </c>
      <c r="AX381" s="13" t="s">
        <v>72</v>
      </c>
      <c r="AY381" s="236" t="s">
        <v>130</v>
      </c>
    </row>
    <row r="382" s="14" customFormat="1">
      <c r="A382" s="14"/>
      <c r="B382" s="247"/>
      <c r="C382" s="248"/>
      <c r="D382" s="219" t="s">
        <v>144</v>
      </c>
      <c r="E382" s="249" t="s">
        <v>19</v>
      </c>
      <c r="F382" s="250" t="s">
        <v>178</v>
      </c>
      <c r="G382" s="248"/>
      <c r="H382" s="251">
        <v>34</v>
      </c>
      <c r="I382" s="252"/>
      <c r="J382" s="248"/>
      <c r="K382" s="248"/>
      <c r="L382" s="253"/>
      <c r="M382" s="254"/>
      <c r="N382" s="255"/>
      <c r="O382" s="255"/>
      <c r="P382" s="255"/>
      <c r="Q382" s="255"/>
      <c r="R382" s="255"/>
      <c r="S382" s="255"/>
      <c r="T382" s="25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7" t="s">
        <v>144</v>
      </c>
      <c r="AU382" s="257" t="s">
        <v>82</v>
      </c>
      <c r="AV382" s="14" t="s">
        <v>138</v>
      </c>
      <c r="AW382" s="14" t="s">
        <v>32</v>
      </c>
      <c r="AX382" s="14" t="s">
        <v>80</v>
      </c>
      <c r="AY382" s="257" t="s">
        <v>130</v>
      </c>
    </row>
    <row r="383" s="2" customFormat="1" ht="16.5" customHeight="1">
      <c r="A383" s="40"/>
      <c r="B383" s="41"/>
      <c r="C383" s="237" t="s">
        <v>573</v>
      </c>
      <c r="D383" s="237" t="s">
        <v>146</v>
      </c>
      <c r="E383" s="238" t="s">
        <v>574</v>
      </c>
      <c r="F383" s="239" t="s">
        <v>575</v>
      </c>
      <c r="G383" s="240" t="s">
        <v>136</v>
      </c>
      <c r="H383" s="241">
        <v>5</v>
      </c>
      <c r="I383" s="242"/>
      <c r="J383" s="243">
        <f>ROUND(I383*H383,2)</f>
        <v>0</v>
      </c>
      <c r="K383" s="239" t="s">
        <v>19</v>
      </c>
      <c r="L383" s="244"/>
      <c r="M383" s="245" t="s">
        <v>19</v>
      </c>
      <c r="N383" s="246" t="s">
        <v>43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364</v>
      </c>
      <c r="AT383" s="217" t="s">
        <v>146</v>
      </c>
      <c r="AU383" s="217" t="s">
        <v>82</v>
      </c>
      <c r="AY383" s="19" t="s">
        <v>130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80</v>
      </c>
      <c r="BK383" s="218">
        <f>ROUND(I383*H383,2)</f>
        <v>0</v>
      </c>
      <c r="BL383" s="19" t="s">
        <v>246</v>
      </c>
      <c r="BM383" s="217" t="s">
        <v>576</v>
      </c>
    </row>
    <row r="384" s="2" customFormat="1">
      <c r="A384" s="40"/>
      <c r="B384" s="41"/>
      <c r="C384" s="42"/>
      <c r="D384" s="219" t="s">
        <v>140</v>
      </c>
      <c r="E384" s="42"/>
      <c r="F384" s="220" t="s">
        <v>575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140</v>
      </c>
      <c r="AU384" s="19" t="s">
        <v>82</v>
      </c>
    </row>
    <row r="385" s="2" customFormat="1" ht="16.5" customHeight="1">
      <c r="A385" s="40"/>
      <c r="B385" s="41"/>
      <c r="C385" s="237" t="s">
        <v>577</v>
      </c>
      <c r="D385" s="237" t="s">
        <v>146</v>
      </c>
      <c r="E385" s="238" t="s">
        <v>578</v>
      </c>
      <c r="F385" s="239" t="s">
        <v>579</v>
      </c>
      <c r="G385" s="240" t="s">
        <v>136</v>
      </c>
      <c r="H385" s="241">
        <v>6</v>
      </c>
      <c r="I385" s="242"/>
      <c r="J385" s="243">
        <f>ROUND(I385*H385,2)</f>
        <v>0</v>
      </c>
      <c r="K385" s="239" t="s">
        <v>19</v>
      </c>
      <c r="L385" s="244"/>
      <c r="M385" s="245" t="s">
        <v>19</v>
      </c>
      <c r="N385" s="246" t="s">
        <v>43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364</v>
      </c>
      <c r="AT385" s="217" t="s">
        <v>146</v>
      </c>
      <c r="AU385" s="217" t="s">
        <v>82</v>
      </c>
      <c r="AY385" s="19" t="s">
        <v>130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246</v>
      </c>
      <c r="BM385" s="217" t="s">
        <v>580</v>
      </c>
    </row>
    <row r="386" s="2" customFormat="1">
      <c r="A386" s="40"/>
      <c r="B386" s="41"/>
      <c r="C386" s="42"/>
      <c r="D386" s="219" t="s">
        <v>140</v>
      </c>
      <c r="E386" s="42"/>
      <c r="F386" s="220" t="s">
        <v>579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140</v>
      </c>
      <c r="AU386" s="19" t="s">
        <v>82</v>
      </c>
    </row>
    <row r="387" s="2" customFormat="1" ht="16.5" customHeight="1">
      <c r="A387" s="40"/>
      <c r="B387" s="41"/>
      <c r="C387" s="237" t="s">
        <v>581</v>
      </c>
      <c r="D387" s="237" t="s">
        <v>146</v>
      </c>
      <c r="E387" s="238" t="s">
        <v>582</v>
      </c>
      <c r="F387" s="239" t="s">
        <v>583</v>
      </c>
      <c r="G387" s="240" t="s">
        <v>136</v>
      </c>
      <c r="H387" s="241">
        <v>1</v>
      </c>
      <c r="I387" s="242"/>
      <c r="J387" s="243">
        <f>ROUND(I387*H387,2)</f>
        <v>0</v>
      </c>
      <c r="K387" s="239" t="s">
        <v>19</v>
      </c>
      <c r="L387" s="244"/>
      <c r="M387" s="245" t="s">
        <v>19</v>
      </c>
      <c r="N387" s="246" t="s">
        <v>43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364</v>
      </c>
      <c r="AT387" s="217" t="s">
        <v>146</v>
      </c>
      <c r="AU387" s="217" t="s">
        <v>82</v>
      </c>
      <c r="AY387" s="19" t="s">
        <v>130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80</v>
      </c>
      <c r="BK387" s="218">
        <f>ROUND(I387*H387,2)</f>
        <v>0</v>
      </c>
      <c r="BL387" s="19" t="s">
        <v>246</v>
      </c>
      <c r="BM387" s="217" t="s">
        <v>584</v>
      </c>
    </row>
    <row r="388" s="2" customFormat="1">
      <c r="A388" s="40"/>
      <c r="B388" s="41"/>
      <c r="C388" s="42"/>
      <c r="D388" s="219" t="s">
        <v>140</v>
      </c>
      <c r="E388" s="42"/>
      <c r="F388" s="220" t="s">
        <v>583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140</v>
      </c>
      <c r="AU388" s="19" t="s">
        <v>82</v>
      </c>
    </row>
    <row r="389" s="2" customFormat="1" ht="16.5" customHeight="1">
      <c r="A389" s="40"/>
      <c r="B389" s="41"/>
      <c r="C389" s="237" t="s">
        <v>585</v>
      </c>
      <c r="D389" s="237" t="s">
        <v>146</v>
      </c>
      <c r="E389" s="238" t="s">
        <v>586</v>
      </c>
      <c r="F389" s="239" t="s">
        <v>583</v>
      </c>
      <c r="G389" s="240" t="s">
        <v>136</v>
      </c>
      <c r="H389" s="241">
        <v>4</v>
      </c>
      <c r="I389" s="242"/>
      <c r="J389" s="243">
        <f>ROUND(I389*H389,2)</f>
        <v>0</v>
      </c>
      <c r="K389" s="239" t="s">
        <v>19</v>
      </c>
      <c r="L389" s="244"/>
      <c r="M389" s="245" t="s">
        <v>19</v>
      </c>
      <c r="N389" s="246" t="s">
        <v>43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364</v>
      </c>
      <c r="AT389" s="217" t="s">
        <v>146</v>
      </c>
      <c r="AU389" s="217" t="s">
        <v>82</v>
      </c>
      <c r="AY389" s="19" t="s">
        <v>130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80</v>
      </c>
      <c r="BK389" s="218">
        <f>ROUND(I389*H389,2)</f>
        <v>0</v>
      </c>
      <c r="BL389" s="19" t="s">
        <v>246</v>
      </c>
      <c r="BM389" s="217" t="s">
        <v>587</v>
      </c>
    </row>
    <row r="390" s="2" customFormat="1">
      <c r="A390" s="40"/>
      <c r="B390" s="41"/>
      <c r="C390" s="42"/>
      <c r="D390" s="219" t="s">
        <v>140</v>
      </c>
      <c r="E390" s="42"/>
      <c r="F390" s="220" t="s">
        <v>588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140</v>
      </c>
      <c r="AU390" s="19" t="s">
        <v>82</v>
      </c>
    </row>
    <row r="391" s="13" customFormat="1">
      <c r="A391" s="13"/>
      <c r="B391" s="226"/>
      <c r="C391" s="227"/>
      <c r="D391" s="219" t="s">
        <v>144</v>
      </c>
      <c r="E391" s="228" t="s">
        <v>19</v>
      </c>
      <c r="F391" s="229" t="s">
        <v>589</v>
      </c>
      <c r="G391" s="227"/>
      <c r="H391" s="230">
        <v>4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144</v>
      </c>
      <c r="AU391" s="236" t="s">
        <v>82</v>
      </c>
      <c r="AV391" s="13" t="s">
        <v>82</v>
      </c>
      <c r="AW391" s="13" t="s">
        <v>32</v>
      </c>
      <c r="AX391" s="13" t="s">
        <v>72</v>
      </c>
      <c r="AY391" s="236" t="s">
        <v>130</v>
      </c>
    </row>
    <row r="392" s="14" customFormat="1">
      <c r="A392" s="14"/>
      <c r="B392" s="247"/>
      <c r="C392" s="248"/>
      <c r="D392" s="219" t="s">
        <v>144</v>
      </c>
      <c r="E392" s="249" t="s">
        <v>19</v>
      </c>
      <c r="F392" s="250" t="s">
        <v>178</v>
      </c>
      <c r="G392" s="248"/>
      <c r="H392" s="251">
        <v>4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144</v>
      </c>
      <c r="AU392" s="257" t="s">
        <v>82</v>
      </c>
      <c r="AV392" s="14" t="s">
        <v>138</v>
      </c>
      <c r="AW392" s="14" t="s">
        <v>32</v>
      </c>
      <c r="AX392" s="14" t="s">
        <v>80</v>
      </c>
      <c r="AY392" s="257" t="s">
        <v>130</v>
      </c>
    </row>
    <row r="393" s="2" customFormat="1" ht="16.5" customHeight="1">
      <c r="A393" s="40"/>
      <c r="B393" s="41"/>
      <c r="C393" s="237" t="s">
        <v>590</v>
      </c>
      <c r="D393" s="237" t="s">
        <v>146</v>
      </c>
      <c r="E393" s="238" t="s">
        <v>591</v>
      </c>
      <c r="F393" s="239" t="s">
        <v>583</v>
      </c>
      <c r="G393" s="240" t="s">
        <v>136</v>
      </c>
      <c r="H393" s="241">
        <v>1</v>
      </c>
      <c r="I393" s="242"/>
      <c r="J393" s="243">
        <f>ROUND(I393*H393,2)</f>
        <v>0</v>
      </c>
      <c r="K393" s="239" t="s">
        <v>19</v>
      </c>
      <c r="L393" s="244"/>
      <c r="M393" s="245" t="s">
        <v>19</v>
      </c>
      <c r="N393" s="246" t="s">
        <v>43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364</v>
      </c>
      <c r="AT393" s="217" t="s">
        <v>146</v>
      </c>
      <c r="AU393" s="217" t="s">
        <v>82</v>
      </c>
      <c r="AY393" s="19" t="s">
        <v>130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80</v>
      </c>
      <c r="BK393" s="218">
        <f>ROUND(I393*H393,2)</f>
        <v>0</v>
      </c>
      <c r="BL393" s="19" t="s">
        <v>246</v>
      </c>
      <c r="BM393" s="217" t="s">
        <v>592</v>
      </c>
    </row>
    <row r="394" s="2" customFormat="1">
      <c r="A394" s="40"/>
      <c r="B394" s="41"/>
      <c r="C394" s="42"/>
      <c r="D394" s="219" t="s">
        <v>140</v>
      </c>
      <c r="E394" s="42"/>
      <c r="F394" s="220" t="s">
        <v>593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140</v>
      </c>
      <c r="AU394" s="19" t="s">
        <v>82</v>
      </c>
    </row>
    <row r="395" s="13" customFormat="1">
      <c r="A395" s="13"/>
      <c r="B395" s="226"/>
      <c r="C395" s="227"/>
      <c r="D395" s="219" t="s">
        <v>144</v>
      </c>
      <c r="E395" s="228" t="s">
        <v>19</v>
      </c>
      <c r="F395" s="229" t="s">
        <v>594</v>
      </c>
      <c r="G395" s="227"/>
      <c r="H395" s="230">
        <v>1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144</v>
      </c>
      <c r="AU395" s="236" t="s">
        <v>82</v>
      </c>
      <c r="AV395" s="13" t="s">
        <v>82</v>
      </c>
      <c r="AW395" s="13" t="s">
        <v>32</v>
      </c>
      <c r="AX395" s="13" t="s">
        <v>72</v>
      </c>
      <c r="AY395" s="236" t="s">
        <v>130</v>
      </c>
    </row>
    <row r="396" s="14" customFormat="1">
      <c r="A396" s="14"/>
      <c r="B396" s="247"/>
      <c r="C396" s="248"/>
      <c r="D396" s="219" t="s">
        <v>144</v>
      </c>
      <c r="E396" s="249" t="s">
        <v>19</v>
      </c>
      <c r="F396" s="250" t="s">
        <v>178</v>
      </c>
      <c r="G396" s="248"/>
      <c r="H396" s="251">
        <v>1</v>
      </c>
      <c r="I396" s="252"/>
      <c r="J396" s="248"/>
      <c r="K396" s="248"/>
      <c r="L396" s="253"/>
      <c r="M396" s="254"/>
      <c r="N396" s="255"/>
      <c r="O396" s="255"/>
      <c r="P396" s="255"/>
      <c r="Q396" s="255"/>
      <c r="R396" s="255"/>
      <c r="S396" s="255"/>
      <c r="T396" s="25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7" t="s">
        <v>144</v>
      </c>
      <c r="AU396" s="257" t="s">
        <v>82</v>
      </c>
      <c r="AV396" s="14" t="s">
        <v>138</v>
      </c>
      <c r="AW396" s="14" t="s">
        <v>32</v>
      </c>
      <c r="AX396" s="14" t="s">
        <v>80</v>
      </c>
      <c r="AY396" s="257" t="s">
        <v>130</v>
      </c>
    </row>
    <row r="397" s="2" customFormat="1" ht="16.5" customHeight="1">
      <c r="A397" s="40"/>
      <c r="B397" s="41"/>
      <c r="C397" s="206" t="s">
        <v>595</v>
      </c>
      <c r="D397" s="206" t="s">
        <v>133</v>
      </c>
      <c r="E397" s="207" t="s">
        <v>596</v>
      </c>
      <c r="F397" s="208" t="s">
        <v>597</v>
      </c>
      <c r="G397" s="209" t="s">
        <v>136</v>
      </c>
      <c r="H397" s="210">
        <v>3</v>
      </c>
      <c r="I397" s="211"/>
      <c r="J397" s="212">
        <f>ROUND(I397*H397,2)</f>
        <v>0</v>
      </c>
      <c r="K397" s="208" t="s">
        <v>137</v>
      </c>
      <c r="L397" s="46"/>
      <c r="M397" s="213" t="s">
        <v>19</v>
      </c>
      <c r="N397" s="214" t="s">
        <v>43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246</v>
      </c>
      <c r="AT397" s="217" t="s">
        <v>133</v>
      </c>
      <c r="AU397" s="217" t="s">
        <v>82</v>
      </c>
      <c r="AY397" s="19" t="s">
        <v>130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80</v>
      </c>
      <c r="BK397" s="218">
        <f>ROUND(I397*H397,2)</f>
        <v>0</v>
      </c>
      <c r="BL397" s="19" t="s">
        <v>246</v>
      </c>
      <c r="BM397" s="217" t="s">
        <v>598</v>
      </c>
    </row>
    <row r="398" s="2" customFormat="1">
      <c r="A398" s="40"/>
      <c r="B398" s="41"/>
      <c r="C398" s="42"/>
      <c r="D398" s="219" t="s">
        <v>140</v>
      </c>
      <c r="E398" s="42"/>
      <c r="F398" s="220" t="s">
        <v>599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140</v>
      </c>
      <c r="AU398" s="19" t="s">
        <v>82</v>
      </c>
    </row>
    <row r="399" s="2" customFormat="1">
      <c r="A399" s="40"/>
      <c r="B399" s="41"/>
      <c r="C399" s="42"/>
      <c r="D399" s="224" t="s">
        <v>142</v>
      </c>
      <c r="E399" s="42"/>
      <c r="F399" s="225" t="s">
        <v>600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142</v>
      </c>
      <c r="AU399" s="19" t="s">
        <v>82</v>
      </c>
    </row>
    <row r="400" s="13" customFormat="1">
      <c r="A400" s="13"/>
      <c r="B400" s="226"/>
      <c r="C400" s="227"/>
      <c r="D400" s="219" t="s">
        <v>144</v>
      </c>
      <c r="E400" s="228" t="s">
        <v>19</v>
      </c>
      <c r="F400" s="229" t="s">
        <v>601</v>
      </c>
      <c r="G400" s="227"/>
      <c r="H400" s="230">
        <v>2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144</v>
      </c>
      <c r="AU400" s="236" t="s">
        <v>82</v>
      </c>
      <c r="AV400" s="13" t="s">
        <v>82</v>
      </c>
      <c r="AW400" s="13" t="s">
        <v>32</v>
      </c>
      <c r="AX400" s="13" t="s">
        <v>72</v>
      </c>
      <c r="AY400" s="236" t="s">
        <v>130</v>
      </c>
    </row>
    <row r="401" s="13" customFormat="1">
      <c r="A401" s="13"/>
      <c r="B401" s="226"/>
      <c r="C401" s="227"/>
      <c r="D401" s="219" t="s">
        <v>144</v>
      </c>
      <c r="E401" s="228" t="s">
        <v>19</v>
      </c>
      <c r="F401" s="229" t="s">
        <v>602</v>
      </c>
      <c r="G401" s="227"/>
      <c r="H401" s="230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144</v>
      </c>
      <c r="AU401" s="236" t="s">
        <v>82</v>
      </c>
      <c r="AV401" s="13" t="s">
        <v>82</v>
      </c>
      <c r="AW401" s="13" t="s">
        <v>32</v>
      </c>
      <c r="AX401" s="13" t="s">
        <v>72</v>
      </c>
      <c r="AY401" s="236" t="s">
        <v>130</v>
      </c>
    </row>
    <row r="402" s="14" customFormat="1">
      <c r="A402" s="14"/>
      <c r="B402" s="247"/>
      <c r="C402" s="248"/>
      <c r="D402" s="219" t="s">
        <v>144</v>
      </c>
      <c r="E402" s="249" t="s">
        <v>19</v>
      </c>
      <c r="F402" s="250" t="s">
        <v>178</v>
      </c>
      <c r="G402" s="248"/>
      <c r="H402" s="251">
        <v>3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144</v>
      </c>
      <c r="AU402" s="257" t="s">
        <v>82</v>
      </c>
      <c r="AV402" s="14" t="s">
        <v>138</v>
      </c>
      <c r="AW402" s="14" t="s">
        <v>32</v>
      </c>
      <c r="AX402" s="14" t="s">
        <v>80</v>
      </c>
      <c r="AY402" s="257" t="s">
        <v>130</v>
      </c>
    </row>
    <row r="403" s="2" customFormat="1" ht="16.5" customHeight="1">
      <c r="A403" s="40"/>
      <c r="B403" s="41"/>
      <c r="C403" s="237" t="s">
        <v>603</v>
      </c>
      <c r="D403" s="237" t="s">
        <v>146</v>
      </c>
      <c r="E403" s="238" t="s">
        <v>604</v>
      </c>
      <c r="F403" s="239" t="s">
        <v>605</v>
      </c>
      <c r="G403" s="240" t="s">
        <v>136</v>
      </c>
      <c r="H403" s="241">
        <v>2</v>
      </c>
      <c r="I403" s="242"/>
      <c r="J403" s="243">
        <f>ROUND(I403*H403,2)</f>
        <v>0</v>
      </c>
      <c r="K403" s="239" t="s">
        <v>19</v>
      </c>
      <c r="L403" s="244"/>
      <c r="M403" s="245" t="s">
        <v>19</v>
      </c>
      <c r="N403" s="246" t="s">
        <v>43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364</v>
      </c>
      <c r="AT403" s="217" t="s">
        <v>146</v>
      </c>
      <c r="AU403" s="217" t="s">
        <v>82</v>
      </c>
      <c r="AY403" s="19" t="s">
        <v>130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80</v>
      </c>
      <c r="BK403" s="218">
        <f>ROUND(I403*H403,2)</f>
        <v>0</v>
      </c>
      <c r="BL403" s="19" t="s">
        <v>246</v>
      </c>
      <c r="BM403" s="217" t="s">
        <v>606</v>
      </c>
    </row>
    <row r="404" s="2" customFormat="1">
      <c r="A404" s="40"/>
      <c r="B404" s="41"/>
      <c r="C404" s="42"/>
      <c r="D404" s="219" t="s">
        <v>140</v>
      </c>
      <c r="E404" s="42"/>
      <c r="F404" s="220" t="s">
        <v>607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140</v>
      </c>
      <c r="AU404" s="19" t="s">
        <v>82</v>
      </c>
    </row>
    <row r="405" s="13" customFormat="1">
      <c r="A405" s="13"/>
      <c r="B405" s="226"/>
      <c r="C405" s="227"/>
      <c r="D405" s="219" t="s">
        <v>144</v>
      </c>
      <c r="E405" s="228" t="s">
        <v>19</v>
      </c>
      <c r="F405" s="229" t="s">
        <v>608</v>
      </c>
      <c r="G405" s="227"/>
      <c r="H405" s="230">
        <v>2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144</v>
      </c>
      <c r="AU405" s="236" t="s">
        <v>82</v>
      </c>
      <c r="AV405" s="13" t="s">
        <v>82</v>
      </c>
      <c r="AW405" s="13" t="s">
        <v>32</v>
      </c>
      <c r="AX405" s="13" t="s">
        <v>80</v>
      </c>
      <c r="AY405" s="236" t="s">
        <v>130</v>
      </c>
    </row>
    <row r="406" s="2" customFormat="1" ht="16.5" customHeight="1">
      <c r="A406" s="40"/>
      <c r="B406" s="41"/>
      <c r="C406" s="206" t="s">
        <v>609</v>
      </c>
      <c r="D406" s="206" t="s">
        <v>133</v>
      </c>
      <c r="E406" s="207" t="s">
        <v>610</v>
      </c>
      <c r="F406" s="208" t="s">
        <v>611</v>
      </c>
      <c r="G406" s="209" t="s">
        <v>188</v>
      </c>
      <c r="H406" s="210">
        <v>2.7000000000000002</v>
      </c>
      <c r="I406" s="211"/>
      <c r="J406" s="212">
        <f>ROUND(I406*H406,2)</f>
        <v>0</v>
      </c>
      <c r="K406" s="208" t="s">
        <v>137</v>
      </c>
      <c r="L406" s="46"/>
      <c r="M406" s="213" t="s">
        <v>19</v>
      </c>
      <c r="N406" s="214" t="s">
        <v>43</v>
      </c>
      <c r="O406" s="86"/>
      <c r="P406" s="215">
        <f>O406*H406</f>
        <v>0</v>
      </c>
      <c r="Q406" s="215">
        <v>0</v>
      </c>
      <c r="R406" s="215">
        <f>Q406*H406</f>
        <v>0</v>
      </c>
      <c r="S406" s="215">
        <v>0.002</v>
      </c>
      <c r="T406" s="216">
        <f>S406*H406</f>
        <v>0.0054000000000000003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246</v>
      </c>
      <c r="AT406" s="217" t="s">
        <v>133</v>
      </c>
      <c r="AU406" s="217" t="s">
        <v>82</v>
      </c>
      <c r="AY406" s="19" t="s">
        <v>130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80</v>
      </c>
      <c r="BK406" s="218">
        <f>ROUND(I406*H406,2)</f>
        <v>0</v>
      </c>
      <c r="BL406" s="19" t="s">
        <v>246</v>
      </c>
      <c r="BM406" s="217" t="s">
        <v>612</v>
      </c>
    </row>
    <row r="407" s="2" customFormat="1">
      <c r="A407" s="40"/>
      <c r="B407" s="41"/>
      <c r="C407" s="42"/>
      <c r="D407" s="219" t="s">
        <v>140</v>
      </c>
      <c r="E407" s="42"/>
      <c r="F407" s="220" t="s">
        <v>613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140</v>
      </c>
      <c r="AU407" s="19" t="s">
        <v>82</v>
      </c>
    </row>
    <row r="408" s="2" customFormat="1">
      <c r="A408" s="40"/>
      <c r="B408" s="41"/>
      <c r="C408" s="42"/>
      <c r="D408" s="224" t="s">
        <v>142</v>
      </c>
      <c r="E408" s="42"/>
      <c r="F408" s="225" t="s">
        <v>614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142</v>
      </c>
      <c r="AU408" s="19" t="s">
        <v>82</v>
      </c>
    </row>
    <row r="409" s="13" customFormat="1">
      <c r="A409" s="13"/>
      <c r="B409" s="226"/>
      <c r="C409" s="227"/>
      <c r="D409" s="219" t="s">
        <v>144</v>
      </c>
      <c r="E409" s="228" t="s">
        <v>19</v>
      </c>
      <c r="F409" s="229" t="s">
        <v>615</v>
      </c>
      <c r="G409" s="227"/>
      <c r="H409" s="230">
        <v>2.7000000000000002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144</v>
      </c>
      <c r="AU409" s="236" t="s">
        <v>82</v>
      </c>
      <c r="AV409" s="13" t="s">
        <v>82</v>
      </c>
      <c r="AW409" s="13" t="s">
        <v>32</v>
      </c>
      <c r="AX409" s="13" t="s">
        <v>80</v>
      </c>
      <c r="AY409" s="236" t="s">
        <v>130</v>
      </c>
    </row>
    <row r="410" s="2" customFormat="1" ht="16.5" customHeight="1">
      <c r="A410" s="40"/>
      <c r="B410" s="41"/>
      <c r="C410" s="206" t="s">
        <v>616</v>
      </c>
      <c r="D410" s="206" t="s">
        <v>133</v>
      </c>
      <c r="E410" s="207" t="s">
        <v>617</v>
      </c>
      <c r="F410" s="208" t="s">
        <v>618</v>
      </c>
      <c r="G410" s="209" t="s">
        <v>136</v>
      </c>
      <c r="H410" s="210">
        <v>32</v>
      </c>
      <c r="I410" s="211"/>
      <c r="J410" s="212">
        <f>ROUND(I410*H410,2)</f>
        <v>0</v>
      </c>
      <c r="K410" s="208" t="s">
        <v>137</v>
      </c>
      <c r="L410" s="46"/>
      <c r="M410" s="213" t="s">
        <v>19</v>
      </c>
      <c r="N410" s="214" t="s">
        <v>43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0.028000000000000001</v>
      </c>
      <c r="T410" s="216">
        <f>S410*H410</f>
        <v>0.89600000000000002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246</v>
      </c>
      <c r="AT410" s="217" t="s">
        <v>133</v>
      </c>
      <c r="AU410" s="217" t="s">
        <v>82</v>
      </c>
      <c r="AY410" s="19" t="s">
        <v>130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80</v>
      </c>
      <c r="BK410" s="218">
        <f>ROUND(I410*H410,2)</f>
        <v>0</v>
      </c>
      <c r="BL410" s="19" t="s">
        <v>246</v>
      </c>
      <c r="BM410" s="217" t="s">
        <v>619</v>
      </c>
    </row>
    <row r="411" s="2" customFormat="1">
      <c r="A411" s="40"/>
      <c r="B411" s="41"/>
      <c r="C411" s="42"/>
      <c r="D411" s="219" t="s">
        <v>140</v>
      </c>
      <c r="E411" s="42"/>
      <c r="F411" s="220" t="s">
        <v>620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140</v>
      </c>
      <c r="AU411" s="19" t="s">
        <v>82</v>
      </c>
    </row>
    <row r="412" s="2" customFormat="1">
      <c r="A412" s="40"/>
      <c r="B412" s="41"/>
      <c r="C412" s="42"/>
      <c r="D412" s="224" t="s">
        <v>142</v>
      </c>
      <c r="E412" s="42"/>
      <c r="F412" s="225" t="s">
        <v>621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142</v>
      </c>
      <c r="AU412" s="19" t="s">
        <v>82</v>
      </c>
    </row>
    <row r="413" s="13" customFormat="1">
      <c r="A413" s="13"/>
      <c r="B413" s="226"/>
      <c r="C413" s="227"/>
      <c r="D413" s="219" t="s">
        <v>144</v>
      </c>
      <c r="E413" s="228" t="s">
        <v>19</v>
      </c>
      <c r="F413" s="229" t="s">
        <v>622</v>
      </c>
      <c r="G413" s="227"/>
      <c r="H413" s="230">
        <v>10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144</v>
      </c>
      <c r="AU413" s="236" t="s">
        <v>82</v>
      </c>
      <c r="AV413" s="13" t="s">
        <v>82</v>
      </c>
      <c r="AW413" s="13" t="s">
        <v>32</v>
      </c>
      <c r="AX413" s="13" t="s">
        <v>72</v>
      </c>
      <c r="AY413" s="236" t="s">
        <v>130</v>
      </c>
    </row>
    <row r="414" s="13" customFormat="1">
      <c r="A414" s="13"/>
      <c r="B414" s="226"/>
      <c r="C414" s="227"/>
      <c r="D414" s="219" t="s">
        <v>144</v>
      </c>
      <c r="E414" s="228" t="s">
        <v>19</v>
      </c>
      <c r="F414" s="229" t="s">
        <v>623</v>
      </c>
      <c r="G414" s="227"/>
      <c r="H414" s="230">
        <v>7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144</v>
      </c>
      <c r="AU414" s="236" t="s">
        <v>82</v>
      </c>
      <c r="AV414" s="13" t="s">
        <v>82</v>
      </c>
      <c r="AW414" s="13" t="s">
        <v>32</v>
      </c>
      <c r="AX414" s="13" t="s">
        <v>72</v>
      </c>
      <c r="AY414" s="236" t="s">
        <v>130</v>
      </c>
    </row>
    <row r="415" s="13" customFormat="1">
      <c r="A415" s="13"/>
      <c r="B415" s="226"/>
      <c r="C415" s="227"/>
      <c r="D415" s="219" t="s">
        <v>144</v>
      </c>
      <c r="E415" s="228" t="s">
        <v>19</v>
      </c>
      <c r="F415" s="229" t="s">
        <v>624</v>
      </c>
      <c r="G415" s="227"/>
      <c r="H415" s="230">
        <v>2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144</v>
      </c>
      <c r="AU415" s="236" t="s">
        <v>82</v>
      </c>
      <c r="AV415" s="13" t="s">
        <v>82</v>
      </c>
      <c r="AW415" s="13" t="s">
        <v>32</v>
      </c>
      <c r="AX415" s="13" t="s">
        <v>72</v>
      </c>
      <c r="AY415" s="236" t="s">
        <v>130</v>
      </c>
    </row>
    <row r="416" s="13" customFormat="1">
      <c r="A416" s="13"/>
      <c r="B416" s="226"/>
      <c r="C416" s="227"/>
      <c r="D416" s="219" t="s">
        <v>144</v>
      </c>
      <c r="E416" s="228" t="s">
        <v>19</v>
      </c>
      <c r="F416" s="229" t="s">
        <v>625</v>
      </c>
      <c r="G416" s="227"/>
      <c r="H416" s="230">
        <v>1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144</v>
      </c>
      <c r="AU416" s="236" t="s">
        <v>82</v>
      </c>
      <c r="AV416" s="13" t="s">
        <v>82</v>
      </c>
      <c r="AW416" s="13" t="s">
        <v>32</v>
      </c>
      <c r="AX416" s="13" t="s">
        <v>72</v>
      </c>
      <c r="AY416" s="236" t="s">
        <v>130</v>
      </c>
    </row>
    <row r="417" s="13" customFormat="1">
      <c r="A417" s="13"/>
      <c r="B417" s="226"/>
      <c r="C417" s="227"/>
      <c r="D417" s="219" t="s">
        <v>144</v>
      </c>
      <c r="E417" s="228" t="s">
        <v>19</v>
      </c>
      <c r="F417" s="229" t="s">
        <v>626</v>
      </c>
      <c r="G417" s="227"/>
      <c r="H417" s="230">
        <v>3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144</v>
      </c>
      <c r="AU417" s="236" t="s">
        <v>82</v>
      </c>
      <c r="AV417" s="13" t="s">
        <v>82</v>
      </c>
      <c r="AW417" s="13" t="s">
        <v>32</v>
      </c>
      <c r="AX417" s="13" t="s">
        <v>72</v>
      </c>
      <c r="AY417" s="236" t="s">
        <v>130</v>
      </c>
    </row>
    <row r="418" s="13" customFormat="1">
      <c r="A418" s="13"/>
      <c r="B418" s="226"/>
      <c r="C418" s="227"/>
      <c r="D418" s="219" t="s">
        <v>144</v>
      </c>
      <c r="E418" s="228" t="s">
        <v>19</v>
      </c>
      <c r="F418" s="229" t="s">
        <v>627</v>
      </c>
      <c r="G418" s="227"/>
      <c r="H418" s="230">
        <v>2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144</v>
      </c>
      <c r="AU418" s="236" t="s">
        <v>82</v>
      </c>
      <c r="AV418" s="13" t="s">
        <v>82</v>
      </c>
      <c r="AW418" s="13" t="s">
        <v>32</v>
      </c>
      <c r="AX418" s="13" t="s">
        <v>72</v>
      </c>
      <c r="AY418" s="236" t="s">
        <v>130</v>
      </c>
    </row>
    <row r="419" s="13" customFormat="1">
      <c r="A419" s="13"/>
      <c r="B419" s="226"/>
      <c r="C419" s="227"/>
      <c r="D419" s="219" t="s">
        <v>144</v>
      </c>
      <c r="E419" s="228" t="s">
        <v>19</v>
      </c>
      <c r="F419" s="229" t="s">
        <v>628</v>
      </c>
      <c r="G419" s="227"/>
      <c r="H419" s="230">
        <v>4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144</v>
      </c>
      <c r="AU419" s="236" t="s">
        <v>82</v>
      </c>
      <c r="AV419" s="13" t="s">
        <v>82</v>
      </c>
      <c r="AW419" s="13" t="s">
        <v>32</v>
      </c>
      <c r="AX419" s="13" t="s">
        <v>72</v>
      </c>
      <c r="AY419" s="236" t="s">
        <v>130</v>
      </c>
    </row>
    <row r="420" s="13" customFormat="1">
      <c r="A420" s="13"/>
      <c r="B420" s="226"/>
      <c r="C420" s="227"/>
      <c r="D420" s="219" t="s">
        <v>144</v>
      </c>
      <c r="E420" s="228" t="s">
        <v>19</v>
      </c>
      <c r="F420" s="229" t="s">
        <v>629</v>
      </c>
      <c r="G420" s="227"/>
      <c r="H420" s="230">
        <v>1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144</v>
      </c>
      <c r="AU420" s="236" t="s">
        <v>82</v>
      </c>
      <c r="AV420" s="13" t="s">
        <v>82</v>
      </c>
      <c r="AW420" s="13" t="s">
        <v>32</v>
      </c>
      <c r="AX420" s="13" t="s">
        <v>72</v>
      </c>
      <c r="AY420" s="236" t="s">
        <v>130</v>
      </c>
    </row>
    <row r="421" s="13" customFormat="1">
      <c r="A421" s="13"/>
      <c r="B421" s="226"/>
      <c r="C421" s="227"/>
      <c r="D421" s="219" t="s">
        <v>144</v>
      </c>
      <c r="E421" s="228" t="s">
        <v>19</v>
      </c>
      <c r="F421" s="229" t="s">
        <v>630</v>
      </c>
      <c r="G421" s="227"/>
      <c r="H421" s="230">
        <v>2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144</v>
      </c>
      <c r="AU421" s="236" t="s">
        <v>82</v>
      </c>
      <c r="AV421" s="13" t="s">
        <v>82</v>
      </c>
      <c r="AW421" s="13" t="s">
        <v>32</v>
      </c>
      <c r="AX421" s="13" t="s">
        <v>72</v>
      </c>
      <c r="AY421" s="236" t="s">
        <v>130</v>
      </c>
    </row>
    <row r="422" s="14" customFormat="1">
      <c r="A422" s="14"/>
      <c r="B422" s="247"/>
      <c r="C422" s="248"/>
      <c r="D422" s="219" t="s">
        <v>144</v>
      </c>
      <c r="E422" s="249" t="s">
        <v>19</v>
      </c>
      <c r="F422" s="250" t="s">
        <v>178</v>
      </c>
      <c r="G422" s="248"/>
      <c r="H422" s="251">
        <v>32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144</v>
      </c>
      <c r="AU422" s="257" t="s">
        <v>82</v>
      </c>
      <c r="AV422" s="14" t="s">
        <v>138</v>
      </c>
      <c r="AW422" s="14" t="s">
        <v>32</v>
      </c>
      <c r="AX422" s="14" t="s">
        <v>80</v>
      </c>
      <c r="AY422" s="257" t="s">
        <v>130</v>
      </c>
    </row>
    <row r="423" s="2" customFormat="1" ht="16.5" customHeight="1">
      <c r="A423" s="40"/>
      <c r="B423" s="41"/>
      <c r="C423" s="206" t="s">
        <v>631</v>
      </c>
      <c r="D423" s="206" t="s">
        <v>133</v>
      </c>
      <c r="E423" s="207" t="s">
        <v>632</v>
      </c>
      <c r="F423" s="208" t="s">
        <v>633</v>
      </c>
      <c r="G423" s="209" t="s">
        <v>188</v>
      </c>
      <c r="H423" s="210">
        <v>5.4000000000000004</v>
      </c>
      <c r="I423" s="211"/>
      <c r="J423" s="212">
        <f>ROUND(I423*H423,2)</f>
        <v>0</v>
      </c>
      <c r="K423" s="208" t="s">
        <v>137</v>
      </c>
      <c r="L423" s="46"/>
      <c r="M423" s="213" t="s">
        <v>19</v>
      </c>
      <c r="N423" s="214" t="s">
        <v>43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0.0030000000000000001</v>
      </c>
      <c r="T423" s="216">
        <f>S423*H423</f>
        <v>0.016200000000000003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246</v>
      </c>
      <c r="AT423" s="217" t="s">
        <v>133</v>
      </c>
      <c r="AU423" s="217" t="s">
        <v>82</v>
      </c>
      <c r="AY423" s="19" t="s">
        <v>130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80</v>
      </c>
      <c r="BK423" s="218">
        <f>ROUND(I423*H423,2)</f>
        <v>0</v>
      </c>
      <c r="BL423" s="19" t="s">
        <v>246</v>
      </c>
      <c r="BM423" s="217" t="s">
        <v>634</v>
      </c>
    </row>
    <row r="424" s="2" customFormat="1">
      <c r="A424" s="40"/>
      <c r="B424" s="41"/>
      <c r="C424" s="42"/>
      <c r="D424" s="219" t="s">
        <v>140</v>
      </c>
      <c r="E424" s="42"/>
      <c r="F424" s="220" t="s">
        <v>635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140</v>
      </c>
      <c r="AU424" s="19" t="s">
        <v>82</v>
      </c>
    </row>
    <row r="425" s="2" customFormat="1">
      <c r="A425" s="40"/>
      <c r="B425" s="41"/>
      <c r="C425" s="42"/>
      <c r="D425" s="224" t="s">
        <v>142</v>
      </c>
      <c r="E425" s="42"/>
      <c r="F425" s="225" t="s">
        <v>636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142</v>
      </c>
      <c r="AU425" s="19" t="s">
        <v>82</v>
      </c>
    </row>
    <row r="426" s="13" customFormat="1">
      <c r="A426" s="13"/>
      <c r="B426" s="226"/>
      <c r="C426" s="227"/>
      <c r="D426" s="219" t="s">
        <v>144</v>
      </c>
      <c r="E426" s="228" t="s">
        <v>19</v>
      </c>
      <c r="F426" s="229" t="s">
        <v>637</v>
      </c>
      <c r="G426" s="227"/>
      <c r="H426" s="230">
        <v>5.4000000000000004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144</v>
      </c>
      <c r="AU426" s="236" t="s">
        <v>82</v>
      </c>
      <c r="AV426" s="13" t="s">
        <v>82</v>
      </c>
      <c r="AW426" s="13" t="s">
        <v>32</v>
      </c>
      <c r="AX426" s="13" t="s">
        <v>72</v>
      </c>
      <c r="AY426" s="236" t="s">
        <v>130</v>
      </c>
    </row>
    <row r="427" s="14" customFormat="1">
      <c r="A427" s="14"/>
      <c r="B427" s="247"/>
      <c r="C427" s="248"/>
      <c r="D427" s="219" t="s">
        <v>144</v>
      </c>
      <c r="E427" s="249" t="s">
        <v>19</v>
      </c>
      <c r="F427" s="250" t="s">
        <v>178</v>
      </c>
      <c r="G427" s="248"/>
      <c r="H427" s="251">
        <v>5.4000000000000004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7" t="s">
        <v>144</v>
      </c>
      <c r="AU427" s="257" t="s">
        <v>82</v>
      </c>
      <c r="AV427" s="14" t="s">
        <v>138</v>
      </c>
      <c r="AW427" s="14" t="s">
        <v>32</v>
      </c>
      <c r="AX427" s="14" t="s">
        <v>80</v>
      </c>
      <c r="AY427" s="257" t="s">
        <v>130</v>
      </c>
    </row>
    <row r="428" s="2" customFormat="1" ht="16.5" customHeight="1">
      <c r="A428" s="40"/>
      <c r="B428" s="41"/>
      <c r="C428" s="237" t="s">
        <v>638</v>
      </c>
      <c r="D428" s="237" t="s">
        <v>146</v>
      </c>
      <c r="E428" s="238" t="s">
        <v>639</v>
      </c>
      <c r="F428" s="239" t="s">
        <v>640</v>
      </c>
      <c r="G428" s="240" t="s">
        <v>188</v>
      </c>
      <c r="H428" s="241">
        <v>5.6699999999999999</v>
      </c>
      <c r="I428" s="242"/>
      <c r="J428" s="243">
        <f>ROUND(I428*H428,2)</f>
        <v>0</v>
      </c>
      <c r="K428" s="239" t="s">
        <v>137</v>
      </c>
      <c r="L428" s="244"/>
      <c r="M428" s="245" t="s">
        <v>19</v>
      </c>
      <c r="N428" s="246" t="s">
        <v>43</v>
      </c>
      <c r="O428" s="86"/>
      <c r="P428" s="215">
        <f>O428*H428</f>
        <v>0</v>
      </c>
      <c r="Q428" s="215">
        <v>0.0030000000000000001</v>
      </c>
      <c r="R428" s="215">
        <f>Q428*H428</f>
        <v>0.017010000000000001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364</v>
      </c>
      <c r="AT428" s="217" t="s">
        <v>146</v>
      </c>
      <c r="AU428" s="217" t="s">
        <v>82</v>
      </c>
      <c r="AY428" s="19" t="s">
        <v>130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80</v>
      </c>
      <c r="BK428" s="218">
        <f>ROUND(I428*H428,2)</f>
        <v>0</v>
      </c>
      <c r="BL428" s="19" t="s">
        <v>246</v>
      </c>
      <c r="BM428" s="217" t="s">
        <v>641</v>
      </c>
    </row>
    <row r="429" s="2" customFormat="1">
      <c r="A429" s="40"/>
      <c r="B429" s="41"/>
      <c r="C429" s="42"/>
      <c r="D429" s="219" t="s">
        <v>140</v>
      </c>
      <c r="E429" s="42"/>
      <c r="F429" s="220" t="s">
        <v>640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140</v>
      </c>
      <c r="AU429" s="19" t="s">
        <v>82</v>
      </c>
    </row>
    <row r="430" s="13" customFormat="1">
      <c r="A430" s="13"/>
      <c r="B430" s="226"/>
      <c r="C430" s="227"/>
      <c r="D430" s="219" t="s">
        <v>144</v>
      </c>
      <c r="E430" s="227"/>
      <c r="F430" s="229" t="s">
        <v>642</v>
      </c>
      <c r="G430" s="227"/>
      <c r="H430" s="230">
        <v>5.6699999999999999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144</v>
      </c>
      <c r="AU430" s="236" t="s">
        <v>82</v>
      </c>
      <c r="AV430" s="13" t="s">
        <v>82</v>
      </c>
      <c r="AW430" s="13" t="s">
        <v>4</v>
      </c>
      <c r="AX430" s="13" t="s">
        <v>80</v>
      </c>
      <c r="AY430" s="236" t="s">
        <v>130</v>
      </c>
    </row>
    <row r="431" s="2" customFormat="1" ht="16.5" customHeight="1">
      <c r="A431" s="40"/>
      <c r="B431" s="41"/>
      <c r="C431" s="206" t="s">
        <v>643</v>
      </c>
      <c r="D431" s="206" t="s">
        <v>133</v>
      </c>
      <c r="E431" s="207" t="s">
        <v>644</v>
      </c>
      <c r="F431" s="208" t="s">
        <v>645</v>
      </c>
      <c r="G431" s="209" t="s">
        <v>161</v>
      </c>
      <c r="H431" s="210">
        <v>0.34599999999999997</v>
      </c>
      <c r="I431" s="211"/>
      <c r="J431" s="212">
        <f>ROUND(I431*H431,2)</f>
        <v>0</v>
      </c>
      <c r="K431" s="208" t="s">
        <v>137</v>
      </c>
      <c r="L431" s="46"/>
      <c r="M431" s="213" t="s">
        <v>19</v>
      </c>
      <c r="N431" s="214" t="s">
        <v>43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246</v>
      </c>
      <c r="AT431" s="217" t="s">
        <v>133</v>
      </c>
      <c r="AU431" s="217" t="s">
        <v>82</v>
      </c>
      <c r="AY431" s="19" t="s">
        <v>130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80</v>
      </c>
      <c r="BK431" s="218">
        <f>ROUND(I431*H431,2)</f>
        <v>0</v>
      </c>
      <c r="BL431" s="19" t="s">
        <v>246</v>
      </c>
      <c r="BM431" s="217" t="s">
        <v>646</v>
      </c>
    </row>
    <row r="432" s="2" customFormat="1">
      <c r="A432" s="40"/>
      <c r="B432" s="41"/>
      <c r="C432" s="42"/>
      <c r="D432" s="219" t="s">
        <v>140</v>
      </c>
      <c r="E432" s="42"/>
      <c r="F432" s="220" t="s">
        <v>647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140</v>
      </c>
      <c r="AU432" s="19" t="s">
        <v>82</v>
      </c>
    </row>
    <row r="433" s="2" customFormat="1">
      <c r="A433" s="40"/>
      <c r="B433" s="41"/>
      <c r="C433" s="42"/>
      <c r="D433" s="224" t="s">
        <v>142</v>
      </c>
      <c r="E433" s="42"/>
      <c r="F433" s="225" t="s">
        <v>648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142</v>
      </c>
      <c r="AU433" s="19" t="s">
        <v>82</v>
      </c>
    </row>
    <row r="434" s="12" customFormat="1" ht="22.8" customHeight="1">
      <c r="A434" s="12"/>
      <c r="B434" s="190"/>
      <c r="C434" s="191"/>
      <c r="D434" s="192" t="s">
        <v>71</v>
      </c>
      <c r="E434" s="204" t="s">
        <v>649</v>
      </c>
      <c r="F434" s="204" t="s">
        <v>650</v>
      </c>
      <c r="G434" s="191"/>
      <c r="H434" s="191"/>
      <c r="I434" s="194"/>
      <c r="J434" s="205">
        <f>BK434</f>
        <v>0</v>
      </c>
      <c r="K434" s="191"/>
      <c r="L434" s="196"/>
      <c r="M434" s="197"/>
      <c r="N434" s="198"/>
      <c r="O434" s="198"/>
      <c r="P434" s="199">
        <f>SUM(P435:P492)</f>
        <v>0</v>
      </c>
      <c r="Q434" s="198"/>
      <c r="R434" s="199">
        <f>SUM(R435:R492)</f>
        <v>1.481028</v>
      </c>
      <c r="S434" s="198"/>
      <c r="T434" s="200">
        <f>SUM(T435:T492)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1" t="s">
        <v>82</v>
      </c>
      <c r="AT434" s="202" t="s">
        <v>71</v>
      </c>
      <c r="AU434" s="202" t="s">
        <v>80</v>
      </c>
      <c r="AY434" s="201" t="s">
        <v>130</v>
      </c>
      <c r="BK434" s="203">
        <f>SUM(BK435:BK492)</f>
        <v>0</v>
      </c>
    </row>
    <row r="435" s="2" customFormat="1" ht="16.5" customHeight="1">
      <c r="A435" s="40"/>
      <c r="B435" s="41"/>
      <c r="C435" s="206" t="s">
        <v>651</v>
      </c>
      <c r="D435" s="206" t="s">
        <v>133</v>
      </c>
      <c r="E435" s="207" t="s">
        <v>652</v>
      </c>
      <c r="F435" s="208" t="s">
        <v>653</v>
      </c>
      <c r="G435" s="209" t="s">
        <v>188</v>
      </c>
      <c r="H435" s="210">
        <v>6</v>
      </c>
      <c r="I435" s="211"/>
      <c r="J435" s="212">
        <f>ROUND(I435*H435,2)</f>
        <v>0</v>
      </c>
      <c r="K435" s="208" t="s">
        <v>137</v>
      </c>
      <c r="L435" s="46"/>
      <c r="M435" s="213" t="s">
        <v>19</v>
      </c>
      <c r="N435" s="214" t="s">
        <v>43</v>
      </c>
      <c r="O435" s="86"/>
      <c r="P435" s="215">
        <f>O435*H435</f>
        <v>0</v>
      </c>
      <c r="Q435" s="215">
        <v>0.00024000000000000001</v>
      </c>
      <c r="R435" s="215">
        <f>Q435*H435</f>
        <v>0.0014400000000000001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246</v>
      </c>
      <c r="AT435" s="217" t="s">
        <v>133</v>
      </c>
      <c r="AU435" s="217" t="s">
        <v>82</v>
      </c>
      <c r="AY435" s="19" t="s">
        <v>130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80</v>
      </c>
      <c r="BK435" s="218">
        <f>ROUND(I435*H435,2)</f>
        <v>0</v>
      </c>
      <c r="BL435" s="19" t="s">
        <v>246</v>
      </c>
      <c r="BM435" s="217" t="s">
        <v>654</v>
      </c>
    </row>
    <row r="436" s="2" customFormat="1">
      <c r="A436" s="40"/>
      <c r="B436" s="41"/>
      <c r="C436" s="42"/>
      <c r="D436" s="219" t="s">
        <v>140</v>
      </c>
      <c r="E436" s="42"/>
      <c r="F436" s="220" t="s">
        <v>655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140</v>
      </c>
      <c r="AU436" s="19" t="s">
        <v>82</v>
      </c>
    </row>
    <row r="437" s="2" customFormat="1">
      <c r="A437" s="40"/>
      <c r="B437" s="41"/>
      <c r="C437" s="42"/>
      <c r="D437" s="224" t="s">
        <v>142</v>
      </c>
      <c r="E437" s="42"/>
      <c r="F437" s="225" t="s">
        <v>656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142</v>
      </c>
      <c r="AU437" s="19" t="s">
        <v>82</v>
      </c>
    </row>
    <row r="438" s="13" customFormat="1">
      <c r="A438" s="13"/>
      <c r="B438" s="226"/>
      <c r="C438" s="227"/>
      <c r="D438" s="219" t="s">
        <v>144</v>
      </c>
      <c r="E438" s="228" t="s">
        <v>19</v>
      </c>
      <c r="F438" s="229" t="s">
        <v>657</v>
      </c>
      <c r="G438" s="227"/>
      <c r="H438" s="230">
        <v>6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144</v>
      </c>
      <c r="AU438" s="236" t="s">
        <v>82</v>
      </c>
      <c r="AV438" s="13" t="s">
        <v>82</v>
      </c>
      <c r="AW438" s="13" t="s">
        <v>32</v>
      </c>
      <c r="AX438" s="13" t="s">
        <v>80</v>
      </c>
      <c r="AY438" s="236" t="s">
        <v>130</v>
      </c>
    </row>
    <row r="439" s="2" customFormat="1" ht="16.5" customHeight="1">
      <c r="A439" s="40"/>
      <c r="B439" s="41"/>
      <c r="C439" s="237" t="s">
        <v>658</v>
      </c>
      <c r="D439" s="237" t="s">
        <v>146</v>
      </c>
      <c r="E439" s="238" t="s">
        <v>659</v>
      </c>
      <c r="F439" s="239" t="s">
        <v>660</v>
      </c>
      <c r="G439" s="240" t="s">
        <v>188</v>
      </c>
      <c r="H439" s="241">
        <v>6</v>
      </c>
      <c r="I439" s="242"/>
      <c r="J439" s="243">
        <f>ROUND(I439*H439,2)</f>
        <v>0</v>
      </c>
      <c r="K439" s="239" t="s">
        <v>19</v>
      </c>
      <c r="L439" s="244"/>
      <c r="M439" s="245" t="s">
        <v>19</v>
      </c>
      <c r="N439" s="246" t="s">
        <v>43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364</v>
      </c>
      <c r="AT439" s="217" t="s">
        <v>146</v>
      </c>
      <c r="AU439" s="217" t="s">
        <v>82</v>
      </c>
      <c r="AY439" s="19" t="s">
        <v>130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80</v>
      </c>
      <c r="BK439" s="218">
        <f>ROUND(I439*H439,2)</f>
        <v>0</v>
      </c>
      <c r="BL439" s="19" t="s">
        <v>246</v>
      </c>
      <c r="BM439" s="217" t="s">
        <v>661</v>
      </c>
    </row>
    <row r="440" s="2" customFormat="1">
      <c r="A440" s="40"/>
      <c r="B440" s="41"/>
      <c r="C440" s="42"/>
      <c r="D440" s="219" t="s">
        <v>140</v>
      </c>
      <c r="E440" s="42"/>
      <c r="F440" s="220" t="s">
        <v>660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140</v>
      </c>
      <c r="AU440" s="19" t="s">
        <v>82</v>
      </c>
    </row>
    <row r="441" s="2" customFormat="1" ht="16.5" customHeight="1">
      <c r="A441" s="40"/>
      <c r="B441" s="41"/>
      <c r="C441" s="206" t="s">
        <v>662</v>
      </c>
      <c r="D441" s="206" t="s">
        <v>133</v>
      </c>
      <c r="E441" s="207" t="s">
        <v>663</v>
      </c>
      <c r="F441" s="208" t="s">
        <v>664</v>
      </c>
      <c r="G441" s="209" t="s">
        <v>136</v>
      </c>
      <c r="H441" s="210">
        <v>8</v>
      </c>
      <c r="I441" s="211"/>
      <c r="J441" s="212">
        <f>ROUND(I441*H441,2)</f>
        <v>0</v>
      </c>
      <c r="K441" s="208" t="s">
        <v>137</v>
      </c>
      <c r="L441" s="46"/>
      <c r="M441" s="213" t="s">
        <v>19</v>
      </c>
      <c r="N441" s="214" t="s">
        <v>43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246</v>
      </c>
      <c r="AT441" s="217" t="s">
        <v>133</v>
      </c>
      <c r="AU441" s="217" t="s">
        <v>82</v>
      </c>
      <c r="AY441" s="19" t="s">
        <v>130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80</v>
      </c>
      <c r="BK441" s="218">
        <f>ROUND(I441*H441,2)</f>
        <v>0</v>
      </c>
      <c r="BL441" s="19" t="s">
        <v>246</v>
      </c>
      <c r="BM441" s="217" t="s">
        <v>665</v>
      </c>
    </row>
    <row r="442" s="2" customFormat="1">
      <c r="A442" s="40"/>
      <c r="B442" s="41"/>
      <c r="C442" s="42"/>
      <c r="D442" s="219" t="s">
        <v>140</v>
      </c>
      <c r="E442" s="42"/>
      <c r="F442" s="220" t="s">
        <v>666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140</v>
      </c>
      <c r="AU442" s="19" t="s">
        <v>82</v>
      </c>
    </row>
    <row r="443" s="2" customFormat="1">
      <c r="A443" s="40"/>
      <c r="B443" s="41"/>
      <c r="C443" s="42"/>
      <c r="D443" s="224" t="s">
        <v>142</v>
      </c>
      <c r="E443" s="42"/>
      <c r="F443" s="225" t="s">
        <v>667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142</v>
      </c>
      <c r="AU443" s="19" t="s">
        <v>82</v>
      </c>
    </row>
    <row r="444" s="13" customFormat="1">
      <c r="A444" s="13"/>
      <c r="B444" s="226"/>
      <c r="C444" s="227"/>
      <c r="D444" s="219" t="s">
        <v>144</v>
      </c>
      <c r="E444" s="228" t="s">
        <v>19</v>
      </c>
      <c r="F444" s="229" t="s">
        <v>668</v>
      </c>
      <c r="G444" s="227"/>
      <c r="H444" s="230">
        <v>4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144</v>
      </c>
      <c r="AU444" s="236" t="s">
        <v>82</v>
      </c>
      <c r="AV444" s="13" t="s">
        <v>82</v>
      </c>
      <c r="AW444" s="13" t="s">
        <v>32</v>
      </c>
      <c r="AX444" s="13" t="s">
        <v>72</v>
      </c>
      <c r="AY444" s="236" t="s">
        <v>130</v>
      </c>
    </row>
    <row r="445" s="13" customFormat="1">
      <c r="A445" s="13"/>
      <c r="B445" s="226"/>
      <c r="C445" s="227"/>
      <c r="D445" s="219" t="s">
        <v>144</v>
      </c>
      <c r="E445" s="228" t="s">
        <v>19</v>
      </c>
      <c r="F445" s="229" t="s">
        <v>669</v>
      </c>
      <c r="G445" s="227"/>
      <c r="H445" s="230">
        <v>4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144</v>
      </c>
      <c r="AU445" s="236" t="s">
        <v>82</v>
      </c>
      <c r="AV445" s="13" t="s">
        <v>82</v>
      </c>
      <c r="AW445" s="13" t="s">
        <v>32</v>
      </c>
      <c r="AX445" s="13" t="s">
        <v>72</v>
      </c>
      <c r="AY445" s="236" t="s">
        <v>130</v>
      </c>
    </row>
    <row r="446" s="14" customFormat="1">
      <c r="A446" s="14"/>
      <c r="B446" s="247"/>
      <c r="C446" s="248"/>
      <c r="D446" s="219" t="s">
        <v>144</v>
      </c>
      <c r="E446" s="249" t="s">
        <v>19</v>
      </c>
      <c r="F446" s="250" t="s">
        <v>178</v>
      </c>
      <c r="G446" s="248"/>
      <c r="H446" s="251">
        <v>8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144</v>
      </c>
      <c r="AU446" s="257" t="s">
        <v>82</v>
      </c>
      <c r="AV446" s="14" t="s">
        <v>138</v>
      </c>
      <c r="AW446" s="14" t="s">
        <v>32</v>
      </c>
      <c r="AX446" s="14" t="s">
        <v>80</v>
      </c>
      <c r="AY446" s="257" t="s">
        <v>130</v>
      </c>
    </row>
    <row r="447" s="2" customFormat="1" ht="24.15" customHeight="1">
      <c r="A447" s="40"/>
      <c r="B447" s="41"/>
      <c r="C447" s="237" t="s">
        <v>670</v>
      </c>
      <c r="D447" s="237" t="s">
        <v>146</v>
      </c>
      <c r="E447" s="238" t="s">
        <v>671</v>
      </c>
      <c r="F447" s="239" t="s">
        <v>672</v>
      </c>
      <c r="G447" s="240" t="s">
        <v>153</v>
      </c>
      <c r="H447" s="241">
        <v>30.719999999999999</v>
      </c>
      <c r="I447" s="242"/>
      <c r="J447" s="243">
        <f>ROUND(I447*H447,2)</f>
        <v>0</v>
      </c>
      <c r="K447" s="239" t="s">
        <v>19</v>
      </c>
      <c r="L447" s="244"/>
      <c r="M447" s="245" t="s">
        <v>19</v>
      </c>
      <c r="N447" s="246" t="s">
        <v>43</v>
      </c>
      <c r="O447" s="86"/>
      <c r="P447" s="215">
        <f>O447*H447</f>
        <v>0</v>
      </c>
      <c r="Q447" s="215">
        <v>0.038289999999999998</v>
      </c>
      <c r="R447" s="215">
        <f>Q447*H447</f>
        <v>1.1762687999999999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364</v>
      </c>
      <c r="AT447" s="217" t="s">
        <v>146</v>
      </c>
      <c r="AU447" s="217" t="s">
        <v>82</v>
      </c>
      <c r="AY447" s="19" t="s">
        <v>130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80</v>
      </c>
      <c r="BK447" s="218">
        <f>ROUND(I447*H447,2)</f>
        <v>0</v>
      </c>
      <c r="BL447" s="19" t="s">
        <v>246</v>
      </c>
      <c r="BM447" s="217" t="s">
        <v>673</v>
      </c>
    </row>
    <row r="448" s="2" customFormat="1">
      <c r="A448" s="40"/>
      <c r="B448" s="41"/>
      <c r="C448" s="42"/>
      <c r="D448" s="219" t="s">
        <v>140</v>
      </c>
      <c r="E448" s="42"/>
      <c r="F448" s="220" t="s">
        <v>672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140</v>
      </c>
      <c r="AU448" s="19" t="s">
        <v>82</v>
      </c>
    </row>
    <row r="449" s="13" customFormat="1">
      <c r="A449" s="13"/>
      <c r="B449" s="226"/>
      <c r="C449" s="227"/>
      <c r="D449" s="219" t="s">
        <v>144</v>
      </c>
      <c r="E449" s="228" t="s">
        <v>19</v>
      </c>
      <c r="F449" s="229" t="s">
        <v>674</v>
      </c>
      <c r="G449" s="227"/>
      <c r="H449" s="230">
        <v>16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144</v>
      </c>
      <c r="AU449" s="236" t="s">
        <v>82</v>
      </c>
      <c r="AV449" s="13" t="s">
        <v>82</v>
      </c>
      <c r="AW449" s="13" t="s">
        <v>32</v>
      </c>
      <c r="AX449" s="13" t="s">
        <v>72</v>
      </c>
      <c r="AY449" s="236" t="s">
        <v>130</v>
      </c>
    </row>
    <row r="450" s="13" customFormat="1">
      <c r="A450" s="13"/>
      <c r="B450" s="226"/>
      <c r="C450" s="227"/>
      <c r="D450" s="219" t="s">
        <v>144</v>
      </c>
      <c r="E450" s="228" t="s">
        <v>19</v>
      </c>
      <c r="F450" s="229" t="s">
        <v>675</v>
      </c>
      <c r="G450" s="227"/>
      <c r="H450" s="230">
        <v>14.720000000000001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144</v>
      </c>
      <c r="AU450" s="236" t="s">
        <v>82</v>
      </c>
      <c r="AV450" s="13" t="s">
        <v>82</v>
      </c>
      <c r="AW450" s="13" t="s">
        <v>32</v>
      </c>
      <c r="AX450" s="13" t="s">
        <v>72</v>
      </c>
      <c r="AY450" s="236" t="s">
        <v>130</v>
      </c>
    </row>
    <row r="451" s="14" customFormat="1">
      <c r="A451" s="14"/>
      <c r="B451" s="247"/>
      <c r="C451" s="248"/>
      <c r="D451" s="219" t="s">
        <v>144</v>
      </c>
      <c r="E451" s="249" t="s">
        <v>19</v>
      </c>
      <c r="F451" s="250" t="s">
        <v>178</v>
      </c>
      <c r="G451" s="248"/>
      <c r="H451" s="251">
        <v>30.719999999999999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144</v>
      </c>
      <c r="AU451" s="257" t="s">
        <v>82</v>
      </c>
      <c r="AV451" s="14" t="s">
        <v>138</v>
      </c>
      <c r="AW451" s="14" t="s">
        <v>32</v>
      </c>
      <c r="AX451" s="14" t="s">
        <v>80</v>
      </c>
      <c r="AY451" s="257" t="s">
        <v>130</v>
      </c>
    </row>
    <row r="452" s="2" customFormat="1" ht="16.5" customHeight="1">
      <c r="A452" s="40"/>
      <c r="B452" s="41"/>
      <c r="C452" s="206" t="s">
        <v>676</v>
      </c>
      <c r="D452" s="206" t="s">
        <v>133</v>
      </c>
      <c r="E452" s="207" t="s">
        <v>677</v>
      </c>
      <c r="F452" s="208" t="s">
        <v>678</v>
      </c>
      <c r="G452" s="209" t="s">
        <v>136</v>
      </c>
      <c r="H452" s="210">
        <v>1</v>
      </c>
      <c r="I452" s="211"/>
      <c r="J452" s="212">
        <f>ROUND(I452*H452,2)</f>
        <v>0</v>
      </c>
      <c r="K452" s="208" t="s">
        <v>137</v>
      </c>
      <c r="L452" s="46"/>
      <c r="M452" s="213" t="s">
        <v>19</v>
      </c>
      <c r="N452" s="214" t="s">
        <v>43</v>
      </c>
      <c r="O452" s="86"/>
      <c r="P452" s="215">
        <f>O452*H452</f>
        <v>0</v>
      </c>
      <c r="Q452" s="215">
        <v>0</v>
      </c>
      <c r="R452" s="215">
        <f>Q452*H452</f>
        <v>0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246</v>
      </c>
      <c r="AT452" s="217" t="s">
        <v>133</v>
      </c>
      <c r="AU452" s="217" t="s">
        <v>82</v>
      </c>
      <c r="AY452" s="19" t="s">
        <v>130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80</v>
      </c>
      <c r="BK452" s="218">
        <f>ROUND(I452*H452,2)</f>
        <v>0</v>
      </c>
      <c r="BL452" s="19" t="s">
        <v>246</v>
      </c>
      <c r="BM452" s="217" t="s">
        <v>679</v>
      </c>
    </row>
    <row r="453" s="2" customFormat="1">
      <c r="A453" s="40"/>
      <c r="B453" s="41"/>
      <c r="C453" s="42"/>
      <c r="D453" s="219" t="s">
        <v>140</v>
      </c>
      <c r="E453" s="42"/>
      <c r="F453" s="220" t="s">
        <v>680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140</v>
      </c>
      <c r="AU453" s="19" t="s">
        <v>82</v>
      </c>
    </row>
    <row r="454" s="2" customFormat="1">
      <c r="A454" s="40"/>
      <c r="B454" s="41"/>
      <c r="C454" s="42"/>
      <c r="D454" s="224" t="s">
        <v>142</v>
      </c>
      <c r="E454" s="42"/>
      <c r="F454" s="225" t="s">
        <v>681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142</v>
      </c>
      <c r="AU454" s="19" t="s">
        <v>82</v>
      </c>
    </row>
    <row r="455" s="13" customFormat="1">
      <c r="A455" s="13"/>
      <c r="B455" s="226"/>
      <c r="C455" s="227"/>
      <c r="D455" s="219" t="s">
        <v>144</v>
      </c>
      <c r="E455" s="228" t="s">
        <v>19</v>
      </c>
      <c r="F455" s="229" t="s">
        <v>682</v>
      </c>
      <c r="G455" s="227"/>
      <c r="H455" s="230">
        <v>1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144</v>
      </c>
      <c r="AU455" s="236" t="s">
        <v>82</v>
      </c>
      <c r="AV455" s="13" t="s">
        <v>82</v>
      </c>
      <c r="AW455" s="13" t="s">
        <v>32</v>
      </c>
      <c r="AX455" s="13" t="s">
        <v>72</v>
      </c>
      <c r="AY455" s="236" t="s">
        <v>130</v>
      </c>
    </row>
    <row r="456" s="14" customFormat="1">
      <c r="A456" s="14"/>
      <c r="B456" s="247"/>
      <c r="C456" s="248"/>
      <c r="D456" s="219" t="s">
        <v>144</v>
      </c>
      <c r="E456" s="249" t="s">
        <v>19</v>
      </c>
      <c r="F456" s="250" t="s">
        <v>178</v>
      </c>
      <c r="G456" s="248"/>
      <c r="H456" s="251">
        <v>1</v>
      </c>
      <c r="I456" s="252"/>
      <c r="J456" s="248"/>
      <c r="K456" s="248"/>
      <c r="L456" s="253"/>
      <c r="M456" s="254"/>
      <c r="N456" s="255"/>
      <c r="O456" s="255"/>
      <c r="P456" s="255"/>
      <c r="Q456" s="255"/>
      <c r="R456" s="255"/>
      <c r="S456" s="255"/>
      <c r="T456" s="25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7" t="s">
        <v>144</v>
      </c>
      <c r="AU456" s="257" t="s">
        <v>82</v>
      </c>
      <c r="AV456" s="14" t="s">
        <v>138</v>
      </c>
      <c r="AW456" s="14" t="s">
        <v>32</v>
      </c>
      <c r="AX456" s="14" t="s">
        <v>80</v>
      </c>
      <c r="AY456" s="257" t="s">
        <v>130</v>
      </c>
    </row>
    <row r="457" s="2" customFormat="1" ht="24.15" customHeight="1">
      <c r="A457" s="40"/>
      <c r="B457" s="41"/>
      <c r="C457" s="237" t="s">
        <v>683</v>
      </c>
      <c r="D457" s="237" t="s">
        <v>146</v>
      </c>
      <c r="E457" s="238" t="s">
        <v>684</v>
      </c>
      <c r="F457" s="239" t="s">
        <v>685</v>
      </c>
      <c r="G457" s="240" t="s">
        <v>153</v>
      </c>
      <c r="H457" s="241">
        <v>6.4800000000000004</v>
      </c>
      <c r="I457" s="242"/>
      <c r="J457" s="243">
        <f>ROUND(I457*H457,2)</f>
        <v>0</v>
      </c>
      <c r="K457" s="239" t="s">
        <v>19</v>
      </c>
      <c r="L457" s="244"/>
      <c r="M457" s="245" t="s">
        <v>19</v>
      </c>
      <c r="N457" s="246" t="s">
        <v>43</v>
      </c>
      <c r="O457" s="86"/>
      <c r="P457" s="215">
        <f>O457*H457</f>
        <v>0</v>
      </c>
      <c r="Q457" s="215">
        <v>0.038289999999999998</v>
      </c>
      <c r="R457" s="215">
        <f>Q457*H457</f>
        <v>0.24811920000000001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364</v>
      </c>
      <c r="AT457" s="217" t="s">
        <v>146</v>
      </c>
      <c r="AU457" s="217" t="s">
        <v>82</v>
      </c>
      <c r="AY457" s="19" t="s">
        <v>130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80</v>
      </c>
      <c r="BK457" s="218">
        <f>ROUND(I457*H457,2)</f>
        <v>0</v>
      </c>
      <c r="BL457" s="19" t="s">
        <v>246</v>
      </c>
      <c r="BM457" s="217" t="s">
        <v>686</v>
      </c>
    </row>
    <row r="458" s="2" customFormat="1">
      <c r="A458" s="40"/>
      <c r="B458" s="41"/>
      <c r="C458" s="42"/>
      <c r="D458" s="219" t="s">
        <v>140</v>
      </c>
      <c r="E458" s="42"/>
      <c r="F458" s="220" t="s">
        <v>687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140</v>
      </c>
      <c r="AU458" s="19" t="s">
        <v>82</v>
      </c>
    </row>
    <row r="459" s="13" customFormat="1">
      <c r="A459" s="13"/>
      <c r="B459" s="226"/>
      <c r="C459" s="227"/>
      <c r="D459" s="219" t="s">
        <v>144</v>
      </c>
      <c r="E459" s="228" t="s">
        <v>19</v>
      </c>
      <c r="F459" s="229" t="s">
        <v>688</v>
      </c>
      <c r="G459" s="227"/>
      <c r="H459" s="230">
        <v>6.4800000000000004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144</v>
      </c>
      <c r="AU459" s="236" t="s">
        <v>82</v>
      </c>
      <c r="AV459" s="13" t="s">
        <v>82</v>
      </c>
      <c r="AW459" s="13" t="s">
        <v>32</v>
      </c>
      <c r="AX459" s="13" t="s">
        <v>72</v>
      </c>
      <c r="AY459" s="236" t="s">
        <v>130</v>
      </c>
    </row>
    <row r="460" s="14" customFormat="1">
      <c r="A460" s="14"/>
      <c r="B460" s="247"/>
      <c r="C460" s="248"/>
      <c r="D460" s="219" t="s">
        <v>144</v>
      </c>
      <c r="E460" s="249" t="s">
        <v>19</v>
      </c>
      <c r="F460" s="250" t="s">
        <v>178</v>
      </c>
      <c r="G460" s="248"/>
      <c r="H460" s="251">
        <v>6.4800000000000004</v>
      </c>
      <c r="I460" s="252"/>
      <c r="J460" s="248"/>
      <c r="K460" s="248"/>
      <c r="L460" s="253"/>
      <c r="M460" s="254"/>
      <c r="N460" s="255"/>
      <c r="O460" s="255"/>
      <c r="P460" s="255"/>
      <c r="Q460" s="255"/>
      <c r="R460" s="255"/>
      <c r="S460" s="255"/>
      <c r="T460" s="25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7" t="s">
        <v>144</v>
      </c>
      <c r="AU460" s="257" t="s">
        <v>82</v>
      </c>
      <c r="AV460" s="14" t="s">
        <v>138</v>
      </c>
      <c r="AW460" s="14" t="s">
        <v>32</v>
      </c>
      <c r="AX460" s="14" t="s">
        <v>80</v>
      </c>
      <c r="AY460" s="257" t="s">
        <v>130</v>
      </c>
    </row>
    <row r="461" s="2" customFormat="1" ht="21.75" customHeight="1">
      <c r="A461" s="40"/>
      <c r="B461" s="41"/>
      <c r="C461" s="206" t="s">
        <v>689</v>
      </c>
      <c r="D461" s="206" t="s">
        <v>133</v>
      </c>
      <c r="E461" s="207" t="s">
        <v>690</v>
      </c>
      <c r="F461" s="208" t="s">
        <v>691</v>
      </c>
      <c r="G461" s="209" t="s">
        <v>136</v>
      </c>
      <c r="H461" s="210">
        <v>1</v>
      </c>
      <c r="I461" s="211"/>
      <c r="J461" s="212">
        <f>ROUND(I461*H461,2)</f>
        <v>0</v>
      </c>
      <c r="K461" s="208" t="s">
        <v>137</v>
      </c>
      <c r="L461" s="46"/>
      <c r="M461" s="213" t="s">
        <v>19</v>
      </c>
      <c r="N461" s="214" t="s">
        <v>43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246</v>
      </c>
      <c r="AT461" s="217" t="s">
        <v>133</v>
      </c>
      <c r="AU461" s="217" t="s">
        <v>82</v>
      </c>
      <c r="AY461" s="19" t="s">
        <v>130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80</v>
      </c>
      <c r="BK461" s="218">
        <f>ROUND(I461*H461,2)</f>
        <v>0</v>
      </c>
      <c r="BL461" s="19" t="s">
        <v>246</v>
      </c>
      <c r="BM461" s="217" t="s">
        <v>692</v>
      </c>
    </row>
    <row r="462" s="2" customFormat="1">
      <c r="A462" s="40"/>
      <c r="B462" s="41"/>
      <c r="C462" s="42"/>
      <c r="D462" s="219" t="s">
        <v>140</v>
      </c>
      <c r="E462" s="42"/>
      <c r="F462" s="220" t="s">
        <v>693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140</v>
      </c>
      <c r="AU462" s="19" t="s">
        <v>82</v>
      </c>
    </row>
    <row r="463" s="2" customFormat="1">
      <c r="A463" s="40"/>
      <c r="B463" s="41"/>
      <c r="C463" s="42"/>
      <c r="D463" s="224" t="s">
        <v>142</v>
      </c>
      <c r="E463" s="42"/>
      <c r="F463" s="225" t="s">
        <v>694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142</v>
      </c>
      <c r="AU463" s="19" t="s">
        <v>82</v>
      </c>
    </row>
    <row r="464" s="13" customFormat="1">
      <c r="A464" s="13"/>
      <c r="B464" s="226"/>
      <c r="C464" s="227"/>
      <c r="D464" s="219" t="s">
        <v>144</v>
      </c>
      <c r="E464" s="228" t="s">
        <v>19</v>
      </c>
      <c r="F464" s="229" t="s">
        <v>695</v>
      </c>
      <c r="G464" s="227"/>
      <c r="H464" s="230">
        <v>1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144</v>
      </c>
      <c r="AU464" s="236" t="s">
        <v>82</v>
      </c>
      <c r="AV464" s="13" t="s">
        <v>82</v>
      </c>
      <c r="AW464" s="13" t="s">
        <v>32</v>
      </c>
      <c r="AX464" s="13" t="s">
        <v>80</v>
      </c>
      <c r="AY464" s="236" t="s">
        <v>130</v>
      </c>
    </row>
    <row r="465" s="2" customFormat="1" ht="24.15" customHeight="1">
      <c r="A465" s="40"/>
      <c r="B465" s="41"/>
      <c r="C465" s="237" t="s">
        <v>696</v>
      </c>
      <c r="D465" s="237" t="s">
        <v>146</v>
      </c>
      <c r="E465" s="238" t="s">
        <v>697</v>
      </c>
      <c r="F465" s="239" t="s">
        <v>698</v>
      </c>
      <c r="G465" s="240" t="s">
        <v>699</v>
      </c>
      <c r="H465" s="241">
        <v>1</v>
      </c>
      <c r="I465" s="242"/>
      <c r="J465" s="243">
        <f>ROUND(I465*H465,2)</f>
        <v>0</v>
      </c>
      <c r="K465" s="239" t="s">
        <v>19</v>
      </c>
      <c r="L465" s="244"/>
      <c r="M465" s="245" t="s">
        <v>19</v>
      </c>
      <c r="N465" s="246" t="s">
        <v>43</v>
      </c>
      <c r="O465" s="86"/>
      <c r="P465" s="215">
        <f>O465*H465</f>
        <v>0</v>
      </c>
      <c r="Q465" s="215">
        <v>0</v>
      </c>
      <c r="R465" s="215">
        <f>Q465*H465</f>
        <v>0</v>
      </c>
      <c r="S465" s="215">
        <v>0</v>
      </c>
      <c r="T465" s="216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7" t="s">
        <v>364</v>
      </c>
      <c r="AT465" s="217" t="s">
        <v>146</v>
      </c>
      <c r="AU465" s="217" t="s">
        <v>82</v>
      </c>
      <c r="AY465" s="19" t="s">
        <v>130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9" t="s">
        <v>80</v>
      </c>
      <c r="BK465" s="218">
        <f>ROUND(I465*H465,2)</f>
        <v>0</v>
      </c>
      <c r="BL465" s="19" t="s">
        <v>246</v>
      </c>
      <c r="BM465" s="217" t="s">
        <v>700</v>
      </c>
    </row>
    <row r="466" s="2" customFormat="1">
      <c r="A466" s="40"/>
      <c r="B466" s="41"/>
      <c r="C466" s="42"/>
      <c r="D466" s="219" t="s">
        <v>140</v>
      </c>
      <c r="E466" s="42"/>
      <c r="F466" s="220" t="s">
        <v>698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140</v>
      </c>
      <c r="AU466" s="19" t="s">
        <v>82</v>
      </c>
    </row>
    <row r="467" s="2" customFormat="1" ht="16.5" customHeight="1">
      <c r="A467" s="40"/>
      <c r="B467" s="41"/>
      <c r="C467" s="206" t="s">
        <v>701</v>
      </c>
      <c r="D467" s="206" t="s">
        <v>133</v>
      </c>
      <c r="E467" s="207" t="s">
        <v>702</v>
      </c>
      <c r="F467" s="208" t="s">
        <v>703</v>
      </c>
      <c r="G467" s="209" t="s">
        <v>136</v>
      </c>
      <c r="H467" s="210">
        <v>1</v>
      </c>
      <c r="I467" s="211"/>
      <c r="J467" s="212">
        <f>ROUND(I467*H467,2)</f>
        <v>0</v>
      </c>
      <c r="K467" s="208" t="s">
        <v>137</v>
      </c>
      <c r="L467" s="46"/>
      <c r="M467" s="213" t="s">
        <v>19</v>
      </c>
      <c r="N467" s="214" t="s">
        <v>43</v>
      </c>
      <c r="O467" s="86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246</v>
      </c>
      <c r="AT467" s="217" t="s">
        <v>133</v>
      </c>
      <c r="AU467" s="217" t="s">
        <v>82</v>
      </c>
      <c r="AY467" s="19" t="s">
        <v>130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80</v>
      </c>
      <c r="BK467" s="218">
        <f>ROUND(I467*H467,2)</f>
        <v>0</v>
      </c>
      <c r="BL467" s="19" t="s">
        <v>246</v>
      </c>
      <c r="BM467" s="217" t="s">
        <v>704</v>
      </c>
    </row>
    <row r="468" s="2" customFormat="1">
      <c r="A468" s="40"/>
      <c r="B468" s="41"/>
      <c r="C468" s="42"/>
      <c r="D468" s="219" t="s">
        <v>140</v>
      </c>
      <c r="E468" s="42"/>
      <c r="F468" s="220" t="s">
        <v>705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140</v>
      </c>
      <c r="AU468" s="19" t="s">
        <v>82</v>
      </c>
    </row>
    <row r="469" s="2" customFormat="1">
      <c r="A469" s="40"/>
      <c r="B469" s="41"/>
      <c r="C469" s="42"/>
      <c r="D469" s="224" t="s">
        <v>142</v>
      </c>
      <c r="E469" s="42"/>
      <c r="F469" s="225" t="s">
        <v>706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142</v>
      </c>
      <c r="AU469" s="19" t="s">
        <v>82</v>
      </c>
    </row>
    <row r="470" s="13" customFormat="1">
      <c r="A470" s="13"/>
      <c r="B470" s="226"/>
      <c r="C470" s="227"/>
      <c r="D470" s="219" t="s">
        <v>144</v>
      </c>
      <c r="E470" s="228" t="s">
        <v>19</v>
      </c>
      <c r="F470" s="229" t="s">
        <v>707</v>
      </c>
      <c r="G470" s="227"/>
      <c r="H470" s="230">
        <v>1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144</v>
      </c>
      <c r="AU470" s="236" t="s">
        <v>82</v>
      </c>
      <c r="AV470" s="13" t="s">
        <v>82</v>
      </c>
      <c r="AW470" s="13" t="s">
        <v>32</v>
      </c>
      <c r="AX470" s="13" t="s">
        <v>72</v>
      </c>
      <c r="AY470" s="236" t="s">
        <v>130</v>
      </c>
    </row>
    <row r="471" s="14" customFormat="1">
      <c r="A471" s="14"/>
      <c r="B471" s="247"/>
      <c r="C471" s="248"/>
      <c r="D471" s="219" t="s">
        <v>144</v>
      </c>
      <c r="E471" s="249" t="s">
        <v>19</v>
      </c>
      <c r="F471" s="250" t="s">
        <v>178</v>
      </c>
      <c r="G471" s="248"/>
      <c r="H471" s="251">
        <v>1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7" t="s">
        <v>144</v>
      </c>
      <c r="AU471" s="257" t="s">
        <v>82</v>
      </c>
      <c r="AV471" s="14" t="s">
        <v>138</v>
      </c>
      <c r="AW471" s="14" t="s">
        <v>32</v>
      </c>
      <c r="AX471" s="14" t="s">
        <v>80</v>
      </c>
      <c r="AY471" s="257" t="s">
        <v>130</v>
      </c>
    </row>
    <row r="472" s="2" customFormat="1" ht="24.15" customHeight="1">
      <c r="A472" s="40"/>
      <c r="B472" s="41"/>
      <c r="C472" s="237" t="s">
        <v>708</v>
      </c>
      <c r="D472" s="237" t="s">
        <v>146</v>
      </c>
      <c r="E472" s="238" t="s">
        <v>709</v>
      </c>
      <c r="F472" s="239" t="s">
        <v>710</v>
      </c>
      <c r="G472" s="240" t="s">
        <v>699</v>
      </c>
      <c r="H472" s="241">
        <v>1</v>
      </c>
      <c r="I472" s="242"/>
      <c r="J472" s="243">
        <f>ROUND(I472*H472,2)</f>
        <v>0</v>
      </c>
      <c r="K472" s="239" t="s">
        <v>19</v>
      </c>
      <c r="L472" s="244"/>
      <c r="M472" s="245" t="s">
        <v>19</v>
      </c>
      <c r="N472" s="246" t="s">
        <v>43</v>
      </c>
      <c r="O472" s="86"/>
      <c r="P472" s="215">
        <f>O472*H472</f>
        <v>0</v>
      </c>
      <c r="Q472" s="215">
        <v>0</v>
      </c>
      <c r="R472" s="215">
        <f>Q472*H472</f>
        <v>0</v>
      </c>
      <c r="S472" s="215">
        <v>0</v>
      </c>
      <c r="T472" s="216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364</v>
      </c>
      <c r="AT472" s="217" t="s">
        <v>146</v>
      </c>
      <c r="AU472" s="217" t="s">
        <v>82</v>
      </c>
      <c r="AY472" s="19" t="s">
        <v>130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80</v>
      </c>
      <c r="BK472" s="218">
        <f>ROUND(I472*H472,2)</f>
        <v>0</v>
      </c>
      <c r="BL472" s="19" t="s">
        <v>246</v>
      </c>
      <c r="BM472" s="217" t="s">
        <v>711</v>
      </c>
    </row>
    <row r="473" s="2" customFormat="1">
      <c r="A473" s="40"/>
      <c r="B473" s="41"/>
      <c r="C473" s="42"/>
      <c r="D473" s="219" t="s">
        <v>140</v>
      </c>
      <c r="E473" s="42"/>
      <c r="F473" s="220" t="s">
        <v>712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140</v>
      </c>
      <c r="AU473" s="19" t="s">
        <v>82</v>
      </c>
    </row>
    <row r="474" s="13" customFormat="1">
      <c r="A474" s="13"/>
      <c r="B474" s="226"/>
      <c r="C474" s="227"/>
      <c r="D474" s="219" t="s">
        <v>144</v>
      </c>
      <c r="E474" s="228" t="s">
        <v>19</v>
      </c>
      <c r="F474" s="229" t="s">
        <v>713</v>
      </c>
      <c r="G474" s="227"/>
      <c r="H474" s="230">
        <v>1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144</v>
      </c>
      <c r="AU474" s="236" t="s">
        <v>82</v>
      </c>
      <c r="AV474" s="13" t="s">
        <v>82</v>
      </c>
      <c r="AW474" s="13" t="s">
        <v>32</v>
      </c>
      <c r="AX474" s="13" t="s">
        <v>72</v>
      </c>
      <c r="AY474" s="236" t="s">
        <v>130</v>
      </c>
    </row>
    <row r="475" s="14" customFormat="1">
      <c r="A475" s="14"/>
      <c r="B475" s="247"/>
      <c r="C475" s="248"/>
      <c r="D475" s="219" t="s">
        <v>144</v>
      </c>
      <c r="E475" s="249" t="s">
        <v>19</v>
      </c>
      <c r="F475" s="250" t="s">
        <v>178</v>
      </c>
      <c r="G475" s="248"/>
      <c r="H475" s="251">
        <v>1</v>
      </c>
      <c r="I475" s="252"/>
      <c r="J475" s="248"/>
      <c r="K475" s="248"/>
      <c r="L475" s="253"/>
      <c r="M475" s="254"/>
      <c r="N475" s="255"/>
      <c r="O475" s="255"/>
      <c r="P475" s="255"/>
      <c r="Q475" s="255"/>
      <c r="R475" s="255"/>
      <c r="S475" s="255"/>
      <c r="T475" s="25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7" t="s">
        <v>144</v>
      </c>
      <c r="AU475" s="257" t="s">
        <v>82</v>
      </c>
      <c r="AV475" s="14" t="s">
        <v>138</v>
      </c>
      <c r="AW475" s="14" t="s">
        <v>32</v>
      </c>
      <c r="AX475" s="14" t="s">
        <v>80</v>
      </c>
      <c r="AY475" s="257" t="s">
        <v>130</v>
      </c>
    </row>
    <row r="476" s="2" customFormat="1" ht="16.5" customHeight="1">
      <c r="A476" s="40"/>
      <c r="B476" s="41"/>
      <c r="C476" s="206" t="s">
        <v>714</v>
      </c>
      <c r="D476" s="206" t="s">
        <v>133</v>
      </c>
      <c r="E476" s="207" t="s">
        <v>715</v>
      </c>
      <c r="F476" s="208" t="s">
        <v>716</v>
      </c>
      <c r="G476" s="209" t="s">
        <v>136</v>
      </c>
      <c r="H476" s="210">
        <v>23</v>
      </c>
      <c r="I476" s="211"/>
      <c r="J476" s="212">
        <f>ROUND(I476*H476,2)</f>
        <v>0</v>
      </c>
      <c r="K476" s="208" t="s">
        <v>137</v>
      </c>
      <c r="L476" s="46"/>
      <c r="M476" s="213" t="s">
        <v>19</v>
      </c>
      <c r="N476" s="214" t="s">
        <v>43</v>
      </c>
      <c r="O476" s="86"/>
      <c r="P476" s="215">
        <f>O476*H476</f>
        <v>0</v>
      </c>
      <c r="Q476" s="215">
        <v>0</v>
      </c>
      <c r="R476" s="215">
        <f>Q476*H476</f>
        <v>0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246</v>
      </c>
      <c r="AT476" s="217" t="s">
        <v>133</v>
      </c>
      <c r="AU476" s="217" t="s">
        <v>82</v>
      </c>
      <c r="AY476" s="19" t="s">
        <v>130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80</v>
      </c>
      <c r="BK476" s="218">
        <f>ROUND(I476*H476,2)</f>
        <v>0</v>
      </c>
      <c r="BL476" s="19" t="s">
        <v>246</v>
      </c>
      <c r="BM476" s="217" t="s">
        <v>717</v>
      </c>
    </row>
    <row r="477" s="2" customFormat="1">
      <c r="A477" s="40"/>
      <c r="B477" s="41"/>
      <c r="C477" s="42"/>
      <c r="D477" s="219" t="s">
        <v>140</v>
      </c>
      <c r="E477" s="42"/>
      <c r="F477" s="220" t="s">
        <v>718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140</v>
      </c>
      <c r="AU477" s="19" t="s">
        <v>82</v>
      </c>
    </row>
    <row r="478" s="2" customFormat="1">
      <c r="A478" s="40"/>
      <c r="B478" s="41"/>
      <c r="C478" s="42"/>
      <c r="D478" s="224" t="s">
        <v>142</v>
      </c>
      <c r="E478" s="42"/>
      <c r="F478" s="225" t="s">
        <v>719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142</v>
      </c>
      <c r="AU478" s="19" t="s">
        <v>82</v>
      </c>
    </row>
    <row r="479" s="13" customFormat="1">
      <c r="A479" s="13"/>
      <c r="B479" s="226"/>
      <c r="C479" s="227"/>
      <c r="D479" s="219" t="s">
        <v>144</v>
      </c>
      <c r="E479" s="228" t="s">
        <v>19</v>
      </c>
      <c r="F479" s="229" t="s">
        <v>720</v>
      </c>
      <c r="G479" s="227"/>
      <c r="H479" s="230">
        <v>2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144</v>
      </c>
      <c r="AU479" s="236" t="s">
        <v>82</v>
      </c>
      <c r="AV479" s="13" t="s">
        <v>82</v>
      </c>
      <c r="AW479" s="13" t="s">
        <v>32</v>
      </c>
      <c r="AX479" s="13" t="s">
        <v>72</v>
      </c>
      <c r="AY479" s="236" t="s">
        <v>130</v>
      </c>
    </row>
    <row r="480" s="13" customFormat="1">
      <c r="A480" s="13"/>
      <c r="B480" s="226"/>
      <c r="C480" s="227"/>
      <c r="D480" s="219" t="s">
        <v>144</v>
      </c>
      <c r="E480" s="228" t="s">
        <v>19</v>
      </c>
      <c r="F480" s="229" t="s">
        <v>721</v>
      </c>
      <c r="G480" s="227"/>
      <c r="H480" s="230">
        <v>1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144</v>
      </c>
      <c r="AU480" s="236" t="s">
        <v>82</v>
      </c>
      <c r="AV480" s="13" t="s">
        <v>82</v>
      </c>
      <c r="AW480" s="13" t="s">
        <v>32</v>
      </c>
      <c r="AX480" s="13" t="s">
        <v>72</v>
      </c>
      <c r="AY480" s="236" t="s">
        <v>130</v>
      </c>
    </row>
    <row r="481" s="13" customFormat="1">
      <c r="A481" s="13"/>
      <c r="B481" s="226"/>
      <c r="C481" s="227"/>
      <c r="D481" s="219" t="s">
        <v>144</v>
      </c>
      <c r="E481" s="228" t="s">
        <v>19</v>
      </c>
      <c r="F481" s="229" t="s">
        <v>722</v>
      </c>
      <c r="G481" s="227"/>
      <c r="H481" s="230">
        <v>5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144</v>
      </c>
      <c r="AU481" s="236" t="s">
        <v>82</v>
      </c>
      <c r="AV481" s="13" t="s">
        <v>82</v>
      </c>
      <c r="AW481" s="13" t="s">
        <v>32</v>
      </c>
      <c r="AX481" s="13" t="s">
        <v>72</v>
      </c>
      <c r="AY481" s="236" t="s">
        <v>130</v>
      </c>
    </row>
    <row r="482" s="13" customFormat="1">
      <c r="A482" s="13"/>
      <c r="B482" s="226"/>
      <c r="C482" s="227"/>
      <c r="D482" s="219" t="s">
        <v>144</v>
      </c>
      <c r="E482" s="228" t="s">
        <v>19</v>
      </c>
      <c r="F482" s="229" t="s">
        <v>723</v>
      </c>
      <c r="G482" s="227"/>
      <c r="H482" s="230">
        <v>4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144</v>
      </c>
      <c r="AU482" s="236" t="s">
        <v>82</v>
      </c>
      <c r="AV482" s="13" t="s">
        <v>82</v>
      </c>
      <c r="AW482" s="13" t="s">
        <v>32</v>
      </c>
      <c r="AX482" s="13" t="s">
        <v>72</v>
      </c>
      <c r="AY482" s="236" t="s">
        <v>130</v>
      </c>
    </row>
    <row r="483" s="13" customFormat="1">
      <c r="A483" s="13"/>
      <c r="B483" s="226"/>
      <c r="C483" s="227"/>
      <c r="D483" s="219" t="s">
        <v>144</v>
      </c>
      <c r="E483" s="228" t="s">
        <v>19</v>
      </c>
      <c r="F483" s="229" t="s">
        <v>724</v>
      </c>
      <c r="G483" s="227"/>
      <c r="H483" s="230">
        <v>4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144</v>
      </c>
      <c r="AU483" s="236" t="s">
        <v>82</v>
      </c>
      <c r="AV483" s="13" t="s">
        <v>82</v>
      </c>
      <c r="AW483" s="13" t="s">
        <v>32</v>
      </c>
      <c r="AX483" s="13" t="s">
        <v>72</v>
      </c>
      <c r="AY483" s="236" t="s">
        <v>130</v>
      </c>
    </row>
    <row r="484" s="13" customFormat="1">
      <c r="A484" s="13"/>
      <c r="B484" s="226"/>
      <c r="C484" s="227"/>
      <c r="D484" s="219" t="s">
        <v>144</v>
      </c>
      <c r="E484" s="228" t="s">
        <v>19</v>
      </c>
      <c r="F484" s="229" t="s">
        <v>725</v>
      </c>
      <c r="G484" s="227"/>
      <c r="H484" s="230">
        <v>6</v>
      </c>
      <c r="I484" s="231"/>
      <c r="J484" s="227"/>
      <c r="K484" s="227"/>
      <c r="L484" s="232"/>
      <c r="M484" s="233"/>
      <c r="N484" s="234"/>
      <c r="O484" s="234"/>
      <c r="P484" s="234"/>
      <c r="Q484" s="234"/>
      <c r="R484" s="234"/>
      <c r="S484" s="234"/>
      <c r="T484" s="23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6" t="s">
        <v>144</v>
      </c>
      <c r="AU484" s="236" t="s">
        <v>82</v>
      </c>
      <c r="AV484" s="13" t="s">
        <v>82</v>
      </c>
      <c r="AW484" s="13" t="s">
        <v>32</v>
      </c>
      <c r="AX484" s="13" t="s">
        <v>72</v>
      </c>
      <c r="AY484" s="236" t="s">
        <v>130</v>
      </c>
    </row>
    <row r="485" s="13" customFormat="1">
      <c r="A485" s="13"/>
      <c r="B485" s="226"/>
      <c r="C485" s="227"/>
      <c r="D485" s="219" t="s">
        <v>144</v>
      </c>
      <c r="E485" s="228" t="s">
        <v>19</v>
      </c>
      <c r="F485" s="229" t="s">
        <v>726</v>
      </c>
      <c r="G485" s="227"/>
      <c r="H485" s="230">
        <v>1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6" t="s">
        <v>144</v>
      </c>
      <c r="AU485" s="236" t="s">
        <v>82</v>
      </c>
      <c r="AV485" s="13" t="s">
        <v>82</v>
      </c>
      <c r="AW485" s="13" t="s">
        <v>32</v>
      </c>
      <c r="AX485" s="13" t="s">
        <v>72</v>
      </c>
      <c r="AY485" s="236" t="s">
        <v>130</v>
      </c>
    </row>
    <row r="486" s="14" customFormat="1">
      <c r="A486" s="14"/>
      <c r="B486" s="247"/>
      <c r="C486" s="248"/>
      <c r="D486" s="219" t="s">
        <v>144</v>
      </c>
      <c r="E486" s="249" t="s">
        <v>19</v>
      </c>
      <c r="F486" s="250" t="s">
        <v>178</v>
      </c>
      <c r="G486" s="248"/>
      <c r="H486" s="251">
        <v>23</v>
      </c>
      <c r="I486" s="252"/>
      <c r="J486" s="248"/>
      <c r="K486" s="248"/>
      <c r="L486" s="253"/>
      <c r="M486" s="254"/>
      <c r="N486" s="255"/>
      <c r="O486" s="255"/>
      <c r="P486" s="255"/>
      <c r="Q486" s="255"/>
      <c r="R486" s="255"/>
      <c r="S486" s="255"/>
      <c r="T486" s="25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7" t="s">
        <v>144</v>
      </c>
      <c r="AU486" s="257" t="s">
        <v>82</v>
      </c>
      <c r="AV486" s="14" t="s">
        <v>138</v>
      </c>
      <c r="AW486" s="14" t="s">
        <v>32</v>
      </c>
      <c r="AX486" s="14" t="s">
        <v>80</v>
      </c>
      <c r="AY486" s="257" t="s">
        <v>130</v>
      </c>
    </row>
    <row r="487" s="2" customFormat="1" ht="16.5" customHeight="1">
      <c r="A487" s="40"/>
      <c r="B487" s="41"/>
      <c r="C487" s="237" t="s">
        <v>727</v>
      </c>
      <c r="D487" s="237" t="s">
        <v>146</v>
      </c>
      <c r="E487" s="238" t="s">
        <v>728</v>
      </c>
      <c r="F487" s="239" t="s">
        <v>729</v>
      </c>
      <c r="G487" s="240" t="s">
        <v>136</v>
      </c>
      <c r="H487" s="241">
        <v>23</v>
      </c>
      <c r="I487" s="242"/>
      <c r="J487" s="243">
        <f>ROUND(I487*H487,2)</f>
        <v>0</v>
      </c>
      <c r="K487" s="239" t="s">
        <v>19</v>
      </c>
      <c r="L487" s="244"/>
      <c r="M487" s="245" t="s">
        <v>19</v>
      </c>
      <c r="N487" s="246" t="s">
        <v>43</v>
      </c>
      <c r="O487" s="86"/>
      <c r="P487" s="215">
        <f>O487*H487</f>
        <v>0</v>
      </c>
      <c r="Q487" s="215">
        <v>0.0023999999999999998</v>
      </c>
      <c r="R487" s="215">
        <f>Q487*H487</f>
        <v>0.055199999999999992</v>
      </c>
      <c r="S487" s="215">
        <v>0</v>
      </c>
      <c r="T487" s="216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7" t="s">
        <v>364</v>
      </c>
      <c r="AT487" s="217" t="s">
        <v>146</v>
      </c>
      <c r="AU487" s="217" t="s">
        <v>82</v>
      </c>
      <c r="AY487" s="19" t="s">
        <v>130</v>
      </c>
      <c r="BE487" s="218">
        <f>IF(N487="základní",J487,0)</f>
        <v>0</v>
      </c>
      <c r="BF487" s="218">
        <f>IF(N487="snížená",J487,0)</f>
        <v>0</v>
      </c>
      <c r="BG487" s="218">
        <f>IF(N487="zákl. přenesená",J487,0)</f>
        <v>0</v>
      </c>
      <c r="BH487" s="218">
        <f>IF(N487="sníž. přenesená",J487,0)</f>
        <v>0</v>
      </c>
      <c r="BI487" s="218">
        <f>IF(N487="nulová",J487,0)</f>
        <v>0</v>
      </c>
      <c r="BJ487" s="19" t="s">
        <v>80</v>
      </c>
      <c r="BK487" s="218">
        <f>ROUND(I487*H487,2)</f>
        <v>0</v>
      </c>
      <c r="BL487" s="19" t="s">
        <v>246</v>
      </c>
      <c r="BM487" s="217" t="s">
        <v>730</v>
      </c>
    </row>
    <row r="488" s="2" customFormat="1">
      <c r="A488" s="40"/>
      <c r="B488" s="41"/>
      <c r="C488" s="42"/>
      <c r="D488" s="219" t="s">
        <v>140</v>
      </c>
      <c r="E488" s="42"/>
      <c r="F488" s="220" t="s">
        <v>729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140</v>
      </c>
      <c r="AU488" s="19" t="s">
        <v>82</v>
      </c>
    </row>
    <row r="489" s="13" customFormat="1">
      <c r="A489" s="13"/>
      <c r="B489" s="226"/>
      <c r="C489" s="227"/>
      <c r="D489" s="219" t="s">
        <v>144</v>
      </c>
      <c r="E489" s="228" t="s">
        <v>19</v>
      </c>
      <c r="F489" s="229" t="s">
        <v>731</v>
      </c>
      <c r="G489" s="227"/>
      <c r="H489" s="230">
        <v>23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144</v>
      </c>
      <c r="AU489" s="236" t="s">
        <v>82</v>
      </c>
      <c r="AV489" s="13" t="s">
        <v>82</v>
      </c>
      <c r="AW489" s="13" t="s">
        <v>32</v>
      </c>
      <c r="AX489" s="13" t="s">
        <v>80</v>
      </c>
      <c r="AY489" s="236" t="s">
        <v>130</v>
      </c>
    </row>
    <row r="490" s="2" customFormat="1" ht="16.5" customHeight="1">
      <c r="A490" s="40"/>
      <c r="B490" s="41"/>
      <c r="C490" s="206" t="s">
        <v>732</v>
      </c>
      <c r="D490" s="206" t="s">
        <v>133</v>
      </c>
      <c r="E490" s="207" t="s">
        <v>733</v>
      </c>
      <c r="F490" s="208" t="s">
        <v>734</v>
      </c>
      <c r="G490" s="209" t="s">
        <v>161</v>
      </c>
      <c r="H490" s="210">
        <v>1.4810000000000001</v>
      </c>
      <c r="I490" s="211"/>
      <c r="J490" s="212">
        <f>ROUND(I490*H490,2)</f>
        <v>0</v>
      </c>
      <c r="K490" s="208" t="s">
        <v>137</v>
      </c>
      <c r="L490" s="46"/>
      <c r="M490" s="213" t="s">
        <v>19</v>
      </c>
      <c r="N490" s="214" t="s">
        <v>43</v>
      </c>
      <c r="O490" s="86"/>
      <c r="P490" s="215">
        <f>O490*H490</f>
        <v>0</v>
      </c>
      <c r="Q490" s="215">
        <v>0</v>
      </c>
      <c r="R490" s="215">
        <f>Q490*H490</f>
        <v>0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246</v>
      </c>
      <c r="AT490" s="217" t="s">
        <v>133</v>
      </c>
      <c r="AU490" s="217" t="s">
        <v>82</v>
      </c>
      <c r="AY490" s="19" t="s">
        <v>130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80</v>
      </c>
      <c r="BK490" s="218">
        <f>ROUND(I490*H490,2)</f>
        <v>0</v>
      </c>
      <c r="BL490" s="19" t="s">
        <v>246</v>
      </c>
      <c r="BM490" s="217" t="s">
        <v>735</v>
      </c>
    </row>
    <row r="491" s="2" customFormat="1">
      <c r="A491" s="40"/>
      <c r="B491" s="41"/>
      <c r="C491" s="42"/>
      <c r="D491" s="219" t="s">
        <v>140</v>
      </c>
      <c r="E491" s="42"/>
      <c r="F491" s="220" t="s">
        <v>736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140</v>
      </c>
      <c r="AU491" s="19" t="s">
        <v>82</v>
      </c>
    </row>
    <row r="492" s="2" customFormat="1">
      <c r="A492" s="40"/>
      <c r="B492" s="41"/>
      <c r="C492" s="42"/>
      <c r="D492" s="224" t="s">
        <v>142</v>
      </c>
      <c r="E492" s="42"/>
      <c r="F492" s="225" t="s">
        <v>737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142</v>
      </c>
      <c r="AU492" s="19" t="s">
        <v>82</v>
      </c>
    </row>
    <row r="493" s="12" customFormat="1" ht="22.8" customHeight="1">
      <c r="A493" s="12"/>
      <c r="B493" s="190"/>
      <c r="C493" s="191"/>
      <c r="D493" s="192" t="s">
        <v>71</v>
      </c>
      <c r="E493" s="204" t="s">
        <v>738</v>
      </c>
      <c r="F493" s="204" t="s">
        <v>739</v>
      </c>
      <c r="G493" s="191"/>
      <c r="H493" s="191"/>
      <c r="I493" s="194"/>
      <c r="J493" s="205">
        <f>BK493</f>
        <v>0</v>
      </c>
      <c r="K493" s="191"/>
      <c r="L493" s="196"/>
      <c r="M493" s="197"/>
      <c r="N493" s="198"/>
      <c r="O493" s="198"/>
      <c r="P493" s="199">
        <f>SUM(P494:P512)</f>
        <v>0</v>
      </c>
      <c r="Q493" s="198"/>
      <c r="R493" s="199">
        <f>SUM(R494:R512)</f>
        <v>2.9900000000000002</v>
      </c>
      <c r="S493" s="198"/>
      <c r="T493" s="200">
        <f>SUM(T494:T512)</f>
        <v>0.91999999999999993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1" t="s">
        <v>82</v>
      </c>
      <c r="AT493" s="202" t="s">
        <v>71</v>
      </c>
      <c r="AU493" s="202" t="s">
        <v>80</v>
      </c>
      <c r="AY493" s="201" t="s">
        <v>130</v>
      </c>
      <c r="BK493" s="203">
        <f>SUM(BK494:BK512)</f>
        <v>0</v>
      </c>
    </row>
    <row r="494" s="2" customFormat="1" ht="16.5" customHeight="1">
      <c r="A494" s="40"/>
      <c r="B494" s="41"/>
      <c r="C494" s="206" t="s">
        <v>740</v>
      </c>
      <c r="D494" s="206" t="s">
        <v>133</v>
      </c>
      <c r="E494" s="207" t="s">
        <v>741</v>
      </c>
      <c r="F494" s="208" t="s">
        <v>742</v>
      </c>
      <c r="G494" s="209" t="s">
        <v>153</v>
      </c>
      <c r="H494" s="210">
        <v>2000</v>
      </c>
      <c r="I494" s="211"/>
      <c r="J494" s="212">
        <f>ROUND(I494*H494,2)</f>
        <v>0</v>
      </c>
      <c r="K494" s="208" t="s">
        <v>137</v>
      </c>
      <c r="L494" s="46"/>
      <c r="M494" s="213" t="s">
        <v>19</v>
      </c>
      <c r="N494" s="214" t="s">
        <v>43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246</v>
      </c>
      <c r="AT494" s="217" t="s">
        <v>133</v>
      </c>
      <c r="AU494" s="217" t="s">
        <v>82</v>
      </c>
      <c r="AY494" s="19" t="s">
        <v>130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80</v>
      </c>
      <c r="BK494" s="218">
        <f>ROUND(I494*H494,2)</f>
        <v>0</v>
      </c>
      <c r="BL494" s="19" t="s">
        <v>246</v>
      </c>
      <c r="BM494" s="217" t="s">
        <v>743</v>
      </c>
    </row>
    <row r="495" s="2" customFormat="1">
      <c r="A495" s="40"/>
      <c r="B495" s="41"/>
      <c r="C495" s="42"/>
      <c r="D495" s="219" t="s">
        <v>140</v>
      </c>
      <c r="E495" s="42"/>
      <c r="F495" s="220" t="s">
        <v>744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140</v>
      </c>
      <c r="AU495" s="19" t="s">
        <v>82</v>
      </c>
    </row>
    <row r="496" s="2" customFormat="1">
      <c r="A496" s="40"/>
      <c r="B496" s="41"/>
      <c r="C496" s="42"/>
      <c r="D496" s="224" t="s">
        <v>142</v>
      </c>
      <c r="E496" s="42"/>
      <c r="F496" s="225" t="s">
        <v>745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142</v>
      </c>
      <c r="AU496" s="19" t="s">
        <v>82</v>
      </c>
    </row>
    <row r="497" s="13" customFormat="1">
      <c r="A497" s="13"/>
      <c r="B497" s="226"/>
      <c r="C497" s="227"/>
      <c r="D497" s="219" t="s">
        <v>144</v>
      </c>
      <c r="E497" s="228" t="s">
        <v>19</v>
      </c>
      <c r="F497" s="229" t="s">
        <v>746</v>
      </c>
      <c r="G497" s="227"/>
      <c r="H497" s="230">
        <v>2000</v>
      </c>
      <c r="I497" s="231"/>
      <c r="J497" s="227"/>
      <c r="K497" s="227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144</v>
      </c>
      <c r="AU497" s="236" t="s">
        <v>82</v>
      </c>
      <c r="AV497" s="13" t="s">
        <v>82</v>
      </c>
      <c r="AW497" s="13" t="s">
        <v>32</v>
      </c>
      <c r="AX497" s="13" t="s">
        <v>80</v>
      </c>
      <c r="AY497" s="236" t="s">
        <v>130</v>
      </c>
    </row>
    <row r="498" s="2" customFormat="1" ht="16.5" customHeight="1">
      <c r="A498" s="40"/>
      <c r="B498" s="41"/>
      <c r="C498" s="206" t="s">
        <v>747</v>
      </c>
      <c r="D498" s="206" t="s">
        <v>133</v>
      </c>
      <c r="E498" s="207" t="s">
        <v>748</v>
      </c>
      <c r="F498" s="208" t="s">
        <v>749</v>
      </c>
      <c r="G498" s="209" t="s">
        <v>153</v>
      </c>
      <c r="H498" s="210">
        <v>2000</v>
      </c>
      <c r="I498" s="211"/>
      <c r="J498" s="212">
        <f>ROUND(I498*H498,2)</f>
        <v>0</v>
      </c>
      <c r="K498" s="208" t="s">
        <v>137</v>
      </c>
      <c r="L498" s="46"/>
      <c r="M498" s="213" t="s">
        <v>19</v>
      </c>
      <c r="N498" s="214" t="s">
        <v>43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0.00014999999999999999</v>
      </c>
      <c r="T498" s="216">
        <f>S498*H498</f>
        <v>0.29999999999999999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246</v>
      </c>
      <c r="AT498" s="217" t="s">
        <v>133</v>
      </c>
      <c r="AU498" s="217" t="s">
        <v>82</v>
      </c>
      <c r="AY498" s="19" t="s">
        <v>130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80</v>
      </c>
      <c r="BK498" s="218">
        <f>ROUND(I498*H498,2)</f>
        <v>0</v>
      </c>
      <c r="BL498" s="19" t="s">
        <v>246</v>
      </c>
      <c r="BM498" s="217" t="s">
        <v>750</v>
      </c>
    </row>
    <row r="499" s="2" customFormat="1">
      <c r="A499" s="40"/>
      <c r="B499" s="41"/>
      <c r="C499" s="42"/>
      <c r="D499" s="219" t="s">
        <v>140</v>
      </c>
      <c r="E499" s="42"/>
      <c r="F499" s="220" t="s">
        <v>751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140</v>
      </c>
      <c r="AU499" s="19" t="s">
        <v>82</v>
      </c>
    </row>
    <row r="500" s="2" customFormat="1">
      <c r="A500" s="40"/>
      <c r="B500" s="41"/>
      <c r="C500" s="42"/>
      <c r="D500" s="224" t="s">
        <v>142</v>
      </c>
      <c r="E500" s="42"/>
      <c r="F500" s="225" t="s">
        <v>752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142</v>
      </c>
      <c r="AU500" s="19" t="s">
        <v>82</v>
      </c>
    </row>
    <row r="501" s="2" customFormat="1" ht="16.5" customHeight="1">
      <c r="A501" s="40"/>
      <c r="B501" s="41"/>
      <c r="C501" s="206" t="s">
        <v>753</v>
      </c>
      <c r="D501" s="206" t="s">
        <v>133</v>
      </c>
      <c r="E501" s="207" t="s">
        <v>754</v>
      </c>
      <c r="F501" s="208" t="s">
        <v>755</v>
      </c>
      <c r="G501" s="209" t="s">
        <v>153</v>
      </c>
      <c r="H501" s="210">
        <v>2000</v>
      </c>
      <c r="I501" s="211"/>
      <c r="J501" s="212">
        <f>ROUND(I501*H501,2)</f>
        <v>0</v>
      </c>
      <c r="K501" s="208" t="s">
        <v>137</v>
      </c>
      <c r="L501" s="46"/>
      <c r="M501" s="213" t="s">
        <v>19</v>
      </c>
      <c r="N501" s="214" t="s">
        <v>43</v>
      </c>
      <c r="O501" s="86"/>
      <c r="P501" s="215">
        <f>O501*H501</f>
        <v>0</v>
      </c>
      <c r="Q501" s="215">
        <v>0.001</v>
      </c>
      <c r="R501" s="215">
        <f>Q501*H501</f>
        <v>2</v>
      </c>
      <c r="S501" s="215">
        <v>0.00031</v>
      </c>
      <c r="T501" s="216">
        <f>S501*H501</f>
        <v>0.62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246</v>
      </c>
      <c r="AT501" s="217" t="s">
        <v>133</v>
      </c>
      <c r="AU501" s="217" t="s">
        <v>82</v>
      </c>
      <c r="AY501" s="19" t="s">
        <v>130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80</v>
      </c>
      <c r="BK501" s="218">
        <f>ROUND(I501*H501,2)</f>
        <v>0</v>
      </c>
      <c r="BL501" s="19" t="s">
        <v>246</v>
      </c>
      <c r="BM501" s="217" t="s">
        <v>756</v>
      </c>
    </row>
    <row r="502" s="2" customFormat="1">
      <c r="A502" s="40"/>
      <c r="B502" s="41"/>
      <c r="C502" s="42"/>
      <c r="D502" s="219" t="s">
        <v>140</v>
      </c>
      <c r="E502" s="42"/>
      <c r="F502" s="220" t="s">
        <v>757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140</v>
      </c>
      <c r="AU502" s="19" t="s">
        <v>82</v>
      </c>
    </row>
    <row r="503" s="2" customFormat="1">
      <c r="A503" s="40"/>
      <c r="B503" s="41"/>
      <c r="C503" s="42"/>
      <c r="D503" s="224" t="s">
        <v>142</v>
      </c>
      <c r="E503" s="42"/>
      <c r="F503" s="225" t="s">
        <v>758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142</v>
      </c>
      <c r="AU503" s="19" t="s">
        <v>82</v>
      </c>
    </row>
    <row r="504" s="2" customFormat="1" ht="16.5" customHeight="1">
      <c r="A504" s="40"/>
      <c r="B504" s="41"/>
      <c r="C504" s="206" t="s">
        <v>759</v>
      </c>
      <c r="D504" s="206" t="s">
        <v>133</v>
      </c>
      <c r="E504" s="207" t="s">
        <v>760</v>
      </c>
      <c r="F504" s="208" t="s">
        <v>761</v>
      </c>
      <c r="G504" s="209" t="s">
        <v>153</v>
      </c>
      <c r="H504" s="210">
        <v>2000</v>
      </c>
      <c r="I504" s="211"/>
      <c r="J504" s="212">
        <f>ROUND(I504*H504,2)</f>
        <v>0</v>
      </c>
      <c r="K504" s="208" t="s">
        <v>137</v>
      </c>
      <c r="L504" s="46"/>
      <c r="M504" s="213" t="s">
        <v>19</v>
      </c>
      <c r="N504" s="214" t="s">
        <v>43</v>
      </c>
      <c r="O504" s="86"/>
      <c r="P504" s="215">
        <f>O504*H504</f>
        <v>0</v>
      </c>
      <c r="Q504" s="215">
        <v>0.00021000000000000001</v>
      </c>
      <c r="R504" s="215">
        <f>Q504*H504</f>
        <v>0.42000000000000004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246</v>
      </c>
      <c r="AT504" s="217" t="s">
        <v>133</v>
      </c>
      <c r="AU504" s="217" t="s">
        <v>82</v>
      </c>
      <c r="AY504" s="19" t="s">
        <v>130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80</v>
      </c>
      <c r="BK504" s="218">
        <f>ROUND(I504*H504,2)</f>
        <v>0</v>
      </c>
      <c r="BL504" s="19" t="s">
        <v>246</v>
      </c>
      <c r="BM504" s="217" t="s">
        <v>762</v>
      </c>
    </row>
    <row r="505" s="2" customFormat="1">
      <c r="A505" s="40"/>
      <c r="B505" s="41"/>
      <c r="C505" s="42"/>
      <c r="D505" s="219" t="s">
        <v>140</v>
      </c>
      <c r="E505" s="42"/>
      <c r="F505" s="220" t="s">
        <v>763</v>
      </c>
      <c r="G505" s="42"/>
      <c r="H505" s="42"/>
      <c r="I505" s="221"/>
      <c r="J505" s="42"/>
      <c r="K505" s="42"/>
      <c r="L505" s="46"/>
      <c r="M505" s="222"/>
      <c r="N505" s="223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140</v>
      </c>
      <c r="AU505" s="19" t="s">
        <v>82</v>
      </c>
    </row>
    <row r="506" s="2" customFormat="1">
      <c r="A506" s="40"/>
      <c r="B506" s="41"/>
      <c r="C506" s="42"/>
      <c r="D506" s="224" t="s">
        <v>142</v>
      </c>
      <c r="E506" s="42"/>
      <c r="F506" s="225" t="s">
        <v>764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142</v>
      </c>
      <c r="AU506" s="19" t="s">
        <v>82</v>
      </c>
    </row>
    <row r="507" s="2" customFormat="1" ht="16.5" customHeight="1">
      <c r="A507" s="40"/>
      <c r="B507" s="41"/>
      <c r="C507" s="206" t="s">
        <v>765</v>
      </c>
      <c r="D507" s="206" t="s">
        <v>133</v>
      </c>
      <c r="E507" s="207" t="s">
        <v>766</v>
      </c>
      <c r="F507" s="208" t="s">
        <v>767</v>
      </c>
      <c r="G507" s="209" t="s">
        <v>153</v>
      </c>
      <c r="H507" s="210">
        <v>2000</v>
      </c>
      <c r="I507" s="211"/>
      <c r="J507" s="212">
        <f>ROUND(I507*H507,2)</f>
        <v>0</v>
      </c>
      <c r="K507" s="208" t="s">
        <v>137</v>
      </c>
      <c r="L507" s="46"/>
      <c r="M507" s="213" t="s">
        <v>19</v>
      </c>
      <c r="N507" s="214" t="s">
        <v>43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246</v>
      </c>
      <c r="AT507" s="217" t="s">
        <v>133</v>
      </c>
      <c r="AU507" s="217" t="s">
        <v>82</v>
      </c>
      <c r="AY507" s="19" t="s">
        <v>130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80</v>
      </c>
      <c r="BK507" s="218">
        <f>ROUND(I507*H507,2)</f>
        <v>0</v>
      </c>
      <c r="BL507" s="19" t="s">
        <v>246</v>
      </c>
      <c r="BM507" s="217" t="s">
        <v>768</v>
      </c>
    </row>
    <row r="508" s="2" customFormat="1">
      <c r="A508" s="40"/>
      <c r="B508" s="41"/>
      <c r="C508" s="42"/>
      <c r="D508" s="219" t="s">
        <v>140</v>
      </c>
      <c r="E508" s="42"/>
      <c r="F508" s="220" t="s">
        <v>769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140</v>
      </c>
      <c r="AU508" s="19" t="s">
        <v>82</v>
      </c>
    </row>
    <row r="509" s="2" customFormat="1">
      <c r="A509" s="40"/>
      <c r="B509" s="41"/>
      <c r="C509" s="42"/>
      <c r="D509" s="224" t="s">
        <v>142</v>
      </c>
      <c r="E509" s="42"/>
      <c r="F509" s="225" t="s">
        <v>770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142</v>
      </c>
      <c r="AU509" s="19" t="s">
        <v>82</v>
      </c>
    </row>
    <row r="510" s="2" customFormat="1" ht="16.5" customHeight="1">
      <c r="A510" s="40"/>
      <c r="B510" s="41"/>
      <c r="C510" s="237" t="s">
        <v>771</v>
      </c>
      <c r="D510" s="237" t="s">
        <v>146</v>
      </c>
      <c r="E510" s="238" t="s">
        <v>772</v>
      </c>
      <c r="F510" s="239" t="s">
        <v>773</v>
      </c>
      <c r="G510" s="240" t="s">
        <v>774</v>
      </c>
      <c r="H510" s="241">
        <v>380</v>
      </c>
      <c r="I510" s="242"/>
      <c r="J510" s="243">
        <f>ROUND(I510*H510,2)</f>
        <v>0</v>
      </c>
      <c r="K510" s="239" t="s">
        <v>137</v>
      </c>
      <c r="L510" s="244"/>
      <c r="M510" s="245" t="s">
        <v>19</v>
      </c>
      <c r="N510" s="246" t="s">
        <v>43</v>
      </c>
      <c r="O510" s="86"/>
      <c r="P510" s="215">
        <f>O510*H510</f>
        <v>0</v>
      </c>
      <c r="Q510" s="215">
        <v>0.0015</v>
      </c>
      <c r="R510" s="215">
        <f>Q510*H510</f>
        <v>0.57000000000000006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364</v>
      </c>
      <c r="AT510" s="217" t="s">
        <v>146</v>
      </c>
      <c r="AU510" s="217" t="s">
        <v>82</v>
      </c>
      <c r="AY510" s="19" t="s">
        <v>130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80</v>
      </c>
      <c r="BK510" s="218">
        <f>ROUND(I510*H510,2)</f>
        <v>0</v>
      </c>
      <c r="BL510" s="19" t="s">
        <v>246</v>
      </c>
      <c r="BM510" s="217" t="s">
        <v>775</v>
      </c>
    </row>
    <row r="511" s="2" customFormat="1">
      <c r="A511" s="40"/>
      <c r="B511" s="41"/>
      <c r="C511" s="42"/>
      <c r="D511" s="219" t="s">
        <v>140</v>
      </c>
      <c r="E511" s="42"/>
      <c r="F511" s="220" t="s">
        <v>773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140</v>
      </c>
      <c r="AU511" s="19" t="s">
        <v>82</v>
      </c>
    </row>
    <row r="512" s="13" customFormat="1">
      <c r="A512" s="13"/>
      <c r="B512" s="226"/>
      <c r="C512" s="227"/>
      <c r="D512" s="219" t="s">
        <v>144</v>
      </c>
      <c r="E512" s="227"/>
      <c r="F512" s="229" t="s">
        <v>776</v>
      </c>
      <c r="G512" s="227"/>
      <c r="H512" s="230">
        <v>380</v>
      </c>
      <c r="I512" s="231"/>
      <c r="J512" s="227"/>
      <c r="K512" s="227"/>
      <c r="L512" s="232"/>
      <c r="M512" s="268"/>
      <c r="N512" s="269"/>
      <c r="O512" s="269"/>
      <c r="P512" s="269"/>
      <c r="Q512" s="269"/>
      <c r="R512" s="269"/>
      <c r="S512" s="269"/>
      <c r="T512" s="27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144</v>
      </c>
      <c r="AU512" s="236" t="s">
        <v>82</v>
      </c>
      <c r="AV512" s="13" t="s">
        <v>82</v>
      </c>
      <c r="AW512" s="13" t="s">
        <v>4</v>
      </c>
      <c r="AX512" s="13" t="s">
        <v>80</v>
      </c>
      <c r="AY512" s="236" t="s">
        <v>130</v>
      </c>
    </row>
    <row r="513" s="2" customFormat="1" ht="6.96" customHeight="1">
      <c r="A513" s="40"/>
      <c r="B513" s="61"/>
      <c r="C513" s="62"/>
      <c r="D513" s="62"/>
      <c r="E513" s="62"/>
      <c r="F513" s="62"/>
      <c r="G513" s="62"/>
      <c r="H513" s="62"/>
      <c r="I513" s="62"/>
      <c r="J513" s="62"/>
      <c r="K513" s="62"/>
      <c r="L513" s="46"/>
      <c r="M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</row>
  </sheetData>
  <sheetProtection sheet="1" autoFilter="0" formatColumns="0" formatRows="0" objects="1" scenarios="1" spinCount="100000" saltValue="aatYKWx18rLW7lV2o54s19sW7dg4wrdfDsAEN4wx6aSERvoz0yVUhU+7drfGjXQWhTtvcOppfD/Qg1Qz5Rr/vg==" hashValue="Zu3E6gORWU+IekuKlwszKlREKc8AtZK3jPou047YxHL/rNB/YlUyfGEIII0qxCSzQ2VXCSnB+tdjQKC+RBUQKA==" algorithmName="SHA-512" password="E93C"/>
  <autoFilter ref="C94:K512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5_02/317121251"/>
    <hyperlink ref="F106" r:id="rId2" display="https://podminky.urs.cz/item/CS_URS_2025_02/342141001"/>
    <hyperlink ref="F111" r:id="rId3" display="https://podminky.urs.cz/item/CS_URS_2025_02/413941121"/>
    <hyperlink ref="F118" r:id="rId4" display="https://podminky.urs.cz/item/CS_URS_2025_02/612335205"/>
    <hyperlink ref="F123" r:id="rId5" display="https://podminky.urs.cz/item/CS_URS_2025_02/612345215"/>
    <hyperlink ref="F128" r:id="rId6" display="https://podminky.urs.cz/item/CS_URS_2025_02/619995001"/>
    <hyperlink ref="F145" r:id="rId7" display="https://podminky.urs.cz/item/CS_URS_2025_02/622111111"/>
    <hyperlink ref="F149" r:id="rId8" display="https://podminky.urs.cz/item/CS_URS_2025_02/622142001"/>
    <hyperlink ref="F152" r:id="rId9" display="https://podminky.urs.cz/item/CS_URS_2025_02/622143004"/>
    <hyperlink ref="F159" r:id="rId10" display="https://podminky.urs.cz/item/CS_URS_2025_02/622151011"/>
    <hyperlink ref="F163" r:id="rId11" display="https://podminky.urs.cz/item/CS_URS_2025_02/622222051"/>
    <hyperlink ref="F170" r:id="rId12" display="https://podminky.urs.cz/item/CS_URS_2025_02/622521012"/>
    <hyperlink ref="F173" r:id="rId13" display="https://podminky.urs.cz/item/CS_URS_2025_02/629991012"/>
    <hyperlink ref="F181" r:id="rId14" display="https://podminky.urs.cz/item/CS_URS_2025_02/642945111"/>
    <hyperlink ref="F197" r:id="rId15" display="https://podminky.urs.cz/item/CS_URS_2025_02/642945112"/>
    <hyperlink ref="F209" r:id="rId16" display="https://podminky.urs.cz/item/CS_URS_2025_02/941211111"/>
    <hyperlink ref="F215" r:id="rId17" display="https://podminky.urs.cz/item/CS_URS_2025_02/941211211"/>
    <hyperlink ref="F218" r:id="rId18" display="https://podminky.urs.cz/item/CS_URS_2025_02/941211811"/>
    <hyperlink ref="F221" r:id="rId19" display="https://podminky.urs.cz/item/CS_URS_2025_02/953943211"/>
    <hyperlink ref="F226" r:id="rId20" display="https://podminky.urs.cz/item/CS_URS_2025_02/968072455"/>
    <hyperlink ref="F235" r:id="rId21" display="https://podminky.urs.cz/item/CS_URS_2025_02/968072456"/>
    <hyperlink ref="F240" r:id="rId22" display="https://podminky.urs.cz/item/CS_URS_2025_02/968082018"/>
    <hyperlink ref="F254" r:id="rId23" display="https://podminky.urs.cz/item/CS_URS_2025_02/997013212"/>
    <hyperlink ref="F257" r:id="rId24" display="https://podminky.urs.cz/item/CS_URS_2025_02/997013219"/>
    <hyperlink ref="F260" r:id="rId25" display="https://podminky.urs.cz/item/CS_URS_2025_02/997013501"/>
    <hyperlink ref="F263" r:id="rId26" display="https://podminky.urs.cz/item/CS_URS_2025_02/997013509"/>
    <hyperlink ref="F267" r:id="rId27" display="https://podminky.urs.cz/item/CS_URS_2025_02/997013631"/>
    <hyperlink ref="F272" r:id="rId28" display="https://podminky.urs.cz/item/CS_URS_2025_02/998011002"/>
    <hyperlink ref="F277" r:id="rId29" display="https://podminky.urs.cz/item/CS_URS_2025_02/741110342"/>
    <hyperlink ref="F284" r:id="rId30" display="https://podminky.urs.cz/item/CS_URS_2025_02/741920241"/>
    <hyperlink ref="F287" r:id="rId31" display="https://podminky.urs.cz/item/CS_URS_2025_02/998741102"/>
    <hyperlink ref="F291" r:id="rId32" display="https://podminky.urs.cz/item/CS_URS_2025_02/742110102"/>
    <hyperlink ref="F302" r:id="rId33" display="https://podminky.urs.cz/item/CS_URS_2025_02/998742102"/>
    <hyperlink ref="F306" r:id="rId34" display="https://podminky.urs.cz/item/CS_URS_2025_02/751398021"/>
    <hyperlink ref="F312" r:id="rId35" display="https://podminky.urs.cz/item/CS_URS_2025_02/998751101"/>
    <hyperlink ref="F316" r:id="rId36" display="https://podminky.urs.cz/item/CS_URS_2025_02/763111316"/>
    <hyperlink ref="F330" r:id="rId37" display="https://podminky.urs.cz/item/CS_URS_2025_02/763111361"/>
    <hyperlink ref="F336" r:id="rId38" display="https://podminky.urs.cz/item/CS_URS_2025_02/763121913"/>
    <hyperlink ref="F342" r:id="rId39" display="https://podminky.urs.cz/item/CS_URS_2025_02/763131521"/>
    <hyperlink ref="F346" r:id="rId40" display="https://podminky.urs.cz/item/CS_URS_2025_02/763131714"/>
    <hyperlink ref="F350" r:id="rId41" display="https://podminky.urs.cz/item/CS_URS_2025_02/998763302"/>
    <hyperlink ref="F354" r:id="rId42" display="https://podminky.urs.cz/item/CS_URS_2025_02/764002851"/>
    <hyperlink ref="F358" r:id="rId43" display="https://podminky.urs.cz/item/CS_URS_2025_02/764217646"/>
    <hyperlink ref="F364" r:id="rId44" display="https://podminky.urs.cz/item/CS_URS_2025_02/998764102"/>
    <hyperlink ref="F368" r:id="rId45" display="https://podminky.urs.cz/item/CS_URS_2025_02/766622132"/>
    <hyperlink ref="F375" r:id="rId46" display="https://podminky.urs.cz/item/CS_URS_2025_02/766660022"/>
    <hyperlink ref="F399" r:id="rId47" display="https://podminky.urs.cz/item/CS_URS_2025_02/766660043"/>
    <hyperlink ref="F408" r:id="rId48" display="https://podminky.urs.cz/item/CS_URS_2025_02/766691811"/>
    <hyperlink ref="F412" r:id="rId49" display="https://podminky.urs.cz/item/CS_URS_2025_02/766691915"/>
    <hyperlink ref="F425" r:id="rId50" display="https://podminky.urs.cz/item/CS_URS_2025_02/766691941"/>
    <hyperlink ref="F433" r:id="rId51" display="https://podminky.urs.cz/item/CS_URS_2025_02/998766102"/>
    <hyperlink ref="F437" r:id="rId52" display="https://podminky.urs.cz/item/CS_URS_2025_02/767221001"/>
    <hyperlink ref="F443" r:id="rId53" display="https://podminky.urs.cz/item/CS_URS_2025_02/767640221"/>
    <hyperlink ref="F454" r:id="rId54" display="https://podminky.urs.cz/item/CS_URS_2025_02/767640223"/>
    <hyperlink ref="F463" r:id="rId55" display="https://podminky.urs.cz/item/CS_URS_2025_02/767640224"/>
    <hyperlink ref="F469" r:id="rId56" display="https://podminky.urs.cz/item/CS_URS_2025_02/767642114"/>
    <hyperlink ref="F478" r:id="rId57" display="https://podminky.urs.cz/item/CS_URS_2025_02/767649191"/>
    <hyperlink ref="F492" r:id="rId58" display="https://podminky.urs.cz/item/CS_URS_2025_02/998767102"/>
    <hyperlink ref="F496" r:id="rId59" display="https://podminky.urs.cz/item/CS_URS_2025_02/784111001"/>
    <hyperlink ref="F500" r:id="rId60" display="https://podminky.urs.cz/item/CS_URS_2025_02/784111011"/>
    <hyperlink ref="F503" r:id="rId61" display="https://podminky.urs.cz/item/CS_URS_2025_02/784121001"/>
    <hyperlink ref="F506" r:id="rId62" display="https://podminky.urs.cz/item/CS_URS_2025_02/784181101"/>
    <hyperlink ref="F509" r:id="rId63" display="https://podminky.urs.cz/item/CS_URS_2025_02/78421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CL - Na Blatech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777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27</v>
      </c>
      <c r="G12" s="40"/>
      <c r="H12" s="40"/>
      <c r="I12" s="134" t="s">
        <v>23</v>
      </c>
      <c r="J12" s="139" t="str">
        <f>'Rekapitulace stavby'!AN8</f>
        <v>22. 10. 2025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778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ROUND((SUM(BE82:BE174)),  2)</f>
        <v>0</v>
      </c>
      <c r="G33" s="40"/>
      <c r="H33" s="40"/>
      <c r="I33" s="150">
        <v>0.20999999999999999</v>
      </c>
      <c r="J33" s="149">
        <f>ROUND(((SUM(BE82:BE174))*I33),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ROUND((SUM(BF82:BF174)),  2)</f>
        <v>0</v>
      </c>
      <c r="G34" s="40"/>
      <c r="H34" s="40"/>
      <c r="I34" s="150">
        <v>0.12</v>
      </c>
      <c r="J34" s="149">
        <f>ROUND(((SUM(BF82:BF174))*I34),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ROUND((SUM(BG82:BG174)),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ROUND((SUM(BH82:BH174)),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ROUND((SUM(BI82:BI174)),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CL - Na Blatech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Elektronická požární signalizace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22. 10. 2025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Michal Janko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779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780</v>
      </c>
      <c r="E61" s="170"/>
      <c r="F61" s="170"/>
      <c r="G61" s="170"/>
      <c r="H61" s="170"/>
      <c r="I61" s="170"/>
      <c r="J61" s="171">
        <f>J128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781</v>
      </c>
      <c r="E62" s="170"/>
      <c r="F62" s="170"/>
      <c r="G62" s="170"/>
      <c r="H62" s="170"/>
      <c r="I62" s="170"/>
      <c r="J62" s="171">
        <f>J147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115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CL - Na Blatech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93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002 - Elektronická požární signalizace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22. 10. 2025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31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33</v>
      </c>
      <c r="J79" s="38" t="str">
        <f>E24</f>
        <v>Michal Janko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116</v>
      </c>
      <c r="D81" s="182" t="s">
        <v>57</v>
      </c>
      <c r="E81" s="182" t="s">
        <v>53</v>
      </c>
      <c r="F81" s="182" t="s">
        <v>54</v>
      </c>
      <c r="G81" s="182" t="s">
        <v>117</v>
      </c>
      <c r="H81" s="182" t="s">
        <v>118</v>
      </c>
      <c r="I81" s="182" t="s">
        <v>119</v>
      </c>
      <c r="J81" s="182" t="s">
        <v>97</v>
      </c>
      <c r="K81" s="183" t="s">
        <v>120</v>
      </c>
      <c r="L81" s="184"/>
      <c r="M81" s="94" t="s">
        <v>19</v>
      </c>
      <c r="N81" s="95" t="s">
        <v>42</v>
      </c>
      <c r="O81" s="95" t="s">
        <v>121</v>
      </c>
      <c r="P81" s="95" t="s">
        <v>122</v>
      </c>
      <c r="Q81" s="95" t="s">
        <v>123</v>
      </c>
      <c r="R81" s="95" t="s">
        <v>124</v>
      </c>
      <c r="S81" s="95" t="s">
        <v>125</v>
      </c>
      <c r="T81" s="96" t="s">
        <v>126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127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P83+P128+P147</f>
        <v>0</v>
      </c>
      <c r="Q82" s="98"/>
      <c r="R82" s="187">
        <f>R83+R128+R147</f>
        <v>0</v>
      </c>
      <c r="S82" s="98"/>
      <c r="T82" s="188">
        <f>T83+T128+T147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98</v>
      </c>
      <c r="BK82" s="189">
        <f>BK83+BK128+BK147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782</v>
      </c>
      <c r="F83" s="193" t="s">
        <v>783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SUM(P84:P127)</f>
        <v>0</v>
      </c>
      <c r="Q83" s="198"/>
      <c r="R83" s="199">
        <f>SUM(R84:R127)</f>
        <v>0</v>
      </c>
      <c r="S83" s="198"/>
      <c r="T83" s="200">
        <f>SUM(T84:T127)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80</v>
      </c>
      <c r="AT83" s="202" t="s">
        <v>71</v>
      </c>
      <c r="AU83" s="202" t="s">
        <v>72</v>
      </c>
      <c r="AY83" s="201" t="s">
        <v>130</v>
      </c>
      <c r="BK83" s="203">
        <f>SUM(BK84:BK127)</f>
        <v>0</v>
      </c>
    </row>
    <row r="84" s="2" customFormat="1" ht="16.5" customHeight="1">
      <c r="A84" s="40"/>
      <c r="B84" s="41"/>
      <c r="C84" s="237" t="s">
        <v>80</v>
      </c>
      <c r="D84" s="237" t="s">
        <v>146</v>
      </c>
      <c r="E84" s="238" t="s">
        <v>784</v>
      </c>
      <c r="F84" s="239" t="s">
        <v>785</v>
      </c>
      <c r="G84" s="240" t="s">
        <v>786</v>
      </c>
      <c r="H84" s="241">
        <v>1</v>
      </c>
      <c r="I84" s="242"/>
      <c r="J84" s="243">
        <f>ROUND(I84*H84,2)</f>
        <v>0</v>
      </c>
      <c r="K84" s="239" t="s">
        <v>19</v>
      </c>
      <c r="L84" s="244"/>
      <c r="M84" s="245" t="s">
        <v>19</v>
      </c>
      <c r="N84" s="246" t="s">
        <v>43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149</v>
      </c>
      <c r="AT84" s="217" t="s">
        <v>146</v>
      </c>
      <c r="AU84" s="217" t="s">
        <v>80</v>
      </c>
      <c r="AY84" s="19" t="s">
        <v>130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80</v>
      </c>
      <c r="BK84" s="218">
        <f>ROUND(I84*H84,2)</f>
        <v>0</v>
      </c>
      <c r="BL84" s="19" t="s">
        <v>138</v>
      </c>
      <c r="BM84" s="217" t="s">
        <v>82</v>
      </c>
    </row>
    <row r="85" s="2" customFormat="1">
      <c r="A85" s="40"/>
      <c r="B85" s="41"/>
      <c r="C85" s="42"/>
      <c r="D85" s="219" t="s">
        <v>140</v>
      </c>
      <c r="E85" s="42"/>
      <c r="F85" s="220" t="s">
        <v>785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140</v>
      </c>
      <c r="AU85" s="19" t="s">
        <v>80</v>
      </c>
    </row>
    <row r="86" s="2" customFormat="1" ht="16.5" customHeight="1">
      <c r="A86" s="40"/>
      <c r="B86" s="41"/>
      <c r="C86" s="237" t="s">
        <v>82</v>
      </c>
      <c r="D86" s="237" t="s">
        <v>146</v>
      </c>
      <c r="E86" s="238" t="s">
        <v>787</v>
      </c>
      <c r="F86" s="239" t="s">
        <v>788</v>
      </c>
      <c r="G86" s="240" t="s">
        <v>786</v>
      </c>
      <c r="H86" s="241">
        <v>1</v>
      </c>
      <c r="I86" s="242"/>
      <c r="J86" s="243">
        <f>ROUND(I86*H86,2)</f>
        <v>0</v>
      </c>
      <c r="K86" s="239" t="s">
        <v>19</v>
      </c>
      <c r="L86" s="244"/>
      <c r="M86" s="245" t="s">
        <v>19</v>
      </c>
      <c r="N86" s="246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149</v>
      </c>
      <c r="AT86" s="217" t="s">
        <v>146</v>
      </c>
      <c r="AU86" s="217" t="s">
        <v>80</v>
      </c>
      <c r="AY86" s="19" t="s">
        <v>130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138</v>
      </c>
      <c r="BM86" s="217" t="s">
        <v>138</v>
      </c>
    </row>
    <row r="87" s="2" customFormat="1">
      <c r="A87" s="40"/>
      <c r="B87" s="41"/>
      <c r="C87" s="42"/>
      <c r="D87" s="219" t="s">
        <v>140</v>
      </c>
      <c r="E87" s="42"/>
      <c r="F87" s="220" t="s">
        <v>788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140</v>
      </c>
      <c r="AU87" s="19" t="s">
        <v>80</v>
      </c>
    </row>
    <row r="88" s="2" customFormat="1" ht="16.5" customHeight="1">
      <c r="A88" s="40"/>
      <c r="B88" s="41"/>
      <c r="C88" s="237" t="s">
        <v>131</v>
      </c>
      <c r="D88" s="237" t="s">
        <v>146</v>
      </c>
      <c r="E88" s="238" t="s">
        <v>789</v>
      </c>
      <c r="F88" s="239" t="s">
        <v>790</v>
      </c>
      <c r="G88" s="240" t="s">
        <v>786</v>
      </c>
      <c r="H88" s="241">
        <v>1</v>
      </c>
      <c r="I88" s="242"/>
      <c r="J88" s="243">
        <f>ROUND(I88*H88,2)</f>
        <v>0</v>
      </c>
      <c r="K88" s="239" t="s">
        <v>19</v>
      </c>
      <c r="L88" s="244"/>
      <c r="M88" s="245" t="s">
        <v>19</v>
      </c>
      <c r="N88" s="246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149</v>
      </c>
      <c r="AT88" s="217" t="s">
        <v>146</v>
      </c>
      <c r="AU88" s="217" t="s">
        <v>80</v>
      </c>
      <c r="AY88" s="19" t="s">
        <v>130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138</v>
      </c>
      <c r="BM88" s="217" t="s">
        <v>170</v>
      </c>
    </row>
    <row r="89" s="2" customFormat="1">
      <c r="A89" s="40"/>
      <c r="B89" s="41"/>
      <c r="C89" s="42"/>
      <c r="D89" s="219" t="s">
        <v>140</v>
      </c>
      <c r="E89" s="42"/>
      <c r="F89" s="220" t="s">
        <v>790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140</v>
      </c>
      <c r="AU89" s="19" t="s">
        <v>80</v>
      </c>
    </row>
    <row r="90" s="2" customFormat="1" ht="16.5" customHeight="1">
      <c r="A90" s="40"/>
      <c r="B90" s="41"/>
      <c r="C90" s="237" t="s">
        <v>138</v>
      </c>
      <c r="D90" s="237" t="s">
        <v>146</v>
      </c>
      <c r="E90" s="238" t="s">
        <v>791</v>
      </c>
      <c r="F90" s="239" t="s">
        <v>792</v>
      </c>
      <c r="G90" s="240" t="s">
        <v>786</v>
      </c>
      <c r="H90" s="241">
        <v>2</v>
      </c>
      <c r="I90" s="242"/>
      <c r="J90" s="243">
        <f>ROUND(I90*H90,2)</f>
        <v>0</v>
      </c>
      <c r="K90" s="239" t="s">
        <v>19</v>
      </c>
      <c r="L90" s="244"/>
      <c r="M90" s="245" t="s">
        <v>19</v>
      </c>
      <c r="N90" s="246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149</v>
      </c>
      <c r="AT90" s="217" t="s">
        <v>146</v>
      </c>
      <c r="AU90" s="217" t="s">
        <v>80</v>
      </c>
      <c r="AY90" s="19" t="s">
        <v>130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138</v>
      </c>
      <c r="BM90" s="217" t="s">
        <v>149</v>
      </c>
    </row>
    <row r="91" s="2" customFormat="1">
      <c r="A91" s="40"/>
      <c r="B91" s="41"/>
      <c r="C91" s="42"/>
      <c r="D91" s="219" t="s">
        <v>140</v>
      </c>
      <c r="E91" s="42"/>
      <c r="F91" s="220" t="s">
        <v>792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140</v>
      </c>
      <c r="AU91" s="19" t="s">
        <v>80</v>
      </c>
    </row>
    <row r="92" s="2" customFormat="1" ht="16.5" customHeight="1">
      <c r="A92" s="40"/>
      <c r="B92" s="41"/>
      <c r="C92" s="237" t="s">
        <v>166</v>
      </c>
      <c r="D92" s="237" t="s">
        <v>146</v>
      </c>
      <c r="E92" s="238" t="s">
        <v>793</v>
      </c>
      <c r="F92" s="239" t="s">
        <v>794</v>
      </c>
      <c r="G92" s="240" t="s">
        <v>786</v>
      </c>
      <c r="H92" s="241">
        <v>1</v>
      </c>
      <c r="I92" s="242"/>
      <c r="J92" s="243">
        <f>ROUND(I92*H92,2)</f>
        <v>0</v>
      </c>
      <c r="K92" s="239" t="s">
        <v>19</v>
      </c>
      <c r="L92" s="244"/>
      <c r="M92" s="245" t="s">
        <v>19</v>
      </c>
      <c r="N92" s="246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149</v>
      </c>
      <c r="AT92" s="217" t="s">
        <v>146</v>
      </c>
      <c r="AU92" s="217" t="s">
        <v>80</v>
      </c>
      <c r="AY92" s="19" t="s">
        <v>130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138</v>
      </c>
      <c r="BM92" s="217" t="s">
        <v>212</v>
      </c>
    </row>
    <row r="93" s="2" customFormat="1">
      <c r="A93" s="40"/>
      <c r="B93" s="41"/>
      <c r="C93" s="42"/>
      <c r="D93" s="219" t="s">
        <v>140</v>
      </c>
      <c r="E93" s="42"/>
      <c r="F93" s="220" t="s">
        <v>794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140</v>
      </c>
      <c r="AU93" s="19" t="s">
        <v>80</v>
      </c>
    </row>
    <row r="94" s="2" customFormat="1" ht="16.5" customHeight="1">
      <c r="A94" s="40"/>
      <c r="B94" s="41"/>
      <c r="C94" s="237" t="s">
        <v>170</v>
      </c>
      <c r="D94" s="237" t="s">
        <v>146</v>
      </c>
      <c r="E94" s="238" t="s">
        <v>795</v>
      </c>
      <c r="F94" s="239" t="s">
        <v>796</v>
      </c>
      <c r="G94" s="240" t="s">
        <v>786</v>
      </c>
      <c r="H94" s="241">
        <v>1</v>
      </c>
      <c r="I94" s="242"/>
      <c r="J94" s="243">
        <f>ROUND(I94*H94,2)</f>
        <v>0</v>
      </c>
      <c r="K94" s="239" t="s">
        <v>19</v>
      </c>
      <c r="L94" s="244"/>
      <c r="M94" s="245" t="s">
        <v>19</v>
      </c>
      <c r="N94" s="246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149</v>
      </c>
      <c r="AT94" s="217" t="s">
        <v>146</v>
      </c>
      <c r="AU94" s="217" t="s">
        <v>80</v>
      </c>
      <c r="AY94" s="19" t="s">
        <v>130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138</v>
      </c>
      <c r="BM94" s="217" t="s">
        <v>8</v>
      </c>
    </row>
    <row r="95" s="2" customFormat="1">
      <c r="A95" s="40"/>
      <c r="B95" s="41"/>
      <c r="C95" s="42"/>
      <c r="D95" s="219" t="s">
        <v>140</v>
      </c>
      <c r="E95" s="42"/>
      <c r="F95" s="220" t="s">
        <v>796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80</v>
      </c>
    </row>
    <row r="96" s="2" customFormat="1" ht="16.5" customHeight="1">
      <c r="A96" s="40"/>
      <c r="B96" s="41"/>
      <c r="C96" s="237" t="s">
        <v>179</v>
      </c>
      <c r="D96" s="237" t="s">
        <v>146</v>
      </c>
      <c r="E96" s="238" t="s">
        <v>797</v>
      </c>
      <c r="F96" s="239" t="s">
        <v>798</v>
      </c>
      <c r="G96" s="240" t="s">
        <v>786</v>
      </c>
      <c r="H96" s="241">
        <v>1</v>
      </c>
      <c r="I96" s="242"/>
      <c r="J96" s="243">
        <f>ROUND(I96*H96,2)</f>
        <v>0</v>
      </c>
      <c r="K96" s="239" t="s">
        <v>19</v>
      </c>
      <c r="L96" s="244"/>
      <c r="M96" s="245" t="s">
        <v>19</v>
      </c>
      <c r="N96" s="246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149</v>
      </c>
      <c r="AT96" s="217" t="s">
        <v>146</v>
      </c>
      <c r="AU96" s="217" t="s">
        <v>80</v>
      </c>
      <c r="AY96" s="19" t="s">
        <v>130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138</v>
      </c>
      <c r="BM96" s="217" t="s">
        <v>235</v>
      </c>
    </row>
    <row r="97" s="2" customFormat="1">
      <c r="A97" s="40"/>
      <c r="B97" s="41"/>
      <c r="C97" s="42"/>
      <c r="D97" s="219" t="s">
        <v>140</v>
      </c>
      <c r="E97" s="42"/>
      <c r="F97" s="220" t="s">
        <v>798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80</v>
      </c>
    </row>
    <row r="98" s="2" customFormat="1" ht="16.5" customHeight="1">
      <c r="A98" s="40"/>
      <c r="B98" s="41"/>
      <c r="C98" s="237" t="s">
        <v>149</v>
      </c>
      <c r="D98" s="237" t="s">
        <v>146</v>
      </c>
      <c r="E98" s="238" t="s">
        <v>799</v>
      </c>
      <c r="F98" s="239" t="s">
        <v>800</v>
      </c>
      <c r="G98" s="240" t="s">
        <v>786</v>
      </c>
      <c r="H98" s="241">
        <v>2</v>
      </c>
      <c r="I98" s="242"/>
      <c r="J98" s="243">
        <f>ROUND(I98*H98,2)</f>
        <v>0</v>
      </c>
      <c r="K98" s="239" t="s">
        <v>19</v>
      </c>
      <c r="L98" s="244"/>
      <c r="M98" s="245" t="s">
        <v>19</v>
      </c>
      <c r="N98" s="246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149</v>
      </c>
      <c r="AT98" s="217" t="s">
        <v>146</v>
      </c>
      <c r="AU98" s="217" t="s">
        <v>80</v>
      </c>
      <c r="AY98" s="19" t="s">
        <v>130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138</v>
      </c>
      <c r="BM98" s="217" t="s">
        <v>246</v>
      </c>
    </row>
    <row r="99" s="2" customFormat="1">
      <c r="A99" s="40"/>
      <c r="B99" s="41"/>
      <c r="C99" s="42"/>
      <c r="D99" s="219" t="s">
        <v>140</v>
      </c>
      <c r="E99" s="42"/>
      <c r="F99" s="220" t="s">
        <v>800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140</v>
      </c>
      <c r="AU99" s="19" t="s">
        <v>80</v>
      </c>
    </row>
    <row r="100" s="2" customFormat="1" ht="21.75" customHeight="1">
      <c r="A100" s="40"/>
      <c r="B100" s="41"/>
      <c r="C100" s="237" t="s">
        <v>205</v>
      </c>
      <c r="D100" s="237" t="s">
        <v>146</v>
      </c>
      <c r="E100" s="238" t="s">
        <v>801</v>
      </c>
      <c r="F100" s="239" t="s">
        <v>802</v>
      </c>
      <c r="G100" s="240" t="s">
        <v>786</v>
      </c>
      <c r="H100" s="241">
        <v>1</v>
      </c>
      <c r="I100" s="242"/>
      <c r="J100" s="243">
        <f>ROUND(I100*H100,2)</f>
        <v>0</v>
      </c>
      <c r="K100" s="239" t="s">
        <v>19</v>
      </c>
      <c r="L100" s="244"/>
      <c r="M100" s="245" t="s">
        <v>19</v>
      </c>
      <c r="N100" s="246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149</v>
      </c>
      <c r="AT100" s="217" t="s">
        <v>146</v>
      </c>
      <c r="AU100" s="217" t="s">
        <v>80</v>
      </c>
      <c r="AY100" s="19" t="s">
        <v>130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138</v>
      </c>
      <c r="BM100" s="217" t="s">
        <v>262</v>
      </c>
    </row>
    <row r="101" s="2" customFormat="1">
      <c r="A101" s="40"/>
      <c r="B101" s="41"/>
      <c r="C101" s="42"/>
      <c r="D101" s="219" t="s">
        <v>140</v>
      </c>
      <c r="E101" s="42"/>
      <c r="F101" s="220" t="s">
        <v>802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80</v>
      </c>
    </row>
    <row r="102" s="2" customFormat="1" ht="16.5" customHeight="1">
      <c r="A102" s="40"/>
      <c r="B102" s="41"/>
      <c r="C102" s="237" t="s">
        <v>212</v>
      </c>
      <c r="D102" s="237" t="s">
        <v>146</v>
      </c>
      <c r="E102" s="238" t="s">
        <v>803</v>
      </c>
      <c r="F102" s="239" t="s">
        <v>804</v>
      </c>
      <c r="G102" s="240" t="s">
        <v>786</v>
      </c>
      <c r="H102" s="241">
        <v>274</v>
      </c>
      <c r="I102" s="242"/>
      <c r="J102" s="243">
        <f>ROUND(I102*H102,2)</f>
        <v>0</v>
      </c>
      <c r="K102" s="239" t="s">
        <v>19</v>
      </c>
      <c r="L102" s="244"/>
      <c r="M102" s="245" t="s">
        <v>19</v>
      </c>
      <c r="N102" s="246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149</v>
      </c>
      <c r="AT102" s="217" t="s">
        <v>146</v>
      </c>
      <c r="AU102" s="217" t="s">
        <v>80</v>
      </c>
      <c r="AY102" s="19" t="s">
        <v>130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138</v>
      </c>
      <c r="BM102" s="217" t="s">
        <v>278</v>
      </c>
    </row>
    <row r="103" s="2" customFormat="1">
      <c r="A103" s="40"/>
      <c r="B103" s="41"/>
      <c r="C103" s="42"/>
      <c r="D103" s="219" t="s">
        <v>140</v>
      </c>
      <c r="E103" s="42"/>
      <c r="F103" s="220" t="s">
        <v>804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140</v>
      </c>
      <c r="AU103" s="19" t="s">
        <v>80</v>
      </c>
    </row>
    <row r="104" s="2" customFormat="1" ht="16.5" customHeight="1">
      <c r="A104" s="40"/>
      <c r="B104" s="41"/>
      <c r="C104" s="237" t="s">
        <v>218</v>
      </c>
      <c r="D104" s="237" t="s">
        <v>146</v>
      </c>
      <c r="E104" s="238" t="s">
        <v>805</v>
      </c>
      <c r="F104" s="239" t="s">
        <v>806</v>
      </c>
      <c r="G104" s="240" t="s">
        <v>786</v>
      </c>
      <c r="H104" s="241">
        <v>2</v>
      </c>
      <c r="I104" s="242"/>
      <c r="J104" s="243">
        <f>ROUND(I104*H104,2)</f>
        <v>0</v>
      </c>
      <c r="K104" s="239" t="s">
        <v>19</v>
      </c>
      <c r="L104" s="244"/>
      <c r="M104" s="245" t="s">
        <v>19</v>
      </c>
      <c r="N104" s="246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149</v>
      </c>
      <c r="AT104" s="217" t="s">
        <v>146</v>
      </c>
      <c r="AU104" s="217" t="s">
        <v>80</v>
      </c>
      <c r="AY104" s="19" t="s">
        <v>130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138</v>
      </c>
      <c r="BM104" s="217" t="s">
        <v>290</v>
      </c>
    </row>
    <row r="105" s="2" customFormat="1">
      <c r="A105" s="40"/>
      <c r="B105" s="41"/>
      <c r="C105" s="42"/>
      <c r="D105" s="219" t="s">
        <v>140</v>
      </c>
      <c r="E105" s="42"/>
      <c r="F105" s="220" t="s">
        <v>806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80</v>
      </c>
    </row>
    <row r="106" s="2" customFormat="1" ht="16.5" customHeight="1">
      <c r="A106" s="40"/>
      <c r="B106" s="41"/>
      <c r="C106" s="237" t="s">
        <v>8</v>
      </c>
      <c r="D106" s="237" t="s">
        <v>146</v>
      </c>
      <c r="E106" s="238" t="s">
        <v>807</v>
      </c>
      <c r="F106" s="239" t="s">
        <v>808</v>
      </c>
      <c r="G106" s="240" t="s">
        <v>786</v>
      </c>
      <c r="H106" s="241">
        <v>276</v>
      </c>
      <c r="I106" s="242"/>
      <c r="J106" s="243">
        <f>ROUND(I106*H106,2)</f>
        <v>0</v>
      </c>
      <c r="K106" s="239" t="s">
        <v>19</v>
      </c>
      <c r="L106" s="244"/>
      <c r="M106" s="245" t="s">
        <v>19</v>
      </c>
      <c r="N106" s="246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149</v>
      </c>
      <c r="AT106" s="217" t="s">
        <v>146</v>
      </c>
      <c r="AU106" s="217" t="s">
        <v>80</v>
      </c>
      <c r="AY106" s="19" t="s">
        <v>130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138</v>
      </c>
      <c r="BM106" s="217" t="s">
        <v>304</v>
      </c>
    </row>
    <row r="107" s="2" customFormat="1">
      <c r="A107" s="40"/>
      <c r="B107" s="41"/>
      <c r="C107" s="42"/>
      <c r="D107" s="219" t="s">
        <v>140</v>
      </c>
      <c r="E107" s="42"/>
      <c r="F107" s="220" t="s">
        <v>808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140</v>
      </c>
      <c r="AU107" s="19" t="s">
        <v>80</v>
      </c>
    </row>
    <row r="108" s="2" customFormat="1" ht="16.5" customHeight="1">
      <c r="A108" s="40"/>
      <c r="B108" s="41"/>
      <c r="C108" s="237" t="s">
        <v>229</v>
      </c>
      <c r="D108" s="237" t="s">
        <v>146</v>
      </c>
      <c r="E108" s="238" t="s">
        <v>809</v>
      </c>
      <c r="F108" s="239" t="s">
        <v>810</v>
      </c>
      <c r="G108" s="240" t="s">
        <v>786</v>
      </c>
      <c r="H108" s="241">
        <v>15</v>
      </c>
      <c r="I108" s="242"/>
      <c r="J108" s="243">
        <f>ROUND(I108*H108,2)</f>
        <v>0</v>
      </c>
      <c r="K108" s="239" t="s">
        <v>19</v>
      </c>
      <c r="L108" s="244"/>
      <c r="M108" s="245" t="s">
        <v>19</v>
      </c>
      <c r="N108" s="246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149</v>
      </c>
      <c r="AT108" s="217" t="s">
        <v>146</v>
      </c>
      <c r="AU108" s="217" t="s">
        <v>80</v>
      </c>
      <c r="AY108" s="19" t="s">
        <v>130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138</v>
      </c>
      <c r="BM108" s="217" t="s">
        <v>316</v>
      </c>
    </row>
    <row r="109" s="2" customFormat="1">
      <c r="A109" s="40"/>
      <c r="B109" s="41"/>
      <c r="C109" s="42"/>
      <c r="D109" s="219" t="s">
        <v>140</v>
      </c>
      <c r="E109" s="42"/>
      <c r="F109" s="220" t="s">
        <v>810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140</v>
      </c>
      <c r="AU109" s="19" t="s">
        <v>80</v>
      </c>
    </row>
    <row r="110" s="2" customFormat="1" ht="16.5" customHeight="1">
      <c r="A110" s="40"/>
      <c r="B110" s="41"/>
      <c r="C110" s="237" t="s">
        <v>235</v>
      </c>
      <c r="D110" s="237" t="s">
        <v>146</v>
      </c>
      <c r="E110" s="238" t="s">
        <v>811</v>
      </c>
      <c r="F110" s="239" t="s">
        <v>812</v>
      </c>
      <c r="G110" s="240" t="s">
        <v>786</v>
      </c>
      <c r="H110" s="241">
        <v>18</v>
      </c>
      <c r="I110" s="242"/>
      <c r="J110" s="243">
        <f>ROUND(I110*H110,2)</f>
        <v>0</v>
      </c>
      <c r="K110" s="239" t="s">
        <v>19</v>
      </c>
      <c r="L110" s="244"/>
      <c r="M110" s="245" t="s">
        <v>19</v>
      </c>
      <c r="N110" s="246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149</v>
      </c>
      <c r="AT110" s="217" t="s">
        <v>146</v>
      </c>
      <c r="AU110" s="217" t="s">
        <v>80</v>
      </c>
      <c r="AY110" s="19" t="s">
        <v>130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138</v>
      </c>
      <c r="BM110" s="217" t="s">
        <v>325</v>
      </c>
    </row>
    <row r="111" s="2" customFormat="1">
      <c r="A111" s="40"/>
      <c r="B111" s="41"/>
      <c r="C111" s="42"/>
      <c r="D111" s="219" t="s">
        <v>140</v>
      </c>
      <c r="E111" s="42"/>
      <c r="F111" s="220" t="s">
        <v>812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140</v>
      </c>
      <c r="AU111" s="19" t="s">
        <v>80</v>
      </c>
    </row>
    <row r="112" s="2" customFormat="1" ht="16.5" customHeight="1">
      <c r="A112" s="40"/>
      <c r="B112" s="41"/>
      <c r="C112" s="237" t="s">
        <v>185</v>
      </c>
      <c r="D112" s="237" t="s">
        <v>146</v>
      </c>
      <c r="E112" s="238" t="s">
        <v>813</v>
      </c>
      <c r="F112" s="239" t="s">
        <v>814</v>
      </c>
      <c r="G112" s="240" t="s">
        <v>786</v>
      </c>
      <c r="H112" s="241">
        <v>18</v>
      </c>
      <c r="I112" s="242"/>
      <c r="J112" s="243">
        <f>ROUND(I112*H112,2)</f>
        <v>0</v>
      </c>
      <c r="K112" s="239" t="s">
        <v>19</v>
      </c>
      <c r="L112" s="244"/>
      <c r="M112" s="245" t="s">
        <v>19</v>
      </c>
      <c r="N112" s="246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149</v>
      </c>
      <c r="AT112" s="217" t="s">
        <v>146</v>
      </c>
      <c r="AU112" s="217" t="s">
        <v>80</v>
      </c>
      <c r="AY112" s="19" t="s">
        <v>130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138</v>
      </c>
      <c r="BM112" s="217" t="s">
        <v>343</v>
      </c>
    </row>
    <row r="113" s="2" customFormat="1">
      <c r="A113" s="40"/>
      <c r="B113" s="41"/>
      <c r="C113" s="42"/>
      <c r="D113" s="219" t="s">
        <v>140</v>
      </c>
      <c r="E113" s="42"/>
      <c r="F113" s="220" t="s">
        <v>814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140</v>
      </c>
      <c r="AU113" s="19" t="s">
        <v>80</v>
      </c>
    </row>
    <row r="114" s="2" customFormat="1" ht="16.5" customHeight="1">
      <c r="A114" s="40"/>
      <c r="B114" s="41"/>
      <c r="C114" s="237" t="s">
        <v>246</v>
      </c>
      <c r="D114" s="237" t="s">
        <v>146</v>
      </c>
      <c r="E114" s="238" t="s">
        <v>815</v>
      </c>
      <c r="F114" s="239" t="s">
        <v>816</v>
      </c>
      <c r="G114" s="240" t="s">
        <v>786</v>
      </c>
      <c r="H114" s="241">
        <v>4</v>
      </c>
      <c r="I114" s="242"/>
      <c r="J114" s="243">
        <f>ROUND(I114*H114,2)</f>
        <v>0</v>
      </c>
      <c r="K114" s="239" t="s">
        <v>19</v>
      </c>
      <c r="L114" s="244"/>
      <c r="M114" s="245" t="s">
        <v>19</v>
      </c>
      <c r="N114" s="246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149</v>
      </c>
      <c r="AT114" s="217" t="s">
        <v>146</v>
      </c>
      <c r="AU114" s="217" t="s">
        <v>80</v>
      </c>
      <c r="AY114" s="19" t="s">
        <v>130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138</v>
      </c>
      <c r="BM114" s="217" t="s">
        <v>364</v>
      </c>
    </row>
    <row r="115" s="2" customFormat="1">
      <c r="A115" s="40"/>
      <c r="B115" s="41"/>
      <c r="C115" s="42"/>
      <c r="D115" s="219" t="s">
        <v>140</v>
      </c>
      <c r="E115" s="42"/>
      <c r="F115" s="220" t="s">
        <v>816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80</v>
      </c>
    </row>
    <row r="116" s="2" customFormat="1" ht="16.5" customHeight="1">
      <c r="A116" s="40"/>
      <c r="B116" s="41"/>
      <c r="C116" s="237" t="s">
        <v>252</v>
      </c>
      <c r="D116" s="237" t="s">
        <v>146</v>
      </c>
      <c r="E116" s="238" t="s">
        <v>817</v>
      </c>
      <c r="F116" s="239" t="s">
        <v>818</v>
      </c>
      <c r="G116" s="240" t="s">
        <v>188</v>
      </c>
      <c r="H116" s="241">
        <v>2600</v>
      </c>
      <c r="I116" s="242"/>
      <c r="J116" s="243">
        <f>ROUND(I116*H116,2)</f>
        <v>0</v>
      </c>
      <c r="K116" s="239" t="s">
        <v>19</v>
      </c>
      <c r="L116" s="244"/>
      <c r="M116" s="245" t="s">
        <v>19</v>
      </c>
      <c r="N116" s="246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149</v>
      </c>
      <c r="AT116" s="217" t="s">
        <v>146</v>
      </c>
      <c r="AU116" s="217" t="s">
        <v>80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138</v>
      </c>
      <c r="BM116" s="217" t="s">
        <v>376</v>
      </c>
    </row>
    <row r="117" s="2" customFormat="1">
      <c r="A117" s="40"/>
      <c r="B117" s="41"/>
      <c r="C117" s="42"/>
      <c r="D117" s="219" t="s">
        <v>140</v>
      </c>
      <c r="E117" s="42"/>
      <c r="F117" s="220" t="s">
        <v>818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80</v>
      </c>
    </row>
    <row r="118" s="2" customFormat="1" ht="16.5" customHeight="1">
      <c r="A118" s="40"/>
      <c r="B118" s="41"/>
      <c r="C118" s="237" t="s">
        <v>262</v>
      </c>
      <c r="D118" s="237" t="s">
        <v>146</v>
      </c>
      <c r="E118" s="238" t="s">
        <v>819</v>
      </c>
      <c r="F118" s="239" t="s">
        <v>820</v>
      </c>
      <c r="G118" s="240" t="s">
        <v>188</v>
      </c>
      <c r="H118" s="241">
        <v>500</v>
      </c>
      <c r="I118" s="242"/>
      <c r="J118" s="243">
        <f>ROUND(I118*H118,2)</f>
        <v>0</v>
      </c>
      <c r="K118" s="239" t="s">
        <v>19</v>
      </c>
      <c r="L118" s="244"/>
      <c r="M118" s="245" t="s">
        <v>19</v>
      </c>
      <c r="N118" s="246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149</v>
      </c>
      <c r="AT118" s="217" t="s">
        <v>146</v>
      </c>
      <c r="AU118" s="217" t="s">
        <v>80</v>
      </c>
      <c r="AY118" s="19" t="s">
        <v>130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138</v>
      </c>
      <c r="BM118" s="217" t="s">
        <v>392</v>
      </c>
    </row>
    <row r="119" s="2" customFormat="1">
      <c r="A119" s="40"/>
      <c r="B119" s="41"/>
      <c r="C119" s="42"/>
      <c r="D119" s="219" t="s">
        <v>140</v>
      </c>
      <c r="E119" s="42"/>
      <c r="F119" s="220" t="s">
        <v>820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80</v>
      </c>
    </row>
    <row r="120" s="2" customFormat="1" ht="16.5" customHeight="1">
      <c r="A120" s="40"/>
      <c r="B120" s="41"/>
      <c r="C120" s="237" t="s">
        <v>273</v>
      </c>
      <c r="D120" s="237" t="s">
        <v>146</v>
      </c>
      <c r="E120" s="238" t="s">
        <v>821</v>
      </c>
      <c r="F120" s="239" t="s">
        <v>822</v>
      </c>
      <c r="G120" s="240" t="s">
        <v>188</v>
      </c>
      <c r="H120" s="241">
        <v>200</v>
      </c>
      <c r="I120" s="242"/>
      <c r="J120" s="243">
        <f>ROUND(I120*H120,2)</f>
        <v>0</v>
      </c>
      <c r="K120" s="239" t="s">
        <v>19</v>
      </c>
      <c r="L120" s="244"/>
      <c r="M120" s="245" t="s">
        <v>19</v>
      </c>
      <c r="N120" s="246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149</v>
      </c>
      <c r="AT120" s="217" t="s">
        <v>146</v>
      </c>
      <c r="AU120" s="217" t="s">
        <v>80</v>
      </c>
      <c r="AY120" s="19" t="s">
        <v>130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138</v>
      </c>
      <c r="BM120" s="217" t="s">
        <v>409</v>
      </c>
    </row>
    <row r="121" s="2" customFormat="1">
      <c r="A121" s="40"/>
      <c r="B121" s="41"/>
      <c r="C121" s="42"/>
      <c r="D121" s="219" t="s">
        <v>140</v>
      </c>
      <c r="E121" s="42"/>
      <c r="F121" s="220" t="s">
        <v>822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140</v>
      </c>
      <c r="AU121" s="19" t="s">
        <v>80</v>
      </c>
    </row>
    <row r="122" s="2" customFormat="1" ht="16.5" customHeight="1">
      <c r="A122" s="40"/>
      <c r="B122" s="41"/>
      <c r="C122" s="237" t="s">
        <v>278</v>
      </c>
      <c r="D122" s="237" t="s">
        <v>146</v>
      </c>
      <c r="E122" s="238" t="s">
        <v>823</v>
      </c>
      <c r="F122" s="239" t="s">
        <v>824</v>
      </c>
      <c r="G122" s="240" t="s">
        <v>188</v>
      </c>
      <c r="H122" s="241">
        <v>80</v>
      </c>
      <c r="I122" s="242"/>
      <c r="J122" s="243">
        <f>ROUND(I122*H122,2)</f>
        <v>0</v>
      </c>
      <c r="K122" s="239" t="s">
        <v>19</v>
      </c>
      <c r="L122" s="244"/>
      <c r="M122" s="245" t="s">
        <v>19</v>
      </c>
      <c r="N122" s="246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149</v>
      </c>
      <c r="AT122" s="217" t="s">
        <v>146</v>
      </c>
      <c r="AU122" s="217" t="s">
        <v>80</v>
      </c>
      <c r="AY122" s="19" t="s">
        <v>130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138</v>
      </c>
      <c r="BM122" s="217" t="s">
        <v>224</v>
      </c>
    </row>
    <row r="123" s="2" customFormat="1">
      <c r="A123" s="40"/>
      <c r="B123" s="41"/>
      <c r="C123" s="42"/>
      <c r="D123" s="219" t="s">
        <v>140</v>
      </c>
      <c r="E123" s="42"/>
      <c r="F123" s="220" t="s">
        <v>824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140</v>
      </c>
      <c r="AU123" s="19" t="s">
        <v>80</v>
      </c>
    </row>
    <row r="124" s="2" customFormat="1" ht="16.5" customHeight="1">
      <c r="A124" s="40"/>
      <c r="B124" s="41"/>
      <c r="C124" s="237" t="s">
        <v>7</v>
      </c>
      <c r="D124" s="237" t="s">
        <v>146</v>
      </c>
      <c r="E124" s="238" t="s">
        <v>825</v>
      </c>
      <c r="F124" s="239" t="s">
        <v>826</v>
      </c>
      <c r="G124" s="240" t="s">
        <v>188</v>
      </c>
      <c r="H124" s="241">
        <v>45</v>
      </c>
      <c r="I124" s="242"/>
      <c r="J124" s="243">
        <f>ROUND(I124*H124,2)</f>
        <v>0</v>
      </c>
      <c r="K124" s="239" t="s">
        <v>19</v>
      </c>
      <c r="L124" s="244"/>
      <c r="M124" s="245" t="s">
        <v>19</v>
      </c>
      <c r="N124" s="246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149</v>
      </c>
      <c r="AT124" s="217" t="s">
        <v>146</v>
      </c>
      <c r="AU124" s="217" t="s">
        <v>80</v>
      </c>
      <c r="AY124" s="19" t="s">
        <v>130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138</v>
      </c>
      <c r="BM124" s="217" t="s">
        <v>435</v>
      </c>
    </row>
    <row r="125" s="2" customFormat="1">
      <c r="A125" s="40"/>
      <c r="B125" s="41"/>
      <c r="C125" s="42"/>
      <c r="D125" s="219" t="s">
        <v>140</v>
      </c>
      <c r="E125" s="42"/>
      <c r="F125" s="220" t="s">
        <v>826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140</v>
      </c>
      <c r="AU125" s="19" t="s">
        <v>80</v>
      </c>
    </row>
    <row r="126" s="2" customFormat="1" ht="16.5" customHeight="1">
      <c r="A126" s="40"/>
      <c r="B126" s="41"/>
      <c r="C126" s="237" t="s">
        <v>290</v>
      </c>
      <c r="D126" s="237" t="s">
        <v>146</v>
      </c>
      <c r="E126" s="238" t="s">
        <v>827</v>
      </c>
      <c r="F126" s="239" t="s">
        <v>828</v>
      </c>
      <c r="G126" s="240" t="s">
        <v>699</v>
      </c>
      <c r="H126" s="241">
        <v>1</v>
      </c>
      <c r="I126" s="242"/>
      <c r="J126" s="243">
        <f>ROUND(I126*H126,2)</f>
        <v>0</v>
      </c>
      <c r="K126" s="239" t="s">
        <v>19</v>
      </c>
      <c r="L126" s="244"/>
      <c r="M126" s="245" t="s">
        <v>19</v>
      </c>
      <c r="N126" s="246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149</v>
      </c>
      <c r="AT126" s="217" t="s">
        <v>146</v>
      </c>
      <c r="AU126" s="217" t="s">
        <v>80</v>
      </c>
      <c r="AY126" s="19" t="s">
        <v>130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138</v>
      </c>
      <c r="BM126" s="217" t="s">
        <v>446</v>
      </c>
    </row>
    <row r="127" s="2" customFormat="1">
      <c r="A127" s="40"/>
      <c r="B127" s="41"/>
      <c r="C127" s="42"/>
      <c r="D127" s="219" t="s">
        <v>140</v>
      </c>
      <c r="E127" s="42"/>
      <c r="F127" s="220" t="s">
        <v>828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80</v>
      </c>
    </row>
    <row r="128" s="12" customFormat="1" ht="25.92" customHeight="1">
      <c r="A128" s="12"/>
      <c r="B128" s="190"/>
      <c r="C128" s="191"/>
      <c r="D128" s="192" t="s">
        <v>71</v>
      </c>
      <c r="E128" s="193" t="s">
        <v>829</v>
      </c>
      <c r="F128" s="193" t="s">
        <v>830</v>
      </c>
      <c r="G128" s="191"/>
      <c r="H128" s="191"/>
      <c r="I128" s="194"/>
      <c r="J128" s="195">
        <f>BK128</f>
        <v>0</v>
      </c>
      <c r="K128" s="191"/>
      <c r="L128" s="196"/>
      <c r="M128" s="197"/>
      <c r="N128" s="198"/>
      <c r="O128" s="198"/>
      <c r="P128" s="199">
        <f>SUM(P129:P146)</f>
        <v>0</v>
      </c>
      <c r="Q128" s="198"/>
      <c r="R128" s="199">
        <f>SUM(R129:R146)</f>
        <v>0</v>
      </c>
      <c r="S128" s="198"/>
      <c r="T128" s="200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80</v>
      </c>
      <c r="AT128" s="202" t="s">
        <v>71</v>
      </c>
      <c r="AU128" s="202" t="s">
        <v>72</v>
      </c>
      <c r="AY128" s="201" t="s">
        <v>130</v>
      </c>
      <c r="BK128" s="203">
        <f>SUM(BK129:BK146)</f>
        <v>0</v>
      </c>
    </row>
    <row r="129" s="2" customFormat="1" ht="16.5" customHeight="1">
      <c r="A129" s="40"/>
      <c r="B129" s="41"/>
      <c r="C129" s="237" t="s">
        <v>296</v>
      </c>
      <c r="D129" s="237" t="s">
        <v>146</v>
      </c>
      <c r="E129" s="238" t="s">
        <v>831</v>
      </c>
      <c r="F129" s="239" t="s">
        <v>832</v>
      </c>
      <c r="G129" s="240" t="s">
        <v>786</v>
      </c>
      <c r="H129" s="241">
        <v>1</v>
      </c>
      <c r="I129" s="242"/>
      <c r="J129" s="243">
        <f>ROUND(I129*H129,2)</f>
        <v>0</v>
      </c>
      <c r="K129" s="239" t="s">
        <v>19</v>
      </c>
      <c r="L129" s="244"/>
      <c r="M129" s="245" t="s">
        <v>19</v>
      </c>
      <c r="N129" s="246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149</v>
      </c>
      <c r="AT129" s="217" t="s">
        <v>146</v>
      </c>
      <c r="AU129" s="217" t="s">
        <v>80</v>
      </c>
      <c r="AY129" s="19" t="s">
        <v>130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138</v>
      </c>
      <c r="BM129" s="217" t="s">
        <v>461</v>
      </c>
    </row>
    <row r="130" s="2" customFormat="1">
      <c r="A130" s="40"/>
      <c r="B130" s="41"/>
      <c r="C130" s="42"/>
      <c r="D130" s="219" t="s">
        <v>140</v>
      </c>
      <c r="E130" s="42"/>
      <c r="F130" s="220" t="s">
        <v>832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140</v>
      </c>
      <c r="AU130" s="19" t="s">
        <v>80</v>
      </c>
    </row>
    <row r="131" s="2" customFormat="1" ht="16.5" customHeight="1">
      <c r="A131" s="40"/>
      <c r="B131" s="41"/>
      <c r="C131" s="237" t="s">
        <v>304</v>
      </c>
      <c r="D131" s="237" t="s">
        <v>146</v>
      </c>
      <c r="E131" s="238" t="s">
        <v>833</v>
      </c>
      <c r="F131" s="239" t="s">
        <v>834</v>
      </c>
      <c r="G131" s="240" t="s">
        <v>786</v>
      </c>
      <c r="H131" s="241">
        <v>1</v>
      </c>
      <c r="I131" s="242"/>
      <c r="J131" s="243">
        <f>ROUND(I131*H131,2)</f>
        <v>0</v>
      </c>
      <c r="K131" s="239" t="s">
        <v>19</v>
      </c>
      <c r="L131" s="244"/>
      <c r="M131" s="245" t="s">
        <v>19</v>
      </c>
      <c r="N131" s="246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149</v>
      </c>
      <c r="AT131" s="217" t="s">
        <v>146</v>
      </c>
      <c r="AU131" s="217" t="s">
        <v>80</v>
      </c>
      <c r="AY131" s="19" t="s">
        <v>130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138</v>
      </c>
      <c r="BM131" s="217" t="s">
        <v>473</v>
      </c>
    </row>
    <row r="132" s="2" customFormat="1">
      <c r="A132" s="40"/>
      <c r="B132" s="41"/>
      <c r="C132" s="42"/>
      <c r="D132" s="219" t="s">
        <v>140</v>
      </c>
      <c r="E132" s="42"/>
      <c r="F132" s="220" t="s">
        <v>834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80</v>
      </c>
    </row>
    <row r="133" s="2" customFormat="1" ht="16.5" customHeight="1">
      <c r="A133" s="40"/>
      <c r="B133" s="41"/>
      <c r="C133" s="237" t="s">
        <v>310</v>
      </c>
      <c r="D133" s="237" t="s">
        <v>146</v>
      </c>
      <c r="E133" s="238" t="s">
        <v>835</v>
      </c>
      <c r="F133" s="239" t="s">
        <v>836</v>
      </c>
      <c r="G133" s="240" t="s">
        <v>188</v>
      </c>
      <c r="H133" s="241">
        <v>40</v>
      </c>
      <c r="I133" s="242"/>
      <c r="J133" s="243">
        <f>ROUND(I133*H133,2)</f>
        <v>0</v>
      </c>
      <c r="K133" s="239" t="s">
        <v>19</v>
      </c>
      <c r="L133" s="244"/>
      <c r="M133" s="245" t="s">
        <v>19</v>
      </c>
      <c r="N133" s="246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149</v>
      </c>
      <c r="AT133" s="217" t="s">
        <v>146</v>
      </c>
      <c r="AU133" s="217" t="s">
        <v>80</v>
      </c>
      <c r="AY133" s="19" t="s">
        <v>130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138</v>
      </c>
      <c r="BM133" s="217" t="s">
        <v>494</v>
      </c>
    </row>
    <row r="134" s="2" customFormat="1">
      <c r="A134" s="40"/>
      <c r="B134" s="41"/>
      <c r="C134" s="42"/>
      <c r="D134" s="219" t="s">
        <v>140</v>
      </c>
      <c r="E134" s="42"/>
      <c r="F134" s="220" t="s">
        <v>836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140</v>
      </c>
      <c r="AU134" s="19" t="s">
        <v>80</v>
      </c>
    </row>
    <row r="135" s="2" customFormat="1" ht="16.5" customHeight="1">
      <c r="A135" s="40"/>
      <c r="B135" s="41"/>
      <c r="C135" s="237" t="s">
        <v>316</v>
      </c>
      <c r="D135" s="237" t="s">
        <v>146</v>
      </c>
      <c r="E135" s="238" t="s">
        <v>837</v>
      </c>
      <c r="F135" s="239" t="s">
        <v>838</v>
      </c>
      <c r="G135" s="240" t="s">
        <v>188</v>
      </c>
      <c r="H135" s="241">
        <v>4</v>
      </c>
      <c r="I135" s="242"/>
      <c r="J135" s="243">
        <f>ROUND(I135*H135,2)</f>
        <v>0</v>
      </c>
      <c r="K135" s="239" t="s">
        <v>19</v>
      </c>
      <c r="L135" s="244"/>
      <c r="M135" s="245" t="s">
        <v>19</v>
      </c>
      <c r="N135" s="246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149</v>
      </c>
      <c r="AT135" s="217" t="s">
        <v>146</v>
      </c>
      <c r="AU135" s="217" t="s">
        <v>80</v>
      </c>
      <c r="AY135" s="19" t="s">
        <v>130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138</v>
      </c>
      <c r="BM135" s="217" t="s">
        <v>505</v>
      </c>
    </row>
    <row r="136" s="2" customFormat="1">
      <c r="A136" s="40"/>
      <c r="B136" s="41"/>
      <c r="C136" s="42"/>
      <c r="D136" s="219" t="s">
        <v>140</v>
      </c>
      <c r="E136" s="42"/>
      <c r="F136" s="220" t="s">
        <v>838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140</v>
      </c>
      <c r="AU136" s="19" t="s">
        <v>80</v>
      </c>
    </row>
    <row r="137" s="2" customFormat="1" ht="16.5" customHeight="1">
      <c r="A137" s="40"/>
      <c r="B137" s="41"/>
      <c r="C137" s="237" t="s">
        <v>277</v>
      </c>
      <c r="D137" s="237" t="s">
        <v>146</v>
      </c>
      <c r="E137" s="238" t="s">
        <v>839</v>
      </c>
      <c r="F137" s="239" t="s">
        <v>840</v>
      </c>
      <c r="G137" s="240" t="s">
        <v>188</v>
      </c>
      <c r="H137" s="241">
        <v>4</v>
      </c>
      <c r="I137" s="242"/>
      <c r="J137" s="243">
        <f>ROUND(I137*H137,2)</f>
        <v>0</v>
      </c>
      <c r="K137" s="239" t="s">
        <v>19</v>
      </c>
      <c r="L137" s="244"/>
      <c r="M137" s="245" t="s">
        <v>19</v>
      </c>
      <c r="N137" s="246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149</v>
      </c>
      <c r="AT137" s="217" t="s">
        <v>146</v>
      </c>
      <c r="AU137" s="217" t="s">
        <v>80</v>
      </c>
      <c r="AY137" s="19" t="s">
        <v>130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138</v>
      </c>
      <c r="BM137" s="217" t="s">
        <v>519</v>
      </c>
    </row>
    <row r="138" s="2" customFormat="1">
      <c r="A138" s="40"/>
      <c r="B138" s="41"/>
      <c r="C138" s="42"/>
      <c r="D138" s="219" t="s">
        <v>140</v>
      </c>
      <c r="E138" s="42"/>
      <c r="F138" s="220" t="s">
        <v>840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80</v>
      </c>
    </row>
    <row r="139" s="2" customFormat="1" ht="16.5" customHeight="1">
      <c r="A139" s="40"/>
      <c r="B139" s="41"/>
      <c r="C139" s="237" t="s">
        <v>325</v>
      </c>
      <c r="D139" s="237" t="s">
        <v>146</v>
      </c>
      <c r="E139" s="238" t="s">
        <v>841</v>
      </c>
      <c r="F139" s="239" t="s">
        <v>842</v>
      </c>
      <c r="G139" s="240" t="s">
        <v>699</v>
      </c>
      <c r="H139" s="241">
        <v>1</v>
      </c>
      <c r="I139" s="242"/>
      <c r="J139" s="243">
        <f>ROUND(I139*H139,2)</f>
        <v>0</v>
      </c>
      <c r="K139" s="239" t="s">
        <v>19</v>
      </c>
      <c r="L139" s="244"/>
      <c r="M139" s="245" t="s">
        <v>19</v>
      </c>
      <c r="N139" s="246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149</v>
      </c>
      <c r="AT139" s="217" t="s">
        <v>146</v>
      </c>
      <c r="AU139" s="217" t="s">
        <v>80</v>
      </c>
      <c r="AY139" s="19" t="s">
        <v>130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138</v>
      </c>
      <c r="BM139" s="217" t="s">
        <v>534</v>
      </c>
    </row>
    <row r="140" s="2" customFormat="1">
      <c r="A140" s="40"/>
      <c r="B140" s="41"/>
      <c r="C140" s="42"/>
      <c r="D140" s="219" t="s">
        <v>140</v>
      </c>
      <c r="E140" s="42"/>
      <c r="F140" s="220" t="s">
        <v>842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140</v>
      </c>
      <c r="AU140" s="19" t="s">
        <v>80</v>
      </c>
    </row>
    <row r="141" s="2" customFormat="1" ht="16.5" customHeight="1">
      <c r="A141" s="40"/>
      <c r="B141" s="41"/>
      <c r="C141" s="237" t="s">
        <v>336</v>
      </c>
      <c r="D141" s="237" t="s">
        <v>146</v>
      </c>
      <c r="E141" s="238" t="s">
        <v>843</v>
      </c>
      <c r="F141" s="239" t="s">
        <v>844</v>
      </c>
      <c r="G141" s="240" t="s">
        <v>786</v>
      </c>
      <c r="H141" s="241">
        <v>1</v>
      </c>
      <c r="I141" s="242"/>
      <c r="J141" s="243">
        <f>ROUND(I141*H141,2)</f>
        <v>0</v>
      </c>
      <c r="K141" s="239" t="s">
        <v>19</v>
      </c>
      <c r="L141" s="244"/>
      <c r="M141" s="245" t="s">
        <v>19</v>
      </c>
      <c r="N141" s="246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149</v>
      </c>
      <c r="AT141" s="217" t="s">
        <v>146</v>
      </c>
      <c r="AU141" s="217" t="s">
        <v>80</v>
      </c>
      <c r="AY141" s="19" t="s">
        <v>130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138</v>
      </c>
      <c r="BM141" s="217" t="s">
        <v>550</v>
      </c>
    </row>
    <row r="142" s="2" customFormat="1">
      <c r="A142" s="40"/>
      <c r="B142" s="41"/>
      <c r="C142" s="42"/>
      <c r="D142" s="219" t="s">
        <v>140</v>
      </c>
      <c r="E142" s="42"/>
      <c r="F142" s="220" t="s">
        <v>844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140</v>
      </c>
      <c r="AU142" s="19" t="s">
        <v>80</v>
      </c>
    </row>
    <row r="143" s="2" customFormat="1" ht="16.5" customHeight="1">
      <c r="A143" s="40"/>
      <c r="B143" s="41"/>
      <c r="C143" s="237" t="s">
        <v>343</v>
      </c>
      <c r="D143" s="237" t="s">
        <v>146</v>
      </c>
      <c r="E143" s="238" t="s">
        <v>845</v>
      </c>
      <c r="F143" s="239" t="s">
        <v>828</v>
      </c>
      <c r="G143" s="240" t="s">
        <v>699</v>
      </c>
      <c r="H143" s="241">
        <v>1</v>
      </c>
      <c r="I143" s="242"/>
      <c r="J143" s="243">
        <f>ROUND(I143*H143,2)</f>
        <v>0</v>
      </c>
      <c r="K143" s="239" t="s">
        <v>19</v>
      </c>
      <c r="L143" s="244"/>
      <c r="M143" s="245" t="s">
        <v>19</v>
      </c>
      <c r="N143" s="246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149</v>
      </c>
      <c r="AT143" s="217" t="s">
        <v>146</v>
      </c>
      <c r="AU143" s="217" t="s">
        <v>80</v>
      </c>
      <c r="AY143" s="19" t="s">
        <v>130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138</v>
      </c>
      <c r="BM143" s="217" t="s">
        <v>562</v>
      </c>
    </row>
    <row r="144" s="2" customFormat="1">
      <c r="A144" s="40"/>
      <c r="B144" s="41"/>
      <c r="C144" s="42"/>
      <c r="D144" s="219" t="s">
        <v>140</v>
      </c>
      <c r="E144" s="42"/>
      <c r="F144" s="220" t="s">
        <v>828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80</v>
      </c>
    </row>
    <row r="145" s="2" customFormat="1" ht="16.5" customHeight="1">
      <c r="A145" s="40"/>
      <c r="B145" s="41"/>
      <c r="C145" s="237" t="s">
        <v>358</v>
      </c>
      <c r="D145" s="237" t="s">
        <v>146</v>
      </c>
      <c r="E145" s="238" t="s">
        <v>846</v>
      </c>
      <c r="F145" s="239" t="s">
        <v>847</v>
      </c>
      <c r="G145" s="240" t="s">
        <v>699</v>
      </c>
      <c r="H145" s="241">
        <v>1</v>
      </c>
      <c r="I145" s="242"/>
      <c r="J145" s="243">
        <f>ROUND(I145*H145,2)</f>
        <v>0</v>
      </c>
      <c r="K145" s="239" t="s">
        <v>19</v>
      </c>
      <c r="L145" s="244"/>
      <c r="M145" s="245" t="s">
        <v>19</v>
      </c>
      <c r="N145" s="246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149</v>
      </c>
      <c r="AT145" s="217" t="s">
        <v>146</v>
      </c>
      <c r="AU145" s="217" t="s">
        <v>80</v>
      </c>
      <c r="AY145" s="19" t="s">
        <v>130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138</v>
      </c>
      <c r="BM145" s="217" t="s">
        <v>577</v>
      </c>
    </row>
    <row r="146" s="2" customFormat="1">
      <c r="A146" s="40"/>
      <c r="B146" s="41"/>
      <c r="C146" s="42"/>
      <c r="D146" s="219" t="s">
        <v>140</v>
      </c>
      <c r="E146" s="42"/>
      <c r="F146" s="220" t="s">
        <v>847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140</v>
      </c>
      <c r="AU146" s="19" t="s">
        <v>80</v>
      </c>
    </row>
    <row r="147" s="12" customFormat="1" ht="25.92" customHeight="1">
      <c r="A147" s="12"/>
      <c r="B147" s="190"/>
      <c r="C147" s="191"/>
      <c r="D147" s="192" t="s">
        <v>71</v>
      </c>
      <c r="E147" s="193" t="s">
        <v>848</v>
      </c>
      <c r="F147" s="193" t="s">
        <v>849</v>
      </c>
      <c r="G147" s="191"/>
      <c r="H147" s="191"/>
      <c r="I147" s="194"/>
      <c r="J147" s="195">
        <f>BK147</f>
        <v>0</v>
      </c>
      <c r="K147" s="191"/>
      <c r="L147" s="196"/>
      <c r="M147" s="197"/>
      <c r="N147" s="198"/>
      <c r="O147" s="198"/>
      <c r="P147" s="199">
        <f>SUM(P148:P174)</f>
        <v>0</v>
      </c>
      <c r="Q147" s="198"/>
      <c r="R147" s="199">
        <f>SUM(R148:R174)</f>
        <v>0</v>
      </c>
      <c r="S147" s="198"/>
      <c r="T147" s="200">
        <f>SUM(T148:T174)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80</v>
      </c>
      <c r="AT147" s="202" t="s">
        <v>71</v>
      </c>
      <c r="AU147" s="202" t="s">
        <v>72</v>
      </c>
      <c r="AY147" s="201" t="s">
        <v>130</v>
      </c>
      <c r="BK147" s="203">
        <f>SUM(BK148:BK174)</f>
        <v>0</v>
      </c>
    </row>
    <row r="148" s="2" customFormat="1" ht="16.5" customHeight="1">
      <c r="A148" s="40"/>
      <c r="B148" s="41"/>
      <c r="C148" s="237" t="s">
        <v>364</v>
      </c>
      <c r="D148" s="237" t="s">
        <v>146</v>
      </c>
      <c r="E148" s="238" t="s">
        <v>850</v>
      </c>
      <c r="F148" s="239" t="s">
        <v>851</v>
      </c>
      <c r="G148" s="240" t="s">
        <v>699</v>
      </c>
      <c r="H148" s="241">
        <v>1</v>
      </c>
      <c r="I148" s="242"/>
      <c r="J148" s="243">
        <f>ROUND(I148*H148,2)</f>
        <v>0</v>
      </c>
      <c r="K148" s="239" t="s">
        <v>19</v>
      </c>
      <c r="L148" s="244"/>
      <c r="M148" s="245" t="s">
        <v>19</v>
      </c>
      <c r="N148" s="246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149</v>
      </c>
      <c r="AT148" s="217" t="s">
        <v>146</v>
      </c>
      <c r="AU148" s="217" t="s">
        <v>80</v>
      </c>
      <c r="AY148" s="19" t="s">
        <v>130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138</v>
      </c>
      <c r="BM148" s="217" t="s">
        <v>585</v>
      </c>
    </row>
    <row r="149" s="2" customFormat="1">
      <c r="A149" s="40"/>
      <c r="B149" s="41"/>
      <c r="C149" s="42"/>
      <c r="D149" s="219" t="s">
        <v>140</v>
      </c>
      <c r="E149" s="42"/>
      <c r="F149" s="220" t="s">
        <v>851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140</v>
      </c>
      <c r="AU149" s="19" t="s">
        <v>80</v>
      </c>
    </row>
    <row r="150" s="2" customFormat="1" ht="16.5" customHeight="1">
      <c r="A150" s="40"/>
      <c r="B150" s="41"/>
      <c r="C150" s="237" t="s">
        <v>370</v>
      </c>
      <c r="D150" s="237" t="s">
        <v>146</v>
      </c>
      <c r="E150" s="238" t="s">
        <v>852</v>
      </c>
      <c r="F150" s="239" t="s">
        <v>853</v>
      </c>
      <c r="G150" s="240" t="s">
        <v>699</v>
      </c>
      <c r="H150" s="241">
        <v>1</v>
      </c>
      <c r="I150" s="242"/>
      <c r="J150" s="243">
        <f>ROUND(I150*H150,2)</f>
        <v>0</v>
      </c>
      <c r="K150" s="239" t="s">
        <v>19</v>
      </c>
      <c r="L150" s="244"/>
      <c r="M150" s="245" t="s">
        <v>19</v>
      </c>
      <c r="N150" s="246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149</v>
      </c>
      <c r="AT150" s="217" t="s">
        <v>146</v>
      </c>
      <c r="AU150" s="217" t="s">
        <v>80</v>
      </c>
      <c r="AY150" s="19" t="s">
        <v>130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138</v>
      </c>
      <c r="BM150" s="217" t="s">
        <v>595</v>
      </c>
    </row>
    <row r="151" s="2" customFormat="1">
      <c r="A151" s="40"/>
      <c r="B151" s="41"/>
      <c r="C151" s="42"/>
      <c r="D151" s="219" t="s">
        <v>140</v>
      </c>
      <c r="E151" s="42"/>
      <c r="F151" s="220" t="s">
        <v>853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140</v>
      </c>
      <c r="AU151" s="19" t="s">
        <v>80</v>
      </c>
    </row>
    <row r="152" s="2" customFormat="1" ht="16.5" customHeight="1">
      <c r="A152" s="40"/>
      <c r="B152" s="41"/>
      <c r="C152" s="237" t="s">
        <v>376</v>
      </c>
      <c r="D152" s="237" t="s">
        <v>146</v>
      </c>
      <c r="E152" s="238" t="s">
        <v>854</v>
      </c>
      <c r="F152" s="239" t="s">
        <v>855</v>
      </c>
      <c r="G152" s="240" t="s">
        <v>699</v>
      </c>
      <c r="H152" s="241">
        <v>1</v>
      </c>
      <c r="I152" s="242"/>
      <c r="J152" s="243">
        <f>ROUND(I152*H152,2)</f>
        <v>0</v>
      </c>
      <c r="K152" s="239" t="s">
        <v>19</v>
      </c>
      <c r="L152" s="244"/>
      <c r="M152" s="245" t="s">
        <v>19</v>
      </c>
      <c r="N152" s="246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149</v>
      </c>
      <c r="AT152" s="217" t="s">
        <v>146</v>
      </c>
      <c r="AU152" s="217" t="s">
        <v>80</v>
      </c>
      <c r="AY152" s="19" t="s">
        <v>130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138</v>
      </c>
      <c r="BM152" s="217" t="s">
        <v>609</v>
      </c>
    </row>
    <row r="153" s="2" customFormat="1">
      <c r="A153" s="40"/>
      <c r="B153" s="41"/>
      <c r="C153" s="42"/>
      <c r="D153" s="219" t="s">
        <v>140</v>
      </c>
      <c r="E153" s="42"/>
      <c r="F153" s="220" t="s">
        <v>855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140</v>
      </c>
      <c r="AU153" s="19" t="s">
        <v>80</v>
      </c>
    </row>
    <row r="154" s="2" customFormat="1" ht="16.5" customHeight="1">
      <c r="A154" s="40"/>
      <c r="B154" s="41"/>
      <c r="C154" s="237" t="s">
        <v>383</v>
      </c>
      <c r="D154" s="237" t="s">
        <v>146</v>
      </c>
      <c r="E154" s="238" t="s">
        <v>856</v>
      </c>
      <c r="F154" s="239" t="s">
        <v>857</v>
      </c>
      <c r="G154" s="240" t="s">
        <v>699</v>
      </c>
      <c r="H154" s="241">
        <v>1</v>
      </c>
      <c r="I154" s="242"/>
      <c r="J154" s="243">
        <f>ROUND(I154*H154,2)</f>
        <v>0</v>
      </c>
      <c r="K154" s="239" t="s">
        <v>19</v>
      </c>
      <c r="L154" s="244"/>
      <c r="M154" s="245" t="s">
        <v>19</v>
      </c>
      <c r="N154" s="246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149</v>
      </c>
      <c r="AT154" s="217" t="s">
        <v>146</v>
      </c>
      <c r="AU154" s="217" t="s">
        <v>80</v>
      </c>
      <c r="AY154" s="19" t="s">
        <v>130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138</v>
      </c>
      <c r="BM154" s="217" t="s">
        <v>631</v>
      </c>
    </row>
    <row r="155" s="2" customFormat="1">
      <c r="A155" s="40"/>
      <c r="B155" s="41"/>
      <c r="C155" s="42"/>
      <c r="D155" s="219" t="s">
        <v>140</v>
      </c>
      <c r="E155" s="42"/>
      <c r="F155" s="220" t="s">
        <v>857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140</v>
      </c>
      <c r="AU155" s="19" t="s">
        <v>80</v>
      </c>
    </row>
    <row r="156" s="2" customFormat="1" ht="16.5" customHeight="1">
      <c r="A156" s="40"/>
      <c r="B156" s="41"/>
      <c r="C156" s="237" t="s">
        <v>392</v>
      </c>
      <c r="D156" s="237" t="s">
        <v>146</v>
      </c>
      <c r="E156" s="238" t="s">
        <v>858</v>
      </c>
      <c r="F156" s="239" t="s">
        <v>859</v>
      </c>
      <c r="G156" s="240" t="s">
        <v>699</v>
      </c>
      <c r="H156" s="241">
        <v>1</v>
      </c>
      <c r="I156" s="242"/>
      <c r="J156" s="243">
        <f>ROUND(I156*H156,2)</f>
        <v>0</v>
      </c>
      <c r="K156" s="239" t="s">
        <v>19</v>
      </c>
      <c r="L156" s="244"/>
      <c r="M156" s="245" t="s">
        <v>19</v>
      </c>
      <c r="N156" s="246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149</v>
      </c>
      <c r="AT156" s="217" t="s">
        <v>146</v>
      </c>
      <c r="AU156" s="217" t="s">
        <v>80</v>
      </c>
      <c r="AY156" s="19" t="s">
        <v>130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138</v>
      </c>
      <c r="BM156" s="217" t="s">
        <v>643</v>
      </c>
    </row>
    <row r="157" s="2" customFormat="1">
      <c r="A157" s="40"/>
      <c r="B157" s="41"/>
      <c r="C157" s="42"/>
      <c r="D157" s="219" t="s">
        <v>140</v>
      </c>
      <c r="E157" s="42"/>
      <c r="F157" s="220" t="s">
        <v>859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140</v>
      </c>
      <c r="AU157" s="19" t="s">
        <v>80</v>
      </c>
    </row>
    <row r="158" s="2" customFormat="1" ht="16.5" customHeight="1">
      <c r="A158" s="40"/>
      <c r="B158" s="41"/>
      <c r="C158" s="237" t="s">
        <v>402</v>
      </c>
      <c r="D158" s="237" t="s">
        <v>146</v>
      </c>
      <c r="E158" s="238" t="s">
        <v>860</v>
      </c>
      <c r="F158" s="239" t="s">
        <v>861</v>
      </c>
      <c r="G158" s="240" t="s">
        <v>786</v>
      </c>
      <c r="H158" s="241">
        <v>1</v>
      </c>
      <c r="I158" s="242"/>
      <c r="J158" s="243">
        <f>ROUND(I158*H158,2)</f>
        <v>0</v>
      </c>
      <c r="K158" s="239" t="s">
        <v>19</v>
      </c>
      <c r="L158" s="244"/>
      <c r="M158" s="245" t="s">
        <v>19</v>
      </c>
      <c r="N158" s="246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149</v>
      </c>
      <c r="AT158" s="217" t="s">
        <v>146</v>
      </c>
      <c r="AU158" s="217" t="s">
        <v>80</v>
      </c>
      <c r="AY158" s="19" t="s">
        <v>130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138</v>
      </c>
      <c r="BM158" s="217" t="s">
        <v>658</v>
      </c>
    </row>
    <row r="159" s="2" customFormat="1">
      <c r="A159" s="40"/>
      <c r="B159" s="41"/>
      <c r="C159" s="42"/>
      <c r="D159" s="219" t="s">
        <v>140</v>
      </c>
      <c r="E159" s="42"/>
      <c r="F159" s="220" t="s">
        <v>861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140</v>
      </c>
      <c r="AU159" s="19" t="s">
        <v>80</v>
      </c>
    </row>
    <row r="160" s="2" customFormat="1" ht="16.5" customHeight="1">
      <c r="A160" s="40"/>
      <c r="B160" s="41"/>
      <c r="C160" s="237" t="s">
        <v>409</v>
      </c>
      <c r="D160" s="237" t="s">
        <v>146</v>
      </c>
      <c r="E160" s="238" t="s">
        <v>862</v>
      </c>
      <c r="F160" s="239" t="s">
        <v>863</v>
      </c>
      <c r="G160" s="240" t="s">
        <v>699</v>
      </c>
      <c r="H160" s="241">
        <v>1</v>
      </c>
      <c r="I160" s="242"/>
      <c r="J160" s="243">
        <f>ROUND(I160*H160,2)</f>
        <v>0</v>
      </c>
      <c r="K160" s="239" t="s">
        <v>19</v>
      </c>
      <c r="L160" s="244"/>
      <c r="M160" s="245" t="s">
        <v>19</v>
      </c>
      <c r="N160" s="246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149</v>
      </c>
      <c r="AT160" s="217" t="s">
        <v>146</v>
      </c>
      <c r="AU160" s="217" t="s">
        <v>80</v>
      </c>
      <c r="AY160" s="19" t="s">
        <v>130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138</v>
      </c>
      <c r="BM160" s="217" t="s">
        <v>670</v>
      </c>
    </row>
    <row r="161" s="2" customFormat="1">
      <c r="A161" s="40"/>
      <c r="B161" s="41"/>
      <c r="C161" s="42"/>
      <c r="D161" s="219" t="s">
        <v>140</v>
      </c>
      <c r="E161" s="42"/>
      <c r="F161" s="220" t="s">
        <v>863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140</v>
      </c>
      <c r="AU161" s="19" t="s">
        <v>80</v>
      </c>
    </row>
    <row r="162" s="2" customFormat="1" ht="16.5" customHeight="1">
      <c r="A162" s="40"/>
      <c r="B162" s="41"/>
      <c r="C162" s="237" t="s">
        <v>415</v>
      </c>
      <c r="D162" s="237" t="s">
        <v>146</v>
      </c>
      <c r="E162" s="238" t="s">
        <v>864</v>
      </c>
      <c r="F162" s="239" t="s">
        <v>865</v>
      </c>
      <c r="G162" s="240" t="s">
        <v>699</v>
      </c>
      <c r="H162" s="241">
        <v>1</v>
      </c>
      <c r="I162" s="242"/>
      <c r="J162" s="243">
        <f>ROUND(I162*H162,2)</f>
        <v>0</v>
      </c>
      <c r="K162" s="239" t="s">
        <v>19</v>
      </c>
      <c r="L162" s="244"/>
      <c r="M162" s="245" t="s">
        <v>19</v>
      </c>
      <c r="N162" s="246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149</v>
      </c>
      <c r="AT162" s="217" t="s">
        <v>146</v>
      </c>
      <c r="AU162" s="217" t="s">
        <v>80</v>
      </c>
      <c r="AY162" s="19" t="s">
        <v>130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138</v>
      </c>
      <c r="BM162" s="217" t="s">
        <v>683</v>
      </c>
    </row>
    <row r="163" s="2" customFormat="1">
      <c r="A163" s="40"/>
      <c r="B163" s="41"/>
      <c r="C163" s="42"/>
      <c r="D163" s="219" t="s">
        <v>140</v>
      </c>
      <c r="E163" s="42"/>
      <c r="F163" s="220" t="s">
        <v>865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140</v>
      </c>
      <c r="AU163" s="19" t="s">
        <v>80</v>
      </c>
    </row>
    <row r="164" s="2" customFormat="1" ht="21.75" customHeight="1">
      <c r="A164" s="40"/>
      <c r="B164" s="41"/>
      <c r="C164" s="237" t="s">
        <v>224</v>
      </c>
      <c r="D164" s="237" t="s">
        <v>146</v>
      </c>
      <c r="E164" s="238" t="s">
        <v>866</v>
      </c>
      <c r="F164" s="239" t="s">
        <v>867</v>
      </c>
      <c r="G164" s="240" t="s">
        <v>786</v>
      </c>
      <c r="H164" s="241">
        <v>1</v>
      </c>
      <c r="I164" s="242"/>
      <c r="J164" s="243">
        <f>ROUND(I164*H164,2)</f>
        <v>0</v>
      </c>
      <c r="K164" s="239" t="s">
        <v>19</v>
      </c>
      <c r="L164" s="244"/>
      <c r="M164" s="245" t="s">
        <v>19</v>
      </c>
      <c r="N164" s="246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149</v>
      </c>
      <c r="AT164" s="217" t="s">
        <v>146</v>
      </c>
      <c r="AU164" s="217" t="s">
        <v>80</v>
      </c>
      <c r="AY164" s="19" t="s">
        <v>130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138</v>
      </c>
      <c r="BM164" s="217" t="s">
        <v>708</v>
      </c>
    </row>
    <row r="165" s="2" customFormat="1">
      <c r="A165" s="40"/>
      <c r="B165" s="41"/>
      <c r="C165" s="42"/>
      <c r="D165" s="219" t="s">
        <v>140</v>
      </c>
      <c r="E165" s="42"/>
      <c r="F165" s="220" t="s">
        <v>867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140</v>
      </c>
      <c r="AU165" s="19" t="s">
        <v>80</v>
      </c>
    </row>
    <row r="166" s="2" customFormat="1" ht="16.5" customHeight="1">
      <c r="A166" s="40"/>
      <c r="B166" s="41"/>
      <c r="C166" s="237" t="s">
        <v>428</v>
      </c>
      <c r="D166" s="237" t="s">
        <v>146</v>
      </c>
      <c r="E166" s="238" t="s">
        <v>868</v>
      </c>
      <c r="F166" s="239" t="s">
        <v>869</v>
      </c>
      <c r="G166" s="240" t="s">
        <v>699</v>
      </c>
      <c r="H166" s="241">
        <v>1</v>
      </c>
      <c r="I166" s="242"/>
      <c r="J166" s="243">
        <f>ROUND(I166*H166,2)</f>
        <v>0</v>
      </c>
      <c r="K166" s="239" t="s">
        <v>19</v>
      </c>
      <c r="L166" s="244"/>
      <c r="M166" s="245" t="s">
        <v>19</v>
      </c>
      <c r="N166" s="246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149</v>
      </c>
      <c r="AT166" s="217" t="s">
        <v>146</v>
      </c>
      <c r="AU166" s="217" t="s">
        <v>80</v>
      </c>
      <c r="AY166" s="19" t="s">
        <v>130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138</v>
      </c>
      <c r="BM166" s="217" t="s">
        <v>727</v>
      </c>
    </row>
    <row r="167" s="2" customFormat="1">
      <c r="A167" s="40"/>
      <c r="B167" s="41"/>
      <c r="C167" s="42"/>
      <c r="D167" s="219" t="s">
        <v>140</v>
      </c>
      <c r="E167" s="42"/>
      <c r="F167" s="220" t="s">
        <v>869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140</v>
      </c>
      <c r="AU167" s="19" t="s">
        <v>80</v>
      </c>
    </row>
    <row r="168" s="2" customFormat="1" ht="16.5" customHeight="1">
      <c r="A168" s="40"/>
      <c r="B168" s="41"/>
      <c r="C168" s="237" t="s">
        <v>435</v>
      </c>
      <c r="D168" s="237" t="s">
        <v>146</v>
      </c>
      <c r="E168" s="238" t="s">
        <v>870</v>
      </c>
      <c r="F168" s="239" t="s">
        <v>871</v>
      </c>
      <c r="G168" s="240" t="s">
        <v>699</v>
      </c>
      <c r="H168" s="241">
        <v>1</v>
      </c>
      <c r="I168" s="242"/>
      <c r="J168" s="243">
        <f>ROUND(I168*H168,2)</f>
        <v>0</v>
      </c>
      <c r="K168" s="239" t="s">
        <v>19</v>
      </c>
      <c r="L168" s="244"/>
      <c r="M168" s="245" t="s">
        <v>19</v>
      </c>
      <c r="N168" s="246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149</v>
      </c>
      <c r="AT168" s="217" t="s">
        <v>146</v>
      </c>
      <c r="AU168" s="217" t="s">
        <v>80</v>
      </c>
      <c r="AY168" s="19" t="s">
        <v>130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138</v>
      </c>
      <c r="BM168" s="217" t="s">
        <v>740</v>
      </c>
    </row>
    <row r="169" s="2" customFormat="1">
      <c r="A169" s="40"/>
      <c r="B169" s="41"/>
      <c r="C169" s="42"/>
      <c r="D169" s="219" t="s">
        <v>140</v>
      </c>
      <c r="E169" s="42"/>
      <c r="F169" s="220" t="s">
        <v>871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140</v>
      </c>
      <c r="AU169" s="19" t="s">
        <v>80</v>
      </c>
    </row>
    <row r="170" s="2" customFormat="1" ht="16.5" customHeight="1">
      <c r="A170" s="40"/>
      <c r="B170" s="41"/>
      <c r="C170" s="237" t="s">
        <v>441</v>
      </c>
      <c r="D170" s="237" t="s">
        <v>146</v>
      </c>
      <c r="E170" s="238" t="s">
        <v>872</v>
      </c>
      <c r="F170" s="239" t="s">
        <v>873</v>
      </c>
      <c r="G170" s="240" t="s">
        <v>699</v>
      </c>
      <c r="H170" s="241">
        <v>1</v>
      </c>
      <c r="I170" s="242"/>
      <c r="J170" s="243">
        <f>ROUND(I170*H170,2)</f>
        <v>0</v>
      </c>
      <c r="K170" s="239" t="s">
        <v>19</v>
      </c>
      <c r="L170" s="244"/>
      <c r="M170" s="245" t="s">
        <v>19</v>
      </c>
      <c r="N170" s="246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149</v>
      </c>
      <c r="AT170" s="217" t="s">
        <v>146</v>
      </c>
      <c r="AU170" s="217" t="s">
        <v>80</v>
      </c>
      <c r="AY170" s="19" t="s">
        <v>130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138</v>
      </c>
      <c r="BM170" s="217" t="s">
        <v>753</v>
      </c>
    </row>
    <row r="171" s="2" customFormat="1">
      <c r="A171" s="40"/>
      <c r="B171" s="41"/>
      <c r="C171" s="42"/>
      <c r="D171" s="219" t="s">
        <v>140</v>
      </c>
      <c r="E171" s="42"/>
      <c r="F171" s="220" t="s">
        <v>873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140</v>
      </c>
      <c r="AU171" s="19" t="s">
        <v>80</v>
      </c>
    </row>
    <row r="172" s="2" customFormat="1" ht="16.5" customHeight="1">
      <c r="A172" s="40"/>
      <c r="B172" s="41"/>
      <c r="C172" s="237" t="s">
        <v>446</v>
      </c>
      <c r="D172" s="237" t="s">
        <v>146</v>
      </c>
      <c r="E172" s="238" t="s">
        <v>874</v>
      </c>
      <c r="F172" s="239" t="s">
        <v>875</v>
      </c>
      <c r="G172" s="240" t="s">
        <v>699</v>
      </c>
      <c r="H172" s="241">
        <v>1</v>
      </c>
      <c r="I172" s="242"/>
      <c r="J172" s="243">
        <f>ROUND(I172*H172,2)</f>
        <v>0</v>
      </c>
      <c r="K172" s="239" t="s">
        <v>19</v>
      </c>
      <c r="L172" s="244"/>
      <c r="M172" s="245" t="s">
        <v>19</v>
      </c>
      <c r="N172" s="246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149</v>
      </c>
      <c r="AT172" s="217" t="s">
        <v>146</v>
      </c>
      <c r="AU172" s="217" t="s">
        <v>80</v>
      </c>
      <c r="AY172" s="19" t="s">
        <v>130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138</v>
      </c>
      <c r="BM172" s="217" t="s">
        <v>765</v>
      </c>
    </row>
    <row r="173" s="2" customFormat="1">
      <c r="A173" s="40"/>
      <c r="B173" s="41"/>
      <c r="C173" s="42"/>
      <c r="D173" s="219" t="s">
        <v>140</v>
      </c>
      <c r="E173" s="42"/>
      <c r="F173" s="220" t="s">
        <v>875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140</v>
      </c>
      <c r="AU173" s="19" t="s">
        <v>80</v>
      </c>
    </row>
    <row r="174" s="2" customFormat="1">
      <c r="A174" s="40"/>
      <c r="B174" s="41"/>
      <c r="C174" s="42"/>
      <c r="D174" s="219" t="s">
        <v>876</v>
      </c>
      <c r="E174" s="42"/>
      <c r="F174" s="271" t="s">
        <v>877</v>
      </c>
      <c r="G174" s="42"/>
      <c r="H174" s="42"/>
      <c r="I174" s="221"/>
      <c r="J174" s="42"/>
      <c r="K174" s="42"/>
      <c r="L174" s="46"/>
      <c r="M174" s="272"/>
      <c r="N174" s="273"/>
      <c r="O174" s="274"/>
      <c r="P174" s="274"/>
      <c r="Q174" s="274"/>
      <c r="R174" s="274"/>
      <c r="S174" s="274"/>
      <c r="T174" s="2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876</v>
      </c>
      <c r="AU174" s="19" t="s">
        <v>80</v>
      </c>
    </row>
    <row r="175" s="2" customFormat="1" ht="6.96" customHeight="1">
      <c r="A175" s="40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46"/>
      <c r="M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</row>
  </sheetData>
  <sheetProtection sheet="1" autoFilter="0" formatColumns="0" formatRows="0" objects="1" scenarios="1" spinCount="100000" saltValue="WO8dkAu6uHBwkLDQUE1Ew2fpNQ3mGdNz5k/gP02mq4M1TrcjKb51qLORtlXkfKEZRrPf7CifcNdol4lcqzQGsQ==" hashValue="6BmkfSW3XnHdnIUJ6XwyGAeo9HYJBOgsHoiiFx2B6+bmC2MyamSX6PmO3cqrDuD2rGCmkXJO07XInV5lpGxoCg==" algorithmName="SHA-512" password="E93C"/>
  <autoFilter ref="C81:K17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CL - Na Blatech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878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27</v>
      </c>
      <c r="G12" s="40"/>
      <c r="H12" s="40"/>
      <c r="I12" s="134" t="s">
        <v>23</v>
      </c>
      <c r="J12" s="139" t="str">
        <f>'Rekapitulace stavby'!AN8</f>
        <v>22. 10. 2025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>05210127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Jiří Bárta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ROUND((SUM(BE86:BE142)),  2)</f>
        <v>0</v>
      </c>
      <c r="G33" s="40"/>
      <c r="H33" s="40"/>
      <c r="I33" s="150">
        <v>0.20999999999999999</v>
      </c>
      <c r="J33" s="149">
        <f>ROUND(((SUM(BE86:BE142))*I33),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ROUND((SUM(BF86:BF142)),  2)</f>
        <v>0</v>
      </c>
      <c r="G34" s="40"/>
      <c r="H34" s="40"/>
      <c r="I34" s="150">
        <v>0.12</v>
      </c>
      <c r="J34" s="149">
        <f>ROUND(((SUM(BF86:BF142))*I34),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ROUND((SUM(BG86:BG142)),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ROUND((SUM(BH86:BH142)),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ROUND((SUM(BI86:BI142)),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CL - Na Blatech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el.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22. 10. 2025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Jiří Bárta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879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880</v>
      </c>
      <c r="E61" s="170"/>
      <c r="F61" s="170"/>
      <c r="G61" s="170"/>
      <c r="H61" s="170"/>
      <c r="I61" s="170"/>
      <c r="J61" s="171">
        <f>J91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881</v>
      </c>
      <c r="E62" s="170"/>
      <c r="F62" s="170"/>
      <c r="G62" s="170"/>
      <c r="H62" s="170"/>
      <c r="I62" s="170"/>
      <c r="J62" s="171">
        <f>J98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882</v>
      </c>
      <c r="E63" s="170"/>
      <c r="F63" s="170"/>
      <c r="G63" s="170"/>
      <c r="H63" s="170"/>
      <c r="I63" s="170"/>
      <c r="J63" s="171">
        <f>J102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883</v>
      </c>
      <c r="E64" s="170"/>
      <c r="F64" s="170"/>
      <c r="G64" s="170"/>
      <c r="H64" s="170"/>
      <c r="I64" s="170"/>
      <c r="J64" s="171">
        <f>J118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884</v>
      </c>
      <c r="E65" s="170"/>
      <c r="F65" s="170"/>
      <c r="G65" s="170"/>
      <c r="H65" s="170"/>
      <c r="I65" s="170"/>
      <c r="J65" s="171">
        <f>J139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885</v>
      </c>
      <c r="E66" s="170"/>
      <c r="F66" s="170"/>
      <c r="G66" s="170"/>
      <c r="H66" s="170"/>
      <c r="I66" s="170"/>
      <c r="J66" s="171">
        <f>J140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CL - Na Blatech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003 - el. instalace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22. 10. 2025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31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33</v>
      </c>
      <c r="J83" s="38" t="str">
        <f>E24</f>
        <v>Jiří Bárta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116</v>
      </c>
      <c r="D85" s="182" t="s">
        <v>57</v>
      </c>
      <c r="E85" s="182" t="s">
        <v>53</v>
      </c>
      <c r="F85" s="182" t="s">
        <v>54</v>
      </c>
      <c r="G85" s="182" t="s">
        <v>117</v>
      </c>
      <c r="H85" s="182" t="s">
        <v>118</v>
      </c>
      <c r="I85" s="182" t="s">
        <v>119</v>
      </c>
      <c r="J85" s="182" t="s">
        <v>97</v>
      </c>
      <c r="K85" s="183" t="s">
        <v>120</v>
      </c>
      <c r="L85" s="184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P87+P91+P98+P102+P118+P139+P140</f>
        <v>0</v>
      </c>
      <c r="Q86" s="98"/>
      <c r="R86" s="187">
        <f>R87+R91+R98+R102+R118+R139+R140</f>
        <v>0.093100000000000002</v>
      </c>
      <c r="S86" s="98"/>
      <c r="T86" s="188">
        <f>T87+T91+T98+T102+T118+T139+T140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BK87+BK91+BK98+BK102+BK118+BK139+BK140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72</v>
      </c>
      <c r="F87" s="193" t="s">
        <v>886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SUM(P88:P90)</f>
        <v>0</v>
      </c>
      <c r="Q87" s="198"/>
      <c r="R87" s="199">
        <f>SUM(R88:R90)</f>
        <v>0</v>
      </c>
      <c r="S87" s="198"/>
      <c r="T87" s="200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130</v>
      </c>
      <c r="BK87" s="203">
        <f>SUM(BK88:BK90)</f>
        <v>0</v>
      </c>
    </row>
    <row r="88" s="2" customFormat="1" ht="16.5" customHeight="1">
      <c r="A88" s="40"/>
      <c r="B88" s="41"/>
      <c r="C88" s="206" t="s">
        <v>80</v>
      </c>
      <c r="D88" s="206" t="s">
        <v>133</v>
      </c>
      <c r="E88" s="207" t="s">
        <v>887</v>
      </c>
      <c r="F88" s="208" t="s">
        <v>888</v>
      </c>
      <c r="G88" s="209" t="s">
        <v>889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138</v>
      </c>
      <c r="AT88" s="217" t="s">
        <v>133</v>
      </c>
      <c r="AU88" s="217" t="s">
        <v>80</v>
      </c>
      <c r="AY88" s="19" t="s">
        <v>130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138</v>
      </c>
      <c r="BM88" s="217" t="s">
        <v>82</v>
      </c>
    </row>
    <row r="89" s="2" customFormat="1">
      <c r="A89" s="40"/>
      <c r="B89" s="41"/>
      <c r="C89" s="42"/>
      <c r="D89" s="219" t="s">
        <v>140</v>
      </c>
      <c r="E89" s="42"/>
      <c r="F89" s="220" t="s">
        <v>888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140</v>
      </c>
      <c r="AU89" s="19" t="s">
        <v>80</v>
      </c>
    </row>
    <row r="90" s="2" customFormat="1">
      <c r="A90" s="40"/>
      <c r="B90" s="41"/>
      <c r="C90" s="42"/>
      <c r="D90" s="219" t="s">
        <v>876</v>
      </c>
      <c r="E90" s="42"/>
      <c r="F90" s="271" t="s">
        <v>890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876</v>
      </c>
      <c r="AU90" s="19" t="s">
        <v>80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573</v>
      </c>
      <c r="F91" s="193" t="s">
        <v>891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0.070754999999999998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130</v>
      </c>
      <c r="BK91" s="203">
        <f>SUM(BK92:BK97)</f>
        <v>0</v>
      </c>
    </row>
    <row r="92" s="2" customFormat="1" ht="16.5" customHeight="1">
      <c r="A92" s="40"/>
      <c r="B92" s="41"/>
      <c r="C92" s="206" t="s">
        <v>82</v>
      </c>
      <c r="D92" s="206" t="s">
        <v>133</v>
      </c>
      <c r="E92" s="207" t="s">
        <v>892</v>
      </c>
      <c r="F92" s="208" t="s">
        <v>893</v>
      </c>
      <c r="G92" s="209" t="s">
        <v>188</v>
      </c>
      <c r="H92" s="210">
        <v>1.5</v>
      </c>
      <c r="I92" s="211"/>
      <c r="J92" s="212">
        <f>ROUND(I92*H92,2)</f>
        <v>0</v>
      </c>
      <c r="K92" s="208" t="s">
        <v>894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0.0081700000000000002</v>
      </c>
      <c r="R92" s="215">
        <f>Q92*H92</f>
        <v>0.012255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138</v>
      </c>
      <c r="AT92" s="217" t="s">
        <v>133</v>
      </c>
      <c r="AU92" s="217" t="s">
        <v>80</v>
      </c>
      <c r="AY92" s="19" t="s">
        <v>130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138</v>
      </c>
      <c r="BM92" s="217" t="s">
        <v>138</v>
      </c>
    </row>
    <row r="93" s="2" customFormat="1">
      <c r="A93" s="40"/>
      <c r="B93" s="41"/>
      <c r="C93" s="42"/>
      <c r="D93" s="219" t="s">
        <v>140</v>
      </c>
      <c r="E93" s="42"/>
      <c r="F93" s="220" t="s">
        <v>893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140</v>
      </c>
      <c r="AU93" s="19" t="s">
        <v>80</v>
      </c>
    </row>
    <row r="94" s="2" customFormat="1">
      <c r="A94" s="40"/>
      <c r="B94" s="41"/>
      <c r="C94" s="42"/>
      <c r="D94" s="219" t="s">
        <v>876</v>
      </c>
      <c r="E94" s="42"/>
      <c r="F94" s="271" t="s">
        <v>895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876</v>
      </c>
      <c r="AU94" s="19" t="s">
        <v>80</v>
      </c>
    </row>
    <row r="95" s="2" customFormat="1" ht="16.5" customHeight="1">
      <c r="A95" s="40"/>
      <c r="B95" s="41"/>
      <c r="C95" s="206" t="s">
        <v>131</v>
      </c>
      <c r="D95" s="206" t="s">
        <v>133</v>
      </c>
      <c r="E95" s="207" t="s">
        <v>896</v>
      </c>
      <c r="F95" s="208" t="s">
        <v>897</v>
      </c>
      <c r="G95" s="209" t="s">
        <v>153</v>
      </c>
      <c r="H95" s="210">
        <v>1</v>
      </c>
      <c r="I95" s="211"/>
      <c r="J95" s="212">
        <f>ROUND(I95*H95,2)</f>
        <v>0</v>
      </c>
      <c r="K95" s="208" t="s">
        <v>894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0.058500000000000003</v>
      </c>
      <c r="R95" s="215">
        <f>Q95*H95</f>
        <v>0.058500000000000003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138</v>
      </c>
      <c r="AT95" s="217" t="s">
        <v>133</v>
      </c>
      <c r="AU95" s="217" t="s">
        <v>80</v>
      </c>
      <c r="AY95" s="19" t="s">
        <v>130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138</v>
      </c>
      <c r="BM95" s="217" t="s">
        <v>170</v>
      </c>
    </row>
    <row r="96" s="2" customFormat="1">
      <c r="A96" s="40"/>
      <c r="B96" s="41"/>
      <c r="C96" s="42"/>
      <c r="D96" s="219" t="s">
        <v>140</v>
      </c>
      <c r="E96" s="42"/>
      <c r="F96" s="220" t="s">
        <v>897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140</v>
      </c>
      <c r="AU96" s="19" t="s">
        <v>80</v>
      </c>
    </row>
    <row r="97" s="2" customFormat="1">
      <c r="A97" s="40"/>
      <c r="B97" s="41"/>
      <c r="C97" s="42"/>
      <c r="D97" s="219" t="s">
        <v>876</v>
      </c>
      <c r="E97" s="42"/>
      <c r="F97" s="271" t="s">
        <v>898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876</v>
      </c>
      <c r="AU97" s="19" t="s">
        <v>80</v>
      </c>
    </row>
    <row r="98" s="12" customFormat="1" ht="25.92" customHeight="1">
      <c r="A98" s="12"/>
      <c r="B98" s="190"/>
      <c r="C98" s="191"/>
      <c r="D98" s="192" t="s">
        <v>71</v>
      </c>
      <c r="E98" s="193" t="s">
        <v>899</v>
      </c>
      <c r="F98" s="193" t="s">
        <v>900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0.0082349999999999993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80</v>
      </c>
      <c r="AT98" s="202" t="s">
        <v>71</v>
      </c>
      <c r="AU98" s="202" t="s">
        <v>72</v>
      </c>
      <c r="AY98" s="201" t="s">
        <v>130</v>
      </c>
      <c r="BK98" s="203">
        <f>SUM(BK99:BK101)</f>
        <v>0</v>
      </c>
    </row>
    <row r="99" s="2" customFormat="1" ht="16.5" customHeight="1">
      <c r="A99" s="40"/>
      <c r="B99" s="41"/>
      <c r="C99" s="206" t="s">
        <v>138</v>
      </c>
      <c r="D99" s="206" t="s">
        <v>133</v>
      </c>
      <c r="E99" s="207" t="s">
        <v>901</v>
      </c>
      <c r="F99" s="208" t="s">
        <v>902</v>
      </c>
      <c r="G99" s="209" t="s">
        <v>188</v>
      </c>
      <c r="H99" s="210">
        <v>1.5</v>
      </c>
      <c r="I99" s="211"/>
      <c r="J99" s="212">
        <f>ROUND(I99*H99,2)</f>
        <v>0</v>
      </c>
      <c r="K99" s="208" t="s">
        <v>894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0.0054900000000000001</v>
      </c>
      <c r="R99" s="215">
        <f>Q99*H99</f>
        <v>0.0082349999999999993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138</v>
      </c>
      <c r="AT99" s="217" t="s">
        <v>133</v>
      </c>
      <c r="AU99" s="217" t="s">
        <v>80</v>
      </c>
      <c r="AY99" s="19" t="s">
        <v>130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138</v>
      </c>
      <c r="BM99" s="217" t="s">
        <v>149</v>
      </c>
    </row>
    <row r="100" s="2" customFormat="1">
      <c r="A100" s="40"/>
      <c r="B100" s="41"/>
      <c r="C100" s="42"/>
      <c r="D100" s="219" t="s">
        <v>140</v>
      </c>
      <c r="E100" s="42"/>
      <c r="F100" s="220" t="s">
        <v>902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80</v>
      </c>
    </row>
    <row r="101" s="2" customFormat="1">
      <c r="A101" s="40"/>
      <c r="B101" s="41"/>
      <c r="C101" s="42"/>
      <c r="D101" s="219" t="s">
        <v>876</v>
      </c>
      <c r="E101" s="42"/>
      <c r="F101" s="271" t="s">
        <v>903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876</v>
      </c>
      <c r="AU101" s="19" t="s">
        <v>80</v>
      </c>
    </row>
    <row r="102" s="12" customFormat="1" ht="25.92" customHeight="1">
      <c r="A102" s="12"/>
      <c r="B102" s="190"/>
      <c r="C102" s="191"/>
      <c r="D102" s="192" t="s">
        <v>71</v>
      </c>
      <c r="E102" s="193" t="s">
        <v>904</v>
      </c>
      <c r="F102" s="193" t="s">
        <v>905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SUM(P103:P117)</f>
        <v>0</v>
      </c>
      <c r="Q102" s="198"/>
      <c r="R102" s="199">
        <f>SUM(R103:R117)</f>
        <v>0</v>
      </c>
      <c r="S102" s="198"/>
      <c r="T102" s="200">
        <f>SUM(T103:T117)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80</v>
      </c>
      <c r="AT102" s="202" t="s">
        <v>71</v>
      </c>
      <c r="AU102" s="202" t="s">
        <v>72</v>
      </c>
      <c r="AY102" s="201" t="s">
        <v>130</v>
      </c>
      <c r="BK102" s="203">
        <f>SUM(BK103:BK117)</f>
        <v>0</v>
      </c>
    </row>
    <row r="103" s="2" customFormat="1" ht="16.5" customHeight="1">
      <c r="A103" s="40"/>
      <c r="B103" s="41"/>
      <c r="C103" s="206" t="s">
        <v>166</v>
      </c>
      <c r="D103" s="206" t="s">
        <v>133</v>
      </c>
      <c r="E103" s="207" t="s">
        <v>906</v>
      </c>
      <c r="F103" s="208" t="s">
        <v>907</v>
      </c>
      <c r="G103" s="209" t="s">
        <v>136</v>
      </c>
      <c r="H103" s="210">
        <v>2</v>
      </c>
      <c r="I103" s="211"/>
      <c r="J103" s="212">
        <f>ROUND(I103*H103,2)</f>
        <v>0</v>
      </c>
      <c r="K103" s="208" t="s">
        <v>894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138</v>
      </c>
      <c r="AT103" s="217" t="s">
        <v>133</v>
      </c>
      <c r="AU103" s="217" t="s">
        <v>80</v>
      </c>
      <c r="AY103" s="19" t="s">
        <v>130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138</v>
      </c>
      <c r="BM103" s="217" t="s">
        <v>212</v>
      </c>
    </row>
    <row r="104" s="2" customFormat="1">
      <c r="A104" s="40"/>
      <c r="B104" s="41"/>
      <c r="C104" s="42"/>
      <c r="D104" s="219" t="s">
        <v>140</v>
      </c>
      <c r="E104" s="42"/>
      <c r="F104" s="220" t="s">
        <v>907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80</v>
      </c>
    </row>
    <row r="105" s="2" customFormat="1" ht="16.5" customHeight="1">
      <c r="A105" s="40"/>
      <c r="B105" s="41"/>
      <c r="C105" s="206" t="s">
        <v>170</v>
      </c>
      <c r="D105" s="206" t="s">
        <v>133</v>
      </c>
      <c r="E105" s="207" t="s">
        <v>908</v>
      </c>
      <c r="F105" s="208" t="s">
        <v>909</v>
      </c>
      <c r="G105" s="209" t="s">
        <v>136</v>
      </c>
      <c r="H105" s="210">
        <v>1</v>
      </c>
      <c r="I105" s="211"/>
      <c r="J105" s="212">
        <f>ROUND(I105*H105,2)</f>
        <v>0</v>
      </c>
      <c r="K105" s="208" t="s">
        <v>894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138</v>
      </c>
      <c r="AT105" s="217" t="s">
        <v>133</v>
      </c>
      <c r="AU105" s="217" t="s">
        <v>80</v>
      </c>
      <c r="AY105" s="19" t="s">
        <v>130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138</v>
      </c>
      <c r="BM105" s="217" t="s">
        <v>8</v>
      </c>
    </row>
    <row r="106" s="2" customFormat="1">
      <c r="A106" s="40"/>
      <c r="B106" s="41"/>
      <c r="C106" s="42"/>
      <c r="D106" s="219" t="s">
        <v>140</v>
      </c>
      <c r="E106" s="42"/>
      <c r="F106" s="220" t="s">
        <v>909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140</v>
      </c>
      <c r="AU106" s="19" t="s">
        <v>80</v>
      </c>
    </row>
    <row r="107" s="2" customFormat="1" ht="16.5" customHeight="1">
      <c r="A107" s="40"/>
      <c r="B107" s="41"/>
      <c r="C107" s="206" t="s">
        <v>179</v>
      </c>
      <c r="D107" s="206" t="s">
        <v>133</v>
      </c>
      <c r="E107" s="207" t="s">
        <v>910</v>
      </c>
      <c r="F107" s="208" t="s">
        <v>911</v>
      </c>
      <c r="G107" s="209" t="s">
        <v>188</v>
      </c>
      <c r="H107" s="210">
        <v>55</v>
      </c>
      <c r="I107" s="211"/>
      <c r="J107" s="212">
        <f>ROUND(I107*H107,2)</f>
        <v>0</v>
      </c>
      <c r="K107" s="208" t="s">
        <v>894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138</v>
      </c>
      <c r="AT107" s="217" t="s">
        <v>133</v>
      </c>
      <c r="AU107" s="217" t="s">
        <v>80</v>
      </c>
      <c r="AY107" s="19" t="s">
        <v>130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138</v>
      </c>
      <c r="BM107" s="217" t="s">
        <v>235</v>
      </c>
    </row>
    <row r="108" s="2" customFormat="1">
      <c r="A108" s="40"/>
      <c r="B108" s="41"/>
      <c r="C108" s="42"/>
      <c r="D108" s="219" t="s">
        <v>140</v>
      </c>
      <c r="E108" s="42"/>
      <c r="F108" s="220" t="s">
        <v>911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80</v>
      </c>
    </row>
    <row r="109" s="2" customFormat="1" ht="16.5" customHeight="1">
      <c r="A109" s="40"/>
      <c r="B109" s="41"/>
      <c r="C109" s="206" t="s">
        <v>149</v>
      </c>
      <c r="D109" s="206" t="s">
        <v>133</v>
      </c>
      <c r="E109" s="207" t="s">
        <v>912</v>
      </c>
      <c r="F109" s="208" t="s">
        <v>913</v>
      </c>
      <c r="G109" s="209" t="s">
        <v>188</v>
      </c>
      <c r="H109" s="210">
        <v>20</v>
      </c>
      <c r="I109" s="211"/>
      <c r="J109" s="212">
        <f>ROUND(I109*H109,2)</f>
        <v>0</v>
      </c>
      <c r="K109" s="208" t="s">
        <v>894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138</v>
      </c>
      <c r="AT109" s="217" t="s">
        <v>133</v>
      </c>
      <c r="AU109" s="217" t="s">
        <v>80</v>
      </c>
      <c r="AY109" s="19" t="s">
        <v>130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138</v>
      </c>
      <c r="BM109" s="217" t="s">
        <v>246</v>
      </c>
    </row>
    <row r="110" s="2" customFormat="1">
      <c r="A110" s="40"/>
      <c r="B110" s="41"/>
      <c r="C110" s="42"/>
      <c r="D110" s="219" t="s">
        <v>140</v>
      </c>
      <c r="E110" s="42"/>
      <c r="F110" s="220" t="s">
        <v>913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80</v>
      </c>
    </row>
    <row r="111" s="2" customFormat="1" ht="16.5" customHeight="1">
      <c r="A111" s="40"/>
      <c r="B111" s="41"/>
      <c r="C111" s="206" t="s">
        <v>205</v>
      </c>
      <c r="D111" s="206" t="s">
        <v>133</v>
      </c>
      <c r="E111" s="207" t="s">
        <v>914</v>
      </c>
      <c r="F111" s="208" t="s">
        <v>915</v>
      </c>
      <c r="G111" s="209" t="s">
        <v>136</v>
      </c>
      <c r="H111" s="210">
        <v>9</v>
      </c>
      <c r="I111" s="211"/>
      <c r="J111" s="212">
        <f>ROUND(I111*H111,2)</f>
        <v>0</v>
      </c>
      <c r="K111" s="208" t="s">
        <v>894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138</v>
      </c>
      <c r="AT111" s="217" t="s">
        <v>133</v>
      </c>
      <c r="AU111" s="217" t="s">
        <v>80</v>
      </c>
      <c r="AY111" s="19" t="s">
        <v>130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138</v>
      </c>
      <c r="BM111" s="217" t="s">
        <v>262</v>
      </c>
    </row>
    <row r="112" s="2" customFormat="1">
      <c r="A112" s="40"/>
      <c r="B112" s="41"/>
      <c r="C112" s="42"/>
      <c r="D112" s="219" t="s">
        <v>140</v>
      </c>
      <c r="E112" s="42"/>
      <c r="F112" s="220" t="s">
        <v>915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80</v>
      </c>
    </row>
    <row r="113" s="2" customFormat="1" ht="16.5" customHeight="1">
      <c r="A113" s="40"/>
      <c r="B113" s="41"/>
      <c r="C113" s="206" t="s">
        <v>212</v>
      </c>
      <c r="D113" s="206" t="s">
        <v>133</v>
      </c>
      <c r="E113" s="207" t="s">
        <v>916</v>
      </c>
      <c r="F113" s="208" t="s">
        <v>917</v>
      </c>
      <c r="G113" s="209" t="s">
        <v>188</v>
      </c>
      <c r="H113" s="210">
        <v>12</v>
      </c>
      <c r="I113" s="211"/>
      <c r="J113" s="212">
        <f>ROUND(I113*H113,2)</f>
        <v>0</v>
      </c>
      <c r="K113" s="208" t="s">
        <v>894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138</v>
      </c>
      <c r="AT113" s="217" t="s">
        <v>133</v>
      </c>
      <c r="AU113" s="217" t="s">
        <v>80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138</v>
      </c>
      <c r="BM113" s="217" t="s">
        <v>278</v>
      </c>
    </row>
    <row r="114" s="2" customFormat="1">
      <c r="A114" s="40"/>
      <c r="B114" s="41"/>
      <c r="C114" s="42"/>
      <c r="D114" s="219" t="s">
        <v>140</v>
      </c>
      <c r="E114" s="42"/>
      <c r="F114" s="220" t="s">
        <v>917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140</v>
      </c>
      <c r="AU114" s="19" t="s">
        <v>80</v>
      </c>
    </row>
    <row r="115" s="2" customFormat="1">
      <c r="A115" s="40"/>
      <c r="B115" s="41"/>
      <c r="C115" s="42"/>
      <c r="D115" s="219" t="s">
        <v>876</v>
      </c>
      <c r="E115" s="42"/>
      <c r="F115" s="271" t="s">
        <v>918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876</v>
      </c>
      <c r="AU115" s="19" t="s">
        <v>80</v>
      </c>
    </row>
    <row r="116" s="2" customFormat="1" ht="16.5" customHeight="1">
      <c r="A116" s="40"/>
      <c r="B116" s="41"/>
      <c r="C116" s="206" t="s">
        <v>218</v>
      </c>
      <c r="D116" s="206" t="s">
        <v>133</v>
      </c>
      <c r="E116" s="207" t="s">
        <v>919</v>
      </c>
      <c r="F116" s="208" t="s">
        <v>920</v>
      </c>
      <c r="G116" s="209" t="s">
        <v>136</v>
      </c>
      <c r="H116" s="210">
        <v>1</v>
      </c>
      <c r="I116" s="211"/>
      <c r="J116" s="212">
        <f>ROUND(I116*H116,2)</f>
        <v>0</v>
      </c>
      <c r="K116" s="208" t="s">
        <v>894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138</v>
      </c>
      <c r="AT116" s="217" t="s">
        <v>133</v>
      </c>
      <c r="AU116" s="217" t="s">
        <v>80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138</v>
      </c>
      <c r="BM116" s="217" t="s">
        <v>290</v>
      </c>
    </row>
    <row r="117" s="2" customFormat="1">
      <c r="A117" s="40"/>
      <c r="B117" s="41"/>
      <c r="C117" s="42"/>
      <c r="D117" s="219" t="s">
        <v>140</v>
      </c>
      <c r="E117" s="42"/>
      <c r="F117" s="220" t="s">
        <v>920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80</v>
      </c>
    </row>
    <row r="118" s="12" customFormat="1" ht="25.92" customHeight="1">
      <c r="A118" s="12"/>
      <c r="B118" s="190"/>
      <c r="C118" s="191"/>
      <c r="D118" s="192" t="s">
        <v>71</v>
      </c>
      <c r="E118" s="193" t="s">
        <v>146</v>
      </c>
      <c r="F118" s="193" t="s">
        <v>921</v>
      </c>
      <c r="G118" s="191"/>
      <c r="H118" s="191"/>
      <c r="I118" s="194"/>
      <c r="J118" s="195">
        <f>BK118</f>
        <v>0</v>
      </c>
      <c r="K118" s="191"/>
      <c r="L118" s="196"/>
      <c r="M118" s="197"/>
      <c r="N118" s="198"/>
      <c r="O118" s="198"/>
      <c r="P118" s="199">
        <f>SUM(P119:P138)</f>
        <v>0</v>
      </c>
      <c r="Q118" s="198"/>
      <c r="R118" s="199">
        <f>SUM(R119:R138)</f>
        <v>0.014109999999999998</v>
      </c>
      <c r="S118" s="198"/>
      <c r="T118" s="200">
        <f>SUM(T119:T138)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131</v>
      </c>
      <c r="AT118" s="202" t="s">
        <v>71</v>
      </c>
      <c r="AU118" s="202" t="s">
        <v>72</v>
      </c>
      <c r="AY118" s="201" t="s">
        <v>130</v>
      </c>
      <c r="BK118" s="203">
        <f>SUM(BK119:BK138)</f>
        <v>0</v>
      </c>
    </row>
    <row r="119" s="2" customFormat="1" ht="16.5" customHeight="1">
      <c r="A119" s="40"/>
      <c r="B119" s="41"/>
      <c r="C119" s="206" t="s">
        <v>8</v>
      </c>
      <c r="D119" s="206" t="s">
        <v>133</v>
      </c>
      <c r="E119" s="207" t="s">
        <v>922</v>
      </c>
      <c r="F119" s="208" t="s">
        <v>923</v>
      </c>
      <c r="G119" s="209" t="s">
        <v>188</v>
      </c>
      <c r="H119" s="210">
        <v>55</v>
      </c>
      <c r="I119" s="211"/>
      <c r="J119" s="212">
        <f>ROUND(I119*H119,2)</f>
        <v>0</v>
      </c>
      <c r="K119" s="208" t="s">
        <v>894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0.00014999999999999999</v>
      </c>
      <c r="R119" s="215">
        <f>Q119*H119</f>
        <v>0.0082499999999999987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585</v>
      </c>
      <c r="AT119" s="217" t="s">
        <v>133</v>
      </c>
      <c r="AU119" s="217" t="s">
        <v>80</v>
      </c>
      <c r="AY119" s="19" t="s">
        <v>130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585</v>
      </c>
      <c r="BM119" s="217" t="s">
        <v>304</v>
      </c>
    </row>
    <row r="120" s="2" customFormat="1">
      <c r="A120" s="40"/>
      <c r="B120" s="41"/>
      <c r="C120" s="42"/>
      <c r="D120" s="219" t="s">
        <v>140</v>
      </c>
      <c r="E120" s="42"/>
      <c r="F120" s="220" t="s">
        <v>923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140</v>
      </c>
      <c r="AU120" s="19" t="s">
        <v>80</v>
      </c>
    </row>
    <row r="121" s="2" customFormat="1">
      <c r="A121" s="40"/>
      <c r="B121" s="41"/>
      <c r="C121" s="42"/>
      <c r="D121" s="219" t="s">
        <v>876</v>
      </c>
      <c r="E121" s="42"/>
      <c r="F121" s="271" t="s">
        <v>924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876</v>
      </c>
      <c r="AU121" s="19" t="s">
        <v>80</v>
      </c>
    </row>
    <row r="122" s="2" customFormat="1" ht="16.5" customHeight="1">
      <c r="A122" s="40"/>
      <c r="B122" s="41"/>
      <c r="C122" s="206" t="s">
        <v>229</v>
      </c>
      <c r="D122" s="206" t="s">
        <v>133</v>
      </c>
      <c r="E122" s="207" t="s">
        <v>925</v>
      </c>
      <c r="F122" s="208" t="s">
        <v>926</v>
      </c>
      <c r="G122" s="209" t="s">
        <v>188</v>
      </c>
      <c r="H122" s="210">
        <v>20</v>
      </c>
      <c r="I122" s="211"/>
      <c r="J122" s="212">
        <f>ROUND(I122*H122,2)</f>
        <v>0</v>
      </c>
      <c r="K122" s="208" t="s">
        <v>894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0.00020000000000000001</v>
      </c>
      <c r="R122" s="215">
        <f>Q122*H122</f>
        <v>0.0040000000000000001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585</v>
      </c>
      <c r="AT122" s="217" t="s">
        <v>133</v>
      </c>
      <c r="AU122" s="217" t="s">
        <v>80</v>
      </c>
      <c r="AY122" s="19" t="s">
        <v>130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585</v>
      </c>
      <c r="BM122" s="217" t="s">
        <v>316</v>
      </c>
    </row>
    <row r="123" s="2" customFormat="1">
      <c r="A123" s="40"/>
      <c r="B123" s="41"/>
      <c r="C123" s="42"/>
      <c r="D123" s="219" t="s">
        <v>140</v>
      </c>
      <c r="E123" s="42"/>
      <c r="F123" s="220" t="s">
        <v>926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140</v>
      </c>
      <c r="AU123" s="19" t="s">
        <v>80</v>
      </c>
    </row>
    <row r="124" s="2" customFormat="1">
      <c r="A124" s="40"/>
      <c r="B124" s="41"/>
      <c r="C124" s="42"/>
      <c r="D124" s="219" t="s">
        <v>876</v>
      </c>
      <c r="E124" s="42"/>
      <c r="F124" s="271" t="s">
        <v>924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876</v>
      </c>
      <c r="AU124" s="19" t="s">
        <v>80</v>
      </c>
    </row>
    <row r="125" s="2" customFormat="1" ht="16.5" customHeight="1">
      <c r="A125" s="40"/>
      <c r="B125" s="41"/>
      <c r="C125" s="206" t="s">
        <v>235</v>
      </c>
      <c r="D125" s="206" t="s">
        <v>133</v>
      </c>
      <c r="E125" s="207" t="s">
        <v>927</v>
      </c>
      <c r="F125" s="208" t="s">
        <v>928</v>
      </c>
      <c r="G125" s="209" t="s">
        <v>136</v>
      </c>
      <c r="H125" s="210">
        <v>1</v>
      </c>
      <c r="I125" s="211"/>
      <c r="J125" s="212">
        <f>ROUND(I125*H125,2)</f>
        <v>0</v>
      </c>
      <c r="K125" s="208" t="s">
        <v>894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0.00018000000000000001</v>
      </c>
      <c r="R125" s="215">
        <f>Q125*H125</f>
        <v>0.00018000000000000001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585</v>
      </c>
      <c r="AT125" s="217" t="s">
        <v>133</v>
      </c>
      <c r="AU125" s="217" t="s">
        <v>80</v>
      </c>
      <c r="AY125" s="19" t="s">
        <v>130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585</v>
      </c>
      <c r="BM125" s="217" t="s">
        <v>325</v>
      </c>
    </row>
    <row r="126" s="2" customFormat="1">
      <c r="A126" s="40"/>
      <c r="B126" s="41"/>
      <c r="C126" s="42"/>
      <c r="D126" s="219" t="s">
        <v>140</v>
      </c>
      <c r="E126" s="42"/>
      <c r="F126" s="220" t="s">
        <v>928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140</v>
      </c>
      <c r="AU126" s="19" t="s">
        <v>80</v>
      </c>
    </row>
    <row r="127" s="2" customFormat="1">
      <c r="A127" s="40"/>
      <c r="B127" s="41"/>
      <c r="C127" s="42"/>
      <c r="D127" s="219" t="s">
        <v>876</v>
      </c>
      <c r="E127" s="42"/>
      <c r="F127" s="271" t="s">
        <v>929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876</v>
      </c>
      <c r="AU127" s="19" t="s">
        <v>80</v>
      </c>
    </row>
    <row r="128" s="2" customFormat="1" ht="16.5" customHeight="1">
      <c r="A128" s="40"/>
      <c r="B128" s="41"/>
      <c r="C128" s="206" t="s">
        <v>185</v>
      </c>
      <c r="D128" s="206" t="s">
        <v>133</v>
      </c>
      <c r="E128" s="207" t="s">
        <v>930</v>
      </c>
      <c r="F128" s="208" t="s">
        <v>931</v>
      </c>
      <c r="G128" s="209" t="s">
        <v>786</v>
      </c>
      <c r="H128" s="210">
        <v>1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585</v>
      </c>
      <c r="AT128" s="217" t="s">
        <v>133</v>
      </c>
      <c r="AU128" s="217" t="s">
        <v>80</v>
      </c>
      <c r="AY128" s="19" t="s">
        <v>130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585</v>
      </c>
      <c r="BM128" s="217" t="s">
        <v>343</v>
      </c>
    </row>
    <row r="129" s="2" customFormat="1">
      <c r="A129" s="40"/>
      <c r="B129" s="41"/>
      <c r="C129" s="42"/>
      <c r="D129" s="219" t="s">
        <v>140</v>
      </c>
      <c r="E129" s="42"/>
      <c r="F129" s="220" t="s">
        <v>931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140</v>
      </c>
      <c r="AU129" s="19" t="s">
        <v>80</v>
      </c>
    </row>
    <row r="130" s="2" customFormat="1">
      <c r="A130" s="40"/>
      <c r="B130" s="41"/>
      <c r="C130" s="42"/>
      <c r="D130" s="219" t="s">
        <v>876</v>
      </c>
      <c r="E130" s="42"/>
      <c r="F130" s="271" t="s">
        <v>932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876</v>
      </c>
      <c r="AU130" s="19" t="s">
        <v>80</v>
      </c>
    </row>
    <row r="131" s="2" customFormat="1" ht="16.5" customHeight="1">
      <c r="A131" s="40"/>
      <c r="B131" s="41"/>
      <c r="C131" s="206" t="s">
        <v>246</v>
      </c>
      <c r="D131" s="206" t="s">
        <v>133</v>
      </c>
      <c r="E131" s="207" t="s">
        <v>933</v>
      </c>
      <c r="F131" s="208" t="s">
        <v>934</v>
      </c>
      <c r="G131" s="209" t="s">
        <v>786</v>
      </c>
      <c r="H131" s="210">
        <v>2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585</v>
      </c>
      <c r="AT131" s="217" t="s">
        <v>133</v>
      </c>
      <c r="AU131" s="217" t="s">
        <v>80</v>
      </c>
      <c r="AY131" s="19" t="s">
        <v>130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585</v>
      </c>
      <c r="BM131" s="217" t="s">
        <v>364</v>
      </c>
    </row>
    <row r="132" s="2" customFormat="1">
      <c r="A132" s="40"/>
      <c r="B132" s="41"/>
      <c r="C132" s="42"/>
      <c r="D132" s="219" t="s">
        <v>140</v>
      </c>
      <c r="E132" s="42"/>
      <c r="F132" s="220" t="s">
        <v>934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80</v>
      </c>
    </row>
    <row r="133" s="2" customFormat="1" ht="16.5" customHeight="1">
      <c r="A133" s="40"/>
      <c r="B133" s="41"/>
      <c r="C133" s="206" t="s">
        <v>252</v>
      </c>
      <c r="D133" s="206" t="s">
        <v>133</v>
      </c>
      <c r="E133" s="207" t="s">
        <v>935</v>
      </c>
      <c r="F133" s="208" t="s">
        <v>936</v>
      </c>
      <c r="G133" s="209" t="s">
        <v>188</v>
      </c>
      <c r="H133" s="210">
        <v>3</v>
      </c>
      <c r="I133" s="211"/>
      <c r="J133" s="212">
        <f>ROUND(I133*H133,2)</f>
        <v>0</v>
      </c>
      <c r="K133" s="208" t="s">
        <v>894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0.00040999999999999999</v>
      </c>
      <c r="R133" s="215">
        <f>Q133*H133</f>
        <v>0.00123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585</v>
      </c>
      <c r="AT133" s="217" t="s">
        <v>133</v>
      </c>
      <c r="AU133" s="217" t="s">
        <v>80</v>
      </c>
      <c r="AY133" s="19" t="s">
        <v>130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585</v>
      </c>
      <c r="BM133" s="217" t="s">
        <v>376</v>
      </c>
    </row>
    <row r="134" s="2" customFormat="1">
      <c r="A134" s="40"/>
      <c r="B134" s="41"/>
      <c r="C134" s="42"/>
      <c r="D134" s="219" t="s">
        <v>140</v>
      </c>
      <c r="E134" s="42"/>
      <c r="F134" s="220" t="s">
        <v>936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140</v>
      </c>
      <c r="AU134" s="19" t="s">
        <v>80</v>
      </c>
    </row>
    <row r="135" s="2" customFormat="1" ht="16.5" customHeight="1">
      <c r="A135" s="40"/>
      <c r="B135" s="41"/>
      <c r="C135" s="206" t="s">
        <v>262</v>
      </c>
      <c r="D135" s="206" t="s">
        <v>133</v>
      </c>
      <c r="E135" s="207" t="s">
        <v>937</v>
      </c>
      <c r="F135" s="208" t="s">
        <v>938</v>
      </c>
      <c r="G135" s="209" t="s">
        <v>188</v>
      </c>
      <c r="H135" s="210">
        <v>3</v>
      </c>
      <c r="I135" s="211"/>
      <c r="J135" s="212">
        <f>ROUND(I135*H135,2)</f>
        <v>0</v>
      </c>
      <c r="K135" s="208" t="s">
        <v>894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0.00014999999999999999</v>
      </c>
      <c r="R135" s="215">
        <f>Q135*H135</f>
        <v>0.00044999999999999999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585</v>
      </c>
      <c r="AT135" s="217" t="s">
        <v>133</v>
      </c>
      <c r="AU135" s="217" t="s">
        <v>80</v>
      </c>
      <c r="AY135" s="19" t="s">
        <v>130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585</v>
      </c>
      <c r="BM135" s="217" t="s">
        <v>392</v>
      </c>
    </row>
    <row r="136" s="2" customFormat="1">
      <c r="A136" s="40"/>
      <c r="B136" s="41"/>
      <c r="C136" s="42"/>
      <c r="D136" s="219" t="s">
        <v>140</v>
      </c>
      <c r="E136" s="42"/>
      <c r="F136" s="220" t="s">
        <v>938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140</v>
      </c>
      <c r="AU136" s="19" t="s">
        <v>80</v>
      </c>
    </row>
    <row r="137" s="2" customFormat="1" ht="16.5" customHeight="1">
      <c r="A137" s="40"/>
      <c r="B137" s="41"/>
      <c r="C137" s="206" t="s">
        <v>273</v>
      </c>
      <c r="D137" s="206" t="s">
        <v>133</v>
      </c>
      <c r="E137" s="207" t="s">
        <v>939</v>
      </c>
      <c r="F137" s="208" t="s">
        <v>940</v>
      </c>
      <c r="G137" s="209" t="s">
        <v>889</v>
      </c>
      <c r="H137" s="210">
        <v>1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585</v>
      </c>
      <c r="AT137" s="217" t="s">
        <v>133</v>
      </c>
      <c r="AU137" s="217" t="s">
        <v>80</v>
      </c>
      <c r="AY137" s="19" t="s">
        <v>130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585</v>
      </c>
      <c r="BM137" s="217" t="s">
        <v>409</v>
      </c>
    </row>
    <row r="138" s="2" customFormat="1">
      <c r="A138" s="40"/>
      <c r="B138" s="41"/>
      <c r="C138" s="42"/>
      <c r="D138" s="219" t="s">
        <v>140</v>
      </c>
      <c r="E138" s="42"/>
      <c r="F138" s="220" t="s">
        <v>940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80</v>
      </c>
    </row>
    <row r="139" s="12" customFormat="1" ht="25.92" customHeight="1">
      <c r="A139" s="12"/>
      <c r="B139" s="190"/>
      <c r="C139" s="191"/>
      <c r="D139" s="192" t="s">
        <v>71</v>
      </c>
      <c r="E139" s="193" t="s">
        <v>941</v>
      </c>
      <c r="F139" s="193" t="s">
        <v>942</v>
      </c>
      <c r="G139" s="191"/>
      <c r="H139" s="191"/>
      <c r="I139" s="194"/>
      <c r="J139" s="195">
        <f>BK139</f>
        <v>0</v>
      </c>
      <c r="K139" s="191"/>
      <c r="L139" s="196"/>
      <c r="M139" s="197"/>
      <c r="N139" s="198"/>
      <c r="O139" s="198"/>
      <c r="P139" s="199">
        <v>0</v>
      </c>
      <c r="Q139" s="198"/>
      <c r="R139" s="199">
        <v>0</v>
      </c>
      <c r="S139" s="198"/>
      <c r="T139" s="200"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80</v>
      </c>
      <c r="AT139" s="202" t="s">
        <v>71</v>
      </c>
      <c r="AU139" s="202" t="s">
        <v>72</v>
      </c>
      <c r="AY139" s="201" t="s">
        <v>130</v>
      </c>
      <c r="BK139" s="203">
        <v>0</v>
      </c>
    </row>
    <row r="140" s="12" customFormat="1" ht="25.92" customHeight="1">
      <c r="A140" s="12"/>
      <c r="B140" s="190"/>
      <c r="C140" s="191"/>
      <c r="D140" s="192" t="s">
        <v>71</v>
      </c>
      <c r="E140" s="193" t="s">
        <v>943</v>
      </c>
      <c r="F140" s="193" t="s">
        <v>944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SUM(P141:P142)</f>
        <v>0</v>
      </c>
      <c r="Q140" s="198"/>
      <c r="R140" s="199">
        <f>SUM(R141:R142)</f>
        <v>0</v>
      </c>
      <c r="S140" s="198"/>
      <c r="T140" s="20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80</v>
      </c>
      <c r="AT140" s="202" t="s">
        <v>71</v>
      </c>
      <c r="AU140" s="202" t="s">
        <v>72</v>
      </c>
      <c r="AY140" s="201" t="s">
        <v>130</v>
      </c>
      <c r="BK140" s="203">
        <f>SUM(BK141:BK142)</f>
        <v>0</v>
      </c>
    </row>
    <row r="141" s="2" customFormat="1" ht="24.15" customHeight="1">
      <c r="A141" s="40"/>
      <c r="B141" s="41"/>
      <c r="C141" s="206" t="s">
        <v>278</v>
      </c>
      <c r="D141" s="206" t="s">
        <v>133</v>
      </c>
      <c r="E141" s="207" t="s">
        <v>945</v>
      </c>
      <c r="F141" s="208" t="s">
        <v>946</v>
      </c>
      <c r="G141" s="209" t="s">
        <v>947</v>
      </c>
      <c r="H141" s="210">
        <v>1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138</v>
      </c>
      <c r="AT141" s="217" t="s">
        <v>133</v>
      </c>
      <c r="AU141" s="217" t="s">
        <v>80</v>
      </c>
      <c r="AY141" s="19" t="s">
        <v>130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138</v>
      </c>
      <c r="BM141" s="217" t="s">
        <v>224</v>
      </c>
    </row>
    <row r="142" s="2" customFormat="1">
      <c r="A142" s="40"/>
      <c r="B142" s="41"/>
      <c r="C142" s="42"/>
      <c r="D142" s="219" t="s">
        <v>140</v>
      </c>
      <c r="E142" s="42"/>
      <c r="F142" s="220" t="s">
        <v>946</v>
      </c>
      <c r="G142" s="42"/>
      <c r="H142" s="42"/>
      <c r="I142" s="221"/>
      <c r="J142" s="42"/>
      <c r="K142" s="42"/>
      <c r="L142" s="46"/>
      <c r="M142" s="272"/>
      <c r="N142" s="273"/>
      <c r="O142" s="274"/>
      <c r="P142" s="274"/>
      <c r="Q142" s="274"/>
      <c r="R142" s="274"/>
      <c r="S142" s="274"/>
      <c r="T142" s="2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140</v>
      </c>
      <c r="AU142" s="19" t="s">
        <v>80</v>
      </c>
    </row>
    <row r="143" s="2" customFormat="1" ht="6.96" customHeight="1">
      <c r="A143" s="4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46"/>
      <c r="M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</sheetData>
  <sheetProtection sheet="1" autoFilter="0" formatColumns="0" formatRows="0" objects="1" scenarios="1" spinCount="100000" saltValue="vfBkX2+LCF7JmUvaA/kScAED2YMFu0XCn2CJYtwTLCtJLo6nRppc4j+Ct2A8tbW8rsZ3zEIe/1pDKrv7GWroew==" hashValue="RZG1F5LWdEZpx7i3zG4pmlH35pibm8zsjMyogZnTeOnT0mVRCXdwMRrf/a4PvsbXGq62eyCZmmKqAK1DlcuJVw==" algorithmName="SHA-512" password="E93C"/>
  <autoFilter ref="C85:K14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CL - Na Blatech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ROUND((SUM(BE86:BE124)),  2)</f>
        <v>0</v>
      </c>
      <c r="G33" s="40"/>
      <c r="H33" s="40"/>
      <c r="I33" s="150">
        <v>0.20999999999999999</v>
      </c>
      <c r="J33" s="149">
        <f>ROUND(((SUM(BE86:BE124))*I33),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ROUND((SUM(BF86:BF124)),  2)</f>
        <v>0</v>
      </c>
      <c r="G34" s="40"/>
      <c r="H34" s="40"/>
      <c r="I34" s="150">
        <v>0.12</v>
      </c>
      <c r="J34" s="149">
        <f>ROUND(((SUM(BF86:BF124))*I34),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ROUND((SUM(BG86:BG124)),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ROUND((SUM(BH86:BH124)),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ROUND((SUM(BI86:BI124)),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CL - Na Blatech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Lípa</v>
      </c>
      <c r="G52" s="42"/>
      <c r="H52" s="42"/>
      <c r="I52" s="34" t="s">
        <v>23</v>
      </c>
      <c r="J52" s="74" t="str">
        <f>IF(J12="","",J12)</f>
        <v>22. 10. 2025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Jiří Bárta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948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949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950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951</v>
      </c>
      <c r="E63" s="176"/>
      <c r="F63" s="176"/>
      <c r="G63" s="176"/>
      <c r="H63" s="176"/>
      <c r="I63" s="176"/>
      <c r="J63" s="177">
        <f>J96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952</v>
      </c>
      <c r="E64" s="176"/>
      <c r="F64" s="176"/>
      <c r="G64" s="176"/>
      <c r="H64" s="176"/>
      <c r="I64" s="176"/>
      <c r="J64" s="177">
        <f>J106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953</v>
      </c>
      <c r="E65" s="176"/>
      <c r="F65" s="176"/>
      <c r="G65" s="176"/>
      <c r="H65" s="176"/>
      <c r="I65" s="176"/>
      <c r="J65" s="177">
        <f>J110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954</v>
      </c>
      <c r="E66" s="176"/>
      <c r="F66" s="176"/>
      <c r="G66" s="176"/>
      <c r="H66" s="176"/>
      <c r="I66" s="176"/>
      <c r="J66" s="177">
        <f>J119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CL - Na Blatech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VRN - Vedlejší rozpočtové náklady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Česká Lípa</v>
      </c>
      <c r="G80" s="42"/>
      <c r="H80" s="42"/>
      <c r="I80" s="34" t="s">
        <v>23</v>
      </c>
      <c r="J80" s="74" t="str">
        <f>IF(J12="","",J12)</f>
        <v>22. 10. 2025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31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33</v>
      </c>
      <c r="J83" s="38" t="str">
        <f>E24</f>
        <v>Jiří Bárta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116</v>
      </c>
      <c r="D85" s="182" t="s">
        <v>57</v>
      </c>
      <c r="E85" s="182" t="s">
        <v>53</v>
      </c>
      <c r="F85" s="182" t="s">
        <v>54</v>
      </c>
      <c r="G85" s="182" t="s">
        <v>117</v>
      </c>
      <c r="H85" s="182" t="s">
        <v>118</v>
      </c>
      <c r="I85" s="182" t="s">
        <v>119</v>
      </c>
      <c r="J85" s="182" t="s">
        <v>97</v>
      </c>
      <c r="K85" s="183" t="s">
        <v>120</v>
      </c>
      <c r="L85" s="184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89</v>
      </c>
      <c r="F87" s="193" t="s">
        <v>90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P88+P92+P96+P106+P110+P119</f>
        <v>0</v>
      </c>
      <c r="Q87" s="198"/>
      <c r="R87" s="199">
        <f>R88+R92+R96+R106+R110+R119</f>
        <v>0</v>
      </c>
      <c r="S87" s="198"/>
      <c r="T87" s="200">
        <f>T88+T92+T96+T106+T110+T119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166</v>
      </c>
      <c r="AT87" s="202" t="s">
        <v>71</v>
      </c>
      <c r="AU87" s="202" t="s">
        <v>72</v>
      </c>
      <c r="AY87" s="201" t="s">
        <v>130</v>
      </c>
      <c r="BK87" s="203">
        <f>BK88+BK92+BK96+BK106+BK110+BK119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955</v>
      </c>
      <c r="F88" s="204" t="s">
        <v>956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SUM(P89:P91)</f>
        <v>0</v>
      </c>
      <c r="Q88" s="198"/>
      <c r="R88" s="199">
        <f>SUM(R89:R91)</f>
        <v>0</v>
      </c>
      <c r="S88" s="198"/>
      <c r="T88" s="200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166</v>
      </c>
      <c r="AT88" s="202" t="s">
        <v>71</v>
      </c>
      <c r="AU88" s="202" t="s">
        <v>80</v>
      </c>
      <c r="AY88" s="201" t="s">
        <v>130</v>
      </c>
      <c r="BK88" s="203">
        <f>SUM(BK89:BK91)</f>
        <v>0</v>
      </c>
    </row>
    <row r="89" s="2" customFormat="1" ht="16.5" customHeight="1">
      <c r="A89" s="40"/>
      <c r="B89" s="41"/>
      <c r="C89" s="206" t="s">
        <v>80</v>
      </c>
      <c r="D89" s="206" t="s">
        <v>133</v>
      </c>
      <c r="E89" s="207" t="s">
        <v>957</v>
      </c>
      <c r="F89" s="208" t="s">
        <v>958</v>
      </c>
      <c r="G89" s="209" t="s">
        <v>699</v>
      </c>
      <c r="H89" s="210">
        <v>1</v>
      </c>
      <c r="I89" s="211"/>
      <c r="J89" s="212">
        <f>ROUND(I89*H89,2)</f>
        <v>0</v>
      </c>
      <c r="K89" s="208" t="s">
        <v>137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959</v>
      </c>
      <c r="AT89" s="217" t="s">
        <v>133</v>
      </c>
      <c r="AU89" s="217" t="s">
        <v>82</v>
      </c>
      <c r="AY89" s="19" t="s">
        <v>130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959</v>
      </c>
      <c r="BM89" s="217" t="s">
        <v>960</v>
      </c>
    </row>
    <row r="90" s="2" customFormat="1">
      <c r="A90" s="40"/>
      <c r="B90" s="41"/>
      <c r="C90" s="42"/>
      <c r="D90" s="219" t="s">
        <v>140</v>
      </c>
      <c r="E90" s="42"/>
      <c r="F90" s="220" t="s">
        <v>958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82</v>
      </c>
    </row>
    <row r="91" s="2" customFormat="1">
      <c r="A91" s="40"/>
      <c r="B91" s="41"/>
      <c r="C91" s="42"/>
      <c r="D91" s="224" t="s">
        <v>142</v>
      </c>
      <c r="E91" s="42"/>
      <c r="F91" s="225" t="s">
        <v>961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142</v>
      </c>
      <c r="AU91" s="19" t="s">
        <v>82</v>
      </c>
    </row>
    <row r="92" s="12" customFormat="1" ht="22.8" customHeight="1">
      <c r="A92" s="12"/>
      <c r="B92" s="190"/>
      <c r="C92" s="191"/>
      <c r="D92" s="192" t="s">
        <v>71</v>
      </c>
      <c r="E92" s="204" t="s">
        <v>962</v>
      </c>
      <c r="F92" s="204" t="s">
        <v>963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SUM(P93:P95)</f>
        <v>0</v>
      </c>
      <c r="Q92" s="198"/>
      <c r="R92" s="199">
        <f>SUM(R93:R95)</f>
        <v>0</v>
      </c>
      <c r="S92" s="198"/>
      <c r="T92" s="200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166</v>
      </c>
      <c r="AT92" s="202" t="s">
        <v>71</v>
      </c>
      <c r="AU92" s="202" t="s">
        <v>80</v>
      </c>
      <c r="AY92" s="201" t="s">
        <v>130</v>
      </c>
      <c r="BK92" s="203">
        <f>SUM(BK93:BK95)</f>
        <v>0</v>
      </c>
    </row>
    <row r="93" s="2" customFormat="1" ht="16.5" customHeight="1">
      <c r="A93" s="40"/>
      <c r="B93" s="41"/>
      <c r="C93" s="206" t="s">
        <v>82</v>
      </c>
      <c r="D93" s="206" t="s">
        <v>133</v>
      </c>
      <c r="E93" s="207" t="s">
        <v>964</v>
      </c>
      <c r="F93" s="208" t="s">
        <v>965</v>
      </c>
      <c r="G93" s="209" t="s">
        <v>699</v>
      </c>
      <c r="H93" s="210">
        <v>1</v>
      </c>
      <c r="I93" s="211"/>
      <c r="J93" s="212">
        <f>ROUND(I93*H93,2)</f>
        <v>0</v>
      </c>
      <c r="K93" s="208" t="s">
        <v>137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959</v>
      </c>
      <c r="AT93" s="217" t="s">
        <v>133</v>
      </c>
      <c r="AU93" s="217" t="s">
        <v>82</v>
      </c>
      <c r="AY93" s="19" t="s">
        <v>130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959</v>
      </c>
      <c r="BM93" s="217" t="s">
        <v>966</v>
      </c>
    </row>
    <row r="94" s="2" customFormat="1">
      <c r="A94" s="40"/>
      <c r="B94" s="41"/>
      <c r="C94" s="42"/>
      <c r="D94" s="219" t="s">
        <v>140</v>
      </c>
      <c r="E94" s="42"/>
      <c r="F94" s="220" t="s">
        <v>965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140</v>
      </c>
      <c r="AU94" s="19" t="s">
        <v>82</v>
      </c>
    </row>
    <row r="95" s="2" customFormat="1">
      <c r="A95" s="40"/>
      <c r="B95" s="41"/>
      <c r="C95" s="42"/>
      <c r="D95" s="224" t="s">
        <v>142</v>
      </c>
      <c r="E95" s="42"/>
      <c r="F95" s="225" t="s">
        <v>967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12" customFormat="1" ht="22.8" customHeight="1">
      <c r="A96" s="12"/>
      <c r="B96" s="190"/>
      <c r="C96" s="191"/>
      <c r="D96" s="192" t="s">
        <v>71</v>
      </c>
      <c r="E96" s="204" t="s">
        <v>968</v>
      </c>
      <c r="F96" s="204" t="s">
        <v>969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SUM(P97:P105)</f>
        <v>0</v>
      </c>
      <c r="Q96" s="198"/>
      <c r="R96" s="199">
        <f>SUM(R97:R105)</f>
        <v>0</v>
      </c>
      <c r="S96" s="198"/>
      <c r="T96" s="200">
        <f>SUM(T97:T105)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166</v>
      </c>
      <c r="AT96" s="202" t="s">
        <v>71</v>
      </c>
      <c r="AU96" s="202" t="s">
        <v>80</v>
      </c>
      <c r="AY96" s="201" t="s">
        <v>130</v>
      </c>
      <c r="BK96" s="203">
        <f>SUM(BK97:BK105)</f>
        <v>0</v>
      </c>
    </row>
    <row r="97" s="2" customFormat="1" ht="16.5" customHeight="1">
      <c r="A97" s="40"/>
      <c r="B97" s="41"/>
      <c r="C97" s="206" t="s">
        <v>131</v>
      </c>
      <c r="D97" s="206" t="s">
        <v>133</v>
      </c>
      <c r="E97" s="207" t="s">
        <v>970</v>
      </c>
      <c r="F97" s="208" t="s">
        <v>969</v>
      </c>
      <c r="G97" s="209" t="s">
        <v>699</v>
      </c>
      <c r="H97" s="210">
        <v>1</v>
      </c>
      <c r="I97" s="211"/>
      <c r="J97" s="212">
        <f>ROUND(I97*H97,2)</f>
        <v>0</v>
      </c>
      <c r="K97" s="208" t="s">
        <v>137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959</v>
      </c>
      <c r="AT97" s="217" t="s">
        <v>133</v>
      </c>
      <c r="AU97" s="217" t="s">
        <v>82</v>
      </c>
      <c r="AY97" s="19" t="s">
        <v>130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959</v>
      </c>
      <c r="BM97" s="217" t="s">
        <v>971</v>
      </c>
    </row>
    <row r="98" s="2" customFormat="1">
      <c r="A98" s="40"/>
      <c r="B98" s="41"/>
      <c r="C98" s="42"/>
      <c r="D98" s="219" t="s">
        <v>140</v>
      </c>
      <c r="E98" s="42"/>
      <c r="F98" s="220" t="s">
        <v>969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140</v>
      </c>
      <c r="AU98" s="19" t="s">
        <v>82</v>
      </c>
    </row>
    <row r="99" s="2" customFormat="1">
      <c r="A99" s="40"/>
      <c r="B99" s="41"/>
      <c r="C99" s="42"/>
      <c r="D99" s="224" t="s">
        <v>142</v>
      </c>
      <c r="E99" s="42"/>
      <c r="F99" s="225" t="s">
        <v>972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82</v>
      </c>
    </row>
    <row r="100" s="2" customFormat="1" ht="16.5" customHeight="1">
      <c r="A100" s="40"/>
      <c r="B100" s="41"/>
      <c r="C100" s="206" t="s">
        <v>138</v>
      </c>
      <c r="D100" s="206" t="s">
        <v>133</v>
      </c>
      <c r="E100" s="207" t="s">
        <v>973</v>
      </c>
      <c r="F100" s="208" t="s">
        <v>974</v>
      </c>
      <c r="G100" s="209" t="s">
        <v>699</v>
      </c>
      <c r="H100" s="210">
        <v>1</v>
      </c>
      <c r="I100" s="211"/>
      <c r="J100" s="212">
        <f>ROUND(I100*H100,2)</f>
        <v>0</v>
      </c>
      <c r="K100" s="208" t="s">
        <v>137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959</v>
      </c>
      <c r="AT100" s="217" t="s">
        <v>133</v>
      </c>
      <c r="AU100" s="217" t="s">
        <v>82</v>
      </c>
      <c r="AY100" s="19" t="s">
        <v>130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959</v>
      </c>
      <c r="BM100" s="217" t="s">
        <v>975</v>
      </c>
    </row>
    <row r="101" s="2" customFormat="1">
      <c r="A101" s="40"/>
      <c r="B101" s="41"/>
      <c r="C101" s="42"/>
      <c r="D101" s="219" t="s">
        <v>140</v>
      </c>
      <c r="E101" s="42"/>
      <c r="F101" s="220" t="s">
        <v>974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82</v>
      </c>
    </row>
    <row r="102" s="2" customFormat="1">
      <c r="A102" s="40"/>
      <c r="B102" s="41"/>
      <c r="C102" s="42"/>
      <c r="D102" s="224" t="s">
        <v>142</v>
      </c>
      <c r="E102" s="42"/>
      <c r="F102" s="225" t="s">
        <v>976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82</v>
      </c>
    </row>
    <row r="103" s="2" customFormat="1" ht="16.5" customHeight="1">
      <c r="A103" s="40"/>
      <c r="B103" s="41"/>
      <c r="C103" s="206" t="s">
        <v>166</v>
      </c>
      <c r="D103" s="206" t="s">
        <v>133</v>
      </c>
      <c r="E103" s="207" t="s">
        <v>977</v>
      </c>
      <c r="F103" s="208" t="s">
        <v>978</v>
      </c>
      <c r="G103" s="209" t="s">
        <v>699</v>
      </c>
      <c r="H103" s="210">
        <v>1</v>
      </c>
      <c r="I103" s="211"/>
      <c r="J103" s="212">
        <f>ROUND(I103*H103,2)</f>
        <v>0</v>
      </c>
      <c r="K103" s="208" t="s">
        <v>137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959</v>
      </c>
      <c r="AT103" s="217" t="s">
        <v>133</v>
      </c>
      <c r="AU103" s="217" t="s">
        <v>82</v>
      </c>
      <c r="AY103" s="19" t="s">
        <v>130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959</v>
      </c>
      <c r="BM103" s="217" t="s">
        <v>979</v>
      </c>
    </row>
    <row r="104" s="2" customFormat="1">
      <c r="A104" s="40"/>
      <c r="B104" s="41"/>
      <c r="C104" s="42"/>
      <c r="D104" s="219" t="s">
        <v>140</v>
      </c>
      <c r="E104" s="42"/>
      <c r="F104" s="220" t="s">
        <v>978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82</v>
      </c>
    </row>
    <row r="105" s="2" customFormat="1">
      <c r="A105" s="40"/>
      <c r="B105" s="41"/>
      <c r="C105" s="42"/>
      <c r="D105" s="224" t="s">
        <v>142</v>
      </c>
      <c r="E105" s="42"/>
      <c r="F105" s="225" t="s">
        <v>980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981</v>
      </c>
      <c r="F106" s="204" t="s">
        <v>982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SUM(P107:P109)</f>
        <v>0</v>
      </c>
      <c r="Q106" s="198"/>
      <c r="R106" s="199">
        <f>SUM(R107:R109)</f>
        <v>0</v>
      </c>
      <c r="S106" s="198"/>
      <c r="T106" s="200">
        <f>SUM(T107:T109)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166</v>
      </c>
      <c r="AT106" s="202" t="s">
        <v>71</v>
      </c>
      <c r="AU106" s="202" t="s">
        <v>80</v>
      </c>
      <c r="AY106" s="201" t="s">
        <v>130</v>
      </c>
      <c r="BK106" s="203">
        <f>SUM(BK107:BK109)</f>
        <v>0</v>
      </c>
    </row>
    <row r="107" s="2" customFormat="1" ht="16.5" customHeight="1">
      <c r="A107" s="40"/>
      <c r="B107" s="41"/>
      <c r="C107" s="206" t="s">
        <v>170</v>
      </c>
      <c r="D107" s="206" t="s">
        <v>133</v>
      </c>
      <c r="E107" s="207" t="s">
        <v>983</v>
      </c>
      <c r="F107" s="208" t="s">
        <v>984</v>
      </c>
      <c r="G107" s="209" t="s">
        <v>699</v>
      </c>
      <c r="H107" s="210">
        <v>1</v>
      </c>
      <c r="I107" s="211"/>
      <c r="J107" s="212">
        <f>ROUND(I107*H107,2)</f>
        <v>0</v>
      </c>
      <c r="K107" s="208" t="s">
        <v>137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959</v>
      </c>
      <c r="AT107" s="217" t="s">
        <v>133</v>
      </c>
      <c r="AU107" s="217" t="s">
        <v>82</v>
      </c>
      <c r="AY107" s="19" t="s">
        <v>130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959</v>
      </c>
      <c r="BM107" s="217" t="s">
        <v>985</v>
      </c>
    </row>
    <row r="108" s="2" customFormat="1">
      <c r="A108" s="40"/>
      <c r="B108" s="41"/>
      <c r="C108" s="42"/>
      <c r="D108" s="219" t="s">
        <v>140</v>
      </c>
      <c r="E108" s="42"/>
      <c r="F108" s="220" t="s">
        <v>986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82</v>
      </c>
    </row>
    <row r="109" s="2" customFormat="1">
      <c r="A109" s="40"/>
      <c r="B109" s="41"/>
      <c r="C109" s="42"/>
      <c r="D109" s="224" t="s">
        <v>142</v>
      </c>
      <c r="E109" s="42"/>
      <c r="F109" s="225" t="s">
        <v>987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82</v>
      </c>
    </row>
    <row r="110" s="12" customFormat="1" ht="22.8" customHeight="1">
      <c r="A110" s="12"/>
      <c r="B110" s="190"/>
      <c r="C110" s="191"/>
      <c r="D110" s="192" t="s">
        <v>71</v>
      </c>
      <c r="E110" s="204" t="s">
        <v>988</v>
      </c>
      <c r="F110" s="204" t="s">
        <v>989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SUM(P111:P118)</f>
        <v>0</v>
      </c>
      <c r="Q110" s="198"/>
      <c r="R110" s="199">
        <f>SUM(R111:R118)</f>
        <v>0</v>
      </c>
      <c r="S110" s="198"/>
      <c r="T110" s="200">
        <f>SUM(T111:T118)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166</v>
      </c>
      <c r="AT110" s="202" t="s">
        <v>71</v>
      </c>
      <c r="AU110" s="202" t="s">
        <v>80</v>
      </c>
      <c r="AY110" s="201" t="s">
        <v>130</v>
      </c>
      <c r="BK110" s="203">
        <f>SUM(BK111:BK118)</f>
        <v>0</v>
      </c>
    </row>
    <row r="111" s="2" customFormat="1" ht="16.5" customHeight="1">
      <c r="A111" s="40"/>
      <c r="B111" s="41"/>
      <c r="C111" s="206" t="s">
        <v>179</v>
      </c>
      <c r="D111" s="206" t="s">
        <v>133</v>
      </c>
      <c r="E111" s="207" t="s">
        <v>990</v>
      </c>
      <c r="F111" s="208" t="s">
        <v>991</v>
      </c>
      <c r="G111" s="209" t="s">
        <v>699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959</v>
      </c>
      <c r="AT111" s="217" t="s">
        <v>133</v>
      </c>
      <c r="AU111" s="217" t="s">
        <v>82</v>
      </c>
      <c r="AY111" s="19" t="s">
        <v>130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959</v>
      </c>
      <c r="BM111" s="217" t="s">
        <v>992</v>
      </c>
    </row>
    <row r="112" s="2" customFormat="1">
      <c r="A112" s="40"/>
      <c r="B112" s="41"/>
      <c r="C112" s="42"/>
      <c r="D112" s="219" t="s">
        <v>140</v>
      </c>
      <c r="E112" s="42"/>
      <c r="F112" s="220" t="s">
        <v>991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82</v>
      </c>
    </row>
    <row r="113" s="2" customFormat="1" ht="16.5" customHeight="1">
      <c r="A113" s="40"/>
      <c r="B113" s="41"/>
      <c r="C113" s="206" t="s">
        <v>149</v>
      </c>
      <c r="D113" s="206" t="s">
        <v>133</v>
      </c>
      <c r="E113" s="207" t="s">
        <v>993</v>
      </c>
      <c r="F113" s="208" t="s">
        <v>994</v>
      </c>
      <c r="G113" s="209" t="s">
        <v>699</v>
      </c>
      <c r="H113" s="210">
        <v>1</v>
      </c>
      <c r="I113" s="211"/>
      <c r="J113" s="212">
        <f>ROUND(I113*H113,2)</f>
        <v>0</v>
      </c>
      <c r="K113" s="208" t="s">
        <v>137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959</v>
      </c>
      <c r="AT113" s="217" t="s">
        <v>133</v>
      </c>
      <c r="AU113" s="217" t="s">
        <v>82</v>
      </c>
      <c r="AY113" s="19" t="s">
        <v>130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959</v>
      </c>
      <c r="BM113" s="217" t="s">
        <v>995</v>
      </c>
    </row>
    <row r="114" s="2" customFormat="1">
      <c r="A114" s="40"/>
      <c r="B114" s="41"/>
      <c r="C114" s="42"/>
      <c r="D114" s="219" t="s">
        <v>140</v>
      </c>
      <c r="E114" s="42"/>
      <c r="F114" s="220" t="s">
        <v>994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140</v>
      </c>
      <c r="AU114" s="19" t="s">
        <v>82</v>
      </c>
    </row>
    <row r="115" s="2" customFormat="1">
      <c r="A115" s="40"/>
      <c r="B115" s="41"/>
      <c r="C115" s="42"/>
      <c r="D115" s="224" t="s">
        <v>142</v>
      </c>
      <c r="E115" s="42"/>
      <c r="F115" s="225" t="s">
        <v>996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82</v>
      </c>
    </row>
    <row r="116" s="2" customFormat="1" ht="16.5" customHeight="1">
      <c r="A116" s="40"/>
      <c r="B116" s="41"/>
      <c r="C116" s="206" t="s">
        <v>205</v>
      </c>
      <c r="D116" s="206" t="s">
        <v>133</v>
      </c>
      <c r="E116" s="207" t="s">
        <v>997</v>
      </c>
      <c r="F116" s="208" t="s">
        <v>998</v>
      </c>
      <c r="G116" s="209" t="s">
        <v>699</v>
      </c>
      <c r="H116" s="210">
        <v>1</v>
      </c>
      <c r="I116" s="211"/>
      <c r="J116" s="212">
        <f>ROUND(I116*H116,2)</f>
        <v>0</v>
      </c>
      <c r="K116" s="208" t="s">
        <v>137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959</v>
      </c>
      <c r="AT116" s="217" t="s">
        <v>133</v>
      </c>
      <c r="AU116" s="217" t="s">
        <v>82</v>
      </c>
      <c r="AY116" s="19" t="s">
        <v>130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959</v>
      </c>
      <c r="BM116" s="217" t="s">
        <v>999</v>
      </c>
    </row>
    <row r="117" s="2" customFormat="1">
      <c r="A117" s="40"/>
      <c r="B117" s="41"/>
      <c r="C117" s="42"/>
      <c r="D117" s="219" t="s">
        <v>140</v>
      </c>
      <c r="E117" s="42"/>
      <c r="F117" s="220" t="s">
        <v>998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82</v>
      </c>
    </row>
    <row r="118" s="2" customFormat="1">
      <c r="A118" s="40"/>
      <c r="B118" s="41"/>
      <c r="C118" s="42"/>
      <c r="D118" s="224" t="s">
        <v>142</v>
      </c>
      <c r="E118" s="42"/>
      <c r="F118" s="225" t="s">
        <v>1000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142</v>
      </c>
      <c r="AU118" s="19" t="s">
        <v>82</v>
      </c>
    </row>
    <row r="119" s="12" customFormat="1" ht="22.8" customHeight="1">
      <c r="A119" s="12"/>
      <c r="B119" s="190"/>
      <c r="C119" s="191"/>
      <c r="D119" s="192" t="s">
        <v>71</v>
      </c>
      <c r="E119" s="204" t="s">
        <v>1001</v>
      </c>
      <c r="F119" s="204" t="s">
        <v>1002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SUM(P120:P124)</f>
        <v>0</v>
      </c>
      <c r="Q119" s="198"/>
      <c r="R119" s="199">
        <f>SUM(R120:R124)</f>
        <v>0</v>
      </c>
      <c r="S119" s="198"/>
      <c r="T119" s="200">
        <f>SUM(T120:T124)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166</v>
      </c>
      <c r="AT119" s="202" t="s">
        <v>71</v>
      </c>
      <c r="AU119" s="202" t="s">
        <v>80</v>
      </c>
      <c r="AY119" s="201" t="s">
        <v>130</v>
      </c>
      <c r="BK119" s="203">
        <f>SUM(BK120:BK124)</f>
        <v>0</v>
      </c>
    </row>
    <row r="120" s="2" customFormat="1" ht="16.5" customHeight="1">
      <c r="A120" s="40"/>
      <c r="B120" s="41"/>
      <c r="C120" s="206" t="s">
        <v>212</v>
      </c>
      <c r="D120" s="206" t="s">
        <v>133</v>
      </c>
      <c r="E120" s="207" t="s">
        <v>1003</v>
      </c>
      <c r="F120" s="208" t="s">
        <v>1004</v>
      </c>
      <c r="G120" s="209" t="s">
        <v>699</v>
      </c>
      <c r="H120" s="210">
        <v>1</v>
      </c>
      <c r="I120" s="211"/>
      <c r="J120" s="212">
        <f>ROUND(I120*H120,2)</f>
        <v>0</v>
      </c>
      <c r="K120" s="208" t="s">
        <v>137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959</v>
      </c>
      <c r="AT120" s="217" t="s">
        <v>133</v>
      </c>
      <c r="AU120" s="217" t="s">
        <v>82</v>
      </c>
      <c r="AY120" s="19" t="s">
        <v>130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959</v>
      </c>
      <c r="BM120" s="217" t="s">
        <v>1005</v>
      </c>
    </row>
    <row r="121" s="2" customFormat="1">
      <c r="A121" s="40"/>
      <c r="B121" s="41"/>
      <c r="C121" s="42"/>
      <c r="D121" s="219" t="s">
        <v>140</v>
      </c>
      <c r="E121" s="42"/>
      <c r="F121" s="220" t="s">
        <v>1004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140</v>
      </c>
      <c r="AU121" s="19" t="s">
        <v>82</v>
      </c>
    </row>
    <row r="122" s="2" customFormat="1">
      <c r="A122" s="40"/>
      <c r="B122" s="41"/>
      <c r="C122" s="42"/>
      <c r="D122" s="224" t="s">
        <v>142</v>
      </c>
      <c r="E122" s="42"/>
      <c r="F122" s="225" t="s">
        <v>1006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142</v>
      </c>
      <c r="AU122" s="19" t="s">
        <v>82</v>
      </c>
    </row>
    <row r="123" s="2" customFormat="1" ht="16.5" customHeight="1">
      <c r="A123" s="40"/>
      <c r="B123" s="41"/>
      <c r="C123" s="206" t="s">
        <v>218</v>
      </c>
      <c r="D123" s="206" t="s">
        <v>133</v>
      </c>
      <c r="E123" s="207" t="s">
        <v>1007</v>
      </c>
      <c r="F123" s="208" t="s">
        <v>1008</v>
      </c>
      <c r="G123" s="209" t="s">
        <v>699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959</v>
      </c>
      <c r="AT123" s="217" t="s">
        <v>133</v>
      </c>
      <c r="AU123" s="217" t="s">
        <v>82</v>
      </c>
      <c r="AY123" s="19" t="s">
        <v>130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959</v>
      </c>
      <c r="BM123" s="217" t="s">
        <v>1009</v>
      </c>
    </row>
    <row r="124" s="2" customFormat="1">
      <c r="A124" s="40"/>
      <c r="B124" s="41"/>
      <c r="C124" s="42"/>
      <c r="D124" s="219" t="s">
        <v>140</v>
      </c>
      <c r="E124" s="42"/>
      <c r="F124" s="220" t="s">
        <v>1008</v>
      </c>
      <c r="G124" s="42"/>
      <c r="H124" s="42"/>
      <c r="I124" s="221"/>
      <c r="J124" s="42"/>
      <c r="K124" s="42"/>
      <c r="L124" s="46"/>
      <c r="M124" s="272"/>
      <c r="N124" s="273"/>
      <c r="O124" s="274"/>
      <c r="P124" s="274"/>
      <c r="Q124" s="274"/>
      <c r="R124" s="274"/>
      <c r="S124" s="274"/>
      <c r="T124" s="2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140</v>
      </c>
      <c r="AU124" s="19" t="s">
        <v>82</v>
      </c>
    </row>
    <row r="125" s="2" customFormat="1" ht="6.96" customHeight="1">
      <c r="A125" s="40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46"/>
      <c r="M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</sheetData>
  <sheetProtection sheet="1" autoFilter="0" formatColumns="0" formatRows="0" objects="1" scenarios="1" spinCount="100000" saltValue="5ui6ZXa0FvqUZ50yOVwLIJoco8hcmCh7TC/u+6FDzLQ8HSCbortrZd9KSrWvhRQiwaLl/fdeDiwR54Ie8KoHvQ==" hashValue="blfStCvEoRhSmeYtZAvdxA6GeCWU7lShb6G2DGSe0PB1q2MuB5CrW3Jhsk2Ocq2ytUSreNLuNc6s8fXHLbt7SQ==" algorithmName="SHA-512" password="E93C"/>
  <autoFilter ref="C85:K12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013254000"/>
    <hyperlink ref="F95" r:id="rId2" display="https://podminky.urs.cz/item/CS_URS_2025_02/030001000"/>
    <hyperlink ref="F99" r:id="rId3" display="https://podminky.urs.cz/item/CS_URS_2025_02/040001000"/>
    <hyperlink ref="F102" r:id="rId4" display="https://podminky.urs.cz/item/CS_URS_2025_02/045203000"/>
    <hyperlink ref="F105" r:id="rId5" display="https://podminky.urs.cz/item/CS_URS_2025_02/045303000"/>
    <hyperlink ref="F109" r:id="rId6" display="https://podminky.urs.cz/item/CS_URS_2025_02/051002000"/>
    <hyperlink ref="F115" r:id="rId7" display="https://podminky.urs.cz/item/CS_URS_2025_02/071002000"/>
    <hyperlink ref="F118" r:id="rId8" display="https://podminky.urs.cz/item/CS_URS_2025_02/071203000"/>
    <hyperlink ref="F122" r:id="rId9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1010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1011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1012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1013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1014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1015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1016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1017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1018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1019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1020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1021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1022</v>
      </c>
      <c r="F19" s="287" t="s">
        <v>1023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1024</v>
      </c>
      <c r="F20" s="287" t="s">
        <v>1025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1026</v>
      </c>
      <c r="F21" s="287" t="s">
        <v>1027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1028</v>
      </c>
      <c r="F22" s="287" t="s">
        <v>1029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1030</v>
      </c>
      <c r="F23" s="287" t="s">
        <v>1031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1032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1033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1034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1035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1036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1037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1038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1039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1040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116</v>
      </c>
      <c r="F36" s="287"/>
      <c r="G36" s="287" t="s">
        <v>1041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1042</v>
      </c>
      <c r="F37" s="287"/>
      <c r="G37" s="287" t="s">
        <v>1043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1044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1045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117</v>
      </c>
      <c r="F40" s="287"/>
      <c r="G40" s="287" t="s">
        <v>1046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118</v>
      </c>
      <c r="F41" s="287"/>
      <c r="G41" s="287" t="s">
        <v>1047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1048</v>
      </c>
      <c r="F42" s="287"/>
      <c r="G42" s="287" t="s">
        <v>1049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1050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1051</v>
      </c>
      <c r="F44" s="287"/>
      <c r="G44" s="287" t="s">
        <v>1052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120</v>
      </c>
      <c r="F45" s="287"/>
      <c r="G45" s="287" t="s">
        <v>1053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1054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1055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1056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1057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1058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1059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1060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1061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1062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1063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1064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1065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1066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1067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1068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1069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1070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1071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1072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1073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1074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1075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1076</v>
      </c>
      <c r="D76" s="305"/>
      <c r="E76" s="305"/>
      <c r="F76" s="305" t="s">
        <v>1077</v>
      </c>
      <c r="G76" s="306"/>
      <c r="H76" s="305" t="s">
        <v>54</v>
      </c>
      <c r="I76" s="305" t="s">
        <v>57</v>
      </c>
      <c r="J76" s="305" t="s">
        <v>1078</v>
      </c>
      <c r="K76" s="304"/>
    </row>
    <row r="77" s="1" customFormat="1" ht="17.25" customHeight="1">
      <c r="B77" s="302"/>
      <c r="C77" s="307" t="s">
        <v>1079</v>
      </c>
      <c r="D77" s="307"/>
      <c r="E77" s="307"/>
      <c r="F77" s="308" t="s">
        <v>1080</v>
      </c>
      <c r="G77" s="309"/>
      <c r="H77" s="307"/>
      <c r="I77" s="307"/>
      <c r="J77" s="307" t="s">
        <v>1081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1082</v>
      </c>
      <c r="G79" s="314"/>
      <c r="H79" s="290" t="s">
        <v>1083</v>
      </c>
      <c r="I79" s="290" t="s">
        <v>1084</v>
      </c>
      <c r="J79" s="290">
        <v>20</v>
      </c>
      <c r="K79" s="304"/>
    </row>
    <row r="80" s="1" customFormat="1" ht="15" customHeight="1">
      <c r="B80" s="302"/>
      <c r="C80" s="290" t="s">
        <v>1085</v>
      </c>
      <c r="D80" s="290"/>
      <c r="E80" s="290"/>
      <c r="F80" s="313" t="s">
        <v>1082</v>
      </c>
      <c r="G80" s="314"/>
      <c r="H80" s="290" t="s">
        <v>1086</v>
      </c>
      <c r="I80" s="290" t="s">
        <v>1084</v>
      </c>
      <c r="J80" s="290">
        <v>120</v>
      </c>
      <c r="K80" s="304"/>
    </row>
    <row r="81" s="1" customFormat="1" ht="15" customHeight="1">
      <c r="B81" s="315"/>
      <c r="C81" s="290" t="s">
        <v>1087</v>
      </c>
      <c r="D81" s="290"/>
      <c r="E81" s="290"/>
      <c r="F81" s="313" t="s">
        <v>1088</v>
      </c>
      <c r="G81" s="314"/>
      <c r="H81" s="290" t="s">
        <v>1089</v>
      </c>
      <c r="I81" s="290" t="s">
        <v>1084</v>
      </c>
      <c r="J81" s="290">
        <v>50</v>
      </c>
      <c r="K81" s="304"/>
    </row>
    <row r="82" s="1" customFormat="1" ht="15" customHeight="1">
      <c r="B82" s="315"/>
      <c r="C82" s="290" t="s">
        <v>1090</v>
      </c>
      <c r="D82" s="290"/>
      <c r="E82" s="290"/>
      <c r="F82" s="313" t="s">
        <v>1082</v>
      </c>
      <c r="G82" s="314"/>
      <c r="H82" s="290" t="s">
        <v>1091</v>
      </c>
      <c r="I82" s="290" t="s">
        <v>1092</v>
      </c>
      <c r="J82" s="290"/>
      <c r="K82" s="304"/>
    </row>
    <row r="83" s="1" customFormat="1" ht="15" customHeight="1">
      <c r="B83" s="315"/>
      <c r="C83" s="316" t="s">
        <v>1093</v>
      </c>
      <c r="D83" s="316"/>
      <c r="E83" s="316"/>
      <c r="F83" s="317" t="s">
        <v>1088</v>
      </c>
      <c r="G83" s="316"/>
      <c r="H83" s="316" t="s">
        <v>1094</v>
      </c>
      <c r="I83" s="316" t="s">
        <v>1084</v>
      </c>
      <c r="J83" s="316">
        <v>15</v>
      </c>
      <c r="K83" s="304"/>
    </row>
    <row r="84" s="1" customFormat="1" ht="15" customHeight="1">
      <c r="B84" s="315"/>
      <c r="C84" s="316" t="s">
        <v>1095</v>
      </c>
      <c r="D84" s="316"/>
      <c r="E84" s="316"/>
      <c r="F84" s="317" t="s">
        <v>1088</v>
      </c>
      <c r="G84" s="316"/>
      <c r="H84" s="316" t="s">
        <v>1096</v>
      </c>
      <c r="I84" s="316" t="s">
        <v>1084</v>
      </c>
      <c r="J84" s="316">
        <v>15</v>
      </c>
      <c r="K84" s="304"/>
    </row>
    <row r="85" s="1" customFormat="1" ht="15" customHeight="1">
      <c r="B85" s="315"/>
      <c r="C85" s="316" t="s">
        <v>1097</v>
      </c>
      <c r="D85" s="316"/>
      <c r="E85" s="316"/>
      <c r="F85" s="317" t="s">
        <v>1088</v>
      </c>
      <c r="G85" s="316"/>
      <c r="H85" s="316" t="s">
        <v>1098</v>
      </c>
      <c r="I85" s="316" t="s">
        <v>1084</v>
      </c>
      <c r="J85" s="316">
        <v>20</v>
      </c>
      <c r="K85" s="304"/>
    </row>
    <row r="86" s="1" customFormat="1" ht="15" customHeight="1">
      <c r="B86" s="315"/>
      <c r="C86" s="316" t="s">
        <v>1099</v>
      </c>
      <c r="D86" s="316"/>
      <c r="E86" s="316"/>
      <c r="F86" s="317" t="s">
        <v>1088</v>
      </c>
      <c r="G86" s="316"/>
      <c r="H86" s="316" t="s">
        <v>1100</v>
      </c>
      <c r="I86" s="316" t="s">
        <v>1084</v>
      </c>
      <c r="J86" s="316">
        <v>20</v>
      </c>
      <c r="K86" s="304"/>
    </row>
    <row r="87" s="1" customFormat="1" ht="15" customHeight="1">
      <c r="B87" s="315"/>
      <c r="C87" s="290" t="s">
        <v>1101</v>
      </c>
      <c r="D87" s="290"/>
      <c r="E87" s="290"/>
      <c r="F87" s="313" t="s">
        <v>1088</v>
      </c>
      <c r="G87" s="314"/>
      <c r="H87" s="290" t="s">
        <v>1102</v>
      </c>
      <c r="I87" s="290" t="s">
        <v>1084</v>
      </c>
      <c r="J87" s="290">
        <v>50</v>
      </c>
      <c r="K87" s="304"/>
    </row>
    <row r="88" s="1" customFormat="1" ht="15" customHeight="1">
      <c r="B88" s="315"/>
      <c r="C88" s="290" t="s">
        <v>1103</v>
      </c>
      <c r="D88" s="290"/>
      <c r="E88" s="290"/>
      <c r="F88" s="313" t="s">
        <v>1088</v>
      </c>
      <c r="G88" s="314"/>
      <c r="H88" s="290" t="s">
        <v>1104</v>
      </c>
      <c r="I88" s="290" t="s">
        <v>1084</v>
      </c>
      <c r="J88" s="290">
        <v>20</v>
      </c>
      <c r="K88" s="304"/>
    </row>
    <row r="89" s="1" customFormat="1" ht="15" customHeight="1">
      <c r="B89" s="315"/>
      <c r="C89" s="290" t="s">
        <v>1105</v>
      </c>
      <c r="D89" s="290"/>
      <c r="E89" s="290"/>
      <c r="F89" s="313" t="s">
        <v>1088</v>
      </c>
      <c r="G89" s="314"/>
      <c r="H89" s="290" t="s">
        <v>1106</v>
      </c>
      <c r="I89" s="290" t="s">
        <v>1084</v>
      </c>
      <c r="J89" s="290">
        <v>20</v>
      </c>
      <c r="K89" s="304"/>
    </row>
    <row r="90" s="1" customFormat="1" ht="15" customHeight="1">
      <c r="B90" s="315"/>
      <c r="C90" s="290" t="s">
        <v>1107</v>
      </c>
      <c r="D90" s="290"/>
      <c r="E90" s="290"/>
      <c r="F90" s="313" t="s">
        <v>1088</v>
      </c>
      <c r="G90" s="314"/>
      <c r="H90" s="290" t="s">
        <v>1108</v>
      </c>
      <c r="I90" s="290" t="s">
        <v>1084</v>
      </c>
      <c r="J90" s="290">
        <v>50</v>
      </c>
      <c r="K90" s="304"/>
    </row>
    <row r="91" s="1" customFormat="1" ht="15" customHeight="1">
      <c r="B91" s="315"/>
      <c r="C91" s="290" t="s">
        <v>1109</v>
      </c>
      <c r="D91" s="290"/>
      <c r="E91" s="290"/>
      <c r="F91" s="313" t="s">
        <v>1088</v>
      </c>
      <c r="G91" s="314"/>
      <c r="H91" s="290" t="s">
        <v>1109</v>
      </c>
      <c r="I91" s="290" t="s">
        <v>1084</v>
      </c>
      <c r="J91" s="290">
        <v>50</v>
      </c>
      <c r="K91" s="304"/>
    </row>
    <row r="92" s="1" customFormat="1" ht="15" customHeight="1">
      <c r="B92" s="315"/>
      <c r="C92" s="290" t="s">
        <v>1110</v>
      </c>
      <c r="D92" s="290"/>
      <c r="E92" s="290"/>
      <c r="F92" s="313" t="s">
        <v>1088</v>
      </c>
      <c r="G92" s="314"/>
      <c r="H92" s="290" t="s">
        <v>1111</v>
      </c>
      <c r="I92" s="290" t="s">
        <v>1084</v>
      </c>
      <c r="J92" s="290">
        <v>255</v>
      </c>
      <c r="K92" s="304"/>
    </row>
    <row r="93" s="1" customFormat="1" ht="15" customHeight="1">
      <c r="B93" s="315"/>
      <c r="C93" s="290" t="s">
        <v>1112</v>
      </c>
      <c r="D93" s="290"/>
      <c r="E93" s="290"/>
      <c r="F93" s="313" t="s">
        <v>1082</v>
      </c>
      <c r="G93" s="314"/>
      <c r="H93" s="290" t="s">
        <v>1113</v>
      </c>
      <c r="I93" s="290" t="s">
        <v>1114</v>
      </c>
      <c r="J93" s="290"/>
      <c r="K93" s="304"/>
    </row>
    <row r="94" s="1" customFormat="1" ht="15" customHeight="1">
      <c r="B94" s="315"/>
      <c r="C94" s="290" t="s">
        <v>1115</v>
      </c>
      <c r="D94" s="290"/>
      <c r="E94" s="290"/>
      <c r="F94" s="313" t="s">
        <v>1082</v>
      </c>
      <c r="G94" s="314"/>
      <c r="H94" s="290" t="s">
        <v>1116</v>
      </c>
      <c r="I94" s="290" t="s">
        <v>1117</v>
      </c>
      <c r="J94" s="290"/>
      <c r="K94" s="304"/>
    </row>
    <row r="95" s="1" customFormat="1" ht="15" customHeight="1">
      <c r="B95" s="315"/>
      <c r="C95" s="290" t="s">
        <v>1118</v>
      </c>
      <c r="D95" s="290"/>
      <c r="E95" s="290"/>
      <c r="F95" s="313" t="s">
        <v>1082</v>
      </c>
      <c r="G95" s="314"/>
      <c r="H95" s="290" t="s">
        <v>1118</v>
      </c>
      <c r="I95" s="290" t="s">
        <v>1117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1082</v>
      </c>
      <c r="G96" s="314"/>
      <c r="H96" s="290" t="s">
        <v>1119</v>
      </c>
      <c r="I96" s="290" t="s">
        <v>1117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1082</v>
      </c>
      <c r="G97" s="314"/>
      <c r="H97" s="290" t="s">
        <v>1120</v>
      </c>
      <c r="I97" s="290" t="s">
        <v>1117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1121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1076</v>
      </c>
      <c r="D103" s="305"/>
      <c r="E103" s="305"/>
      <c r="F103" s="305" t="s">
        <v>1077</v>
      </c>
      <c r="G103" s="306"/>
      <c r="H103" s="305" t="s">
        <v>54</v>
      </c>
      <c r="I103" s="305" t="s">
        <v>57</v>
      </c>
      <c r="J103" s="305" t="s">
        <v>1078</v>
      </c>
      <c r="K103" s="304"/>
    </row>
    <row r="104" s="1" customFormat="1" ht="17.25" customHeight="1">
      <c r="B104" s="302"/>
      <c r="C104" s="307" t="s">
        <v>1079</v>
      </c>
      <c r="D104" s="307"/>
      <c r="E104" s="307"/>
      <c r="F104" s="308" t="s">
        <v>1080</v>
      </c>
      <c r="G104" s="309"/>
      <c r="H104" s="307"/>
      <c r="I104" s="307"/>
      <c r="J104" s="307" t="s">
        <v>1081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1082</v>
      </c>
      <c r="G106" s="290"/>
      <c r="H106" s="290" t="s">
        <v>1122</v>
      </c>
      <c r="I106" s="290" t="s">
        <v>1084</v>
      </c>
      <c r="J106" s="290">
        <v>20</v>
      </c>
      <c r="K106" s="304"/>
    </row>
    <row r="107" s="1" customFormat="1" ht="15" customHeight="1">
      <c r="B107" s="302"/>
      <c r="C107" s="290" t="s">
        <v>1085</v>
      </c>
      <c r="D107" s="290"/>
      <c r="E107" s="290"/>
      <c r="F107" s="313" t="s">
        <v>1082</v>
      </c>
      <c r="G107" s="290"/>
      <c r="H107" s="290" t="s">
        <v>1122</v>
      </c>
      <c r="I107" s="290" t="s">
        <v>1084</v>
      </c>
      <c r="J107" s="290">
        <v>120</v>
      </c>
      <c r="K107" s="304"/>
    </row>
    <row r="108" s="1" customFormat="1" ht="15" customHeight="1">
      <c r="B108" s="315"/>
      <c r="C108" s="290" t="s">
        <v>1087</v>
      </c>
      <c r="D108" s="290"/>
      <c r="E108" s="290"/>
      <c r="F108" s="313" t="s">
        <v>1088</v>
      </c>
      <c r="G108" s="290"/>
      <c r="H108" s="290" t="s">
        <v>1122</v>
      </c>
      <c r="I108" s="290" t="s">
        <v>1084</v>
      </c>
      <c r="J108" s="290">
        <v>50</v>
      </c>
      <c r="K108" s="304"/>
    </row>
    <row r="109" s="1" customFormat="1" ht="15" customHeight="1">
      <c r="B109" s="315"/>
      <c r="C109" s="290" t="s">
        <v>1090</v>
      </c>
      <c r="D109" s="290"/>
      <c r="E109" s="290"/>
      <c r="F109" s="313" t="s">
        <v>1082</v>
      </c>
      <c r="G109" s="290"/>
      <c r="H109" s="290" t="s">
        <v>1122</v>
      </c>
      <c r="I109" s="290" t="s">
        <v>1092</v>
      </c>
      <c r="J109" s="290"/>
      <c r="K109" s="304"/>
    </row>
    <row r="110" s="1" customFormat="1" ht="15" customHeight="1">
      <c r="B110" s="315"/>
      <c r="C110" s="290" t="s">
        <v>1101</v>
      </c>
      <c r="D110" s="290"/>
      <c r="E110" s="290"/>
      <c r="F110" s="313" t="s">
        <v>1088</v>
      </c>
      <c r="G110" s="290"/>
      <c r="H110" s="290" t="s">
        <v>1122</v>
      </c>
      <c r="I110" s="290" t="s">
        <v>1084</v>
      </c>
      <c r="J110" s="290">
        <v>50</v>
      </c>
      <c r="K110" s="304"/>
    </row>
    <row r="111" s="1" customFormat="1" ht="15" customHeight="1">
      <c r="B111" s="315"/>
      <c r="C111" s="290" t="s">
        <v>1109</v>
      </c>
      <c r="D111" s="290"/>
      <c r="E111" s="290"/>
      <c r="F111" s="313" t="s">
        <v>1088</v>
      </c>
      <c r="G111" s="290"/>
      <c r="H111" s="290" t="s">
        <v>1122</v>
      </c>
      <c r="I111" s="290" t="s">
        <v>1084</v>
      </c>
      <c r="J111" s="290">
        <v>50</v>
      </c>
      <c r="K111" s="304"/>
    </row>
    <row r="112" s="1" customFormat="1" ht="15" customHeight="1">
      <c r="B112" s="315"/>
      <c r="C112" s="290" t="s">
        <v>1107</v>
      </c>
      <c r="D112" s="290"/>
      <c r="E112" s="290"/>
      <c r="F112" s="313" t="s">
        <v>1088</v>
      </c>
      <c r="G112" s="290"/>
      <c r="H112" s="290" t="s">
        <v>1122</v>
      </c>
      <c r="I112" s="290" t="s">
        <v>1084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1082</v>
      </c>
      <c r="G113" s="290"/>
      <c r="H113" s="290" t="s">
        <v>1123</v>
      </c>
      <c r="I113" s="290" t="s">
        <v>1084</v>
      </c>
      <c r="J113" s="290">
        <v>20</v>
      </c>
      <c r="K113" s="304"/>
    </row>
    <row r="114" s="1" customFormat="1" ht="15" customHeight="1">
      <c r="B114" s="315"/>
      <c r="C114" s="290" t="s">
        <v>1124</v>
      </c>
      <c r="D114" s="290"/>
      <c r="E114" s="290"/>
      <c r="F114" s="313" t="s">
        <v>1082</v>
      </c>
      <c r="G114" s="290"/>
      <c r="H114" s="290" t="s">
        <v>1125</v>
      </c>
      <c r="I114" s="290" t="s">
        <v>1084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1082</v>
      </c>
      <c r="G115" s="290"/>
      <c r="H115" s="290" t="s">
        <v>1126</v>
      </c>
      <c r="I115" s="290" t="s">
        <v>1117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1082</v>
      </c>
      <c r="G116" s="290"/>
      <c r="H116" s="290" t="s">
        <v>1127</v>
      </c>
      <c r="I116" s="290" t="s">
        <v>1117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1082</v>
      </c>
      <c r="G117" s="290"/>
      <c r="H117" s="290" t="s">
        <v>1128</v>
      </c>
      <c r="I117" s="290" t="s">
        <v>1129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1130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1076</v>
      </c>
      <c r="D123" s="305"/>
      <c r="E123" s="305"/>
      <c r="F123" s="305" t="s">
        <v>1077</v>
      </c>
      <c r="G123" s="306"/>
      <c r="H123" s="305" t="s">
        <v>54</v>
      </c>
      <c r="I123" s="305" t="s">
        <v>57</v>
      </c>
      <c r="J123" s="305" t="s">
        <v>1078</v>
      </c>
      <c r="K123" s="334"/>
    </row>
    <row r="124" s="1" customFormat="1" ht="17.25" customHeight="1">
      <c r="B124" s="333"/>
      <c r="C124" s="307" t="s">
        <v>1079</v>
      </c>
      <c r="D124" s="307"/>
      <c r="E124" s="307"/>
      <c r="F124" s="308" t="s">
        <v>1080</v>
      </c>
      <c r="G124" s="309"/>
      <c r="H124" s="307"/>
      <c r="I124" s="307"/>
      <c r="J124" s="307" t="s">
        <v>1081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1085</v>
      </c>
      <c r="D126" s="312"/>
      <c r="E126" s="312"/>
      <c r="F126" s="313" t="s">
        <v>1082</v>
      </c>
      <c r="G126" s="290"/>
      <c r="H126" s="290" t="s">
        <v>1122</v>
      </c>
      <c r="I126" s="290" t="s">
        <v>1084</v>
      </c>
      <c r="J126" s="290">
        <v>120</v>
      </c>
      <c r="K126" s="338"/>
    </row>
    <row r="127" s="1" customFormat="1" ht="15" customHeight="1">
      <c r="B127" s="335"/>
      <c r="C127" s="290" t="s">
        <v>1131</v>
      </c>
      <c r="D127" s="290"/>
      <c r="E127" s="290"/>
      <c r="F127" s="313" t="s">
        <v>1082</v>
      </c>
      <c r="G127" s="290"/>
      <c r="H127" s="290" t="s">
        <v>1132</v>
      </c>
      <c r="I127" s="290" t="s">
        <v>1084</v>
      </c>
      <c r="J127" s="290" t="s">
        <v>1133</v>
      </c>
      <c r="K127" s="338"/>
    </row>
    <row r="128" s="1" customFormat="1" ht="15" customHeight="1">
      <c r="B128" s="335"/>
      <c r="C128" s="290" t="s">
        <v>1030</v>
      </c>
      <c r="D128" s="290"/>
      <c r="E128" s="290"/>
      <c r="F128" s="313" t="s">
        <v>1082</v>
      </c>
      <c r="G128" s="290"/>
      <c r="H128" s="290" t="s">
        <v>1134</v>
      </c>
      <c r="I128" s="290" t="s">
        <v>1084</v>
      </c>
      <c r="J128" s="290" t="s">
        <v>1133</v>
      </c>
      <c r="K128" s="338"/>
    </row>
    <row r="129" s="1" customFormat="1" ht="15" customHeight="1">
      <c r="B129" s="335"/>
      <c r="C129" s="290" t="s">
        <v>1093</v>
      </c>
      <c r="D129" s="290"/>
      <c r="E129" s="290"/>
      <c r="F129" s="313" t="s">
        <v>1088</v>
      </c>
      <c r="G129" s="290"/>
      <c r="H129" s="290" t="s">
        <v>1094</v>
      </c>
      <c r="I129" s="290" t="s">
        <v>1084</v>
      </c>
      <c r="J129" s="290">
        <v>15</v>
      </c>
      <c r="K129" s="338"/>
    </row>
    <row r="130" s="1" customFormat="1" ht="15" customHeight="1">
      <c r="B130" s="335"/>
      <c r="C130" s="316" t="s">
        <v>1095</v>
      </c>
      <c r="D130" s="316"/>
      <c r="E130" s="316"/>
      <c r="F130" s="317" t="s">
        <v>1088</v>
      </c>
      <c r="G130" s="316"/>
      <c r="H130" s="316" t="s">
        <v>1096</v>
      </c>
      <c r="I130" s="316" t="s">
        <v>1084</v>
      </c>
      <c r="J130" s="316">
        <v>15</v>
      </c>
      <c r="K130" s="338"/>
    </row>
    <row r="131" s="1" customFormat="1" ht="15" customHeight="1">
      <c r="B131" s="335"/>
      <c r="C131" s="316" t="s">
        <v>1097</v>
      </c>
      <c r="D131" s="316"/>
      <c r="E131" s="316"/>
      <c r="F131" s="317" t="s">
        <v>1088</v>
      </c>
      <c r="G131" s="316"/>
      <c r="H131" s="316" t="s">
        <v>1098</v>
      </c>
      <c r="I131" s="316" t="s">
        <v>1084</v>
      </c>
      <c r="J131" s="316">
        <v>20</v>
      </c>
      <c r="K131" s="338"/>
    </row>
    <row r="132" s="1" customFormat="1" ht="15" customHeight="1">
      <c r="B132" s="335"/>
      <c r="C132" s="316" t="s">
        <v>1099</v>
      </c>
      <c r="D132" s="316"/>
      <c r="E132" s="316"/>
      <c r="F132" s="317" t="s">
        <v>1088</v>
      </c>
      <c r="G132" s="316"/>
      <c r="H132" s="316" t="s">
        <v>1100</v>
      </c>
      <c r="I132" s="316" t="s">
        <v>1084</v>
      </c>
      <c r="J132" s="316">
        <v>20</v>
      </c>
      <c r="K132" s="338"/>
    </row>
    <row r="133" s="1" customFormat="1" ht="15" customHeight="1">
      <c r="B133" s="335"/>
      <c r="C133" s="290" t="s">
        <v>1087</v>
      </c>
      <c r="D133" s="290"/>
      <c r="E133" s="290"/>
      <c r="F133" s="313" t="s">
        <v>1088</v>
      </c>
      <c r="G133" s="290"/>
      <c r="H133" s="290" t="s">
        <v>1122</v>
      </c>
      <c r="I133" s="290" t="s">
        <v>1084</v>
      </c>
      <c r="J133" s="290">
        <v>50</v>
      </c>
      <c r="K133" s="338"/>
    </row>
    <row r="134" s="1" customFormat="1" ht="15" customHeight="1">
      <c r="B134" s="335"/>
      <c r="C134" s="290" t="s">
        <v>1101</v>
      </c>
      <c r="D134" s="290"/>
      <c r="E134" s="290"/>
      <c r="F134" s="313" t="s">
        <v>1088</v>
      </c>
      <c r="G134" s="290"/>
      <c r="H134" s="290" t="s">
        <v>1122</v>
      </c>
      <c r="I134" s="290" t="s">
        <v>1084</v>
      </c>
      <c r="J134" s="290">
        <v>50</v>
      </c>
      <c r="K134" s="338"/>
    </row>
    <row r="135" s="1" customFormat="1" ht="15" customHeight="1">
      <c r="B135" s="335"/>
      <c r="C135" s="290" t="s">
        <v>1107</v>
      </c>
      <c r="D135" s="290"/>
      <c r="E135" s="290"/>
      <c r="F135" s="313" t="s">
        <v>1088</v>
      </c>
      <c r="G135" s="290"/>
      <c r="H135" s="290" t="s">
        <v>1122</v>
      </c>
      <c r="I135" s="290" t="s">
        <v>1084</v>
      </c>
      <c r="J135" s="290">
        <v>50</v>
      </c>
      <c r="K135" s="338"/>
    </row>
    <row r="136" s="1" customFormat="1" ht="15" customHeight="1">
      <c r="B136" s="335"/>
      <c r="C136" s="290" t="s">
        <v>1109</v>
      </c>
      <c r="D136" s="290"/>
      <c r="E136" s="290"/>
      <c r="F136" s="313" t="s">
        <v>1088</v>
      </c>
      <c r="G136" s="290"/>
      <c r="H136" s="290" t="s">
        <v>1122</v>
      </c>
      <c r="I136" s="290" t="s">
        <v>1084</v>
      </c>
      <c r="J136" s="290">
        <v>50</v>
      </c>
      <c r="K136" s="338"/>
    </row>
    <row r="137" s="1" customFormat="1" ht="15" customHeight="1">
      <c r="B137" s="335"/>
      <c r="C137" s="290" t="s">
        <v>1110</v>
      </c>
      <c r="D137" s="290"/>
      <c r="E137" s="290"/>
      <c r="F137" s="313" t="s">
        <v>1088</v>
      </c>
      <c r="G137" s="290"/>
      <c r="H137" s="290" t="s">
        <v>1135</v>
      </c>
      <c r="I137" s="290" t="s">
        <v>1084</v>
      </c>
      <c r="J137" s="290">
        <v>255</v>
      </c>
      <c r="K137" s="338"/>
    </row>
    <row r="138" s="1" customFormat="1" ht="15" customHeight="1">
      <c r="B138" s="335"/>
      <c r="C138" s="290" t="s">
        <v>1112</v>
      </c>
      <c r="D138" s="290"/>
      <c r="E138" s="290"/>
      <c r="F138" s="313" t="s">
        <v>1082</v>
      </c>
      <c r="G138" s="290"/>
      <c r="H138" s="290" t="s">
        <v>1136</v>
      </c>
      <c r="I138" s="290" t="s">
        <v>1114</v>
      </c>
      <c r="J138" s="290"/>
      <c r="K138" s="338"/>
    </row>
    <row r="139" s="1" customFormat="1" ht="15" customHeight="1">
      <c r="B139" s="335"/>
      <c r="C139" s="290" t="s">
        <v>1115</v>
      </c>
      <c r="D139" s="290"/>
      <c r="E139" s="290"/>
      <c r="F139" s="313" t="s">
        <v>1082</v>
      </c>
      <c r="G139" s="290"/>
      <c r="H139" s="290" t="s">
        <v>1137</v>
      </c>
      <c r="I139" s="290" t="s">
        <v>1117</v>
      </c>
      <c r="J139" s="290"/>
      <c r="K139" s="338"/>
    </row>
    <row r="140" s="1" customFormat="1" ht="15" customHeight="1">
      <c r="B140" s="335"/>
      <c r="C140" s="290" t="s">
        <v>1118</v>
      </c>
      <c r="D140" s="290"/>
      <c r="E140" s="290"/>
      <c r="F140" s="313" t="s">
        <v>1082</v>
      </c>
      <c r="G140" s="290"/>
      <c r="H140" s="290" t="s">
        <v>1118</v>
      </c>
      <c r="I140" s="290" t="s">
        <v>1117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1082</v>
      </c>
      <c r="G141" s="290"/>
      <c r="H141" s="290" t="s">
        <v>1138</v>
      </c>
      <c r="I141" s="290" t="s">
        <v>1117</v>
      </c>
      <c r="J141" s="290"/>
      <c r="K141" s="338"/>
    </row>
    <row r="142" s="1" customFormat="1" ht="15" customHeight="1">
      <c r="B142" s="335"/>
      <c r="C142" s="290" t="s">
        <v>1139</v>
      </c>
      <c r="D142" s="290"/>
      <c r="E142" s="290"/>
      <c r="F142" s="313" t="s">
        <v>1082</v>
      </c>
      <c r="G142" s="290"/>
      <c r="H142" s="290" t="s">
        <v>1140</v>
      </c>
      <c r="I142" s="290" t="s">
        <v>1117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1141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1076</v>
      </c>
      <c r="D148" s="305"/>
      <c r="E148" s="305"/>
      <c r="F148" s="305" t="s">
        <v>1077</v>
      </c>
      <c r="G148" s="306"/>
      <c r="H148" s="305" t="s">
        <v>54</v>
      </c>
      <c r="I148" s="305" t="s">
        <v>57</v>
      </c>
      <c r="J148" s="305" t="s">
        <v>1078</v>
      </c>
      <c r="K148" s="304"/>
    </row>
    <row r="149" s="1" customFormat="1" ht="17.25" customHeight="1">
      <c r="B149" s="302"/>
      <c r="C149" s="307" t="s">
        <v>1079</v>
      </c>
      <c r="D149" s="307"/>
      <c r="E149" s="307"/>
      <c r="F149" s="308" t="s">
        <v>1080</v>
      </c>
      <c r="G149" s="309"/>
      <c r="H149" s="307"/>
      <c r="I149" s="307"/>
      <c r="J149" s="307" t="s">
        <v>1081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1085</v>
      </c>
      <c r="D151" s="290"/>
      <c r="E151" s="290"/>
      <c r="F151" s="343" t="s">
        <v>1082</v>
      </c>
      <c r="G151" s="290"/>
      <c r="H151" s="342" t="s">
        <v>1122</v>
      </c>
      <c r="I151" s="342" t="s">
        <v>1084</v>
      </c>
      <c r="J151" s="342">
        <v>120</v>
      </c>
      <c r="K151" s="338"/>
    </row>
    <row r="152" s="1" customFormat="1" ht="15" customHeight="1">
      <c r="B152" s="315"/>
      <c r="C152" s="342" t="s">
        <v>1131</v>
      </c>
      <c r="D152" s="290"/>
      <c r="E152" s="290"/>
      <c r="F152" s="343" t="s">
        <v>1082</v>
      </c>
      <c r="G152" s="290"/>
      <c r="H152" s="342" t="s">
        <v>1142</v>
      </c>
      <c r="I152" s="342" t="s">
        <v>1084</v>
      </c>
      <c r="J152" s="342" t="s">
        <v>1133</v>
      </c>
      <c r="K152" s="338"/>
    </row>
    <row r="153" s="1" customFormat="1" ht="15" customHeight="1">
      <c r="B153" s="315"/>
      <c r="C153" s="342" t="s">
        <v>1030</v>
      </c>
      <c r="D153" s="290"/>
      <c r="E153" s="290"/>
      <c r="F153" s="343" t="s">
        <v>1082</v>
      </c>
      <c r="G153" s="290"/>
      <c r="H153" s="342" t="s">
        <v>1143</v>
      </c>
      <c r="I153" s="342" t="s">
        <v>1084</v>
      </c>
      <c r="J153" s="342" t="s">
        <v>1133</v>
      </c>
      <c r="K153" s="338"/>
    </row>
    <row r="154" s="1" customFormat="1" ht="15" customHeight="1">
      <c r="B154" s="315"/>
      <c r="C154" s="342" t="s">
        <v>1087</v>
      </c>
      <c r="D154" s="290"/>
      <c r="E154" s="290"/>
      <c r="F154" s="343" t="s">
        <v>1088</v>
      </c>
      <c r="G154" s="290"/>
      <c r="H154" s="342" t="s">
        <v>1122</v>
      </c>
      <c r="I154" s="342" t="s">
        <v>1084</v>
      </c>
      <c r="J154" s="342">
        <v>50</v>
      </c>
      <c r="K154" s="338"/>
    </row>
    <row r="155" s="1" customFormat="1" ht="15" customHeight="1">
      <c r="B155" s="315"/>
      <c r="C155" s="342" t="s">
        <v>1090</v>
      </c>
      <c r="D155" s="290"/>
      <c r="E155" s="290"/>
      <c r="F155" s="343" t="s">
        <v>1082</v>
      </c>
      <c r="G155" s="290"/>
      <c r="H155" s="342" t="s">
        <v>1122</v>
      </c>
      <c r="I155" s="342" t="s">
        <v>1092</v>
      </c>
      <c r="J155" s="342"/>
      <c r="K155" s="338"/>
    </row>
    <row r="156" s="1" customFormat="1" ht="15" customHeight="1">
      <c r="B156" s="315"/>
      <c r="C156" s="342" t="s">
        <v>1101</v>
      </c>
      <c r="D156" s="290"/>
      <c r="E156" s="290"/>
      <c r="F156" s="343" t="s">
        <v>1088</v>
      </c>
      <c r="G156" s="290"/>
      <c r="H156" s="342" t="s">
        <v>1122</v>
      </c>
      <c r="I156" s="342" t="s">
        <v>1084</v>
      </c>
      <c r="J156" s="342">
        <v>50</v>
      </c>
      <c r="K156" s="338"/>
    </row>
    <row r="157" s="1" customFormat="1" ht="15" customHeight="1">
      <c r="B157" s="315"/>
      <c r="C157" s="342" t="s">
        <v>1109</v>
      </c>
      <c r="D157" s="290"/>
      <c r="E157" s="290"/>
      <c r="F157" s="343" t="s">
        <v>1088</v>
      </c>
      <c r="G157" s="290"/>
      <c r="H157" s="342" t="s">
        <v>1122</v>
      </c>
      <c r="I157" s="342" t="s">
        <v>1084</v>
      </c>
      <c r="J157" s="342">
        <v>50</v>
      </c>
      <c r="K157" s="338"/>
    </row>
    <row r="158" s="1" customFormat="1" ht="15" customHeight="1">
      <c r="B158" s="315"/>
      <c r="C158" s="342" t="s">
        <v>1107</v>
      </c>
      <c r="D158" s="290"/>
      <c r="E158" s="290"/>
      <c r="F158" s="343" t="s">
        <v>1088</v>
      </c>
      <c r="G158" s="290"/>
      <c r="H158" s="342" t="s">
        <v>1122</v>
      </c>
      <c r="I158" s="342" t="s">
        <v>1084</v>
      </c>
      <c r="J158" s="342">
        <v>50</v>
      </c>
      <c r="K158" s="338"/>
    </row>
    <row r="159" s="1" customFormat="1" ht="15" customHeight="1">
      <c r="B159" s="315"/>
      <c r="C159" s="342" t="s">
        <v>96</v>
      </c>
      <c r="D159" s="290"/>
      <c r="E159" s="290"/>
      <c r="F159" s="343" t="s">
        <v>1082</v>
      </c>
      <c r="G159" s="290"/>
      <c r="H159" s="342" t="s">
        <v>1144</v>
      </c>
      <c r="I159" s="342" t="s">
        <v>1084</v>
      </c>
      <c r="J159" s="342" t="s">
        <v>1145</v>
      </c>
      <c r="K159" s="338"/>
    </row>
    <row r="160" s="1" customFormat="1" ht="15" customHeight="1">
      <c r="B160" s="315"/>
      <c r="C160" s="342" t="s">
        <v>1146</v>
      </c>
      <c r="D160" s="290"/>
      <c r="E160" s="290"/>
      <c r="F160" s="343" t="s">
        <v>1082</v>
      </c>
      <c r="G160" s="290"/>
      <c r="H160" s="342" t="s">
        <v>1147</v>
      </c>
      <c r="I160" s="342" t="s">
        <v>1117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1148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1076</v>
      </c>
      <c r="D166" s="305"/>
      <c r="E166" s="305"/>
      <c r="F166" s="305" t="s">
        <v>1077</v>
      </c>
      <c r="G166" s="347"/>
      <c r="H166" s="348" t="s">
        <v>54</v>
      </c>
      <c r="I166" s="348" t="s">
        <v>57</v>
      </c>
      <c r="J166" s="305" t="s">
        <v>1078</v>
      </c>
      <c r="K166" s="282"/>
    </row>
    <row r="167" s="1" customFormat="1" ht="17.25" customHeight="1">
      <c r="B167" s="283"/>
      <c r="C167" s="307" t="s">
        <v>1079</v>
      </c>
      <c r="D167" s="307"/>
      <c r="E167" s="307"/>
      <c r="F167" s="308" t="s">
        <v>1080</v>
      </c>
      <c r="G167" s="349"/>
      <c r="H167" s="350"/>
      <c r="I167" s="350"/>
      <c r="J167" s="307" t="s">
        <v>1081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1085</v>
      </c>
      <c r="D169" s="290"/>
      <c r="E169" s="290"/>
      <c r="F169" s="313" t="s">
        <v>1082</v>
      </c>
      <c r="G169" s="290"/>
      <c r="H169" s="290" t="s">
        <v>1122</v>
      </c>
      <c r="I169" s="290" t="s">
        <v>1084</v>
      </c>
      <c r="J169" s="290">
        <v>120</v>
      </c>
      <c r="K169" s="338"/>
    </row>
    <row r="170" s="1" customFormat="1" ht="15" customHeight="1">
      <c r="B170" s="315"/>
      <c r="C170" s="290" t="s">
        <v>1131</v>
      </c>
      <c r="D170" s="290"/>
      <c r="E170" s="290"/>
      <c r="F170" s="313" t="s">
        <v>1082</v>
      </c>
      <c r="G170" s="290"/>
      <c r="H170" s="290" t="s">
        <v>1132</v>
      </c>
      <c r="I170" s="290" t="s">
        <v>1084</v>
      </c>
      <c r="J170" s="290" t="s">
        <v>1133</v>
      </c>
      <c r="K170" s="338"/>
    </row>
    <row r="171" s="1" customFormat="1" ht="15" customHeight="1">
      <c r="B171" s="315"/>
      <c r="C171" s="290" t="s">
        <v>1030</v>
      </c>
      <c r="D171" s="290"/>
      <c r="E171" s="290"/>
      <c r="F171" s="313" t="s">
        <v>1082</v>
      </c>
      <c r="G171" s="290"/>
      <c r="H171" s="290" t="s">
        <v>1149</v>
      </c>
      <c r="I171" s="290" t="s">
        <v>1084</v>
      </c>
      <c r="J171" s="290" t="s">
        <v>1133</v>
      </c>
      <c r="K171" s="338"/>
    </row>
    <row r="172" s="1" customFormat="1" ht="15" customHeight="1">
      <c r="B172" s="315"/>
      <c r="C172" s="290" t="s">
        <v>1087</v>
      </c>
      <c r="D172" s="290"/>
      <c r="E172" s="290"/>
      <c r="F172" s="313" t="s">
        <v>1088</v>
      </c>
      <c r="G172" s="290"/>
      <c r="H172" s="290" t="s">
        <v>1149</v>
      </c>
      <c r="I172" s="290" t="s">
        <v>1084</v>
      </c>
      <c r="J172" s="290">
        <v>50</v>
      </c>
      <c r="K172" s="338"/>
    </row>
    <row r="173" s="1" customFormat="1" ht="15" customHeight="1">
      <c r="B173" s="315"/>
      <c r="C173" s="290" t="s">
        <v>1090</v>
      </c>
      <c r="D173" s="290"/>
      <c r="E173" s="290"/>
      <c r="F173" s="313" t="s">
        <v>1082</v>
      </c>
      <c r="G173" s="290"/>
      <c r="H173" s="290" t="s">
        <v>1149</v>
      </c>
      <c r="I173" s="290" t="s">
        <v>1092</v>
      </c>
      <c r="J173" s="290"/>
      <c r="K173" s="338"/>
    </row>
    <row r="174" s="1" customFormat="1" ht="15" customHeight="1">
      <c r="B174" s="315"/>
      <c r="C174" s="290" t="s">
        <v>1101</v>
      </c>
      <c r="D174" s="290"/>
      <c r="E174" s="290"/>
      <c r="F174" s="313" t="s">
        <v>1088</v>
      </c>
      <c r="G174" s="290"/>
      <c r="H174" s="290" t="s">
        <v>1149</v>
      </c>
      <c r="I174" s="290" t="s">
        <v>1084</v>
      </c>
      <c r="J174" s="290">
        <v>50</v>
      </c>
      <c r="K174" s="338"/>
    </row>
    <row r="175" s="1" customFormat="1" ht="15" customHeight="1">
      <c r="B175" s="315"/>
      <c r="C175" s="290" t="s">
        <v>1109</v>
      </c>
      <c r="D175" s="290"/>
      <c r="E175" s="290"/>
      <c r="F175" s="313" t="s">
        <v>1088</v>
      </c>
      <c r="G175" s="290"/>
      <c r="H175" s="290" t="s">
        <v>1149</v>
      </c>
      <c r="I175" s="290" t="s">
        <v>1084</v>
      </c>
      <c r="J175" s="290">
        <v>50</v>
      </c>
      <c r="K175" s="338"/>
    </row>
    <row r="176" s="1" customFormat="1" ht="15" customHeight="1">
      <c r="B176" s="315"/>
      <c r="C176" s="290" t="s">
        <v>1107</v>
      </c>
      <c r="D176" s="290"/>
      <c r="E176" s="290"/>
      <c r="F176" s="313" t="s">
        <v>1088</v>
      </c>
      <c r="G176" s="290"/>
      <c r="H176" s="290" t="s">
        <v>1149</v>
      </c>
      <c r="I176" s="290" t="s">
        <v>1084</v>
      </c>
      <c r="J176" s="290">
        <v>50</v>
      </c>
      <c r="K176" s="338"/>
    </row>
    <row r="177" s="1" customFormat="1" ht="15" customHeight="1">
      <c r="B177" s="315"/>
      <c r="C177" s="290" t="s">
        <v>116</v>
      </c>
      <c r="D177" s="290"/>
      <c r="E177" s="290"/>
      <c r="F177" s="313" t="s">
        <v>1082</v>
      </c>
      <c r="G177" s="290"/>
      <c r="H177" s="290" t="s">
        <v>1150</v>
      </c>
      <c r="I177" s="290" t="s">
        <v>1151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1082</v>
      </c>
      <c r="G178" s="290"/>
      <c r="H178" s="290" t="s">
        <v>1152</v>
      </c>
      <c r="I178" s="290" t="s">
        <v>1153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1082</v>
      </c>
      <c r="G179" s="290"/>
      <c r="H179" s="290" t="s">
        <v>1154</v>
      </c>
      <c r="I179" s="290" t="s">
        <v>1084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1082</v>
      </c>
      <c r="G180" s="290"/>
      <c r="H180" s="290" t="s">
        <v>1155</v>
      </c>
      <c r="I180" s="290" t="s">
        <v>1084</v>
      </c>
      <c r="J180" s="290">
        <v>255</v>
      </c>
      <c r="K180" s="338"/>
    </row>
    <row r="181" s="1" customFormat="1" ht="15" customHeight="1">
      <c r="B181" s="315"/>
      <c r="C181" s="290" t="s">
        <v>117</v>
      </c>
      <c r="D181" s="290"/>
      <c r="E181" s="290"/>
      <c r="F181" s="313" t="s">
        <v>1082</v>
      </c>
      <c r="G181" s="290"/>
      <c r="H181" s="290" t="s">
        <v>1046</v>
      </c>
      <c r="I181" s="290" t="s">
        <v>1084</v>
      </c>
      <c r="J181" s="290">
        <v>10</v>
      </c>
      <c r="K181" s="338"/>
    </row>
    <row r="182" s="1" customFormat="1" ht="15" customHeight="1">
      <c r="B182" s="315"/>
      <c r="C182" s="290" t="s">
        <v>118</v>
      </c>
      <c r="D182" s="290"/>
      <c r="E182" s="290"/>
      <c r="F182" s="313" t="s">
        <v>1082</v>
      </c>
      <c r="G182" s="290"/>
      <c r="H182" s="290" t="s">
        <v>1156</v>
      </c>
      <c r="I182" s="290" t="s">
        <v>1117</v>
      </c>
      <c r="J182" s="290"/>
      <c r="K182" s="338"/>
    </row>
    <row r="183" s="1" customFormat="1" ht="15" customHeight="1">
      <c r="B183" s="315"/>
      <c r="C183" s="290" t="s">
        <v>1157</v>
      </c>
      <c r="D183" s="290"/>
      <c r="E183" s="290"/>
      <c r="F183" s="313" t="s">
        <v>1082</v>
      </c>
      <c r="G183" s="290"/>
      <c r="H183" s="290" t="s">
        <v>1158</v>
      </c>
      <c r="I183" s="290" t="s">
        <v>1117</v>
      </c>
      <c r="J183" s="290"/>
      <c r="K183" s="338"/>
    </row>
    <row r="184" s="1" customFormat="1" ht="15" customHeight="1">
      <c r="B184" s="315"/>
      <c r="C184" s="290" t="s">
        <v>1146</v>
      </c>
      <c r="D184" s="290"/>
      <c r="E184" s="290"/>
      <c r="F184" s="313" t="s">
        <v>1082</v>
      </c>
      <c r="G184" s="290"/>
      <c r="H184" s="290" t="s">
        <v>1159</v>
      </c>
      <c r="I184" s="290" t="s">
        <v>1117</v>
      </c>
      <c r="J184" s="290"/>
      <c r="K184" s="338"/>
    </row>
    <row r="185" s="1" customFormat="1" ht="15" customHeight="1">
      <c r="B185" s="315"/>
      <c r="C185" s="290" t="s">
        <v>120</v>
      </c>
      <c r="D185" s="290"/>
      <c r="E185" s="290"/>
      <c r="F185" s="313" t="s">
        <v>1088</v>
      </c>
      <c r="G185" s="290"/>
      <c r="H185" s="290" t="s">
        <v>1160</v>
      </c>
      <c r="I185" s="290" t="s">
        <v>1084</v>
      </c>
      <c r="J185" s="290">
        <v>50</v>
      </c>
      <c r="K185" s="338"/>
    </row>
    <row r="186" s="1" customFormat="1" ht="15" customHeight="1">
      <c r="B186" s="315"/>
      <c r="C186" s="290" t="s">
        <v>1161</v>
      </c>
      <c r="D186" s="290"/>
      <c r="E186" s="290"/>
      <c r="F186" s="313" t="s">
        <v>1088</v>
      </c>
      <c r="G186" s="290"/>
      <c r="H186" s="290" t="s">
        <v>1162</v>
      </c>
      <c r="I186" s="290" t="s">
        <v>1163</v>
      </c>
      <c r="J186" s="290"/>
      <c r="K186" s="338"/>
    </row>
    <row r="187" s="1" customFormat="1" ht="15" customHeight="1">
      <c r="B187" s="315"/>
      <c r="C187" s="290" t="s">
        <v>1164</v>
      </c>
      <c r="D187" s="290"/>
      <c r="E187" s="290"/>
      <c r="F187" s="313" t="s">
        <v>1088</v>
      </c>
      <c r="G187" s="290"/>
      <c r="H187" s="290" t="s">
        <v>1165</v>
      </c>
      <c r="I187" s="290" t="s">
        <v>1163</v>
      </c>
      <c r="J187" s="290"/>
      <c r="K187" s="338"/>
    </row>
    <row r="188" s="1" customFormat="1" ht="15" customHeight="1">
      <c r="B188" s="315"/>
      <c r="C188" s="290" t="s">
        <v>1166</v>
      </c>
      <c r="D188" s="290"/>
      <c r="E188" s="290"/>
      <c r="F188" s="313" t="s">
        <v>1088</v>
      </c>
      <c r="G188" s="290"/>
      <c r="H188" s="290" t="s">
        <v>1167</v>
      </c>
      <c r="I188" s="290" t="s">
        <v>1163</v>
      </c>
      <c r="J188" s="290"/>
      <c r="K188" s="338"/>
    </row>
    <row r="189" s="1" customFormat="1" ht="15" customHeight="1">
      <c r="B189" s="315"/>
      <c r="C189" s="351" t="s">
        <v>1168</v>
      </c>
      <c r="D189" s="290"/>
      <c r="E189" s="290"/>
      <c r="F189" s="313" t="s">
        <v>1088</v>
      </c>
      <c r="G189" s="290"/>
      <c r="H189" s="290" t="s">
        <v>1169</v>
      </c>
      <c r="I189" s="290" t="s">
        <v>1170</v>
      </c>
      <c r="J189" s="352" t="s">
        <v>1171</v>
      </c>
      <c r="K189" s="338"/>
    </row>
    <row r="190" s="17" customFormat="1" ht="15" customHeight="1">
      <c r="B190" s="353"/>
      <c r="C190" s="354" t="s">
        <v>1172</v>
      </c>
      <c r="D190" s="355"/>
      <c r="E190" s="355"/>
      <c r="F190" s="356" t="s">
        <v>1088</v>
      </c>
      <c r="G190" s="355"/>
      <c r="H190" s="355" t="s">
        <v>1173</v>
      </c>
      <c r="I190" s="355" t="s">
        <v>1170</v>
      </c>
      <c r="J190" s="357" t="s">
        <v>1171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1082</v>
      </c>
      <c r="G191" s="290"/>
      <c r="H191" s="287" t="s">
        <v>1174</v>
      </c>
      <c r="I191" s="290" t="s">
        <v>1175</v>
      </c>
      <c r="J191" s="290"/>
      <c r="K191" s="338"/>
    </row>
    <row r="192" s="1" customFormat="1" ht="15" customHeight="1">
      <c r="B192" s="315"/>
      <c r="C192" s="351" t="s">
        <v>1176</v>
      </c>
      <c r="D192" s="290"/>
      <c r="E192" s="290"/>
      <c r="F192" s="313" t="s">
        <v>1082</v>
      </c>
      <c r="G192" s="290"/>
      <c r="H192" s="290" t="s">
        <v>1177</v>
      </c>
      <c r="I192" s="290" t="s">
        <v>1117</v>
      </c>
      <c r="J192" s="290"/>
      <c r="K192" s="338"/>
    </row>
    <row r="193" s="1" customFormat="1" ht="15" customHeight="1">
      <c r="B193" s="315"/>
      <c r="C193" s="351" t="s">
        <v>1178</v>
      </c>
      <c r="D193" s="290"/>
      <c r="E193" s="290"/>
      <c r="F193" s="313" t="s">
        <v>1082</v>
      </c>
      <c r="G193" s="290"/>
      <c r="H193" s="290" t="s">
        <v>1179</v>
      </c>
      <c r="I193" s="290" t="s">
        <v>1117</v>
      </c>
      <c r="J193" s="290"/>
      <c r="K193" s="338"/>
    </row>
    <row r="194" s="1" customFormat="1" ht="15" customHeight="1">
      <c r="B194" s="315"/>
      <c r="C194" s="351" t="s">
        <v>1180</v>
      </c>
      <c r="D194" s="290"/>
      <c r="E194" s="290"/>
      <c r="F194" s="313" t="s">
        <v>1088</v>
      </c>
      <c r="G194" s="290"/>
      <c r="H194" s="290" t="s">
        <v>1181</v>
      </c>
      <c r="I194" s="290" t="s">
        <v>1117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1182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1183</v>
      </c>
      <c r="D201" s="360"/>
      <c r="E201" s="360"/>
      <c r="F201" s="360" t="s">
        <v>1184</v>
      </c>
      <c r="G201" s="361"/>
      <c r="H201" s="360" t="s">
        <v>1185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1175</v>
      </c>
      <c r="D203" s="290"/>
      <c r="E203" s="290"/>
      <c r="F203" s="313" t="s">
        <v>43</v>
      </c>
      <c r="G203" s="290"/>
      <c r="H203" s="290" t="s">
        <v>1186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1187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1188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1189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1190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1129</v>
      </c>
      <c r="D209" s="290"/>
      <c r="E209" s="290"/>
      <c r="F209" s="313" t="s">
        <v>79</v>
      </c>
      <c r="G209" s="290"/>
      <c r="H209" s="290" t="s">
        <v>1191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1024</v>
      </c>
      <c r="G210" s="290"/>
      <c r="H210" s="290" t="s">
        <v>1025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1022</v>
      </c>
      <c r="G211" s="290"/>
      <c r="H211" s="290" t="s">
        <v>1192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1026</v>
      </c>
      <c r="G212" s="351"/>
      <c r="H212" s="342" t="s">
        <v>1027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1028</v>
      </c>
      <c r="G213" s="351"/>
      <c r="H213" s="342" t="s">
        <v>1002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1153</v>
      </c>
      <c r="D215" s="290"/>
      <c r="E215" s="290"/>
      <c r="F215" s="313">
        <v>1</v>
      </c>
      <c r="G215" s="351"/>
      <c r="H215" s="342" t="s">
        <v>1193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1194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1195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1196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Bárta</dc:creator>
  <cp:lastModifiedBy>Jiří Bárta</cp:lastModifiedBy>
  <dcterms:created xsi:type="dcterms:W3CDTF">2026-03-13T12:08:13Z</dcterms:created>
  <dcterms:modified xsi:type="dcterms:W3CDTF">2026-03-13T12:08:16Z</dcterms:modified>
</cp:coreProperties>
</file>