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40" windowWidth="20775" windowHeight="9660" activeTab="0"/>
  </bookViews>
  <sheets>
    <sheet name="Rekapitulace zakázky" sheetId="1" r:id="rId1"/>
    <sheet name="011b-2017 - OPRAVA STŘECH..." sheetId="2" r:id="rId2"/>
    <sheet name="Pokyny pro vyplnění" sheetId="3" r:id="rId3"/>
  </sheets>
  <definedNames>
    <definedName name="_xlnm._FilterDatabase" localSheetId="1" hidden="1">'011b-2017 - OPRAVA STŘECH...'!$C$94:$K$448</definedName>
    <definedName name="_xlnm.Print_Area" localSheetId="1">'011b-2017 - OPRAVA STŘECH...'!$C$4:$J$36,'011b-2017 - OPRAVA STŘECH...'!$C$42:$J$76,'011b-2017 - OPRAVA STŘECH...'!$C$82:$K$448</definedName>
    <definedName name="_xlnm.Print_Area" localSheetId="0">'Rekapitulace zakázky'!$D$4:$AO$33,'Rekapitulace zakázky'!$C$39:$AQ$53</definedName>
    <definedName name="_xlnm.Print_Titles" localSheetId="0">'Rekapitulace zakázky'!$49:$49</definedName>
    <definedName name="_xlnm.Print_Titles" localSheetId="1">'011b-2017 - OPRAVA STŘECH...'!$94:$94</definedName>
  </definedNames>
  <calcPr calcId="145621"/>
</workbook>
</file>

<file path=xl/sharedStrings.xml><?xml version="1.0" encoding="utf-8"?>
<sst xmlns="http://schemas.openxmlformats.org/spreadsheetml/2006/main" count="3949" uniqueCount="914">
  <si>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</si>
  <si>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</si>
  <si>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</si>
  <si>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</si>
  <si>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</si>
  <si>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</si>
  <si>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</si>
  <si>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{821b2aaa-968f-4634-9947-c762ad919308}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</si>
  <si>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</si>
  <si>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</si>
  <si>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</si>
  <si>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</si>
  <si>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</si>
  <si>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</si>
  <si>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</si>
  <si>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</si>
  <si>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011-2017</t>
  </si>
  <si>
    <t>Měnit lze pouze buňky se žlutým podbarvením!
1) v Rekapitulaci zakázky vyplňte údaje o Uchazeči (přenesou se do ostatních sestav i v jiných listech)
2) na vybraných listech vyplňte v sestavě Soupis prací ceny u položek
Podrobnosti k vyplnění naleznete na poslední záložce s Pokyny pro vyplnění</t>
  </si>
  <si>
    <t>Zakázka:</t>
  </si>
  <si>
    <t>OPRAVA STŘECHY (VYŠŠÍ ČÁSTI) ZŠ DR.M.TYRŠE</t>
  </si>
  <si>
    <t>KSO:</t>
  </si>
  <si>
    <t/>
  </si>
  <si>
    <t>CC-CZ:</t>
  </si>
  <si>
    <t>Místo:</t>
  </si>
  <si>
    <t>Mánesova  1526 ČESKÁ LÍPA</t>
  </si>
  <si>
    <t>Datum:</t>
  </si>
  <si>
    <t>11.4.2017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</si>
  <si>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</si>
  <si>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</si>
  <si>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</si>
  <si>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</si>
  <si>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</si>
  <si>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</si>
  <si>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</si>
  <si>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Projektový ateliér David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</si>
  <si>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</si>
  <si>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</si>
  <si>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</si>
  <si>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</si>
  <si>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</si>
  <si>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</si>
  <si>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</si>
  <si>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</si>
  <si>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</si>
  <si>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</si>
  <si>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</si>
  <si>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</si>
  <si>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</si>
  <si>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</si>
  <si>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</si>
  <si>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</si>
  <si>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</si>
  <si>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</si>
  <si>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</si>
  <si>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</si>
  <si>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</si>
  <si>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</si>
  <si>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</si>
  <si>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</si>
  <si>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</si>
  <si>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</si>
  <si>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</si>
  <si>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</si>
  <si>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</si>
  <si>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</si>
  <si>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</si>
  <si>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</si>
  <si>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</si>
  <si>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</si>
  <si>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</si>
  <si>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</si>
  <si>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</si>
  <si>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</si>
  <si>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</si>
  <si>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</si>
  <si>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</si>
  <si>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</si>
  <si>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011b-2017</t>
  </si>
  <si>
    <t>OPRAVA STŘECHY (VYŠŠÍ ČÁST)  ZŠ DR.M.TYRŠE</t>
  </si>
  <si>
    <t>STA</t>
  </si>
  <si>
    <t>1</t>
  </si>
  <si>
    <t>{11f338fc-f604-4bca-9684-0d10dab9f935}</t>
  </si>
  <si>
    <t>2</t>
  </si>
  <si>
    <t>1) Krycí list soupisu</t>
  </si>
  <si>
    <t>2) Rekapitulace</t>
  </si>
  <si>
    <t>3) Soupis prací</t>
  </si>
  <si>
    <t>Zpět na list:</t>
  </si>
  <si>
    <t>Rekapitulace zakázky</t>
  </si>
  <si>
    <t>KRYCÍ LIST SOUPISU</t>
  </si>
  <si>
    <t>Objekt:</t>
  </si>
  <si>
    <t>011b-2017 - OPRAVA STŘECHY (VYŠŠÍ ČÁST)  ZŠ DR.M.TYRŠE</t>
  </si>
  <si>
    <t>Projektový ateliér David Liberec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</si>
  <si>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</si>
  <si>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</si>
  <si>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</si>
  <si>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</si>
  <si>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</si>
  <si>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</si>
  <si>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</si>
  <si>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</si>
  <si>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</si>
  <si>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</si>
  <si>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</si>
  <si>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</si>
  <si>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</si>
  <si>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</si>
  <si>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</si>
  <si>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</si>
  <si>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</si>
  <si>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</si>
  <si>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</si>
  <si>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</si>
  <si>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22-M - Montáže technologických zařízení pro občanské stavby</t>
  </si>
  <si>
    <t>VRN - Vedlejší rozpočtové náklady</t>
  </si>
  <si>
    <t xml:space="preserve">    VRN1 - 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</si>
  <si>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</si>
  <si>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</si>
  <si>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</si>
  <si>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</si>
  <si>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</si>
  <si>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</si>
  <si>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</si>
  <si>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</si>
  <si>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</si>
  <si>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</si>
  <si>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</si>
  <si>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</si>
  <si>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</si>
  <si>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</si>
  <si>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</si>
  <si>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</si>
  <si>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</si>
  <si>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</si>
  <si>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</si>
  <si>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</si>
  <si>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</si>
  <si>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613321121</t>
  </si>
  <si>
    <t>Vápenocementová omítka hladká jednovrstvá vnitřních pilířů nebo sloupů nanášená ručně</t>
  </si>
  <si>
    <t>m2</t>
  </si>
  <si>
    <t>CS ÚRS 2016 02</t>
  </si>
  <si>
    <t>4</t>
  </si>
  <si>
    <t>-1973856412</t>
  </si>
  <si>
    <t>PP</t>
  </si>
  <si>
    <t>Omítka vápenocementová vnitřních ploch nanášená ručně jednovrstvá, tloušťky do 10 mm hladká svislých konstrukcí pilířů nebo sloupů</t>
  </si>
  <si>
    <t>VV</t>
  </si>
  <si>
    <t>(2,12+0,45+0,3+0,3+1,22++0,15+0,6+0,6)*3"komín který zůstává</t>
  </si>
  <si>
    <t>622635091</t>
  </si>
  <si>
    <t>Oprava spárování komínového zdiva MC v rozsahu do 50 %</t>
  </si>
  <si>
    <t>-734032588</t>
  </si>
  <si>
    <t>Oprava spárování cihelného zdiva cementovou maltou včetně vysekání a vyčištění spár komínového nad střechou, v rozsahu opravované plochy přes 40 do 50 %</t>
  </si>
  <si>
    <t>(2,12+0,45+0,3+0,3+1,22++0,15+0,6+0,6)*1,8"komín který zůstává NAD STŘECHOU</t>
  </si>
  <si>
    <t>3</t>
  </si>
  <si>
    <t>631311121</t>
  </si>
  <si>
    <t>Doplnění  mazanin betonem prostým plochy do 1 m2 tloušťky do 80 mm včetně bednění+ ztraceného bednění-zabeton komínů</t>
  </si>
  <si>
    <t>m3</t>
  </si>
  <si>
    <t>-1551300736</t>
  </si>
  <si>
    <t>Doplnění dosavadních mazanin prostým betonem s dodáním hmot, bez potěru, plochy jednotlivě do 1 m2 a tl. do 80 mm</t>
  </si>
  <si>
    <t>(0,6*1,2+0,9*0,6+0,75*0,6+0,75*0,6+0,9*0,6+1,45*0,6+0,75*0,45+1,5*0,6+1,25*0,6+0,6*0,6+0,45*0,45+1,9*0,6+0,9*0,6+0,75*0,45++0,75*0,45+1,9*0,6)*0,07"k</t>
  </si>
  <si>
    <t>(1,1*0,45+1,45*0,6)*0,07"komíny</t>
  </si>
  <si>
    <t>Součet</t>
  </si>
  <si>
    <t>9</t>
  </si>
  <si>
    <t>Ostatní konstrukce a práce-bourání</t>
  </si>
  <si>
    <t>941211112</t>
  </si>
  <si>
    <t>Montáž lešení řadového rámového lehkého zatížení do 200 kg/m2 š do 0,9 m v do 25 m</t>
  </si>
  <si>
    <t>-2064459624</t>
  </si>
  <si>
    <t>Montáž lešení řadového rámového lehkého pracovního s podlahami s provozním zatížením tř. 3 do 200 kg/m2 šířky tř. SW06 přes 0,6 do 0,9 m, výšky přes 10 do 25 m</t>
  </si>
  <si>
    <t>(61,185+11,685+6,67+1+14,255+1+1+9,29+6,67+1+6,67+1+11,755)*14</t>
  </si>
  <si>
    <t>(14,195+1+1)*10" v místě kde je  1 podlažní objekt</t>
  </si>
  <si>
    <t>9,4*4/2*4"na střeše levý a pravý bok</t>
  </si>
  <si>
    <t>5</t>
  </si>
  <si>
    <t>941211211</t>
  </si>
  <si>
    <t>Příplatek k lešení řadovému rámovému lehkému š 0,9 m v do 25 m za první a ZKD den použití</t>
  </si>
  <si>
    <t>1678126725</t>
  </si>
  <si>
    <t>Montáž lešení řadového rámového lehkého pracovního s podlahami s provozním zatížením tř. 3 do 200 kg/m2 Příplatek za první a každý další den použití lešení k ceně -1111 nebo -1112</t>
  </si>
  <si>
    <t>2101,67*60</t>
  </si>
  <si>
    <t>941111812</t>
  </si>
  <si>
    <t>Demontáž lešení řadového trubkového lehkého s podlahami zatížení do 200 kg/m2 š do 0,9 m v do 25 m</t>
  </si>
  <si>
    <t>661967206</t>
  </si>
  <si>
    <t>Demontáž lešení řadového trubkového lehkého pracovního s podlahami s provozním zatížením tř. 3 do 200 kg/m2 šířky tř. W06 od 0,6 do 0,9 m, výšky přes 10 do 25 m</t>
  </si>
  <si>
    <t>7</t>
  </si>
  <si>
    <t>944511111</t>
  </si>
  <si>
    <t>Montáž ochranné sítě z textilie z umělých vláken</t>
  </si>
  <si>
    <t>1687443327</t>
  </si>
  <si>
    <t>Montáž ochranné sítě zavěšené na konstrukci lešení z textilie z umělých vláken</t>
  </si>
  <si>
    <t>(61,185+11,685+6,67+1+14,255+1+1+9,29+6,67+1+6,67+1+11,755)*2,5"poslední patro</t>
  </si>
  <si>
    <t>(14,195+1+1)*2,5" poslední patro v místě kde je  1 podlažní objekt</t>
  </si>
  <si>
    <t>8</t>
  </si>
  <si>
    <t>944511211</t>
  </si>
  <si>
    <t>Příplatek k ochranné síti za první a ZKD den použití</t>
  </si>
  <si>
    <t>618598242</t>
  </si>
  <si>
    <t>Montáž ochranné sítě Příplatek za první a každý další den použití sítě k ceně -1111</t>
  </si>
  <si>
    <t>373,438*60</t>
  </si>
  <si>
    <t>944611811</t>
  </si>
  <si>
    <t>Demontáž ochranné plachty z textilie z umělých vláken</t>
  </si>
  <si>
    <t>799909614</t>
  </si>
  <si>
    <t>Demontáž ochranné plachty zavěšené na konstrukci lešení z textilie z umělých vláken</t>
  </si>
  <si>
    <t>10</t>
  </si>
  <si>
    <t>944711113</t>
  </si>
  <si>
    <t>Montáž záchytné stříšky š do 2,5 m</t>
  </si>
  <si>
    <t>m</t>
  </si>
  <si>
    <t>1760194904</t>
  </si>
  <si>
    <t>Montáž záchytné stříšky zřizované současně s lehkým nebo těžkým lešením, šířky přes 2,0 do 2,5 m</t>
  </si>
  <si>
    <t>2,5*4</t>
  </si>
  <si>
    <t>11</t>
  </si>
  <si>
    <t>944711213</t>
  </si>
  <si>
    <t>Příplatek k záchytné stříšce š do 2,5 m za první a ZKD den použití</t>
  </si>
  <si>
    <t>782904538</t>
  </si>
  <si>
    <t>Montáž záchytné stříšky Příplatek za první a každý další den použití záchytné stříšky k ceně -1113</t>
  </si>
  <si>
    <t>10*60</t>
  </si>
  <si>
    <t>12</t>
  </si>
  <si>
    <t>944711813</t>
  </si>
  <si>
    <t>Demontáž záchytné stříšky š do 2,5 m</t>
  </si>
  <si>
    <t>-429814635</t>
  </si>
  <si>
    <t>Demontáž záchytné stříšky zřizované současně s lehkým nebo těžkým lešením, šířky přes 2,0 do 2,5 m</t>
  </si>
  <si>
    <t>13</t>
  </si>
  <si>
    <t>946111112</t>
  </si>
  <si>
    <t>Montáž pojízdných věží trubkových/dílcových š do 0,9 m dl do 3,2 m v do 2,5 m</t>
  </si>
  <si>
    <t>kus</t>
  </si>
  <si>
    <t>443824907</t>
  </si>
  <si>
    <t>Montáž pojízdných věží trubkových nebo dílcových s maximálním zatížením podlahy do 200 kg/m2 šířky od 0,6 do 0,9 m, délky do 3,2 m, výšky přes 1,5 m do 2,5 m</t>
  </si>
  <si>
    <t>1 "pro číštění a nástřik krovu</t>
  </si>
  <si>
    <t>14</t>
  </si>
  <si>
    <t>946111212</t>
  </si>
  <si>
    <t>Příplatek k pojízdným věžím š do 0,9 m dl do 3,2 m v do 2,5 m za první a ZKD den použití</t>
  </si>
  <si>
    <t>-303321429</t>
  </si>
  <si>
    <t>Montáž pojízdných věží trubkových nebo dílcových s maximálním zatížením podlahy do 200 kg/m2 Příplatek za první a každý další den použití pojízdného lešení k ceně -1112</t>
  </si>
  <si>
    <t>949101111</t>
  </si>
  <si>
    <t>Lešení pomocné pro objekty pozemních staveb s lešeňovou podlahou v do 1,9 m zatížení do 150 kg/m2</t>
  </si>
  <si>
    <t>335844320</t>
  </si>
  <si>
    <t>Lešení pomocné pracovní pro objekty pozemních staveb pro zatížení do 150 kg/m2, o výšce lešeňové podlahy do 1,9 m</t>
  </si>
  <si>
    <t>18*2*1"18 ks komínů</t>
  </si>
  <si>
    <t>16</t>
  </si>
  <si>
    <t>952902021</t>
  </si>
  <si>
    <t>Čištění budov zametení hladkých podlah</t>
  </si>
  <si>
    <t>1602718993</t>
  </si>
  <si>
    <t>Čištění budov při provádění oprav a udržovacích prací podlah hladkých zametením</t>
  </si>
  <si>
    <t>59,33*11,265+(12,3*5,54)*2</t>
  </si>
  <si>
    <t>17</t>
  </si>
  <si>
    <t>962032631</t>
  </si>
  <si>
    <t>Bourání zdiva komínového nad střechou z cihel na MV nebo MVC</t>
  </si>
  <si>
    <t>-2096889020</t>
  </si>
  <si>
    <t>Bourání zdiva nadzákladového z cihel nebo tvárnic komínového z cihel pálených, šamotových nebo vápenopískových nad střechou na maltu vápennou nebo vápenocementovou</t>
  </si>
  <si>
    <t>(0,6*1,2+0,9*0,6+0,75*0,6+0,75*0,6+0,9*0,6+1,45*0,6+0,75*0,45+1,5*0,6+1,25*0,6+0,6*0,6+0,45*0,45+1,9*0,6+0,9*0,6+0,75*0,45++0,75*0,45+1,9*0,6)*2</t>
  </si>
  <si>
    <t>(1,1*0,45+1,45*0,6)*2</t>
  </si>
  <si>
    <t>18</t>
  </si>
  <si>
    <t>964061331x</t>
  </si>
  <si>
    <t>Šetrné uvolnění zhlaví trámů ze zdiva cihelného průřezu zhlaví do 0,05 m2 včetně vytvoření vzduchové mezery 100 mm kolem trámu, očištění zhlaví , impregnace</t>
  </si>
  <si>
    <t>1248481209</t>
  </si>
  <si>
    <t>Uvolnění zhlaví trámu při jeho výměně pro jakoukoliv délku uložení, ze zdiva cihelného, o průřezu zhlaví do 0,05 m2</t>
  </si>
  <si>
    <t>19</t>
  </si>
  <si>
    <t>978013191</t>
  </si>
  <si>
    <t>Otlučení vnitřní vápenné nebo vápenocementové omítky stěn v rozsahu do 100 %</t>
  </si>
  <si>
    <t>1832042030</t>
  </si>
  <si>
    <t>Otlučení vápenných nebo vápenocementových omítek vnitřních ploch stěn s vyškrabáním spar, s očištěním zdiva, v rozsahu přes 50 do 100 %</t>
  </si>
  <si>
    <t>997</t>
  </si>
  <si>
    <t>Přesun sutě</t>
  </si>
  <si>
    <t>20</t>
  </si>
  <si>
    <t>997013002</t>
  </si>
  <si>
    <t>Vyklizení ulehlé suti z prostorů do 15 m2 s naložením z hl do 10 m</t>
  </si>
  <si>
    <t>-496796669</t>
  </si>
  <si>
    <t>Vyklizení ulehlé suti na vzdálenost do 3 m od okraje vyklízeného prostoru nebo s naložením na dopravní prostředek z prostorů o půdorysné ploše do 15 m2 z výšky (hloubky) do 10 m</t>
  </si>
  <si>
    <t>5"předpoklad vyklízení stávající sutě z půdy</t>
  </si>
  <si>
    <t>997013154</t>
  </si>
  <si>
    <t>Vnitrostaveništní doprava suti a vybouraných hmot pro budovy v do 15 m s omezením mechanizace</t>
  </si>
  <si>
    <t>t</t>
  </si>
  <si>
    <t>-998227690</t>
  </si>
  <si>
    <t>Vnitrostaveništní doprava suti a vybouraných hmot vodorovně do 50 m svisle s omezením mechanizace pro budovy a haly výšky přes 12 do 15 m</t>
  </si>
  <si>
    <t>44,256+36,869"automaticky</t>
  </si>
  <si>
    <t>22</t>
  </si>
  <si>
    <t>997013312</t>
  </si>
  <si>
    <t>Montáž a demontáž shozu suti v do 20 m</t>
  </si>
  <si>
    <t>415049424</t>
  </si>
  <si>
    <t>Shoz suti montáž a demontáž shozu výšky přes 10 do 20 m</t>
  </si>
  <si>
    <t>23</t>
  </si>
  <si>
    <t>997013322</t>
  </si>
  <si>
    <t>Příplatek k shozu suti v do 20 m za první a ZKD den použití</t>
  </si>
  <si>
    <t>363559069</t>
  </si>
  <si>
    <t>Shoz suti montáž a demontáž shozu výšky Příplatek za první a každý další den použití shozu k ceně -3312</t>
  </si>
  <si>
    <t>14*60</t>
  </si>
  <si>
    <t>24</t>
  </si>
  <si>
    <t>997013509</t>
  </si>
  <si>
    <t>Příplatek k odvozu suti a vybouraných hmot na skládku ZKD 1 km přes 1 km</t>
  </si>
  <si>
    <t>-538874415</t>
  </si>
  <si>
    <t>Odvoz suti a vybouraných hmot na skládku nebo meziskládku se složením, na vzdálenost Příplatek k ceně za každý další i započatý 1 km přes 1 km</t>
  </si>
  <si>
    <t>81,125"automat. vypočítáno</t>
  </si>
  <si>
    <t>25</t>
  </si>
  <si>
    <t>997013511</t>
  </si>
  <si>
    <t>Odvoz suti a vybouraných hmot z meziskládky na skládku do 1 km s naložením a se složením</t>
  </si>
  <si>
    <t>-321346694</t>
  </si>
  <si>
    <t>Odvoz suti a vybouraných hmot z meziskládky na skládku s naložením a se složením, na vzdálenost do 1 km</t>
  </si>
  <si>
    <t>26</t>
  </si>
  <si>
    <t>997013803</t>
  </si>
  <si>
    <t>Poplatek za uložení stavebního odpadu z keramických materiálů na skládce (skládkovné)</t>
  </si>
  <si>
    <t>1694703843</t>
  </si>
  <si>
    <t>Poplatek za uložení stavebního odpadu na skládce (skládkovné) z keramických materiálů</t>
  </si>
  <si>
    <t>44,256"automaticky</t>
  </si>
  <si>
    <t>27</t>
  </si>
  <si>
    <t>997013811</t>
  </si>
  <si>
    <t>Poplatek za uložení stavebního dřevěného odpadu na skládce (skládkovné)</t>
  </si>
  <si>
    <t>-1311570489</t>
  </si>
  <si>
    <t>Poplatek za uložení stavebního odpadu na skládce (skládkovné) dřevěného</t>
  </si>
  <si>
    <t>17,367"bednění</t>
  </si>
  <si>
    <t>28</t>
  </si>
  <si>
    <t>997013814</t>
  </si>
  <si>
    <t>Poplatek za uložení stavebního odpadu z izolačních hmot na skládce (skládkovné)</t>
  </si>
  <si>
    <t>-674121686</t>
  </si>
  <si>
    <t>Poplatek za uložení stavebního odpadu na skládce (skládkovné) z izolačních materiálů</t>
  </si>
  <si>
    <t>10,99+6,484"šindel + lepenka+ geotextilie</t>
  </si>
  <si>
    <t>998</t>
  </si>
  <si>
    <t>Přesun hmot</t>
  </si>
  <si>
    <t>29</t>
  </si>
  <si>
    <t>998017003</t>
  </si>
  <si>
    <t>Přesun hmot s omezením mechanizace pro budovy v do 24 m</t>
  </si>
  <si>
    <t>-642978328</t>
  </si>
  <si>
    <t>Přesun hmot pro budovy občanské výstavby, bydlení, výrobu a služby s omezením mechanizace vodorovná dopravní vzdálenost do 100 m pro budovy s jakoukoliv nosnou konstrukcí výšky přes 12 do 24 m</t>
  </si>
  <si>
    <t>PSV</t>
  </si>
  <si>
    <t>Práce a dodávky PSV</t>
  </si>
  <si>
    <t>712</t>
  </si>
  <si>
    <t>Povlakové krytiny</t>
  </si>
  <si>
    <t>30</t>
  </si>
  <si>
    <t>712400845</t>
  </si>
  <si>
    <t>Demontáž ventilační hlavice na ploché střeše sklonu do 30°</t>
  </si>
  <si>
    <t>-933855769</t>
  </si>
  <si>
    <t>Odstranění ze střech šikmých přes 10 st. do 30 st. doplňků ventilační hlavice</t>
  </si>
  <si>
    <t>713</t>
  </si>
  <si>
    <t>Izolace tepelné</t>
  </si>
  <si>
    <t>31</t>
  </si>
  <si>
    <t>713114413</t>
  </si>
  <si>
    <t>Tepelná foukaná izolace z čedičových  vláken vodorovná volná tl.300 mm hydrofobizovaná  Reakce na oheň A1 obj. hmotnost 30-50 kg/m3 , λD = 0,047 - 0,037 W/mK</t>
  </si>
  <si>
    <t>-1529136857</t>
  </si>
  <si>
    <t>Tepelná foukaná izolace vodorovných konstrukcí z čedičových vláken nižší objemové hmotnosti otevřená volně foukaná, tloušťky vrstvy přes 250 do 300 mm</t>
  </si>
  <si>
    <t>(59,33*11,265+(12,3*5,54)*2)*0,3</t>
  </si>
  <si>
    <t>32</t>
  </si>
  <si>
    <t>M</t>
  </si>
  <si>
    <t>627502000x</t>
  </si>
  <si>
    <t>D+M fólie papírová lepenka  role 1,05 x 150 m-protiprachová  ochrana izolace</t>
  </si>
  <si>
    <t>70647592</t>
  </si>
  <si>
    <t>fólie impregnovaná papírová oddělující potěry role 1,3 x 100 m</t>
  </si>
  <si>
    <t>(59,33*11,265+(12,3*5,54)*2)</t>
  </si>
  <si>
    <t>804,636*1,1 'Přepočtené koeficientem množství</t>
  </si>
  <si>
    <t>33</t>
  </si>
  <si>
    <t>998713103</t>
  </si>
  <si>
    <t>Přesun hmot tonážní pro izolace tepelné v objektech v do 24 m</t>
  </si>
  <si>
    <t>630469063</t>
  </si>
  <si>
    <t>Přesun hmot pro izolace tepelné stanovený z hmotnosti přesunovaného materiálu vodorovná dopravní vzdálenost do 50 m v objektech výšky přes 12 m do 24 m</t>
  </si>
  <si>
    <t>762</t>
  </si>
  <si>
    <t>Konstrukce tesařské</t>
  </si>
  <si>
    <t>34</t>
  </si>
  <si>
    <t>762083121</t>
  </si>
  <si>
    <t>Impregnace řeziva proti dřevokaznému hmyzu, houbám a plísním máčením třída ohrožení 1 a 2</t>
  </si>
  <si>
    <t>-565385975</t>
  </si>
  <si>
    <t>Práce společné pro tesařské konstrukce impregnace řeziva máčením proti dřevokaznému hmyzu, houbám a plísním, třída ohrožení 1 a 2 (dřevo v interiéru)</t>
  </si>
  <si>
    <t>28,044"prkna bednění</t>
  </si>
  <si>
    <t>15 "nové prvky krovu</t>
  </si>
  <si>
    <t>2,04 "prkna lávka</t>
  </si>
  <si>
    <t>2,424"rošt lávky</t>
  </si>
  <si>
    <t>35</t>
  </si>
  <si>
    <t>762211140</t>
  </si>
  <si>
    <t>Dioplnění+Montáž schodiště přímočarého z fošen bez podstupnice šířka ramene do 1,5 m</t>
  </si>
  <si>
    <t>-486342970</t>
  </si>
  <si>
    <t>Montáž schodiště přímočarého bez podstupnic, šířka ramene přes 1,00 do 1,50 m, stupně z fošen</t>
  </si>
  <si>
    <t>0,75*2</t>
  </si>
  <si>
    <t>36</t>
  </si>
  <si>
    <t>762332132</t>
  </si>
  <si>
    <t>Montáž vázaných kcí krovů pravidelných z hraněného řeziva průřezové plochy do 224 cm2</t>
  </si>
  <si>
    <t>573060072</t>
  </si>
  <si>
    <t>Montáž vázaných konstrukcí krovů střech pultových, sedlových, valbových, stanových čtvercového nebo obdélníkového půdorysu, z řeziva hraněného průřezové plochy přes 120 do 224 cm2</t>
  </si>
  <si>
    <t>694 "předpoklad projektanta výměny trámů na 15 m3</t>
  </si>
  <si>
    <t>37</t>
  </si>
  <si>
    <t>605120110</t>
  </si>
  <si>
    <t>řezivo jehličnaté hranol jakost I nad 120 cm2</t>
  </si>
  <si>
    <t>1253932274</t>
  </si>
  <si>
    <t>15 "předpoklad projektanta</t>
  </si>
  <si>
    <t>38</t>
  </si>
  <si>
    <t>762341210</t>
  </si>
  <si>
    <t>Montáž bednění střech rovných a šikmých sklonu do 60° z hrubých prken na sraz</t>
  </si>
  <si>
    <t>-1317416911</t>
  </si>
  <si>
    <t>Bednění a laťování montáž bednění střech rovných a šikmých sklonu do 60 st. s vyřezáním otvorů z prken hrubých na sraz tl. do 32 mm</t>
  </si>
  <si>
    <t>((61,185+48,045)/2*7,505)"hlavní plocha</t>
  </si>
  <si>
    <t>(13,135*7,505/2)*2"levý +pravý trojúhelník</t>
  </si>
  <si>
    <t>(14,195*7,505/2)*2"spodní trojúhelníky</t>
  </si>
  <si>
    <t>((12,285+12,285)/2*7,505)*2"levý +pravý lichoběžník</t>
  </si>
  <si>
    <t>((23,52+9,29)/2*7,505)"prostřední lichoběžník</t>
  </si>
  <si>
    <t>((6,125+6,67)/2*7,505)*4"malé lichoběžníky</t>
  </si>
  <si>
    <t>57,284" ztratné 5 %</t>
  </si>
  <si>
    <t>Mezisoučet</t>
  </si>
  <si>
    <t>-(2,12*0,75)"komín</t>
  </si>
  <si>
    <t>-0,5*0,5*7"výlezy</t>
  </si>
  <si>
    <t>39</t>
  </si>
  <si>
    <t>605151110</t>
  </si>
  <si>
    <t>řezivo jehličnaté boční prkno jakost I.-II. 2 - 3 cm</t>
  </si>
  <si>
    <t>792896823</t>
  </si>
  <si>
    <t>1168,512*0,024</t>
  </si>
  <si>
    <t>40</t>
  </si>
  <si>
    <t>762341811</t>
  </si>
  <si>
    <t>Demontáž bednění střech z prken</t>
  </si>
  <si>
    <t>1650283916</t>
  </si>
  <si>
    <t>Demontáž bednění a laťování bednění střech rovných, obloukových, sklonu do 60 st. se všemi nadstřešními konstrukcemi z prken hrubých, hoblovaných tl. do 32 mm</t>
  </si>
  <si>
    <t>-(0,6*1,2+0,9*0,6+0,75*0,6+0,75*0,6+0,9*0,6+1,45*0,6+0,75*0,45+1,5*0,6+1,25*0,6+0,6*0,6+0,45*0,45+1,9*0,6+0,9*0,6+0,75*0,45++0,75*0,45+1,9*0,6)"komíny</t>
  </si>
  <si>
    <t>-(1,1*0,45+1,45*0,6+2,12*0,75)"komíny</t>
  </si>
  <si>
    <t>-0,5*0,5*6"výlezy</t>
  </si>
  <si>
    <t>41</t>
  </si>
  <si>
    <t>762342214</t>
  </si>
  <si>
    <t>Montáž laťování na střechách jednoduchých sklonu do 60° osové vzdálenosti do 360 mm</t>
  </si>
  <si>
    <t>1983229189</t>
  </si>
  <si>
    <t>Bednění a laťování montáž laťování střech jednoduchých sklonu do 60 st. při osové vzdálenosti latí přes 150 do 360 mm</t>
  </si>
  <si>
    <t>42</t>
  </si>
  <si>
    <t>605141130</t>
  </si>
  <si>
    <t>řezivo jehličnaté,střešní latě impregnované dl 2 - 3,5 m</t>
  </si>
  <si>
    <t>71745521</t>
  </si>
  <si>
    <t>4100*0,03*0,05"latě dle tabulky řeziva</t>
  </si>
  <si>
    <t>1200*0,05*0,05"kontralatě</t>
  </si>
  <si>
    <t>9,15*1,1 'Přepočtené koeficientem množství</t>
  </si>
  <si>
    <t>43</t>
  </si>
  <si>
    <t>762521108</t>
  </si>
  <si>
    <t>Položení podlahy z hrubých fošen na sraz</t>
  </si>
  <si>
    <t>1360647411</t>
  </si>
  <si>
    <t>Položení podlah nehoblovaných na sraz z fošen hrubých</t>
  </si>
  <si>
    <t>85"dle tabulky řeziva</t>
  </si>
  <si>
    <t>44</t>
  </si>
  <si>
    <t>605110210</t>
  </si>
  <si>
    <t>řezivo jehličnaté - středové SM/BO tl. 33-100 mm, jakost II, 3-5 m</t>
  </si>
  <si>
    <t>-1001461268</t>
  </si>
  <si>
    <t>řezivo jehličnaté - středové SM tl. 33-100 mm, jakost II, 2 - 3,5 m</t>
  </si>
  <si>
    <t>85*0,024</t>
  </si>
  <si>
    <t>45</t>
  </si>
  <si>
    <t>762526110</t>
  </si>
  <si>
    <t>Položení polštáře pod podlahy při osové vzdálenosti 65 cm</t>
  </si>
  <si>
    <t>-1702891501</t>
  </si>
  <si>
    <t>Položení podlah položení polštářů pod podlahy osové vzdálenosti do 650 mm</t>
  </si>
  <si>
    <t>85 "rošt lávky  dle výkazu řeziva</t>
  </si>
  <si>
    <t>46</t>
  </si>
  <si>
    <t>605121110</t>
  </si>
  <si>
    <t>řezivo jehličnaté hranol  středový jakost I-II 80x80 - 140x140 mm délka 3 - 5 m</t>
  </si>
  <si>
    <t>840082074</t>
  </si>
  <si>
    <t>řezivo jehličnaté hranol jakost I-II délka 2 - 3,5 m</t>
  </si>
  <si>
    <t>2,24"rošt lávky dle tabulky řeziva</t>
  </si>
  <si>
    <t>2,24*1,1 'Přepočtené koeficientem množství</t>
  </si>
  <si>
    <t>47</t>
  </si>
  <si>
    <t>762795000</t>
  </si>
  <si>
    <t>Spojovací prostředky pro montáž prostorových vázaných kcí</t>
  </si>
  <si>
    <t>1632001855</t>
  </si>
  <si>
    <t>Spojovací prostředky prostorových vázaných konstrukcí hřebíky, svory, fixační prkna</t>
  </si>
  <si>
    <t>48</t>
  </si>
  <si>
    <t>998762103</t>
  </si>
  <si>
    <t>Přesun hmot tonážní pro kce tesařské v objektech v do 24 m</t>
  </si>
  <si>
    <t>1431701993</t>
  </si>
  <si>
    <t>Přesun hmot pro konstrukce tesařské stanovený z hmotnosti přesunovaného materiálu vodorovná dopravní vzdálenost do 50 m v objektech výšky přes 12 do 24 m</t>
  </si>
  <si>
    <t>764</t>
  </si>
  <si>
    <t>Konstrukce klempířské</t>
  </si>
  <si>
    <t>49</t>
  </si>
  <si>
    <t>764001801</t>
  </si>
  <si>
    <t>Demontáž podkladního plechu do suti</t>
  </si>
  <si>
    <t>576871279</t>
  </si>
  <si>
    <t>Demontáž klempířských konstrukcí podkladního plechu do suti</t>
  </si>
  <si>
    <t>50</t>
  </si>
  <si>
    <t>764001891</t>
  </si>
  <si>
    <t>Demontáž úžlabí do suti</t>
  </si>
  <si>
    <t>-1226787017</t>
  </si>
  <si>
    <t>Demontáž klempířských konstrukcí oplechování úžlabí do suti</t>
  </si>
  <si>
    <t>10*4</t>
  </si>
  <si>
    <t>51</t>
  </si>
  <si>
    <t>764002811</t>
  </si>
  <si>
    <t>Demontáž okapového plechu do suti v krytině povlakové</t>
  </si>
  <si>
    <t>-1600533652</t>
  </si>
  <si>
    <t>Demontáž klempířských konstrukcí okapového plechu do suti, v krytině povlakové</t>
  </si>
  <si>
    <t>13,135+61,185+13,135+11,685+6,67+14,255+6,67+9,29+14,195+6,67+11,755</t>
  </si>
  <si>
    <t>52</t>
  </si>
  <si>
    <t>764002821</t>
  </si>
  <si>
    <t>Demontáž střešního výlezu do suti</t>
  </si>
  <si>
    <t>-1253403192</t>
  </si>
  <si>
    <t>Demontáž klempířských konstrukcí střešního výlezu do suti</t>
  </si>
  <si>
    <t>53</t>
  </si>
  <si>
    <t>764002831</t>
  </si>
  <si>
    <t>Demontáž sněhového zachytávače do suti</t>
  </si>
  <si>
    <t>2025272133</t>
  </si>
  <si>
    <t>Demontáž klempířských konstrukcí sněhového zachytávače do suti</t>
  </si>
  <si>
    <t>54</t>
  </si>
  <si>
    <t>764002871</t>
  </si>
  <si>
    <t>Demontáž lemování zdí do suti</t>
  </si>
  <si>
    <t>-1766286383</t>
  </si>
  <si>
    <t>Demontáž klempířských konstrukcí lemování zdí do suti</t>
  </si>
  <si>
    <t>(0,9+0,9+0,6+0,6)*19"průměrný rozměr komína</t>
  </si>
  <si>
    <t>55</t>
  </si>
  <si>
    <t>764003801</t>
  </si>
  <si>
    <t>Demontáž lemování trub, konzol, držáků, ventilačních nástavců a jiných kusových prvků do suti</t>
  </si>
  <si>
    <t>857716255</t>
  </si>
  <si>
    <t>Demontáž klempířských konstrukcí lemování trub, konzol, držáků, ventilačních nástavců a ostatních kusových prvků do suti</t>
  </si>
  <si>
    <t>10"předpoklad</t>
  </si>
  <si>
    <t>56</t>
  </si>
  <si>
    <t>764004801</t>
  </si>
  <si>
    <t>Demontáž podokapního žlabu do suti</t>
  </si>
  <si>
    <t>527450355</t>
  </si>
  <si>
    <t>Demontáž klempířských konstrukcí žlabu podokapního do suti</t>
  </si>
  <si>
    <t>57</t>
  </si>
  <si>
    <t>764004861</t>
  </si>
  <si>
    <t>Demontáž svodu do suti</t>
  </si>
  <si>
    <t>58526981</t>
  </si>
  <si>
    <t>Demontáž klempířských konstrukcí svodu do suti</t>
  </si>
  <si>
    <t>6*14</t>
  </si>
  <si>
    <t>58</t>
  </si>
  <si>
    <t>764011611</t>
  </si>
  <si>
    <t>Podkladní plech z Pz s upraveným povrchem rš 150 mm</t>
  </si>
  <si>
    <t>-2147286671</t>
  </si>
  <si>
    <t>Podkladní plech z pozinkovaného plechu s povrchovou úpravou rš 150 mm</t>
  </si>
  <si>
    <t>180 "pod okapnici</t>
  </si>
  <si>
    <t>59</t>
  </si>
  <si>
    <t>764203156</t>
  </si>
  <si>
    <t>D+Montáž sněhového zachytávače pro krytiny průběžného dvoutrubkového</t>
  </si>
  <si>
    <t>-737231671</t>
  </si>
  <si>
    <t>Montáž oplechování střešních prvků sněhového zachytávače průbežného dvoutrubkového</t>
  </si>
  <si>
    <t>170,5 "dle tabulky klemp. prvků</t>
  </si>
  <si>
    <t>60</t>
  </si>
  <si>
    <t>764212607</t>
  </si>
  <si>
    <t>Oplechování úžlabí z Pz s povrchovou úpravou rš 670 mm</t>
  </si>
  <si>
    <t>586330357</t>
  </si>
  <si>
    <t>Oplechování střešních prvků z pozinkovaného plechu s povrchovou úpravou úžlabí rš 670 mm</t>
  </si>
  <si>
    <t>45,8"dle tabulky kl. prvků</t>
  </si>
  <si>
    <t>61</t>
  </si>
  <si>
    <t>764311619</t>
  </si>
  <si>
    <t>Lemování rovných zdí střech s krytinou skládanou z Pz s povrchovou úpravou rš 800 mm</t>
  </si>
  <si>
    <t>715754343</t>
  </si>
  <si>
    <t>Lemování zdí z pozinkovaného plechu s povrchovou úpravou boční nebo horní rovné, střech s krytinou skládanou mimo prejzovou rš 800 mm</t>
  </si>
  <si>
    <t>5,8"dle tabulky prvků</t>
  </si>
  <si>
    <t>62</t>
  </si>
  <si>
    <t>764541405</t>
  </si>
  <si>
    <t>Žlab podokapní půlkruhový z TiZn předzvětralého plechu rš 330 mm</t>
  </si>
  <si>
    <t>-1041605949</t>
  </si>
  <si>
    <t>Žlab podokapní z titanzinkového předzvětralého plechu včetně háků a čel půlkruhový rš 330 mm</t>
  </si>
  <si>
    <t>180" dle tabulky kl. prvků</t>
  </si>
  <si>
    <t>63</t>
  </si>
  <si>
    <t>764541447</t>
  </si>
  <si>
    <t>Kotlík oválný (trychtýřový) pro podokapní žlaby z TiZn předzvětralého plechu 330/120 mm</t>
  </si>
  <si>
    <t>204331787</t>
  </si>
  <si>
    <t>Žlab podokapní z titanzinkového předzvětralého plechu včetně háků a čel kotlík oválný (trychtýřový), rš žlabu/průměr svodu 330/120 mm</t>
  </si>
  <si>
    <t>64</t>
  </si>
  <si>
    <t>764548424</t>
  </si>
  <si>
    <t>Svody kruhové včetně objímek, kolen, odskoků z TiZn předzvětralého plechu průměru 120 mm</t>
  </si>
  <si>
    <t>700539207</t>
  </si>
  <si>
    <t>Svod z titanzinkového předzvětralého plechu včetně objímek, kolen a odskoků kruhový, průměru 120 mm</t>
  </si>
  <si>
    <t>84"dle tabulky kl. prvků</t>
  </si>
  <si>
    <t>65</t>
  </si>
  <si>
    <t>998764103</t>
  </si>
  <si>
    <t>Přesun hmot tonážní pro konstrukce klempířské v objektech v do 24 m</t>
  </si>
  <si>
    <t>-78783466</t>
  </si>
  <si>
    <t>Přesun hmot pro konstrukce klempířské stanovený z hmotnosti přesunovaného materiálu vodorovná dopravní vzdálenost do 50 m v objektech výšky přes 12 do 24 m</t>
  </si>
  <si>
    <t>765</t>
  </si>
  <si>
    <t>Krytina skládaná</t>
  </si>
  <si>
    <t>66</t>
  </si>
  <si>
    <t>765111203</t>
  </si>
  <si>
    <t>Montáž krytiny keramické okapní jednoduchá větrací mřížka</t>
  </si>
  <si>
    <t>1123941236</t>
  </si>
  <si>
    <t>Montáž krytiny keramické okapové hrany s jednoduchou větrací mřížkou</t>
  </si>
  <si>
    <t>180+180</t>
  </si>
  <si>
    <t>67</t>
  </si>
  <si>
    <t>596602020</t>
  </si>
  <si>
    <t>mřížka ochranná větrací jednoduchá 100/5,5 cm (černá)</t>
  </si>
  <si>
    <t>-1683882229</t>
  </si>
  <si>
    <t>68</t>
  </si>
  <si>
    <t>765111204</t>
  </si>
  <si>
    <t>Montáž krytiny keramické okapní vysoká větrací mřížka s hřebenem</t>
  </si>
  <si>
    <t>-450559559</t>
  </si>
  <si>
    <t>Montáž krytiny keramické okapové hrany s vysokou větrací mřížkou s hřebenem</t>
  </si>
  <si>
    <t>(12,285+23,52+12,245+6,125+6,125)*2</t>
  </si>
  <si>
    <t>69</t>
  </si>
  <si>
    <t>596602040</t>
  </si>
  <si>
    <t>mřížka ochranná větrací s vysokým větracím průřezem s hřebenem (černá)1 bm</t>
  </si>
  <si>
    <t>-43481298</t>
  </si>
  <si>
    <t>70</t>
  </si>
  <si>
    <t>765131001</t>
  </si>
  <si>
    <t>D+Montáž vláknocementové krytiny do 30°skládané z pravoúhlých formátů jednoduché krytí do 10ks/m2</t>
  </si>
  <si>
    <t>-1342633272</t>
  </si>
  <si>
    <t>Montáž vláknocementové krytiny skládané sklonu střechy do 30 st. jednoduché krytí z pravoúhlých formátů, počet desek do 10 ks/m2</t>
  </si>
  <si>
    <t>57,284" skládané přesahy 5 %</t>
  </si>
  <si>
    <t>-2,12*0,75"komín</t>
  </si>
  <si>
    <t>1168,762*1,02 'Přepočtené koeficientem množství</t>
  </si>
  <si>
    <t>71</t>
  </si>
  <si>
    <t>765135001</t>
  </si>
  <si>
    <t>Montáž střešních doplňků skládané vláknocementové krytiny plochy do 0,2m2</t>
  </si>
  <si>
    <t>1982008545</t>
  </si>
  <si>
    <t>Montáž střešních doplňků vláknocementové krytiny skládané speciálních desek větracích hlavic, ventilačních prostupů, anténních prostupů, prostupových hlavic, kovových univerzálních apod., plochy jednotlivě do 0,2 m2</t>
  </si>
  <si>
    <t>72</t>
  </si>
  <si>
    <t>591611480</t>
  </si>
  <si>
    <t>hlavice větrací LG 200-plast pro šablony VC</t>
  </si>
  <si>
    <t>-1681811460</t>
  </si>
  <si>
    <t>hlavice větrací plast pro šablony vláknocementové krytiny</t>
  </si>
  <si>
    <t>16" ozn. K09dle tabulky klemp. prvků</t>
  </si>
  <si>
    <t>73</t>
  </si>
  <si>
    <t>765135011</t>
  </si>
  <si>
    <t>Montáž střešních výlezů skládané vláknocementové krytiny plochy do 0,25m2</t>
  </si>
  <si>
    <t>1543637067</t>
  </si>
  <si>
    <t>Montáž střešních doplňků vláknocementové krytiny skládané střešních výlezů, plochy jednotlivě do 0,25 m2</t>
  </si>
  <si>
    <t>5" dle tabulky kl. prvků K 10</t>
  </si>
  <si>
    <t>7 "dle tabulky klemp. prvků K08</t>
  </si>
  <si>
    <t>74</t>
  </si>
  <si>
    <t>591611540</t>
  </si>
  <si>
    <t>výlez na střechu 750x830 plech hliníkový pro VC kryt</t>
  </si>
  <si>
    <t>1046199019</t>
  </si>
  <si>
    <t>výlez na střechu 750x830 plech hliníkový pro vláknocementové krytiny</t>
  </si>
  <si>
    <t>75</t>
  </si>
  <si>
    <t>591646230</t>
  </si>
  <si>
    <t>prostup anténní 450x550 plast,D 60 mm, pro A5,B8</t>
  </si>
  <si>
    <t>-745074184</t>
  </si>
  <si>
    <t>prostup anténní pro vláknocementovou krytinu vlnitou 450x550 plast D 60 mm</t>
  </si>
  <si>
    <t>76</t>
  </si>
  <si>
    <t>765151801</t>
  </si>
  <si>
    <t>Demontáž krytiny skládané  do suti</t>
  </si>
  <si>
    <t>670048126</t>
  </si>
  <si>
    <t>Demontáž krytiny bitumenové ze šindelů sklonu do 30 st. do suti</t>
  </si>
  <si>
    <t>77</t>
  </si>
  <si>
    <t>765191023</t>
  </si>
  <si>
    <t>Montáž pojistné hydroizolační fólie kladené ve sklonu přes 20° s lepenými spoji na bednění</t>
  </si>
  <si>
    <t>481919341</t>
  </si>
  <si>
    <t>Montáž pojistné hydroizolační fólie kladené ve sklonu přes 20 st. s lepenými přesahy na bednění nebo tepelnou izolaci</t>
  </si>
  <si>
    <t>1157,782*1,02 'Přepočtené koeficientem množství</t>
  </si>
  <si>
    <t>78</t>
  </si>
  <si>
    <t>283292950</t>
  </si>
  <si>
    <t>membrána  Paropropustná thermoreflexní folie podstřešní vysoce difúzní 190 GRAMŮ</t>
  </si>
  <si>
    <t>1321761566</t>
  </si>
  <si>
    <t>membrána podstřešní (reakce na oheň - třída E) 150 g/m2 s aplikovanou spojovací páskou</t>
  </si>
  <si>
    <t>1157,782</t>
  </si>
  <si>
    <t>1157,782*1,11 'Přepočtené koeficientem množství</t>
  </si>
  <si>
    <t>79</t>
  </si>
  <si>
    <t>765191901</t>
  </si>
  <si>
    <t>Demontáž pojistné hydroizolační fólie kladené ve sklonu do 30°</t>
  </si>
  <si>
    <t>-1690391718</t>
  </si>
  <si>
    <t>Demontáž pojistné hydroizolační fólie kladené ve sklonu do 30 st.</t>
  </si>
  <si>
    <t>1157,782*2"lepenka a geotextilie</t>
  </si>
  <si>
    <t>80</t>
  </si>
  <si>
    <t>998765103</t>
  </si>
  <si>
    <t>Přesun hmot tonážní pro krytiny skládané v objektech v do 24 m</t>
  </si>
  <si>
    <t>-173546062</t>
  </si>
  <si>
    <t>Přesun hmot pro krytiny skládané stanovený z hmotnosti přesunovaného materiálu vodorovná dopravní vzdálenost do 50 m na objektech výšky přes 12 do 24 m</t>
  </si>
  <si>
    <t>767</t>
  </si>
  <si>
    <t>Konstrukce zámečnické</t>
  </si>
  <si>
    <t>81</t>
  </si>
  <si>
    <t>767851104</t>
  </si>
  <si>
    <t>Montáž lávek komínových - kompletní celé lávky</t>
  </si>
  <si>
    <t>-1281476092</t>
  </si>
  <si>
    <t>Montáž komínových lávek kompletní celé lávky</t>
  </si>
  <si>
    <t>0,600*6" K.07</t>
  </si>
  <si>
    <t>82</t>
  </si>
  <si>
    <t>628664230</t>
  </si>
  <si>
    <t>komínová lávka TopSec</t>
  </si>
  <si>
    <t>1313324026</t>
  </si>
  <si>
    <t>lávka komínová krytiny z asfaltového šindele</t>
  </si>
  <si>
    <t>83</t>
  </si>
  <si>
    <t>767996702</t>
  </si>
  <si>
    <t>Demontáž a zpětná montáž stožáru do 100 kg-ozn. 10 pudorys bourání</t>
  </si>
  <si>
    <t>kplt</t>
  </si>
  <si>
    <t>1368964117</t>
  </si>
  <si>
    <t>Demontáž ostatních zámečnických konstrukcí o hmotnosti jednotlivých dílů řezáním přes 50 do 100 kg</t>
  </si>
  <si>
    <t>84</t>
  </si>
  <si>
    <t>998767103</t>
  </si>
  <si>
    <t>Přesun hmot tonážní pro zámečnické konstrukce v objektech v do 24 m</t>
  </si>
  <si>
    <t>1068768643</t>
  </si>
  <si>
    <t>Přesun hmot pro zámečnické konstrukce stanovený z hmotnosti přesunovaného materiálu vodorovná dopravní vzdálenost do 50 m v objektech výšky přes 12 do 24 m</t>
  </si>
  <si>
    <t>783</t>
  </si>
  <si>
    <t>Dokončovací práce - nátěry</t>
  </si>
  <si>
    <t>85</t>
  </si>
  <si>
    <t>783213121</t>
  </si>
  <si>
    <t>Napouštěcí dvojnásobný syntetický fungicidní nátěr tesařských konstrukcí zabudovaných do konstrukce</t>
  </si>
  <si>
    <t>-90263397</t>
  </si>
  <si>
    <t>Napouštěcí nátěr tesařských konstrukcí zabudovaných do konstrukce proti dřevokazným houbám, hmyzu a plísním dvojnásobný syntetický</t>
  </si>
  <si>
    <t>300"předpoklad stávající prvky krovu</t>
  </si>
  <si>
    <t>86</t>
  </si>
  <si>
    <t>783827443</t>
  </si>
  <si>
    <t>Krycí dvojnásobný silikátový nátěr omítek stupně členitosti 3</t>
  </si>
  <si>
    <t>-586269050</t>
  </si>
  <si>
    <t>Krycí (ochranný ) nátěr omítek dvojnásobný hladkých omítek hladkých, zrnitých tenkovrstvých nebo štukových stupně členitosti 3 silikátový</t>
  </si>
  <si>
    <t>(2,12+0,45+0,3+0,3+1,22++0,15+0,6+0,6)*1,8"komínová hlava nad střechou</t>
  </si>
  <si>
    <t>784</t>
  </si>
  <si>
    <t>Dokončovací práce - malby a tapety</t>
  </si>
  <si>
    <t>87</t>
  </si>
  <si>
    <t>784111005</t>
  </si>
  <si>
    <t>Oprášení (ometení ) podkladu v místnostech výšky přes 5,00 m</t>
  </si>
  <si>
    <t>552416214</t>
  </si>
  <si>
    <t>Oprášení (ometení) podkladu v místnostech výšky přes 5,00 m</t>
  </si>
  <si>
    <t>300 "ometení stáv. prvků krovu</t>
  </si>
  <si>
    <t>Práce a dodávky M</t>
  </si>
  <si>
    <t>22-M</t>
  </si>
  <si>
    <t>Montáže technologických zařízení pro občanské stavby</t>
  </si>
  <si>
    <t>88</t>
  </si>
  <si>
    <t>220111728</t>
  </si>
  <si>
    <t>Demontáž a zpětná montáž  hromosvodu s doplněním prvků a revizí</t>
  </si>
  <si>
    <t>-849942244</t>
  </si>
  <si>
    <t>Montáž svodového vodiče včetně montáže vodičů do podpěr, s naměřením přípojnice, uříznutí vodiče a jeho vyrovnání z tyčí z FeZn</t>
  </si>
  <si>
    <t>VRN</t>
  </si>
  <si>
    <t>Vedlejší rozpočtové náklady</t>
  </si>
  <si>
    <t>VRN1</t>
  </si>
  <si>
    <t xml:space="preserve"> Projektové práce</t>
  </si>
  <si>
    <t>89</t>
  </si>
  <si>
    <t>013254000</t>
  </si>
  <si>
    <t>Dokumentace skutečného provedení stavby</t>
  </si>
  <si>
    <t>soub</t>
  </si>
  <si>
    <t>1024</t>
  </si>
  <si>
    <t>1309798316</t>
  </si>
  <si>
    <t>Průzkumné, geodetické a projektové práce projektové práce dokumentace stavby (výkresová a textová) skutečného provedení stavby</t>
  </si>
  <si>
    <t>VRN3</t>
  </si>
  <si>
    <t>Zařízení staveniště</t>
  </si>
  <si>
    <t>90</t>
  </si>
  <si>
    <t>032002000</t>
  </si>
  <si>
    <t>Vybavení staveniště</t>
  </si>
  <si>
    <t>190792330</t>
  </si>
  <si>
    <t>Hlavní tituly průvodních činností a nákladů zařízení staveniště vybavení staveniště</t>
  </si>
  <si>
    <t>91</t>
  </si>
  <si>
    <t>034002000</t>
  </si>
  <si>
    <t>Zabezpečení staveniště</t>
  </si>
  <si>
    <t>1663724432</t>
  </si>
  <si>
    <t>Hlavní tituly průvodních činností a nákladů zařízení staveniště zabezpečení staveniště</t>
  </si>
  <si>
    <t>92</t>
  </si>
  <si>
    <t>034103000</t>
  </si>
  <si>
    <t>Energie pro zařízení staveniště</t>
  </si>
  <si>
    <t>-1689527346</t>
  </si>
  <si>
    <t>Zařízení staveniště zabezpečení staveniště energie pro zařízení staveniště</t>
  </si>
  <si>
    <t>93</t>
  </si>
  <si>
    <t>034303000</t>
  </si>
  <si>
    <t>Zabezpečení zajištění veškerých technických a organizačních opatření související s bezpečnostní a ochranou lidí a majetku (zejména chodců a vozidel v místech dotčených stavbou)</t>
  </si>
  <si>
    <t>-1041785593</t>
  </si>
  <si>
    <t>Zařízení staveniště zabezpečení staveniště opatření na ochranu sousedních pozemků</t>
  </si>
  <si>
    <t>94</t>
  </si>
  <si>
    <t>039103000</t>
  </si>
  <si>
    <t>Rozebrání, bourání a odvoz zařízení staveniště</t>
  </si>
  <si>
    <t>-1146230861</t>
  </si>
  <si>
    <t>Zařízení staveniště zrušení zařízení staveniště rozebrání, bourání a odvoz</t>
  </si>
  <si>
    <t>95</t>
  </si>
  <si>
    <t>065002000</t>
  </si>
  <si>
    <t>Mimostaveništní doprava materiálů</t>
  </si>
  <si>
    <t>1250916621</t>
  </si>
  <si>
    <t>Hlavní tituly průvodních činností a nákladů územní vlivy mimostaveništní doprava materiálů a výrobků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</si>
  <si>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</si>
  <si>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</si>
  <si>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</si>
  <si>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</si>
  <si>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rekonstrukce </t>
    </r>
    <r>
      <rPr>
        <sz val="9"/>
        <rFont val="Trebuchet MS"/>
        <family val="2"/>
      </rPr>
      <t>obsahuje sestavu Rekapitulace rekonstrukce a Rekapitulace objektů rekonstrukce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</si>
  <si>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rekonstrukce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</si>
  <si>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</si>
  <si>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rekonstrukce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</si>
  <si>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</si>
  <si>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</si>
  <si>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</si>
  <si>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</si>
  <si>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</si>
  <si>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</si>
  <si>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</si>
  <si>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</si>
  <si>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</si>
  <si>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</si>
  <si>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</si>
  <si>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</si>
  <si>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</si>
  <si>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</si>
  <si>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rekonstrukce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</si>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</sst>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3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64" t="s">
        <v>16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28"/>
      <c r="AQ5" s="30"/>
      <c r="BE5" s="362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6" t="s">
        <v>19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28"/>
      <c r="AQ6" s="30"/>
      <c r="BE6" s="363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63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63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63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63"/>
      <c r="BS10" s="23" t="s">
        <v>8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63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63"/>
      <c r="BS12" s="23" t="s">
        <v>8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63"/>
      <c r="BS13" s="23" t="s">
        <v>8</v>
      </c>
    </row>
    <row r="14" spans="2:71" ht="15">
      <c r="B14" s="27"/>
      <c r="C14" s="28"/>
      <c r="D14" s="28"/>
      <c r="E14" s="367" t="s">
        <v>32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63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63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63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63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63"/>
      <c r="BS18" s="23" t="s">
        <v>8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63"/>
      <c r="BS19" s="23" t="s">
        <v>8</v>
      </c>
    </row>
    <row r="20" spans="2:71" ht="48.75" customHeight="1">
      <c r="B20" s="27"/>
      <c r="C20" s="28"/>
      <c r="D20" s="28"/>
      <c r="E20" s="369" t="s">
        <v>37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28"/>
      <c r="AP20" s="28"/>
      <c r="AQ20" s="30"/>
      <c r="BE20" s="363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63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63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70">
        <f>ROUND(AG51,2)</f>
        <v>0</v>
      </c>
      <c r="AL23" s="371"/>
      <c r="AM23" s="371"/>
      <c r="AN23" s="371"/>
      <c r="AO23" s="371"/>
      <c r="AP23" s="41"/>
      <c r="AQ23" s="44"/>
      <c r="BE23" s="363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63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72" t="s">
        <v>39</v>
      </c>
      <c r="M25" s="372"/>
      <c r="N25" s="372"/>
      <c r="O25" s="372"/>
      <c r="P25" s="41"/>
      <c r="Q25" s="41"/>
      <c r="R25" s="41"/>
      <c r="S25" s="41"/>
      <c r="T25" s="41"/>
      <c r="U25" s="41"/>
      <c r="V25" s="41"/>
      <c r="W25" s="372" t="s">
        <v>40</v>
      </c>
      <c r="X25" s="372"/>
      <c r="Y25" s="372"/>
      <c r="Z25" s="372"/>
      <c r="AA25" s="372"/>
      <c r="AB25" s="372"/>
      <c r="AC25" s="372"/>
      <c r="AD25" s="372"/>
      <c r="AE25" s="372"/>
      <c r="AF25" s="41"/>
      <c r="AG25" s="41"/>
      <c r="AH25" s="41"/>
      <c r="AI25" s="41"/>
      <c r="AJ25" s="41"/>
      <c r="AK25" s="372" t="s">
        <v>41</v>
      </c>
      <c r="AL25" s="372"/>
      <c r="AM25" s="372"/>
      <c r="AN25" s="372"/>
      <c r="AO25" s="372"/>
      <c r="AP25" s="41"/>
      <c r="AQ25" s="44"/>
      <c r="BE25" s="363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55">
        <v>0.21</v>
      </c>
      <c r="M26" s="356"/>
      <c r="N26" s="356"/>
      <c r="O26" s="356"/>
      <c r="P26" s="47"/>
      <c r="Q26" s="47"/>
      <c r="R26" s="47"/>
      <c r="S26" s="47"/>
      <c r="T26" s="47"/>
      <c r="U26" s="47"/>
      <c r="V26" s="47"/>
      <c r="W26" s="357">
        <f>ROUND(AZ51,2)</f>
        <v>0</v>
      </c>
      <c r="X26" s="356"/>
      <c r="Y26" s="356"/>
      <c r="Z26" s="356"/>
      <c r="AA26" s="356"/>
      <c r="AB26" s="356"/>
      <c r="AC26" s="356"/>
      <c r="AD26" s="356"/>
      <c r="AE26" s="356"/>
      <c r="AF26" s="47"/>
      <c r="AG26" s="47"/>
      <c r="AH26" s="47"/>
      <c r="AI26" s="47"/>
      <c r="AJ26" s="47"/>
      <c r="AK26" s="357">
        <f>ROUND(AV51,2)</f>
        <v>0</v>
      </c>
      <c r="AL26" s="356"/>
      <c r="AM26" s="356"/>
      <c r="AN26" s="356"/>
      <c r="AO26" s="356"/>
      <c r="AP26" s="47"/>
      <c r="AQ26" s="49"/>
      <c r="BE26" s="363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55">
        <v>0.15</v>
      </c>
      <c r="M27" s="356"/>
      <c r="N27" s="356"/>
      <c r="O27" s="356"/>
      <c r="P27" s="47"/>
      <c r="Q27" s="47"/>
      <c r="R27" s="47"/>
      <c r="S27" s="47"/>
      <c r="T27" s="47"/>
      <c r="U27" s="47"/>
      <c r="V27" s="47"/>
      <c r="W27" s="357">
        <f>ROUND(BA51,2)</f>
        <v>0</v>
      </c>
      <c r="X27" s="356"/>
      <c r="Y27" s="356"/>
      <c r="Z27" s="356"/>
      <c r="AA27" s="356"/>
      <c r="AB27" s="356"/>
      <c r="AC27" s="356"/>
      <c r="AD27" s="356"/>
      <c r="AE27" s="356"/>
      <c r="AF27" s="47"/>
      <c r="AG27" s="47"/>
      <c r="AH27" s="47"/>
      <c r="AI27" s="47"/>
      <c r="AJ27" s="47"/>
      <c r="AK27" s="357">
        <f>ROUND(AW51,2)</f>
        <v>0</v>
      </c>
      <c r="AL27" s="356"/>
      <c r="AM27" s="356"/>
      <c r="AN27" s="356"/>
      <c r="AO27" s="356"/>
      <c r="AP27" s="47"/>
      <c r="AQ27" s="49"/>
      <c r="BE27" s="363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55">
        <v>0.21</v>
      </c>
      <c r="M28" s="356"/>
      <c r="N28" s="356"/>
      <c r="O28" s="356"/>
      <c r="P28" s="47"/>
      <c r="Q28" s="47"/>
      <c r="R28" s="47"/>
      <c r="S28" s="47"/>
      <c r="T28" s="47"/>
      <c r="U28" s="47"/>
      <c r="V28" s="47"/>
      <c r="W28" s="357">
        <f>ROUND(BB51,2)</f>
        <v>0</v>
      </c>
      <c r="X28" s="356"/>
      <c r="Y28" s="356"/>
      <c r="Z28" s="356"/>
      <c r="AA28" s="356"/>
      <c r="AB28" s="356"/>
      <c r="AC28" s="356"/>
      <c r="AD28" s="356"/>
      <c r="AE28" s="356"/>
      <c r="AF28" s="47"/>
      <c r="AG28" s="47"/>
      <c r="AH28" s="47"/>
      <c r="AI28" s="47"/>
      <c r="AJ28" s="47"/>
      <c r="AK28" s="357">
        <v>0</v>
      </c>
      <c r="AL28" s="356"/>
      <c r="AM28" s="356"/>
      <c r="AN28" s="356"/>
      <c r="AO28" s="356"/>
      <c r="AP28" s="47"/>
      <c r="AQ28" s="49"/>
      <c r="BE28" s="363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55">
        <v>0.15</v>
      </c>
      <c r="M29" s="356"/>
      <c r="N29" s="356"/>
      <c r="O29" s="356"/>
      <c r="P29" s="47"/>
      <c r="Q29" s="47"/>
      <c r="R29" s="47"/>
      <c r="S29" s="47"/>
      <c r="T29" s="47"/>
      <c r="U29" s="47"/>
      <c r="V29" s="47"/>
      <c r="W29" s="357">
        <f>ROUND(BC51,2)</f>
        <v>0</v>
      </c>
      <c r="X29" s="356"/>
      <c r="Y29" s="356"/>
      <c r="Z29" s="356"/>
      <c r="AA29" s="356"/>
      <c r="AB29" s="356"/>
      <c r="AC29" s="356"/>
      <c r="AD29" s="356"/>
      <c r="AE29" s="356"/>
      <c r="AF29" s="47"/>
      <c r="AG29" s="47"/>
      <c r="AH29" s="47"/>
      <c r="AI29" s="47"/>
      <c r="AJ29" s="47"/>
      <c r="AK29" s="357">
        <v>0</v>
      </c>
      <c r="AL29" s="356"/>
      <c r="AM29" s="356"/>
      <c r="AN29" s="356"/>
      <c r="AO29" s="356"/>
      <c r="AP29" s="47"/>
      <c r="AQ29" s="49"/>
      <c r="BE29" s="363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55">
        <v>0</v>
      </c>
      <c r="M30" s="356"/>
      <c r="N30" s="356"/>
      <c r="O30" s="356"/>
      <c r="P30" s="47"/>
      <c r="Q30" s="47"/>
      <c r="R30" s="47"/>
      <c r="S30" s="47"/>
      <c r="T30" s="47"/>
      <c r="U30" s="47"/>
      <c r="V30" s="47"/>
      <c r="W30" s="357">
        <f>ROUND(BD51,2)</f>
        <v>0</v>
      </c>
      <c r="X30" s="356"/>
      <c r="Y30" s="356"/>
      <c r="Z30" s="356"/>
      <c r="AA30" s="356"/>
      <c r="AB30" s="356"/>
      <c r="AC30" s="356"/>
      <c r="AD30" s="356"/>
      <c r="AE30" s="356"/>
      <c r="AF30" s="47"/>
      <c r="AG30" s="47"/>
      <c r="AH30" s="47"/>
      <c r="AI30" s="47"/>
      <c r="AJ30" s="47"/>
      <c r="AK30" s="357">
        <v>0</v>
      </c>
      <c r="AL30" s="356"/>
      <c r="AM30" s="356"/>
      <c r="AN30" s="356"/>
      <c r="AO30" s="356"/>
      <c r="AP30" s="47"/>
      <c r="AQ30" s="49"/>
      <c r="BE30" s="363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63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58" t="s">
        <v>50</v>
      </c>
      <c r="Y32" s="359"/>
      <c r="Z32" s="359"/>
      <c r="AA32" s="359"/>
      <c r="AB32" s="359"/>
      <c r="AC32" s="52"/>
      <c r="AD32" s="52"/>
      <c r="AE32" s="52"/>
      <c r="AF32" s="52"/>
      <c r="AG32" s="52"/>
      <c r="AH32" s="52"/>
      <c r="AI32" s="52"/>
      <c r="AJ32" s="52"/>
      <c r="AK32" s="360">
        <f>SUM(AK23:AK30)</f>
        <v>0</v>
      </c>
      <c r="AL32" s="359"/>
      <c r="AM32" s="359"/>
      <c r="AN32" s="359"/>
      <c r="AO32" s="361"/>
      <c r="AP32" s="50"/>
      <c r="AQ32" s="54"/>
      <c r="BE32" s="363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011-2017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41" t="str">
        <f>K6</f>
        <v>OPRAVA STŘECHY (VYŠŠÍ ČÁSTI) ZŠ DR.M.TYRŠE</v>
      </c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Mánesova  1526 ČESKÁ LÍPA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43" t="str">
        <f>IF(AN8="","",AN8)</f>
        <v>11.4.2017</v>
      </c>
      <c r="AN44" s="343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Město Česká Lípa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44" t="str">
        <f>IF(E17="","",E17)</f>
        <v>Projektový ateliér David</v>
      </c>
      <c r="AN46" s="344"/>
      <c r="AO46" s="344"/>
      <c r="AP46" s="344"/>
      <c r="AQ46" s="62"/>
      <c r="AR46" s="60"/>
      <c r="AS46" s="345" t="s">
        <v>52</v>
      </c>
      <c r="AT46" s="346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7"/>
      <c r="AT47" s="348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9"/>
      <c r="AT48" s="350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51" t="s">
        <v>53</v>
      </c>
      <c r="D49" s="352"/>
      <c r="E49" s="352"/>
      <c r="F49" s="352"/>
      <c r="G49" s="352"/>
      <c r="H49" s="78"/>
      <c r="I49" s="353" t="s">
        <v>54</v>
      </c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4" t="s">
        <v>55</v>
      </c>
      <c r="AH49" s="352"/>
      <c r="AI49" s="352"/>
      <c r="AJ49" s="352"/>
      <c r="AK49" s="352"/>
      <c r="AL49" s="352"/>
      <c r="AM49" s="352"/>
      <c r="AN49" s="353" t="s">
        <v>56</v>
      </c>
      <c r="AO49" s="352"/>
      <c r="AP49" s="352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39">
        <f>ROUND(AG52,2)</f>
        <v>0</v>
      </c>
      <c r="AH51" s="339"/>
      <c r="AI51" s="339"/>
      <c r="AJ51" s="339"/>
      <c r="AK51" s="339"/>
      <c r="AL51" s="339"/>
      <c r="AM51" s="339"/>
      <c r="AN51" s="340">
        <f>SUM(AG51,AT51)</f>
        <v>0</v>
      </c>
      <c r="AO51" s="340"/>
      <c r="AP51" s="340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37.5" customHeight="1">
      <c r="A52" s="95" t="s">
        <v>76</v>
      </c>
      <c r="B52" s="96"/>
      <c r="C52" s="97"/>
      <c r="D52" s="338" t="s">
        <v>77</v>
      </c>
      <c r="E52" s="338"/>
      <c r="F52" s="338"/>
      <c r="G52" s="338"/>
      <c r="H52" s="338"/>
      <c r="I52" s="98"/>
      <c r="J52" s="338" t="s">
        <v>78</v>
      </c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6">
        <f>'011b-2017 - OPRAVA STŘECH...'!J27</f>
        <v>0</v>
      </c>
      <c r="AH52" s="337"/>
      <c r="AI52" s="337"/>
      <c r="AJ52" s="337"/>
      <c r="AK52" s="337"/>
      <c r="AL52" s="337"/>
      <c r="AM52" s="337"/>
      <c r="AN52" s="336">
        <f>SUM(AG52,AT52)</f>
        <v>0</v>
      </c>
      <c r="AO52" s="337"/>
      <c r="AP52" s="337"/>
      <c r="AQ52" s="99" t="s">
        <v>79</v>
      </c>
      <c r="AR52" s="100"/>
      <c r="AS52" s="101">
        <v>0</v>
      </c>
      <c r="AT52" s="102">
        <f>ROUND(SUM(AV52:AW52),2)</f>
        <v>0</v>
      </c>
      <c r="AU52" s="103">
        <f>'011b-2017 - OPRAVA STŘECH...'!P95</f>
        <v>0</v>
      </c>
      <c r="AV52" s="102">
        <f>'011b-2017 - OPRAVA STŘECH...'!J30</f>
        <v>0</v>
      </c>
      <c r="AW52" s="102">
        <f>'011b-2017 - OPRAVA STŘECH...'!J31</f>
        <v>0</v>
      </c>
      <c r="AX52" s="102">
        <f>'011b-2017 - OPRAVA STŘECH...'!J32</f>
        <v>0</v>
      </c>
      <c r="AY52" s="102">
        <f>'011b-2017 - OPRAVA STŘECH...'!J33</f>
        <v>0</v>
      </c>
      <c r="AZ52" s="102">
        <f>'011b-2017 - OPRAVA STŘECH...'!F30</f>
        <v>0</v>
      </c>
      <c r="BA52" s="102">
        <f>'011b-2017 - OPRAVA STŘECH...'!F31</f>
        <v>0</v>
      </c>
      <c r="BB52" s="102">
        <f>'011b-2017 - OPRAVA STŘECH...'!F32</f>
        <v>0</v>
      </c>
      <c r="BC52" s="102">
        <f>'011b-2017 - OPRAVA STŘECH...'!F33</f>
        <v>0</v>
      </c>
      <c r="BD52" s="104">
        <f>'011b-2017 - OPRAVA STŘECH...'!F34</f>
        <v>0</v>
      </c>
      <c r="BT52" s="105" t="s">
        <v>80</v>
      </c>
      <c r="BV52" s="105" t="s">
        <v>74</v>
      </c>
      <c r="BW52" s="105" t="s">
        <v>81</v>
      </c>
      <c r="BX52" s="105" t="s">
        <v>7</v>
      </c>
      <c r="CL52" s="105" t="s">
        <v>21</v>
      </c>
      <c r="CM52" s="105" t="s">
        <v>82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password="CC35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011b-2017 - OPRAVA STŘECH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83</v>
      </c>
      <c r="G1" s="376" t="s">
        <v>84</v>
      </c>
      <c r="H1" s="376"/>
      <c r="I1" s="110"/>
      <c r="J1" s="109" t="s">
        <v>85</v>
      </c>
      <c r="K1" s="108" t="s">
        <v>86</v>
      </c>
      <c r="L1" s="109" t="s">
        <v>87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82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2:11" ht="22.5" customHeight="1">
      <c r="B7" s="27"/>
      <c r="C7" s="28"/>
      <c r="D7" s="28"/>
      <c r="E7" s="377" t="str">
        <f>'Rekapitulace zakázky'!K6</f>
        <v>OPRAVA STŘECHY (VYŠŠÍ ČÁSTI) ZŠ DR.M.TYRŠE</v>
      </c>
      <c r="F7" s="378"/>
      <c r="G7" s="378"/>
      <c r="H7" s="378"/>
      <c r="I7" s="112"/>
      <c r="J7" s="28"/>
      <c r="K7" s="30"/>
    </row>
    <row r="8" spans="2:11" s="1" customFormat="1" ht="15">
      <c r="B8" s="40"/>
      <c r="C8" s="41"/>
      <c r="D8" s="36" t="s">
        <v>89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79" t="s">
        <v>90</v>
      </c>
      <c r="F9" s="380"/>
      <c r="G9" s="380"/>
      <c r="H9" s="380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4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4" t="s">
        <v>25</v>
      </c>
      <c r="J12" s="115" t="str">
        <f>'Rekapitulace zakázky'!AN8</f>
        <v>11.4.2017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4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4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4" t="s">
        <v>28</v>
      </c>
      <c r="J17" s="34" t="str">
        <f>IF('Rekapitulace zakázky'!AN13="Vyplň údaj","",IF('Rekapitulace zakázky'!AN13="","",'Rekapitulace zakázky'!AN13))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zakázky'!E14="Vyplň údaj","",IF('Rekapitulace zakázky'!E14="","",'Rekapitulace zakázky'!E14))</f>
        <v/>
      </c>
      <c r="F18" s="41"/>
      <c r="G18" s="41"/>
      <c r="H18" s="41"/>
      <c r="I18" s="114" t="s">
        <v>30</v>
      </c>
      <c r="J18" s="34" t="str">
        <f>IF('Rekapitulace zakázky'!AN14="Vyplň údaj","",IF('Rekapitulace zakázky'!AN14="","",'Rekapitulace zakázky'!AN14))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4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91</v>
      </c>
      <c r="F21" s="41"/>
      <c r="G21" s="41"/>
      <c r="H21" s="41"/>
      <c r="I21" s="114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3"/>
      <c r="J23" s="41"/>
      <c r="K23" s="44"/>
    </row>
    <row r="24" spans="2:11" s="6" customFormat="1" ht="22.5" customHeight="1">
      <c r="B24" s="116"/>
      <c r="C24" s="117"/>
      <c r="D24" s="117"/>
      <c r="E24" s="369" t="s">
        <v>21</v>
      </c>
      <c r="F24" s="369"/>
      <c r="G24" s="369"/>
      <c r="H24" s="369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38</v>
      </c>
      <c r="E27" s="41"/>
      <c r="F27" s="41"/>
      <c r="G27" s="41"/>
      <c r="H27" s="41"/>
      <c r="I27" s="113"/>
      <c r="J27" s="123">
        <f>ROUND(J95,2)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4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5">
        <f>ROUND(SUM(BE95:BE448),2)</f>
        <v>0</v>
      </c>
      <c r="G30" s="41"/>
      <c r="H30" s="41"/>
      <c r="I30" s="126">
        <v>0.21</v>
      </c>
      <c r="J30" s="125">
        <f>ROUND(ROUND((SUM(BE95:BE448)),2)*I30,2)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5">
        <f>ROUND(SUM(BF95:BF448),2)</f>
        <v>0</v>
      </c>
      <c r="G31" s="41"/>
      <c r="H31" s="41"/>
      <c r="I31" s="126">
        <v>0.15</v>
      </c>
      <c r="J31" s="125">
        <f>ROUND(ROUND((SUM(BF95:BF448)),2)*I31,2)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5">
        <f>ROUND(SUM(BG95:BG448),2)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5">
        <f>ROUND(SUM(BH95:BH448),2)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5">
        <f>ROUND(SUM(BI95:BI448),2)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48</v>
      </c>
      <c r="E36" s="78"/>
      <c r="F36" s="78"/>
      <c r="G36" s="129" t="s">
        <v>49</v>
      </c>
      <c r="H36" s="130" t="s">
        <v>50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92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22.5" customHeight="1">
      <c r="B45" s="40"/>
      <c r="C45" s="41"/>
      <c r="D45" s="41"/>
      <c r="E45" s="377" t="str">
        <f>E7</f>
        <v>OPRAVA STŘECHY (VYŠŠÍ ČÁSTI) ZŠ DR.M.TYRŠE</v>
      </c>
      <c r="F45" s="378"/>
      <c r="G45" s="378"/>
      <c r="H45" s="378"/>
      <c r="I45" s="113"/>
      <c r="J45" s="41"/>
      <c r="K45" s="44"/>
    </row>
    <row r="46" spans="2:11" s="1" customFormat="1" ht="14.45" customHeight="1">
      <c r="B46" s="40"/>
      <c r="C46" s="36" t="s">
        <v>89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23.25" customHeight="1">
      <c r="B47" s="40"/>
      <c r="C47" s="41"/>
      <c r="D47" s="41"/>
      <c r="E47" s="379" t="str">
        <f>E9</f>
        <v>011b-2017 - OPRAVA STŘECHY (VYŠŠÍ ČÁST)  ZŠ DR.M.TYRŠE</v>
      </c>
      <c r="F47" s="380"/>
      <c r="G47" s="380"/>
      <c r="H47" s="380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Mánesova  1526 ČESKÁ LÍPA</v>
      </c>
      <c r="G49" s="41"/>
      <c r="H49" s="41"/>
      <c r="I49" s="114" t="s">
        <v>25</v>
      </c>
      <c r="J49" s="115" t="str">
        <f>IF(J12="","",J12)</f>
        <v>11.4.2017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Město Česká Lípa</v>
      </c>
      <c r="G51" s="41"/>
      <c r="H51" s="41"/>
      <c r="I51" s="114" t="s">
        <v>33</v>
      </c>
      <c r="J51" s="34" t="str">
        <f>E21</f>
        <v>Projektový ateliér David Liberec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3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93</v>
      </c>
      <c r="D54" s="127"/>
      <c r="E54" s="127"/>
      <c r="F54" s="127"/>
      <c r="G54" s="127"/>
      <c r="H54" s="127"/>
      <c r="I54" s="140"/>
      <c r="J54" s="141" t="s">
        <v>94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95</v>
      </c>
      <c r="D56" s="41"/>
      <c r="E56" s="41"/>
      <c r="F56" s="41"/>
      <c r="G56" s="41"/>
      <c r="H56" s="41"/>
      <c r="I56" s="113"/>
      <c r="J56" s="123">
        <f>J95</f>
        <v>0</v>
      </c>
      <c r="K56" s="44"/>
      <c r="AU56" s="23" t="s">
        <v>96</v>
      </c>
    </row>
    <row r="57" spans="2:11" s="7" customFormat="1" ht="24.95" customHeight="1">
      <c r="B57" s="144"/>
      <c r="C57" s="145"/>
      <c r="D57" s="146" t="s">
        <v>97</v>
      </c>
      <c r="E57" s="147"/>
      <c r="F57" s="147"/>
      <c r="G57" s="147"/>
      <c r="H57" s="147"/>
      <c r="I57" s="148"/>
      <c r="J57" s="149">
        <f>J96</f>
        <v>0</v>
      </c>
      <c r="K57" s="150"/>
    </row>
    <row r="58" spans="2:11" s="8" customFormat="1" ht="19.9" customHeight="1">
      <c r="B58" s="151"/>
      <c r="C58" s="152"/>
      <c r="D58" s="153" t="s">
        <v>98</v>
      </c>
      <c r="E58" s="154"/>
      <c r="F58" s="154"/>
      <c r="G58" s="154"/>
      <c r="H58" s="154"/>
      <c r="I58" s="155"/>
      <c r="J58" s="156">
        <f>J97</f>
        <v>0</v>
      </c>
      <c r="K58" s="157"/>
    </row>
    <row r="59" spans="2:11" s="8" customFormat="1" ht="19.9" customHeight="1">
      <c r="B59" s="151"/>
      <c r="C59" s="152"/>
      <c r="D59" s="153" t="s">
        <v>99</v>
      </c>
      <c r="E59" s="154"/>
      <c r="F59" s="154"/>
      <c r="G59" s="154"/>
      <c r="H59" s="154"/>
      <c r="I59" s="155"/>
      <c r="J59" s="156">
        <f>J109</f>
        <v>0</v>
      </c>
      <c r="K59" s="157"/>
    </row>
    <row r="60" spans="2:11" s="8" customFormat="1" ht="19.9" customHeight="1">
      <c r="B60" s="151"/>
      <c r="C60" s="152"/>
      <c r="D60" s="153" t="s">
        <v>100</v>
      </c>
      <c r="E60" s="154"/>
      <c r="F60" s="154"/>
      <c r="G60" s="154"/>
      <c r="H60" s="154"/>
      <c r="I60" s="155"/>
      <c r="J60" s="156">
        <f>J161</f>
        <v>0</v>
      </c>
      <c r="K60" s="157"/>
    </row>
    <row r="61" spans="2:11" s="8" customFormat="1" ht="19.9" customHeight="1">
      <c r="B61" s="151"/>
      <c r="C61" s="152"/>
      <c r="D61" s="153" t="s">
        <v>101</v>
      </c>
      <c r="E61" s="154"/>
      <c r="F61" s="154"/>
      <c r="G61" s="154"/>
      <c r="H61" s="154"/>
      <c r="I61" s="155"/>
      <c r="J61" s="156">
        <f>J188</f>
        <v>0</v>
      </c>
      <c r="K61" s="157"/>
    </row>
    <row r="62" spans="2:11" s="7" customFormat="1" ht="24.95" customHeight="1">
      <c r="B62" s="144"/>
      <c r="C62" s="145"/>
      <c r="D62" s="146" t="s">
        <v>102</v>
      </c>
      <c r="E62" s="147"/>
      <c r="F62" s="147"/>
      <c r="G62" s="147"/>
      <c r="H62" s="147"/>
      <c r="I62" s="148"/>
      <c r="J62" s="149">
        <f>J191</f>
        <v>0</v>
      </c>
      <c r="K62" s="150"/>
    </row>
    <row r="63" spans="2:11" s="8" customFormat="1" ht="19.9" customHeight="1">
      <c r="B63" s="151"/>
      <c r="C63" s="152"/>
      <c r="D63" s="153" t="s">
        <v>103</v>
      </c>
      <c r="E63" s="154"/>
      <c r="F63" s="154"/>
      <c r="G63" s="154"/>
      <c r="H63" s="154"/>
      <c r="I63" s="155"/>
      <c r="J63" s="156">
        <f>J192</f>
        <v>0</v>
      </c>
      <c r="K63" s="157"/>
    </row>
    <row r="64" spans="2:11" s="8" customFormat="1" ht="19.9" customHeight="1">
      <c r="B64" s="151"/>
      <c r="C64" s="152"/>
      <c r="D64" s="153" t="s">
        <v>104</v>
      </c>
      <c r="E64" s="154"/>
      <c r="F64" s="154"/>
      <c r="G64" s="154"/>
      <c r="H64" s="154"/>
      <c r="I64" s="155"/>
      <c r="J64" s="156">
        <f>J195</f>
        <v>0</v>
      </c>
      <c r="K64" s="157"/>
    </row>
    <row r="65" spans="2:11" s="8" customFormat="1" ht="19.9" customHeight="1">
      <c r="B65" s="151"/>
      <c r="C65" s="152"/>
      <c r="D65" s="153" t="s">
        <v>105</v>
      </c>
      <c r="E65" s="154"/>
      <c r="F65" s="154"/>
      <c r="G65" s="154"/>
      <c r="H65" s="154"/>
      <c r="I65" s="155"/>
      <c r="J65" s="156">
        <f>J205</f>
        <v>0</v>
      </c>
      <c r="K65" s="157"/>
    </row>
    <row r="66" spans="2:11" s="8" customFormat="1" ht="19.9" customHeight="1">
      <c r="B66" s="151"/>
      <c r="C66" s="152"/>
      <c r="D66" s="153" t="s">
        <v>106</v>
      </c>
      <c r="E66" s="154"/>
      <c r="F66" s="154"/>
      <c r="G66" s="154"/>
      <c r="H66" s="154"/>
      <c r="I66" s="155"/>
      <c r="J66" s="156">
        <f>J293</f>
        <v>0</v>
      </c>
      <c r="K66" s="157"/>
    </row>
    <row r="67" spans="2:11" s="8" customFormat="1" ht="19.9" customHeight="1">
      <c r="B67" s="151"/>
      <c r="C67" s="152"/>
      <c r="D67" s="153" t="s">
        <v>107</v>
      </c>
      <c r="E67" s="154"/>
      <c r="F67" s="154"/>
      <c r="G67" s="154"/>
      <c r="H67" s="154"/>
      <c r="I67" s="155"/>
      <c r="J67" s="156">
        <f>J341</f>
        <v>0</v>
      </c>
      <c r="K67" s="157"/>
    </row>
    <row r="68" spans="2:11" s="8" customFormat="1" ht="19.9" customHeight="1">
      <c r="B68" s="151"/>
      <c r="C68" s="152"/>
      <c r="D68" s="153" t="s">
        <v>108</v>
      </c>
      <c r="E68" s="154"/>
      <c r="F68" s="154"/>
      <c r="G68" s="154"/>
      <c r="H68" s="154"/>
      <c r="I68" s="155"/>
      <c r="J68" s="156">
        <f>J407</f>
        <v>0</v>
      </c>
      <c r="K68" s="157"/>
    </row>
    <row r="69" spans="2:11" s="8" customFormat="1" ht="19.9" customHeight="1">
      <c r="B69" s="151"/>
      <c r="C69" s="152"/>
      <c r="D69" s="153" t="s">
        <v>109</v>
      </c>
      <c r="E69" s="154"/>
      <c r="F69" s="154"/>
      <c r="G69" s="154"/>
      <c r="H69" s="154"/>
      <c r="I69" s="155"/>
      <c r="J69" s="156">
        <f>J417</f>
        <v>0</v>
      </c>
      <c r="K69" s="157"/>
    </row>
    <row r="70" spans="2:11" s="8" customFormat="1" ht="19.9" customHeight="1">
      <c r="B70" s="151"/>
      <c r="C70" s="152"/>
      <c r="D70" s="153" t="s">
        <v>110</v>
      </c>
      <c r="E70" s="154"/>
      <c r="F70" s="154"/>
      <c r="G70" s="154"/>
      <c r="H70" s="154"/>
      <c r="I70" s="155"/>
      <c r="J70" s="156">
        <f>J424</f>
        <v>0</v>
      </c>
      <c r="K70" s="157"/>
    </row>
    <row r="71" spans="2:11" s="7" customFormat="1" ht="24.95" customHeight="1">
      <c r="B71" s="144"/>
      <c r="C71" s="145"/>
      <c r="D71" s="146" t="s">
        <v>111</v>
      </c>
      <c r="E71" s="147"/>
      <c r="F71" s="147"/>
      <c r="G71" s="147"/>
      <c r="H71" s="147"/>
      <c r="I71" s="148"/>
      <c r="J71" s="149">
        <f>J428</f>
        <v>0</v>
      </c>
      <c r="K71" s="150"/>
    </row>
    <row r="72" spans="2:11" s="8" customFormat="1" ht="19.9" customHeight="1">
      <c r="B72" s="151"/>
      <c r="C72" s="152"/>
      <c r="D72" s="153" t="s">
        <v>112</v>
      </c>
      <c r="E72" s="154"/>
      <c r="F72" s="154"/>
      <c r="G72" s="154"/>
      <c r="H72" s="154"/>
      <c r="I72" s="155"/>
      <c r="J72" s="156">
        <f>J429</f>
        <v>0</v>
      </c>
      <c r="K72" s="157"/>
    </row>
    <row r="73" spans="2:11" s="7" customFormat="1" ht="24.95" customHeight="1">
      <c r="B73" s="144"/>
      <c r="C73" s="145"/>
      <c r="D73" s="146" t="s">
        <v>113</v>
      </c>
      <c r="E73" s="147"/>
      <c r="F73" s="147"/>
      <c r="G73" s="147"/>
      <c r="H73" s="147"/>
      <c r="I73" s="148"/>
      <c r="J73" s="149">
        <f>J432</f>
        <v>0</v>
      </c>
      <c r="K73" s="150"/>
    </row>
    <row r="74" spans="2:11" s="8" customFormat="1" ht="19.9" customHeight="1">
      <c r="B74" s="151"/>
      <c r="C74" s="152"/>
      <c r="D74" s="153" t="s">
        <v>114</v>
      </c>
      <c r="E74" s="154"/>
      <c r="F74" s="154"/>
      <c r="G74" s="154"/>
      <c r="H74" s="154"/>
      <c r="I74" s="155"/>
      <c r="J74" s="156">
        <f>J433</f>
        <v>0</v>
      </c>
      <c r="K74" s="157"/>
    </row>
    <row r="75" spans="2:11" s="8" customFormat="1" ht="19.9" customHeight="1">
      <c r="B75" s="151"/>
      <c r="C75" s="152"/>
      <c r="D75" s="153" t="s">
        <v>115</v>
      </c>
      <c r="E75" s="154"/>
      <c r="F75" s="154"/>
      <c r="G75" s="154"/>
      <c r="H75" s="154"/>
      <c r="I75" s="155"/>
      <c r="J75" s="156">
        <f>J436</f>
        <v>0</v>
      </c>
      <c r="K75" s="157"/>
    </row>
    <row r="76" spans="2:11" s="1" customFormat="1" ht="21.75" customHeight="1">
      <c r="B76" s="40"/>
      <c r="C76" s="41"/>
      <c r="D76" s="41"/>
      <c r="E76" s="41"/>
      <c r="F76" s="41"/>
      <c r="G76" s="41"/>
      <c r="H76" s="41"/>
      <c r="I76" s="113"/>
      <c r="J76" s="41"/>
      <c r="K76" s="44"/>
    </row>
    <row r="77" spans="2:11" s="1" customFormat="1" ht="6.95" customHeight="1">
      <c r="B77" s="55"/>
      <c r="C77" s="56"/>
      <c r="D77" s="56"/>
      <c r="E77" s="56"/>
      <c r="F77" s="56"/>
      <c r="G77" s="56"/>
      <c r="H77" s="56"/>
      <c r="I77" s="134"/>
      <c r="J77" s="56"/>
      <c r="K77" s="57"/>
    </row>
    <row r="81" spans="2:12" s="1" customFormat="1" ht="6.95" customHeight="1">
      <c r="B81" s="58"/>
      <c r="C81" s="59"/>
      <c r="D81" s="59"/>
      <c r="E81" s="59"/>
      <c r="F81" s="59"/>
      <c r="G81" s="59"/>
      <c r="H81" s="59"/>
      <c r="I81" s="137"/>
      <c r="J81" s="59"/>
      <c r="K81" s="59"/>
      <c r="L81" s="60"/>
    </row>
    <row r="82" spans="2:12" s="1" customFormat="1" ht="36.95" customHeight="1">
      <c r="B82" s="40"/>
      <c r="C82" s="61" t="s">
        <v>116</v>
      </c>
      <c r="D82" s="62"/>
      <c r="E82" s="62"/>
      <c r="F82" s="62"/>
      <c r="G82" s="62"/>
      <c r="H82" s="62"/>
      <c r="I82" s="158"/>
      <c r="J82" s="62"/>
      <c r="K82" s="62"/>
      <c r="L82" s="60"/>
    </row>
    <row r="83" spans="2:12" s="1" customFormat="1" ht="6.95" customHeight="1">
      <c r="B83" s="40"/>
      <c r="C83" s="62"/>
      <c r="D83" s="62"/>
      <c r="E83" s="62"/>
      <c r="F83" s="62"/>
      <c r="G83" s="62"/>
      <c r="H83" s="62"/>
      <c r="I83" s="158"/>
      <c r="J83" s="62"/>
      <c r="K83" s="62"/>
      <c r="L83" s="60"/>
    </row>
    <row r="84" spans="2:12" s="1" customFormat="1" ht="14.45" customHeight="1">
      <c r="B84" s="40"/>
      <c r="C84" s="64" t="s">
        <v>18</v>
      </c>
      <c r="D84" s="62"/>
      <c r="E84" s="62"/>
      <c r="F84" s="62"/>
      <c r="G84" s="62"/>
      <c r="H84" s="62"/>
      <c r="I84" s="158"/>
      <c r="J84" s="62"/>
      <c r="K84" s="62"/>
      <c r="L84" s="60"/>
    </row>
    <row r="85" spans="2:12" s="1" customFormat="1" ht="22.5" customHeight="1">
      <c r="B85" s="40"/>
      <c r="C85" s="62"/>
      <c r="D85" s="62"/>
      <c r="E85" s="373" t="str">
        <f>E7</f>
        <v>OPRAVA STŘECHY (VYŠŠÍ ČÁSTI) ZŠ DR.M.TYRŠE</v>
      </c>
      <c r="F85" s="374"/>
      <c r="G85" s="374"/>
      <c r="H85" s="374"/>
      <c r="I85" s="158"/>
      <c r="J85" s="62"/>
      <c r="K85" s="62"/>
      <c r="L85" s="60"/>
    </row>
    <row r="86" spans="2:12" s="1" customFormat="1" ht="14.45" customHeight="1">
      <c r="B86" s="40"/>
      <c r="C86" s="64" t="s">
        <v>89</v>
      </c>
      <c r="D86" s="62"/>
      <c r="E86" s="62"/>
      <c r="F86" s="62"/>
      <c r="G86" s="62"/>
      <c r="H86" s="62"/>
      <c r="I86" s="158"/>
      <c r="J86" s="62"/>
      <c r="K86" s="62"/>
      <c r="L86" s="60"/>
    </row>
    <row r="87" spans="2:12" s="1" customFormat="1" ht="23.25" customHeight="1">
      <c r="B87" s="40"/>
      <c r="C87" s="62"/>
      <c r="D87" s="62"/>
      <c r="E87" s="341" t="str">
        <f>E9</f>
        <v>011b-2017 - OPRAVA STŘECHY (VYŠŠÍ ČÁST)  ZŠ DR.M.TYRŠE</v>
      </c>
      <c r="F87" s="375"/>
      <c r="G87" s="375"/>
      <c r="H87" s="375"/>
      <c r="I87" s="158"/>
      <c r="J87" s="62"/>
      <c r="K87" s="62"/>
      <c r="L87" s="60"/>
    </row>
    <row r="88" spans="2:12" s="1" customFormat="1" ht="6.95" customHeight="1">
      <c r="B88" s="40"/>
      <c r="C88" s="62"/>
      <c r="D88" s="62"/>
      <c r="E88" s="62"/>
      <c r="F88" s="62"/>
      <c r="G88" s="62"/>
      <c r="H88" s="62"/>
      <c r="I88" s="158"/>
      <c r="J88" s="62"/>
      <c r="K88" s="62"/>
      <c r="L88" s="60"/>
    </row>
    <row r="89" spans="2:12" s="1" customFormat="1" ht="18" customHeight="1">
      <c r="B89" s="40"/>
      <c r="C89" s="64" t="s">
        <v>23</v>
      </c>
      <c r="D89" s="62"/>
      <c r="E89" s="62"/>
      <c r="F89" s="159" t="str">
        <f>F12</f>
        <v>Mánesova  1526 ČESKÁ LÍPA</v>
      </c>
      <c r="G89" s="62"/>
      <c r="H89" s="62"/>
      <c r="I89" s="160" t="s">
        <v>25</v>
      </c>
      <c r="J89" s="72" t="str">
        <f>IF(J12="","",J12)</f>
        <v>11.4.2017</v>
      </c>
      <c r="K89" s="62"/>
      <c r="L89" s="60"/>
    </row>
    <row r="90" spans="2:12" s="1" customFormat="1" ht="6.95" customHeight="1">
      <c r="B90" s="40"/>
      <c r="C90" s="62"/>
      <c r="D90" s="62"/>
      <c r="E90" s="62"/>
      <c r="F90" s="62"/>
      <c r="G90" s="62"/>
      <c r="H90" s="62"/>
      <c r="I90" s="158"/>
      <c r="J90" s="62"/>
      <c r="K90" s="62"/>
      <c r="L90" s="60"/>
    </row>
    <row r="91" spans="2:12" s="1" customFormat="1" ht="15">
      <c r="B91" s="40"/>
      <c r="C91" s="64" t="s">
        <v>27</v>
      </c>
      <c r="D91" s="62"/>
      <c r="E91" s="62"/>
      <c r="F91" s="159" t="str">
        <f>E15</f>
        <v>Město Česká Lípa</v>
      </c>
      <c r="G91" s="62"/>
      <c r="H91" s="62"/>
      <c r="I91" s="160" t="s">
        <v>33</v>
      </c>
      <c r="J91" s="159" t="str">
        <f>E21</f>
        <v>Projektový ateliér David Liberec</v>
      </c>
      <c r="K91" s="62"/>
      <c r="L91" s="60"/>
    </row>
    <row r="92" spans="2:12" s="1" customFormat="1" ht="14.45" customHeight="1">
      <c r="B92" s="40"/>
      <c r="C92" s="64" t="s">
        <v>31</v>
      </c>
      <c r="D92" s="62"/>
      <c r="E92" s="62"/>
      <c r="F92" s="159" t="str">
        <f>IF(E18="","",E18)</f>
        <v/>
      </c>
      <c r="G92" s="62"/>
      <c r="H92" s="62"/>
      <c r="I92" s="158"/>
      <c r="J92" s="62"/>
      <c r="K92" s="62"/>
      <c r="L92" s="60"/>
    </row>
    <row r="93" spans="2:12" s="1" customFormat="1" ht="10.35" customHeight="1">
      <c r="B93" s="40"/>
      <c r="C93" s="62"/>
      <c r="D93" s="62"/>
      <c r="E93" s="62"/>
      <c r="F93" s="62"/>
      <c r="G93" s="62"/>
      <c r="H93" s="62"/>
      <c r="I93" s="158"/>
      <c r="J93" s="62"/>
      <c r="K93" s="62"/>
      <c r="L93" s="60"/>
    </row>
    <row r="94" spans="2:20" s="9" customFormat="1" ht="29.25" customHeight="1">
      <c r="B94" s="161"/>
      <c r="C94" s="162" t="s">
        <v>117</v>
      </c>
      <c r="D94" s="163" t="s">
        <v>57</v>
      </c>
      <c r="E94" s="163" t="s">
        <v>53</v>
      </c>
      <c r="F94" s="163" t="s">
        <v>118</v>
      </c>
      <c r="G94" s="163" t="s">
        <v>119</v>
      </c>
      <c r="H94" s="163" t="s">
        <v>120</v>
      </c>
      <c r="I94" s="164" t="s">
        <v>121</v>
      </c>
      <c r="J94" s="163" t="s">
        <v>94</v>
      </c>
      <c r="K94" s="165" t="s">
        <v>122</v>
      </c>
      <c r="L94" s="166"/>
      <c r="M94" s="80" t="s">
        <v>123</v>
      </c>
      <c r="N94" s="81" t="s">
        <v>42</v>
      </c>
      <c r="O94" s="81" t="s">
        <v>124</v>
      </c>
      <c r="P94" s="81" t="s">
        <v>125</v>
      </c>
      <c r="Q94" s="81" t="s">
        <v>126</v>
      </c>
      <c r="R94" s="81" t="s">
        <v>127</v>
      </c>
      <c r="S94" s="81" t="s">
        <v>128</v>
      </c>
      <c r="T94" s="82" t="s">
        <v>129</v>
      </c>
    </row>
    <row r="95" spans="2:63" s="1" customFormat="1" ht="29.25" customHeight="1">
      <c r="B95" s="40"/>
      <c r="C95" s="86" t="s">
        <v>95</v>
      </c>
      <c r="D95" s="62"/>
      <c r="E95" s="62"/>
      <c r="F95" s="62"/>
      <c r="G95" s="62"/>
      <c r="H95" s="62"/>
      <c r="I95" s="158"/>
      <c r="J95" s="167">
        <f>BK95</f>
        <v>0</v>
      </c>
      <c r="K95" s="62"/>
      <c r="L95" s="60"/>
      <c r="M95" s="83"/>
      <c r="N95" s="84"/>
      <c r="O95" s="84"/>
      <c r="P95" s="168">
        <f>P96+P191+P428+P432</f>
        <v>0</v>
      </c>
      <c r="Q95" s="84"/>
      <c r="R95" s="168">
        <f>R96+R191+R428+R432</f>
        <v>49.468698360000005</v>
      </c>
      <c r="S95" s="84"/>
      <c r="T95" s="169">
        <f>T96+T191+T428+T432</f>
        <v>81.12555204999998</v>
      </c>
      <c r="AT95" s="23" t="s">
        <v>71</v>
      </c>
      <c r="AU95" s="23" t="s">
        <v>96</v>
      </c>
      <c r="BK95" s="170">
        <f>BK96+BK191+BK428+BK432</f>
        <v>0</v>
      </c>
    </row>
    <row r="96" spans="2:63" s="10" customFormat="1" ht="37.35" customHeight="1">
      <c r="B96" s="171"/>
      <c r="C96" s="172"/>
      <c r="D96" s="173" t="s">
        <v>71</v>
      </c>
      <c r="E96" s="174" t="s">
        <v>130</v>
      </c>
      <c r="F96" s="174" t="s">
        <v>131</v>
      </c>
      <c r="G96" s="172"/>
      <c r="H96" s="172"/>
      <c r="I96" s="175"/>
      <c r="J96" s="176">
        <f>BK96</f>
        <v>0</v>
      </c>
      <c r="K96" s="172"/>
      <c r="L96" s="177"/>
      <c r="M96" s="178"/>
      <c r="N96" s="179"/>
      <c r="O96" s="179"/>
      <c r="P96" s="180">
        <f>P97+P109+P161+P188</f>
        <v>0</v>
      </c>
      <c r="Q96" s="179"/>
      <c r="R96" s="180">
        <f>R97+R109+R161+R188</f>
        <v>2.05107418</v>
      </c>
      <c r="S96" s="179"/>
      <c r="T96" s="181">
        <f>T97+T109+T161+T188</f>
        <v>44.25636</v>
      </c>
      <c r="AR96" s="182" t="s">
        <v>80</v>
      </c>
      <c r="AT96" s="183" t="s">
        <v>71</v>
      </c>
      <c r="AU96" s="183" t="s">
        <v>72</v>
      </c>
      <c r="AY96" s="182" t="s">
        <v>132</v>
      </c>
      <c r="BK96" s="184">
        <f>BK97+BK109+BK161+BK188</f>
        <v>0</v>
      </c>
    </row>
    <row r="97" spans="2:63" s="10" customFormat="1" ht="19.9" customHeight="1">
      <c r="B97" s="171"/>
      <c r="C97" s="172"/>
      <c r="D97" s="185" t="s">
        <v>71</v>
      </c>
      <c r="E97" s="186" t="s">
        <v>133</v>
      </c>
      <c r="F97" s="186" t="s">
        <v>134</v>
      </c>
      <c r="G97" s="172"/>
      <c r="H97" s="172"/>
      <c r="I97" s="175"/>
      <c r="J97" s="187">
        <f>BK97</f>
        <v>0</v>
      </c>
      <c r="K97" s="172"/>
      <c r="L97" s="177"/>
      <c r="M97" s="178"/>
      <c r="N97" s="179"/>
      <c r="O97" s="179"/>
      <c r="P97" s="180">
        <f>SUM(P98:P108)</f>
        <v>0</v>
      </c>
      <c r="Q97" s="179"/>
      <c r="R97" s="180">
        <f>SUM(R98:R108)</f>
        <v>2.04639418</v>
      </c>
      <c r="S97" s="179"/>
      <c r="T97" s="181">
        <f>SUM(T98:T108)</f>
        <v>0</v>
      </c>
      <c r="AR97" s="182" t="s">
        <v>80</v>
      </c>
      <c r="AT97" s="183" t="s">
        <v>71</v>
      </c>
      <c r="AU97" s="183" t="s">
        <v>80</v>
      </c>
      <c r="AY97" s="182" t="s">
        <v>132</v>
      </c>
      <c r="BK97" s="184">
        <f>SUM(BK98:BK108)</f>
        <v>0</v>
      </c>
    </row>
    <row r="98" spans="2:65" s="1" customFormat="1" ht="31.5" customHeight="1">
      <c r="B98" s="40"/>
      <c r="C98" s="188" t="s">
        <v>80</v>
      </c>
      <c r="D98" s="188" t="s">
        <v>135</v>
      </c>
      <c r="E98" s="189" t="s">
        <v>136</v>
      </c>
      <c r="F98" s="190" t="s">
        <v>137</v>
      </c>
      <c r="G98" s="191" t="s">
        <v>138</v>
      </c>
      <c r="H98" s="192">
        <v>17.22</v>
      </c>
      <c r="I98" s="193"/>
      <c r="J98" s="194">
        <f>ROUND(I98*H98,2)</f>
        <v>0</v>
      </c>
      <c r="K98" s="190" t="s">
        <v>139</v>
      </c>
      <c r="L98" s="60"/>
      <c r="M98" s="195" t="s">
        <v>21</v>
      </c>
      <c r="N98" s="196" t="s">
        <v>43</v>
      </c>
      <c r="O98" s="41"/>
      <c r="P98" s="197">
        <f>O98*H98</f>
        <v>0</v>
      </c>
      <c r="Q98" s="197">
        <v>0.0154</v>
      </c>
      <c r="R98" s="197">
        <f>Q98*H98</f>
        <v>0.265188</v>
      </c>
      <c r="S98" s="197">
        <v>0</v>
      </c>
      <c r="T98" s="198">
        <f>S98*H98</f>
        <v>0</v>
      </c>
      <c r="AR98" s="23" t="s">
        <v>140</v>
      </c>
      <c r="AT98" s="23" t="s">
        <v>135</v>
      </c>
      <c r="AU98" s="23" t="s">
        <v>82</v>
      </c>
      <c r="AY98" s="23" t="s">
        <v>132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23" t="s">
        <v>80</v>
      </c>
      <c r="BK98" s="199">
        <f>ROUND(I98*H98,2)</f>
        <v>0</v>
      </c>
      <c r="BL98" s="23" t="s">
        <v>140</v>
      </c>
      <c r="BM98" s="23" t="s">
        <v>141</v>
      </c>
    </row>
    <row r="99" spans="2:47" s="1" customFormat="1" ht="27">
      <c r="B99" s="40"/>
      <c r="C99" s="62"/>
      <c r="D99" s="200" t="s">
        <v>142</v>
      </c>
      <c r="E99" s="62"/>
      <c r="F99" s="201" t="s">
        <v>143</v>
      </c>
      <c r="G99" s="62"/>
      <c r="H99" s="62"/>
      <c r="I99" s="158"/>
      <c r="J99" s="62"/>
      <c r="K99" s="62"/>
      <c r="L99" s="60"/>
      <c r="M99" s="202"/>
      <c r="N99" s="41"/>
      <c r="O99" s="41"/>
      <c r="P99" s="41"/>
      <c r="Q99" s="41"/>
      <c r="R99" s="41"/>
      <c r="S99" s="41"/>
      <c r="T99" s="77"/>
      <c r="AT99" s="23" t="s">
        <v>142</v>
      </c>
      <c r="AU99" s="23" t="s">
        <v>82</v>
      </c>
    </row>
    <row r="100" spans="2:51" s="11" customFormat="1" ht="13.5">
      <c r="B100" s="203"/>
      <c r="C100" s="204"/>
      <c r="D100" s="205" t="s">
        <v>144</v>
      </c>
      <c r="E100" s="206" t="s">
        <v>21</v>
      </c>
      <c r="F100" s="207" t="s">
        <v>145</v>
      </c>
      <c r="G100" s="204"/>
      <c r="H100" s="208">
        <v>17.22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144</v>
      </c>
      <c r="AU100" s="214" t="s">
        <v>82</v>
      </c>
      <c r="AV100" s="11" t="s">
        <v>82</v>
      </c>
      <c r="AW100" s="11" t="s">
        <v>35</v>
      </c>
      <c r="AX100" s="11" t="s">
        <v>80</v>
      </c>
      <c r="AY100" s="214" t="s">
        <v>132</v>
      </c>
    </row>
    <row r="101" spans="2:65" s="1" customFormat="1" ht="22.5" customHeight="1">
      <c r="B101" s="40"/>
      <c r="C101" s="188" t="s">
        <v>82</v>
      </c>
      <c r="D101" s="188" t="s">
        <v>135</v>
      </c>
      <c r="E101" s="189" t="s">
        <v>146</v>
      </c>
      <c r="F101" s="190" t="s">
        <v>147</v>
      </c>
      <c r="G101" s="191" t="s">
        <v>138</v>
      </c>
      <c r="H101" s="192">
        <v>10.332</v>
      </c>
      <c r="I101" s="193"/>
      <c r="J101" s="194">
        <f>ROUND(I101*H101,2)</f>
        <v>0</v>
      </c>
      <c r="K101" s="190" t="s">
        <v>139</v>
      </c>
      <c r="L101" s="60"/>
      <c r="M101" s="195" t="s">
        <v>21</v>
      </c>
      <c r="N101" s="196" t="s">
        <v>43</v>
      </c>
      <c r="O101" s="41"/>
      <c r="P101" s="197">
        <f>O101*H101</f>
        <v>0</v>
      </c>
      <c r="Q101" s="197">
        <v>0.00446</v>
      </c>
      <c r="R101" s="197">
        <f>Q101*H101</f>
        <v>0.046080720000000006</v>
      </c>
      <c r="S101" s="197">
        <v>0</v>
      </c>
      <c r="T101" s="198">
        <f>S101*H101</f>
        <v>0</v>
      </c>
      <c r="AR101" s="23" t="s">
        <v>140</v>
      </c>
      <c r="AT101" s="23" t="s">
        <v>135</v>
      </c>
      <c r="AU101" s="23" t="s">
        <v>82</v>
      </c>
      <c r="AY101" s="23" t="s">
        <v>132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23" t="s">
        <v>80</v>
      </c>
      <c r="BK101" s="199">
        <f>ROUND(I101*H101,2)</f>
        <v>0</v>
      </c>
      <c r="BL101" s="23" t="s">
        <v>140</v>
      </c>
      <c r="BM101" s="23" t="s">
        <v>148</v>
      </c>
    </row>
    <row r="102" spans="2:47" s="1" customFormat="1" ht="27">
      <c r="B102" s="40"/>
      <c r="C102" s="62"/>
      <c r="D102" s="200" t="s">
        <v>142</v>
      </c>
      <c r="E102" s="62"/>
      <c r="F102" s="201" t="s">
        <v>149</v>
      </c>
      <c r="G102" s="62"/>
      <c r="H102" s="62"/>
      <c r="I102" s="158"/>
      <c r="J102" s="62"/>
      <c r="K102" s="62"/>
      <c r="L102" s="60"/>
      <c r="M102" s="202"/>
      <c r="N102" s="41"/>
      <c r="O102" s="41"/>
      <c r="P102" s="41"/>
      <c r="Q102" s="41"/>
      <c r="R102" s="41"/>
      <c r="S102" s="41"/>
      <c r="T102" s="77"/>
      <c r="AT102" s="23" t="s">
        <v>142</v>
      </c>
      <c r="AU102" s="23" t="s">
        <v>82</v>
      </c>
    </row>
    <row r="103" spans="2:51" s="11" customFormat="1" ht="13.5">
      <c r="B103" s="203"/>
      <c r="C103" s="204"/>
      <c r="D103" s="205" t="s">
        <v>144</v>
      </c>
      <c r="E103" s="206" t="s">
        <v>21</v>
      </c>
      <c r="F103" s="207" t="s">
        <v>150</v>
      </c>
      <c r="G103" s="204"/>
      <c r="H103" s="208">
        <v>10.332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144</v>
      </c>
      <c r="AU103" s="214" t="s">
        <v>82</v>
      </c>
      <c r="AV103" s="11" t="s">
        <v>82</v>
      </c>
      <c r="AW103" s="11" t="s">
        <v>35</v>
      </c>
      <c r="AX103" s="11" t="s">
        <v>80</v>
      </c>
      <c r="AY103" s="214" t="s">
        <v>132</v>
      </c>
    </row>
    <row r="104" spans="2:65" s="1" customFormat="1" ht="31.5" customHeight="1">
      <c r="B104" s="40"/>
      <c r="C104" s="188" t="s">
        <v>151</v>
      </c>
      <c r="D104" s="188" t="s">
        <v>135</v>
      </c>
      <c r="E104" s="189" t="s">
        <v>152</v>
      </c>
      <c r="F104" s="190" t="s">
        <v>153</v>
      </c>
      <c r="G104" s="191" t="s">
        <v>154</v>
      </c>
      <c r="H104" s="192">
        <v>0.769</v>
      </c>
      <c r="I104" s="193"/>
      <c r="J104" s="194">
        <f>ROUND(I104*H104,2)</f>
        <v>0</v>
      </c>
      <c r="K104" s="190" t="s">
        <v>139</v>
      </c>
      <c r="L104" s="60"/>
      <c r="M104" s="195" t="s">
        <v>21</v>
      </c>
      <c r="N104" s="196" t="s">
        <v>43</v>
      </c>
      <c r="O104" s="41"/>
      <c r="P104" s="197">
        <f>O104*H104</f>
        <v>0</v>
      </c>
      <c r="Q104" s="197">
        <v>2.25634</v>
      </c>
      <c r="R104" s="197">
        <f>Q104*H104</f>
        <v>1.73512546</v>
      </c>
      <c r="S104" s="197">
        <v>0</v>
      </c>
      <c r="T104" s="198">
        <f>S104*H104</f>
        <v>0</v>
      </c>
      <c r="AR104" s="23" t="s">
        <v>140</v>
      </c>
      <c r="AT104" s="23" t="s">
        <v>135</v>
      </c>
      <c r="AU104" s="23" t="s">
        <v>82</v>
      </c>
      <c r="AY104" s="23" t="s">
        <v>132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23" t="s">
        <v>80</v>
      </c>
      <c r="BK104" s="199">
        <f>ROUND(I104*H104,2)</f>
        <v>0</v>
      </c>
      <c r="BL104" s="23" t="s">
        <v>140</v>
      </c>
      <c r="BM104" s="23" t="s">
        <v>155</v>
      </c>
    </row>
    <row r="105" spans="2:47" s="1" customFormat="1" ht="27">
      <c r="B105" s="40"/>
      <c r="C105" s="62"/>
      <c r="D105" s="200" t="s">
        <v>142</v>
      </c>
      <c r="E105" s="62"/>
      <c r="F105" s="201" t="s">
        <v>156</v>
      </c>
      <c r="G105" s="62"/>
      <c r="H105" s="62"/>
      <c r="I105" s="158"/>
      <c r="J105" s="62"/>
      <c r="K105" s="62"/>
      <c r="L105" s="60"/>
      <c r="M105" s="202"/>
      <c r="N105" s="41"/>
      <c r="O105" s="41"/>
      <c r="P105" s="41"/>
      <c r="Q105" s="41"/>
      <c r="R105" s="41"/>
      <c r="S105" s="41"/>
      <c r="T105" s="77"/>
      <c r="AT105" s="23" t="s">
        <v>142</v>
      </c>
      <c r="AU105" s="23" t="s">
        <v>82</v>
      </c>
    </row>
    <row r="106" spans="2:51" s="11" customFormat="1" ht="27">
      <c r="B106" s="203"/>
      <c r="C106" s="204"/>
      <c r="D106" s="200" t="s">
        <v>144</v>
      </c>
      <c r="E106" s="215" t="s">
        <v>21</v>
      </c>
      <c r="F106" s="216" t="s">
        <v>157</v>
      </c>
      <c r="G106" s="204"/>
      <c r="H106" s="217">
        <v>0.673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144</v>
      </c>
      <c r="AU106" s="214" t="s">
        <v>82</v>
      </c>
      <c r="AV106" s="11" t="s">
        <v>82</v>
      </c>
      <c r="AW106" s="11" t="s">
        <v>35</v>
      </c>
      <c r="AX106" s="11" t="s">
        <v>72</v>
      </c>
      <c r="AY106" s="214" t="s">
        <v>132</v>
      </c>
    </row>
    <row r="107" spans="2:51" s="11" customFormat="1" ht="13.5">
      <c r="B107" s="203"/>
      <c r="C107" s="204"/>
      <c r="D107" s="200" t="s">
        <v>144</v>
      </c>
      <c r="E107" s="215" t="s">
        <v>21</v>
      </c>
      <c r="F107" s="216" t="s">
        <v>158</v>
      </c>
      <c r="G107" s="204"/>
      <c r="H107" s="217">
        <v>0.096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144</v>
      </c>
      <c r="AU107" s="214" t="s">
        <v>82</v>
      </c>
      <c r="AV107" s="11" t="s">
        <v>82</v>
      </c>
      <c r="AW107" s="11" t="s">
        <v>35</v>
      </c>
      <c r="AX107" s="11" t="s">
        <v>72</v>
      </c>
      <c r="AY107" s="214" t="s">
        <v>132</v>
      </c>
    </row>
    <row r="108" spans="2:51" s="12" customFormat="1" ht="13.5">
      <c r="B108" s="218"/>
      <c r="C108" s="219"/>
      <c r="D108" s="200" t="s">
        <v>144</v>
      </c>
      <c r="E108" s="220" t="s">
        <v>21</v>
      </c>
      <c r="F108" s="221" t="s">
        <v>159</v>
      </c>
      <c r="G108" s="219"/>
      <c r="H108" s="222">
        <v>0.769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AT108" s="228" t="s">
        <v>144</v>
      </c>
      <c r="AU108" s="228" t="s">
        <v>82</v>
      </c>
      <c r="AV108" s="12" t="s">
        <v>140</v>
      </c>
      <c r="AW108" s="12" t="s">
        <v>35</v>
      </c>
      <c r="AX108" s="12" t="s">
        <v>80</v>
      </c>
      <c r="AY108" s="228" t="s">
        <v>132</v>
      </c>
    </row>
    <row r="109" spans="2:63" s="10" customFormat="1" ht="29.85" customHeight="1">
      <c r="B109" s="171"/>
      <c r="C109" s="172"/>
      <c r="D109" s="185" t="s">
        <v>71</v>
      </c>
      <c r="E109" s="186" t="s">
        <v>160</v>
      </c>
      <c r="F109" s="186" t="s">
        <v>161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SUM(P110:P160)</f>
        <v>0</v>
      </c>
      <c r="Q109" s="179"/>
      <c r="R109" s="180">
        <f>SUM(R110:R160)</f>
        <v>0.004679999999999999</v>
      </c>
      <c r="S109" s="179"/>
      <c r="T109" s="181">
        <f>SUM(T110:T160)</f>
        <v>36.75636</v>
      </c>
      <c r="AR109" s="182" t="s">
        <v>80</v>
      </c>
      <c r="AT109" s="183" t="s">
        <v>71</v>
      </c>
      <c r="AU109" s="183" t="s">
        <v>80</v>
      </c>
      <c r="AY109" s="182" t="s">
        <v>132</v>
      </c>
      <c r="BK109" s="184">
        <f>SUM(BK110:BK160)</f>
        <v>0</v>
      </c>
    </row>
    <row r="110" spans="2:65" s="1" customFormat="1" ht="22.5" customHeight="1">
      <c r="B110" s="40"/>
      <c r="C110" s="188" t="s">
        <v>140</v>
      </c>
      <c r="D110" s="188" t="s">
        <v>135</v>
      </c>
      <c r="E110" s="189" t="s">
        <v>162</v>
      </c>
      <c r="F110" s="190" t="s">
        <v>163</v>
      </c>
      <c r="G110" s="191" t="s">
        <v>138</v>
      </c>
      <c r="H110" s="192">
        <v>2101.67</v>
      </c>
      <c r="I110" s="193"/>
      <c r="J110" s="194">
        <f>ROUND(I110*H110,2)</f>
        <v>0</v>
      </c>
      <c r="K110" s="190" t="s">
        <v>139</v>
      </c>
      <c r="L110" s="60"/>
      <c r="M110" s="195" t="s">
        <v>21</v>
      </c>
      <c r="N110" s="196" t="s">
        <v>43</v>
      </c>
      <c r="O110" s="41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23" t="s">
        <v>140</v>
      </c>
      <c r="AT110" s="23" t="s">
        <v>135</v>
      </c>
      <c r="AU110" s="23" t="s">
        <v>82</v>
      </c>
      <c r="AY110" s="23" t="s">
        <v>132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23" t="s">
        <v>80</v>
      </c>
      <c r="BK110" s="199">
        <f>ROUND(I110*H110,2)</f>
        <v>0</v>
      </c>
      <c r="BL110" s="23" t="s">
        <v>140</v>
      </c>
      <c r="BM110" s="23" t="s">
        <v>164</v>
      </c>
    </row>
    <row r="111" spans="2:47" s="1" customFormat="1" ht="27">
      <c r="B111" s="40"/>
      <c r="C111" s="62"/>
      <c r="D111" s="200" t="s">
        <v>142</v>
      </c>
      <c r="E111" s="62"/>
      <c r="F111" s="201" t="s">
        <v>165</v>
      </c>
      <c r="G111" s="62"/>
      <c r="H111" s="62"/>
      <c r="I111" s="158"/>
      <c r="J111" s="62"/>
      <c r="K111" s="62"/>
      <c r="L111" s="60"/>
      <c r="M111" s="202"/>
      <c r="N111" s="41"/>
      <c r="O111" s="41"/>
      <c r="P111" s="41"/>
      <c r="Q111" s="41"/>
      <c r="R111" s="41"/>
      <c r="S111" s="41"/>
      <c r="T111" s="77"/>
      <c r="AT111" s="23" t="s">
        <v>142</v>
      </c>
      <c r="AU111" s="23" t="s">
        <v>82</v>
      </c>
    </row>
    <row r="112" spans="2:51" s="11" customFormat="1" ht="13.5">
      <c r="B112" s="203"/>
      <c r="C112" s="204"/>
      <c r="D112" s="200" t="s">
        <v>144</v>
      </c>
      <c r="E112" s="215" t="s">
        <v>21</v>
      </c>
      <c r="F112" s="216" t="s">
        <v>166</v>
      </c>
      <c r="G112" s="204"/>
      <c r="H112" s="217">
        <v>1864.52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144</v>
      </c>
      <c r="AU112" s="214" t="s">
        <v>82</v>
      </c>
      <c r="AV112" s="11" t="s">
        <v>82</v>
      </c>
      <c r="AW112" s="11" t="s">
        <v>35</v>
      </c>
      <c r="AX112" s="11" t="s">
        <v>72</v>
      </c>
      <c r="AY112" s="214" t="s">
        <v>132</v>
      </c>
    </row>
    <row r="113" spans="2:51" s="11" customFormat="1" ht="13.5">
      <c r="B113" s="203"/>
      <c r="C113" s="204"/>
      <c r="D113" s="200" t="s">
        <v>144</v>
      </c>
      <c r="E113" s="215" t="s">
        <v>21</v>
      </c>
      <c r="F113" s="216" t="s">
        <v>167</v>
      </c>
      <c r="G113" s="204"/>
      <c r="H113" s="217">
        <v>161.95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144</v>
      </c>
      <c r="AU113" s="214" t="s">
        <v>82</v>
      </c>
      <c r="AV113" s="11" t="s">
        <v>82</v>
      </c>
      <c r="AW113" s="11" t="s">
        <v>35</v>
      </c>
      <c r="AX113" s="11" t="s">
        <v>72</v>
      </c>
      <c r="AY113" s="214" t="s">
        <v>132</v>
      </c>
    </row>
    <row r="114" spans="2:51" s="11" customFormat="1" ht="13.5">
      <c r="B114" s="203"/>
      <c r="C114" s="204"/>
      <c r="D114" s="200" t="s">
        <v>144</v>
      </c>
      <c r="E114" s="215" t="s">
        <v>21</v>
      </c>
      <c r="F114" s="216" t="s">
        <v>168</v>
      </c>
      <c r="G114" s="204"/>
      <c r="H114" s="217">
        <v>75.2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144</v>
      </c>
      <c r="AU114" s="214" t="s">
        <v>82</v>
      </c>
      <c r="AV114" s="11" t="s">
        <v>82</v>
      </c>
      <c r="AW114" s="11" t="s">
        <v>35</v>
      </c>
      <c r="AX114" s="11" t="s">
        <v>72</v>
      </c>
      <c r="AY114" s="214" t="s">
        <v>132</v>
      </c>
    </row>
    <row r="115" spans="2:51" s="12" customFormat="1" ht="13.5">
      <c r="B115" s="218"/>
      <c r="C115" s="219"/>
      <c r="D115" s="205" t="s">
        <v>144</v>
      </c>
      <c r="E115" s="229" t="s">
        <v>21</v>
      </c>
      <c r="F115" s="230" t="s">
        <v>159</v>
      </c>
      <c r="G115" s="219"/>
      <c r="H115" s="231">
        <v>2101.67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144</v>
      </c>
      <c r="AU115" s="228" t="s">
        <v>82</v>
      </c>
      <c r="AV115" s="12" t="s">
        <v>140</v>
      </c>
      <c r="AW115" s="12" t="s">
        <v>35</v>
      </c>
      <c r="AX115" s="12" t="s">
        <v>80</v>
      </c>
      <c r="AY115" s="228" t="s">
        <v>132</v>
      </c>
    </row>
    <row r="116" spans="2:65" s="1" customFormat="1" ht="31.5" customHeight="1">
      <c r="B116" s="40"/>
      <c r="C116" s="188" t="s">
        <v>169</v>
      </c>
      <c r="D116" s="188" t="s">
        <v>135</v>
      </c>
      <c r="E116" s="189" t="s">
        <v>170</v>
      </c>
      <c r="F116" s="190" t="s">
        <v>171</v>
      </c>
      <c r="G116" s="191" t="s">
        <v>138</v>
      </c>
      <c r="H116" s="192">
        <v>126100.2</v>
      </c>
      <c r="I116" s="193"/>
      <c r="J116" s="194">
        <f>ROUND(I116*H116,2)</f>
        <v>0</v>
      </c>
      <c r="K116" s="190" t="s">
        <v>139</v>
      </c>
      <c r="L116" s="60"/>
      <c r="M116" s="195" t="s">
        <v>21</v>
      </c>
      <c r="N116" s="196" t="s">
        <v>43</v>
      </c>
      <c r="O116" s="41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23" t="s">
        <v>140</v>
      </c>
      <c r="AT116" s="23" t="s">
        <v>135</v>
      </c>
      <c r="AU116" s="23" t="s">
        <v>82</v>
      </c>
      <c r="AY116" s="23" t="s">
        <v>132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23" t="s">
        <v>80</v>
      </c>
      <c r="BK116" s="199">
        <f>ROUND(I116*H116,2)</f>
        <v>0</v>
      </c>
      <c r="BL116" s="23" t="s">
        <v>140</v>
      </c>
      <c r="BM116" s="23" t="s">
        <v>172</v>
      </c>
    </row>
    <row r="117" spans="2:47" s="1" customFormat="1" ht="27">
      <c r="B117" s="40"/>
      <c r="C117" s="62"/>
      <c r="D117" s="200" t="s">
        <v>142</v>
      </c>
      <c r="E117" s="62"/>
      <c r="F117" s="201" t="s">
        <v>173</v>
      </c>
      <c r="G117" s="62"/>
      <c r="H117" s="62"/>
      <c r="I117" s="158"/>
      <c r="J117" s="62"/>
      <c r="K117" s="62"/>
      <c r="L117" s="60"/>
      <c r="M117" s="202"/>
      <c r="N117" s="41"/>
      <c r="O117" s="41"/>
      <c r="P117" s="41"/>
      <c r="Q117" s="41"/>
      <c r="R117" s="41"/>
      <c r="S117" s="41"/>
      <c r="T117" s="77"/>
      <c r="AT117" s="23" t="s">
        <v>142</v>
      </c>
      <c r="AU117" s="23" t="s">
        <v>82</v>
      </c>
    </row>
    <row r="118" spans="2:51" s="11" customFormat="1" ht="13.5">
      <c r="B118" s="203"/>
      <c r="C118" s="204"/>
      <c r="D118" s="205" t="s">
        <v>144</v>
      </c>
      <c r="E118" s="206" t="s">
        <v>21</v>
      </c>
      <c r="F118" s="207" t="s">
        <v>174</v>
      </c>
      <c r="G118" s="204"/>
      <c r="H118" s="208">
        <v>126100.2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144</v>
      </c>
      <c r="AU118" s="214" t="s">
        <v>82</v>
      </c>
      <c r="AV118" s="11" t="s">
        <v>82</v>
      </c>
      <c r="AW118" s="11" t="s">
        <v>35</v>
      </c>
      <c r="AX118" s="11" t="s">
        <v>80</v>
      </c>
      <c r="AY118" s="214" t="s">
        <v>132</v>
      </c>
    </row>
    <row r="119" spans="2:65" s="1" customFormat="1" ht="31.5" customHeight="1">
      <c r="B119" s="40"/>
      <c r="C119" s="188" t="s">
        <v>133</v>
      </c>
      <c r="D119" s="188" t="s">
        <v>135</v>
      </c>
      <c r="E119" s="189" t="s">
        <v>175</v>
      </c>
      <c r="F119" s="190" t="s">
        <v>176</v>
      </c>
      <c r="G119" s="191" t="s">
        <v>138</v>
      </c>
      <c r="H119" s="192">
        <v>2101.67</v>
      </c>
      <c r="I119" s="193"/>
      <c r="J119" s="194">
        <f>ROUND(I119*H119,2)</f>
        <v>0</v>
      </c>
      <c r="K119" s="190" t="s">
        <v>139</v>
      </c>
      <c r="L119" s="60"/>
      <c r="M119" s="195" t="s">
        <v>21</v>
      </c>
      <c r="N119" s="196" t="s">
        <v>43</v>
      </c>
      <c r="O119" s="41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23" t="s">
        <v>140</v>
      </c>
      <c r="AT119" s="23" t="s">
        <v>135</v>
      </c>
      <c r="AU119" s="23" t="s">
        <v>82</v>
      </c>
      <c r="AY119" s="23" t="s">
        <v>132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23" t="s">
        <v>80</v>
      </c>
      <c r="BK119" s="199">
        <f>ROUND(I119*H119,2)</f>
        <v>0</v>
      </c>
      <c r="BL119" s="23" t="s">
        <v>140</v>
      </c>
      <c r="BM119" s="23" t="s">
        <v>177</v>
      </c>
    </row>
    <row r="120" spans="2:47" s="1" customFormat="1" ht="27">
      <c r="B120" s="40"/>
      <c r="C120" s="62"/>
      <c r="D120" s="205" t="s">
        <v>142</v>
      </c>
      <c r="E120" s="62"/>
      <c r="F120" s="232" t="s">
        <v>178</v>
      </c>
      <c r="G120" s="62"/>
      <c r="H120" s="62"/>
      <c r="I120" s="158"/>
      <c r="J120" s="62"/>
      <c r="K120" s="62"/>
      <c r="L120" s="60"/>
      <c r="M120" s="202"/>
      <c r="N120" s="41"/>
      <c r="O120" s="41"/>
      <c r="P120" s="41"/>
      <c r="Q120" s="41"/>
      <c r="R120" s="41"/>
      <c r="S120" s="41"/>
      <c r="T120" s="77"/>
      <c r="AT120" s="23" t="s">
        <v>142</v>
      </c>
      <c r="AU120" s="23" t="s">
        <v>82</v>
      </c>
    </row>
    <row r="121" spans="2:65" s="1" customFormat="1" ht="22.5" customHeight="1">
      <c r="B121" s="40"/>
      <c r="C121" s="188" t="s">
        <v>179</v>
      </c>
      <c r="D121" s="188" t="s">
        <v>135</v>
      </c>
      <c r="E121" s="189" t="s">
        <v>180</v>
      </c>
      <c r="F121" s="190" t="s">
        <v>181</v>
      </c>
      <c r="G121" s="191" t="s">
        <v>138</v>
      </c>
      <c r="H121" s="192">
        <v>448.638</v>
      </c>
      <c r="I121" s="193"/>
      <c r="J121" s="194">
        <f>ROUND(I121*H121,2)</f>
        <v>0</v>
      </c>
      <c r="K121" s="190" t="s">
        <v>139</v>
      </c>
      <c r="L121" s="60"/>
      <c r="M121" s="195" t="s">
        <v>21</v>
      </c>
      <c r="N121" s="196" t="s">
        <v>43</v>
      </c>
      <c r="O121" s="41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23" t="s">
        <v>140</v>
      </c>
      <c r="AT121" s="23" t="s">
        <v>135</v>
      </c>
      <c r="AU121" s="23" t="s">
        <v>82</v>
      </c>
      <c r="AY121" s="23" t="s">
        <v>132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23" t="s">
        <v>80</v>
      </c>
      <c r="BK121" s="199">
        <f>ROUND(I121*H121,2)</f>
        <v>0</v>
      </c>
      <c r="BL121" s="23" t="s">
        <v>140</v>
      </c>
      <c r="BM121" s="23" t="s">
        <v>182</v>
      </c>
    </row>
    <row r="122" spans="2:47" s="1" customFormat="1" ht="13.5">
      <c r="B122" s="40"/>
      <c r="C122" s="62"/>
      <c r="D122" s="200" t="s">
        <v>142</v>
      </c>
      <c r="E122" s="62"/>
      <c r="F122" s="201" t="s">
        <v>183</v>
      </c>
      <c r="G122" s="62"/>
      <c r="H122" s="62"/>
      <c r="I122" s="158"/>
      <c r="J122" s="62"/>
      <c r="K122" s="62"/>
      <c r="L122" s="60"/>
      <c r="M122" s="202"/>
      <c r="N122" s="41"/>
      <c r="O122" s="41"/>
      <c r="P122" s="41"/>
      <c r="Q122" s="41"/>
      <c r="R122" s="41"/>
      <c r="S122" s="41"/>
      <c r="T122" s="77"/>
      <c r="AT122" s="23" t="s">
        <v>142</v>
      </c>
      <c r="AU122" s="23" t="s">
        <v>82</v>
      </c>
    </row>
    <row r="123" spans="2:51" s="11" customFormat="1" ht="27">
      <c r="B123" s="203"/>
      <c r="C123" s="204"/>
      <c r="D123" s="200" t="s">
        <v>144</v>
      </c>
      <c r="E123" s="215" t="s">
        <v>21</v>
      </c>
      <c r="F123" s="216" t="s">
        <v>184</v>
      </c>
      <c r="G123" s="204"/>
      <c r="H123" s="217">
        <v>332.95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144</v>
      </c>
      <c r="AU123" s="214" t="s">
        <v>82</v>
      </c>
      <c r="AV123" s="11" t="s">
        <v>82</v>
      </c>
      <c r="AW123" s="11" t="s">
        <v>35</v>
      </c>
      <c r="AX123" s="11" t="s">
        <v>72</v>
      </c>
      <c r="AY123" s="214" t="s">
        <v>132</v>
      </c>
    </row>
    <row r="124" spans="2:51" s="11" customFormat="1" ht="13.5">
      <c r="B124" s="203"/>
      <c r="C124" s="204"/>
      <c r="D124" s="200" t="s">
        <v>144</v>
      </c>
      <c r="E124" s="215" t="s">
        <v>21</v>
      </c>
      <c r="F124" s="216" t="s">
        <v>185</v>
      </c>
      <c r="G124" s="204"/>
      <c r="H124" s="217">
        <v>40.488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144</v>
      </c>
      <c r="AU124" s="214" t="s">
        <v>82</v>
      </c>
      <c r="AV124" s="11" t="s">
        <v>82</v>
      </c>
      <c r="AW124" s="11" t="s">
        <v>35</v>
      </c>
      <c r="AX124" s="11" t="s">
        <v>72</v>
      </c>
      <c r="AY124" s="214" t="s">
        <v>132</v>
      </c>
    </row>
    <row r="125" spans="2:51" s="11" customFormat="1" ht="13.5">
      <c r="B125" s="203"/>
      <c r="C125" s="204"/>
      <c r="D125" s="200" t="s">
        <v>144</v>
      </c>
      <c r="E125" s="215" t="s">
        <v>21</v>
      </c>
      <c r="F125" s="216" t="s">
        <v>168</v>
      </c>
      <c r="G125" s="204"/>
      <c r="H125" s="217">
        <v>75.2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144</v>
      </c>
      <c r="AU125" s="214" t="s">
        <v>82</v>
      </c>
      <c r="AV125" s="11" t="s">
        <v>82</v>
      </c>
      <c r="AW125" s="11" t="s">
        <v>35</v>
      </c>
      <c r="AX125" s="11" t="s">
        <v>72</v>
      </c>
      <c r="AY125" s="214" t="s">
        <v>132</v>
      </c>
    </row>
    <row r="126" spans="2:51" s="12" customFormat="1" ht="13.5">
      <c r="B126" s="218"/>
      <c r="C126" s="219"/>
      <c r="D126" s="205" t="s">
        <v>144</v>
      </c>
      <c r="E126" s="229" t="s">
        <v>21</v>
      </c>
      <c r="F126" s="230" t="s">
        <v>159</v>
      </c>
      <c r="G126" s="219"/>
      <c r="H126" s="231">
        <v>448.638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144</v>
      </c>
      <c r="AU126" s="228" t="s">
        <v>82</v>
      </c>
      <c r="AV126" s="12" t="s">
        <v>140</v>
      </c>
      <c r="AW126" s="12" t="s">
        <v>35</v>
      </c>
      <c r="AX126" s="12" t="s">
        <v>80</v>
      </c>
      <c r="AY126" s="228" t="s">
        <v>132</v>
      </c>
    </row>
    <row r="127" spans="2:65" s="1" customFormat="1" ht="22.5" customHeight="1">
      <c r="B127" s="40"/>
      <c r="C127" s="188" t="s">
        <v>186</v>
      </c>
      <c r="D127" s="188" t="s">
        <v>135</v>
      </c>
      <c r="E127" s="189" t="s">
        <v>187</v>
      </c>
      <c r="F127" s="190" t="s">
        <v>188</v>
      </c>
      <c r="G127" s="191" t="s">
        <v>138</v>
      </c>
      <c r="H127" s="192">
        <v>22406.28</v>
      </c>
      <c r="I127" s="193"/>
      <c r="J127" s="194">
        <f>ROUND(I127*H127,2)</f>
        <v>0</v>
      </c>
      <c r="K127" s="190" t="s">
        <v>139</v>
      </c>
      <c r="L127" s="60"/>
      <c r="M127" s="195" t="s">
        <v>21</v>
      </c>
      <c r="N127" s="196" t="s">
        <v>43</v>
      </c>
      <c r="O127" s="41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23" t="s">
        <v>140</v>
      </c>
      <c r="AT127" s="23" t="s">
        <v>135</v>
      </c>
      <c r="AU127" s="23" t="s">
        <v>82</v>
      </c>
      <c r="AY127" s="23" t="s">
        <v>132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23" t="s">
        <v>80</v>
      </c>
      <c r="BK127" s="199">
        <f>ROUND(I127*H127,2)</f>
        <v>0</v>
      </c>
      <c r="BL127" s="23" t="s">
        <v>140</v>
      </c>
      <c r="BM127" s="23" t="s">
        <v>189</v>
      </c>
    </row>
    <row r="128" spans="2:47" s="1" customFormat="1" ht="13.5">
      <c r="B128" s="40"/>
      <c r="C128" s="62"/>
      <c r="D128" s="200" t="s">
        <v>142</v>
      </c>
      <c r="E128" s="62"/>
      <c r="F128" s="201" t="s">
        <v>190</v>
      </c>
      <c r="G128" s="62"/>
      <c r="H128" s="62"/>
      <c r="I128" s="158"/>
      <c r="J128" s="62"/>
      <c r="K128" s="62"/>
      <c r="L128" s="60"/>
      <c r="M128" s="202"/>
      <c r="N128" s="41"/>
      <c r="O128" s="41"/>
      <c r="P128" s="41"/>
      <c r="Q128" s="41"/>
      <c r="R128" s="41"/>
      <c r="S128" s="41"/>
      <c r="T128" s="77"/>
      <c r="AT128" s="23" t="s">
        <v>142</v>
      </c>
      <c r="AU128" s="23" t="s">
        <v>82</v>
      </c>
    </row>
    <row r="129" spans="2:51" s="11" customFormat="1" ht="13.5">
      <c r="B129" s="203"/>
      <c r="C129" s="204"/>
      <c r="D129" s="205" t="s">
        <v>144</v>
      </c>
      <c r="E129" s="206" t="s">
        <v>21</v>
      </c>
      <c r="F129" s="207" t="s">
        <v>191</v>
      </c>
      <c r="G129" s="204"/>
      <c r="H129" s="208">
        <v>22406.28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144</v>
      </c>
      <c r="AU129" s="214" t="s">
        <v>82</v>
      </c>
      <c r="AV129" s="11" t="s">
        <v>82</v>
      </c>
      <c r="AW129" s="11" t="s">
        <v>35</v>
      </c>
      <c r="AX129" s="11" t="s">
        <v>80</v>
      </c>
      <c r="AY129" s="214" t="s">
        <v>132</v>
      </c>
    </row>
    <row r="130" spans="2:65" s="1" customFormat="1" ht="22.5" customHeight="1">
      <c r="B130" s="40"/>
      <c r="C130" s="188" t="s">
        <v>160</v>
      </c>
      <c r="D130" s="188" t="s">
        <v>135</v>
      </c>
      <c r="E130" s="189" t="s">
        <v>192</v>
      </c>
      <c r="F130" s="190" t="s">
        <v>193</v>
      </c>
      <c r="G130" s="191" t="s">
        <v>138</v>
      </c>
      <c r="H130" s="192">
        <v>373.438</v>
      </c>
      <c r="I130" s="193"/>
      <c r="J130" s="194">
        <f>ROUND(I130*H130,2)</f>
        <v>0</v>
      </c>
      <c r="K130" s="190" t="s">
        <v>139</v>
      </c>
      <c r="L130" s="60"/>
      <c r="M130" s="195" t="s">
        <v>21</v>
      </c>
      <c r="N130" s="196" t="s">
        <v>43</v>
      </c>
      <c r="O130" s="41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23" t="s">
        <v>140</v>
      </c>
      <c r="AT130" s="23" t="s">
        <v>135</v>
      </c>
      <c r="AU130" s="23" t="s">
        <v>82</v>
      </c>
      <c r="AY130" s="23" t="s">
        <v>132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23" t="s">
        <v>80</v>
      </c>
      <c r="BK130" s="199">
        <f>ROUND(I130*H130,2)</f>
        <v>0</v>
      </c>
      <c r="BL130" s="23" t="s">
        <v>140</v>
      </c>
      <c r="BM130" s="23" t="s">
        <v>194</v>
      </c>
    </row>
    <row r="131" spans="2:47" s="1" customFormat="1" ht="13.5">
      <c r="B131" s="40"/>
      <c r="C131" s="62"/>
      <c r="D131" s="205" t="s">
        <v>142</v>
      </c>
      <c r="E131" s="62"/>
      <c r="F131" s="232" t="s">
        <v>195</v>
      </c>
      <c r="G131" s="62"/>
      <c r="H131" s="62"/>
      <c r="I131" s="158"/>
      <c r="J131" s="62"/>
      <c r="K131" s="62"/>
      <c r="L131" s="60"/>
      <c r="M131" s="202"/>
      <c r="N131" s="41"/>
      <c r="O131" s="41"/>
      <c r="P131" s="41"/>
      <c r="Q131" s="41"/>
      <c r="R131" s="41"/>
      <c r="S131" s="41"/>
      <c r="T131" s="77"/>
      <c r="AT131" s="23" t="s">
        <v>142</v>
      </c>
      <c r="AU131" s="23" t="s">
        <v>82</v>
      </c>
    </row>
    <row r="132" spans="2:65" s="1" customFormat="1" ht="22.5" customHeight="1">
      <c r="B132" s="40"/>
      <c r="C132" s="188" t="s">
        <v>196</v>
      </c>
      <c r="D132" s="188" t="s">
        <v>135</v>
      </c>
      <c r="E132" s="189" t="s">
        <v>197</v>
      </c>
      <c r="F132" s="190" t="s">
        <v>198</v>
      </c>
      <c r="G132" s="191" t="s">
        <v>199</v>
      </c>
      <c r="H132" s="192">
        <v>10</v>
      </c>
      <c r="I132" s="193"/>
      <c r="J132" s="194">
        <f>ROUND(I132*H132,2)</f>
        <v>0</v>
      </c>
      <c r="K132" s="190" t="s">
        <v>139</v>
      </c>
      <c r="L132" s="60"/>
      <c r="M132" s="195" t="s">
        <v>21</v>
      </c>
      <c r="N132" s="196" t="s">
        <v>43</v>
      </c>
      <c r="O132" s="41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23" t="s">
        <v>140</v>
      </c>
      <c r="AT132" s="23" t="s">
        <v>135</v>
      </c>
      <c r="AU132" s="23" t="s">
        <v>82</v>
      </c>
      <c r="AY132" s="23" t="s">
        <v>132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23" t="s">
        <v>80</v>
      </c>
      <c r="BK132" s="199">
        <f>ROUND(I132*H132,2)</f>
        <v>0</v>
      </c>
      <c r="BL132" s="23" t="s">
        <v>140</v>
      </c>
      <c r="BM132" s="23" t="s">
        <v>200</v>
      </c>
    </row>
    <row r="133" spans="2:47" s="1" customFormat="1" ht="27">
      <c r="B133" s="40"/>
      <c r="C133" s="62"/>
      <c r="D133" s="200" t="s">
        <v>142</v>
      </c>
      <c r="E133" s="62"/>
      <c r="F133" s="201" t="s">
        <v>201</v>
      </c>
      <c r="G133" s="62"/>
      <c r="H133" s="62"/>
      <c r="I133" s="158"/>
      <c r="J133" s="62"/>
      <c r="K133" s="62"/>
      <c r="L133" s="60"/>
      <c r="M133" s="202"/>
      <c r="N133" s="41"/>
      <c r="O133" s="41"/>
      <c r="P133" s="41"/>
      <c r="Q133" s="41"/>
      <c r="R133" s="41"/>
      <c r="S133" s="41"/>
      <c r="T133" s="77"/>
      <c r="AT133" s="23" t="s">
        <v>142</v>
      </c>
      <c r="AU133" s="23" t="s">
        <v>82</v>
      </c>
    </row>
    <row r="134" spans="2:51" s="11" customFormat="1" ht="13.5">
      <c r="B134" s="203"/>
      <c r="C134" s="204"/>
      <c r="D134" s="205" t="s">
        <v>144</v>
      </c>
      <c r="E134" s="206" t="s">
        <v>21</v>
      </c>
      <c r="F134" s="207" t="s">
        <v>202</v>
      </c>
      <c r="G134" s="204"/>
      <c r="H134" s="208">
        <v>10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144</v>
      </c>
      <c r="AU134" s="214" t="s">
        <v>82</v>
      </c>
      <c r="AV134" s="11" t="s">
        <v>82</v>
      </c>
      <c r="AW134" s="11" t="s">
        <v>35</v>
      </c>
      <c r="AX134" s="11" t="s">
        <v>80</v>
      </c>
      <c r="AY134" s="214" t="s">
        <v>132</v>
      </c>
    </row>
    <row r="135" spans="2:65" s="1" customFormat="1" ht="22.5" customHeight="1">
      <c r="B135" s="40"/>
      <c r="C135" s="188" t="s">
        <v>203</v>
      </c>
      <c r="D135" s="188" t="s">
        <v>135</v>
      </c>
      <c r="E135" s="189" t="s">
        <v>204</v>
      </c>
      <c r="F135" s="190" t="s">
        <v>205</v>
      </c>
      <c r="G135" s="191" t="s">
        <v>199</v>
      </c>
      <c r="H135" s="192">
        <v>600</v>
      </c>
      <c r="I135" s="193"/>
      <c r="J135" s="194">
        <f>ROUND(I135*H135,2)</f>
        <v>0</v>
      </c>
      <c r="K135" s="190" t="s">
        <v>139</v>
      </c>
      <c r="L135" s="60"/>
      <c r="M135" s="195" t="s">
        <v>21</v>
      </c>
      <c r="N135" s="196" t="s">
        <v>43</v>
      </c>
      <c r="O135" s="4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AR135" s="23" t="s">
        <v>140</v>
      </c>
      <c r="AT135" s="23" t="s">
        <v>135</v>
      </c>
      <c r="AU135" s="23" t="s">
        <v>82</v>
      </c>
      <c r="AY135" s="23" t="s">
        <v>132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23" t="s">
        <v>80</v>
      </c>
      <c r="BK135" s="199">
        <f>ROUND(I135*H135,2)</f>
        <v>0</v>
      </c>
      <c r="BL135" s="23" t="s">
        <v>140</v>
      </c>
      <c r="BM135" s="23" t="s">
        <v>206</v>
      </c>
    </row>
    <row r="136" spans="2:47" s="1" customFormat="1" ht="13.5">
      <c r="B136" s="40"/>
      <c r="C136" s="62"/>
      <c r="D136" s="200" t="s">
        <v>142</v>
      </c>
      <c r="E136" s="62"/>
      <c r="F136" s="201" t="s">
        <v>207</v>
      </c>
      <c r="G136" s="62"/>
      <c r="H136" s="62"/>
      <c r="I136" s="158"/>
      <c r="J136" s="62"/>
      <c r="K136" s="62"/>
      <c r="L136" s="60"/>
      <c r="M136" s="202"/>
      <c r="N136" s="41"/>
      <c r="O136" s="41"/>
      <c r="P136" s="41"/>
      <c r="Q136" s="41"/>
      <c r="R136" s="41"/>
      <c r="S136" s="41"/>
      <c r="T136" s="77"/>
      <c r="AT136" s="23" t="s">
        <v>142</v>
      </c>
      <c r="AU136" s="23" t="s">
        <v>82</v>
      </c>
    </row>
    <row r="137" spans="2:51" s="11" customFormat="1" ht="13.5">
      <c r="B137" s="203"/>
      <c r="C137" s="204"/>
      <c r="D137" s="205" t="s">
        <v>144</v>
      </c>
      <c r="E137" s="206" t="s">
        <v>21</v>
      </c>
      <c r="F137" s="207" t="s">
        <v>208</v>
      </c>
      <c r="G137" s="204"/>
      <c r="H137" s="208">
        <v>600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144</v>
      </c>
      <c r="AU137" s="214" t="s">
        <v>82</v>
      </c>
      <c r="AV137" s="11" t="s">
        <v>82</v>
      </c>
      <c r="AW137" s="11" t="s">
        <v>35</v>
      </c>
      <c r="AX137" s="11" t="s">
        <v>80</v>
      </c>
      <c r="AY137" s="214" t="s">
        <v>132</v>
      </c>
    </row>
    <row r="138" spans="2:65" s="1" customFormat="1" ht="22.5" customHeight="1">
      <c r="B138" s="40"/>
      <c r="C138" s="188" t="s">
        <v>209</v>
      </c>
      <c r="D138" s="188" t="s">
        <v>135</v>
      </c>
      <c r="E138" s="189" t="s">
        <v>210</v>
      </c>
      <c r="F138" s="190" t="s">
        <v>211</v>
      </c>
      <c r="G138" s="191" t="s">
        <v>199</v>
      </c>
      <c r="H138" s="192">
        <v>10</v>
      </c>
      <c r="I138" s="193"/>
      <c r="J138" s="194">
        <f>ROUND(I138*H138,2)</f>
        <v>0</v>
      </c>
      <c r="K138" s="190" t="s">
        <v>139</v>
      </c>
      <c r="L138" s="60"/>
      <c r="M138" s="195" t="s">
        <v>21</v>
      </c>
      <c r="N138" s="196" t="s">
        <v>43</v>
      </c>
      <c r="O138" s="4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23" t="s">
        <v>140</v>
      </c>
      <c r="AT138" s="23" t="s">
        <v>135</v>
      </c>
      <c r="AU138" s="23" t="s">
        <v>82</v>
      </c>
      <c r="AY138" s="23" t="s">
        <v>132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23" t="s">
        <v>80</v>
      </c>
      <c r="BK138" s="199">
        <f>ROUND(I138*H138,2)</f>
        <v>0</v>
      </c>
      <c r="BL138" s="23" t="s">
        <v>140</v>
      </c>
      <c r="BM138" s="23" t="s">
        <v>212</v>
      </c>
    </row>
    <row r="139" spans="2:47" s="1" customFormat="1" ht="27">
      <c r="B139" s="40"/>
      <c r="C139" s="62"/>
      <c r="D139" s="205" t="s">
        <v>142</v>
      </c>
      <c r="E139" s="62"/>
      <c r="F139" s="232" t="s">
        <v>213</v>
      </c>
      <c r="G139" s="62"/>
      <c r="H139" s="62"/>
      <c r="I139" s="158"/>
      <c r="J139" s="62"/>
      <c r="K139" s="62"/>
      <c r="L139" s="60"/>
      <c r="M139" s="202"/>
      <c r="N139" s="41"/>
      <c r="O139" s="41"/>
      <c r="P139" s="41"/>
      <c r="Q139" s="41"/>
      <c r="R139" s="41"/>
      <c r="S139" s="41"/>
      <c r="T139" s="77"/>
      <c r="AT139" s="23" t="s">
        <v>142</v>
      </c>
      <c r="AU139" s="23" t="s">
        <v>82</v>
      </c>
    </row>
    <row r="140" spans="2:65" s="1" customFormat="1" ht="22.5" customHeight="1">
      <c r="B140" s="40"/>
      <c r="C140" s="188" t="s">
        <v>214</v>
      </c>
      <c r="D140" s="188" t="s">
        <v>135</v>
      </c>
      <c r="E140" s="189" t="s">
        <v>215</v>
      </c>
      <c r="F140" s="190" t="s">
        <v>216</v>
      </c>
      <c r="G140" s="191" t="s">
        <v>217</v>
      </c>
      <c r="H140" s="192">
        <v>1</v>
      </c>
      <c r="I140" s="193"/>
      <c r="J140" s="194">
        <f>ROUND(I140*H140,2)</f>
        <v>0</v>
      </c>
      <c r="K140" s="190" t="s">
        <v>139</v>
      </c>
      <c r="L140" s="60"/>
      <c r="M140" s="195" t="s">
        <v>21</v>
      </c>
      <c r="N140" s="196" t="s">
        <v>43</v>
      </c>
      <c r="O140" s="4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23" t="s">
        <v>140</v>
      </c>
      <c r="AT140" s="23" t="s">
        <v>135</v>
      </c>
      <c r="AU140" s="23" t="s">
        <v>82</v>
      </c>
      <c r="AY140" s="23" t="s">
        <v>132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23" t="s">
        <v>80</v>
      </c>
      <c r="BK140" s="199">
        <f>ROUND(I140*H140,2)</f>
        <v>0</v>
      </c>
      <c r="BL140" s="23" t="s">
        <v>140</v>
      </c>
      <c r="BM140" s="23" t="s">
        <v>218</v>
      </c>
    </row>
    <row r="141" spans="2:47" s="1" customFormat="1" ht="27">
      <c r="B141" s="40"/>
      <c r="C141" s="62"/>
      <c r="D141" s="200" t="s">
        <v>142</v>
      </c>
      <c r="E141" s="62"/>
      <c r="F141" s="201" t="s">
        <v>219</v>
      </c>
      <c r="G141" s="62"/>
      <c r="H141" s="62"/>
      <c r="I141" s="158"/>
      <c r="J141" s="62"/>
      <c r="K141" s="62"/>
      <c r="L141" s="60"/>
      <c r="M141" s="202"/>
      <c r="N141" s="41"/>
      <c r="O141" s="41"/>
      <c r="P141" s="41"/>
      <c r="Q141" s="41"/>
      <c r="R141" s="41"/>
      <c r="S141" s="41"/>
      <c r="T141" s="77"/>
      <c r="AT141" s="23" t="s">
        <v>142</v>
      </c>
      <c r="AU141" s="23" t="s">
        <v>82</v>
      </c>
    </row>
    <row r="142" spans="2:51" s="11" customFormat="1" ht="13.5">
      <c r="B142" s="203"/>
      <c r="C142" s="204"/>
      <c r="D142" s="205" t="s">
        <v>144</v>
      </c>
      <c r="E142" s="206" t="s">
        <v>21</v>
      </c>
      <c r="F142" s="207" t="s">
        <v>220</v>
      </c>
      <c r="G142" s="204"/>
      <c r="H142" s="208">
        <v>1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144</v>
      </c>
      <c r="AU142" s="214" t="s">
        <v>82</v>
      </c>
      <c r="AV142" s="11" t="s">
        <v>82</v>
      </c>
      <c r="AW142" s="11" t="s">
        <v>35</v>
      </c>
      <c r="AX142" s="11" t="s">
        <v>80</v>
      </c>
      <c r="AY142" s="214" t="s">
        <v>132</v>
      </c>
    </row>
    <row r="143" spans="2:65" s="1" customFormat="1" ht="22.5" customHeight="1">
      <c r="B143" s="40"/>
      <c r="C143" s="188" t="s">
        <v>221</v>
      </c>
      <c r="D143" s="188" t="s">
        <v>135</v>
      </c>
      <c r="E143" s="189" t="s">
        <v>222</v>
      </c>
      <c r="F143" s="190" t="s">
        <v>223</v>
      </c>
      <c r="G143" s="191" t="s">
        <v>217</v>
      </c>
      <c r="H143" s="192">
        <v>30</v>
      </c>
      <c r="I143" s="193"/>
      <c r="J143" s="194">
        <f>ROUND(I143*H143,2)</f>
        <v>0</v>
      </c>
      <c r="K143" s="190" t="s">
        <v>139</v>
      </c>
      <c r="L143" s="60"/>
      <c r="M143" s="195" t="s">
        <v>21</v>
      </c>
      <c r="N143" s="196" t="s">
        <v>43</v>
      </c>
      <c r="O143" s="4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AR143" s="23" t="s">
        <v>140</v>
      </c>
      <c r="AT143" s="23" t="s">
        <v>135</v>
      </c>
      <c r="AU143" s="23" t="s">
        <v>82</v>
      </c>
      <c r="AY143" s="23" t="s">
        <v>132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23" t="s">
        <v>80</v>
      </c>
      <c r="BK143" s="199">
        <f>ROUND(I143*H143,2)</f>
        <v>0</v>
      </c>
      <c r="BL143" s="23" t="s">
        <v>140</v>
      </c>
      <c r="BM143" s="23" t="s">
        <v>224</v>
      </c>
    </row>
    <row r="144" spans="2:47" s="1" customFormat="1" ht="27">
      <c r="B144" s="40"/>
      <c r="C144" s="62"/>
      <c r="D144" s="205" t="s">
        <v>142</v>
      </c>
      <c r="E144" s="62"/>
      <c r="F144" s="232" t="s">
        <v>225</v>
      </c>
      <c r="G144" s="62"/>
      <c r="H144" s="62"/>
      <c r="I144" s="158"/>
      <c r="J144" s="62"/>
      <c r="K144" s="62"/>
      <c r="L144" s="60"/>
      <c r="M144" s="202"/>
      <c r="N144" s="41"/>
      <c r="O144" s="41"/>
      <c r="P144" s="41"/>
      <c r="Q144" s="41"/>
      <c r="R144" s="41"/>
      <c r="S144" s="41"/>
      <c r="T144" s="77"/>
      <c r="AT144" s="23" t="s">
        <v>142</v>
      </c>
      <c r="AU144" s="23" t="s">
        <v>82</v>
      </c>
    </row>
    <row r="145" spans="2:65" s="1" customFormat="1" ht="31.5" customHeight="1">
      <c r="B145" s="40"/>
      <c r="C145" s="188" t="s">
        <v>10</v>
      </c>
      <c r="D145" s="188" t="s">
        <v>135</v>
      </c>
      <c r="E145" s="189" t="s">
        <v>226</v>
      </c>
      <c r="F145" s="190" t="s">
        <v>227</v>
      </c>
      <c r="G145" s="191" t="s">
        <v>138</v>
      </c>
      <c r="H145" s="192">
        <v>36</v>
      </c>
      <c r="I145" s="193"/>
      <c r="J145" s="194">
        <f>ROUND(I145*H145,2)</f>
        <v>0</v>
      </c>
      <c r="K145" s="190" t="s">
        <v>139</v>
      </c>
      <c r="L145" s="60"/>
      <c r="M145" s="195" t="s">
        <v>21</v>
      </c>
      <c r="N145" s="196" t="s">
        <v>43</v>
      </c>
      <c r="O145" s="41"/>
      <c r="P145" s="197">
        <f>O145*H145</f>
        <v>0</v>
      </c>
      <c r="Q145" s="197">
        <v>0.00013</v>
      </c>
      <c r="R145" s="197">
        <f>Q145*H145</f>
        <v>0.004679999999999999</v>
      </c>
      <c r="S145" s="197">
        <v>0</v>
      </c>
      <c r="T145" s="198">
        <f>S145*H145</f>
        <v>0</v>
      </c>
      <c r="AR145" s="23" t="s">
        <v>140</v>
      </c>
      <c r="AT145" s="23" t="s">
        <v>135</v>
      </c>
      <c r="AU145" s="23" t="s">
        <v>82</v>
      </c>
      <c r="AY145" s="23" t="s">
        <v>132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23" t="s">
        <v>80</v>
      </c>
      <c r="BK145" s="199">
        <f>ROUND(I145*H145,2)</f>
        <v>0</v>
      </c>
      <c r="BL145" s="23" t="s">
        <v>140</v>
      </c>
      <c r="BM145" s="23" t="s">
        <v>228</v>
      </c>
    </row>
    <row r="146" spans="2:47" s="1" customFormat="1" ht="27">
      <c r="B146" s="40"/>
      <c r="C146" s="62"/>
      <c r="D146" s="200" t="s">
        <v>142</v>
      </c>
      <c r="E146" s="62"/>
      <c r="F146" s="201" t="s">
        <v>229</v>
      </c>
      <c r="G146" s="62"/>
      <c r="H146" s="62"/>
      <c r="I146" s="158"/>
      <c r="J146" s="62"/>
      <c r="K146" s="62"/>
      <c r="L146" s="60"/>
      <c r="M146" s="202"/>
      <c r="N146" s="41"/>
      <c r="O146" s="41"/>
      <c r="P146" s="41"/>
      <c r="Q146" s="41"/>
      <c r="R146" s="41"/>
      <c r="S146" s="41"/>
      <c r="T146" s="77"/>
      <c r="AT146" s="23" t="s">
        <v>142</v>
      </c>
      <c r="AU146" s="23" t="s">
        <v>82</v>
      </c>
    </row>
    <row r="147" spans="2:51" s="11" customFormat="1" ht="13.5">
      <c r="B147" s="203"/>
      <c r="C147" s="204"/>
      <c r="D147" s="205" t="s">
        <v>144</v>
      </c>
      <c r="E147" s="206" t="s">
        <v>21</v>
      </c>
      <c r="F147" s="207" t="s">
        <v>230</v>
      </c>
      <c r="G147" s="204"/>
      <c r="H147" s="208">
        <v>36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144</v>
      </c>
      <c r="AU147" s="214" t="s">
        <v>82</v>
      </c>
      <c r="AV147" s="11" t="s">
        <v>82</v>
      </c>
      <c r="AW147" s="11" t="s">
        <v>35</v>
      </c>
      <c r="AX147" s="11" t="s">
        <v>80</v>
      </c>
      <c r="AY147" s="214" t="s">
        <v>132</v>
      </c>
    </row>
    <row r="148" spans="2:65" s="1" customFormat="1" ht="22.5" customHeight="1">
      <c r="B148" s="40"/>
      <c r="C148" s="188" t="s">
        <v>231</v>
      </c>
      <c r="D148" s="188" t="s">
        <v>135</v>
      </c>
      <c r="E148" s="189" t="s">
        <v>232</v>
      </c>
      <c r="F148" s="190" t="s">
        <v>233</v>
      </c>
      <c r="G148" s="191" t="s">
        <v>138</v>
      </c>
      <c r="H148" s="192">
        <v>804.636</v>
      </c>
      <c r="I148" s="193"/>
      <c r="J148" s="194">
        <f>ROUND(I148*H148,2)</f>
        <v>0</v>
      </c>
      <c r="K148" s="190" t="s">
        <v>139</v>
      </c>
      <c r="L148" s="60"/>
      <c r="M148" s="195" t="s">
        <v>21</v>
      </c>
      <c r="N148" s="196" t="s">
        <v>43</v>
      </c>
      <c r="O148" s="4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23" t="s">
        <v>140</v>
      </c>
      <c r="AT148" s="23" t="s">
        <v>135</v>
      </c>
      <c r="AU148" s="23" t="s">
        <v>82</v>
      </c>
      <c r="AY148" s="23" t="s">
        <v>132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23" t="s">
        <v>80</v>
      </c>
      <c r="BK148" s="199">
        <f>ROUND(I148*H148,2)</f>
        <v>0</v>
      </c>
      <c r="BL148" s="23" t="s">
        <v>140</v>
      </c>
      <c r="BM148" s="23" t="s">
        <v>234</v>
      </c>
    </row>
    <row r="149" spans="2:47" s="1" customFormat="1" ht="13.5">
      <c r="B149" s="40"/>
      <c r="C149" s="62"/>
      <c r="D149" s="200" t="s">
        <v>142</v>
      </c>
      <c r="E149" s="62"/>
      <c r="F149" s="201" t="s">
        <v>235</v>
      </c>
      <c r="G149" s="62"/>
      <c r="H149" s="62"/>
      <c r="I149" s="158"/>
      <c r="J149" s="62"/>
      <c r="K149" s="62"/>
      <c r="L149" s="60"/>
      <c r="M149" s="202"/>
      <c r="N149" s="41"/>
      <c r="O149" s="41"/>
      <c r="P149" s="41"/>
      <c r="Q149" s="41"/>
      <c r="R149" s="41"/>
      <c r="S149" s="41"/>
      <c r="T149" s="77"/>
      <c r="AT149" s="23" t="s">
        <v>142</v>
      </c>
      <c r="AU149" s="23" t="s">
        <v>82</v>
      </c>
    </row>
    <row r="150" spans="2:51" s="11" customFormat="1" ht="13.5">
      <c r="B150" s="203"/>
      <c r="C150" s="204"/>
      <c r="D150" s="205" t="s">
        <v>144</v>
      </c>
      <c r="E150" s="206" t="s">
        <v>21</v>
      </c>
      <c r="F150" s="207" t="s">
        <v>236</v>
      </c>
      <c r="G150" s="204"/>
      <c r="H150" s="208">
        <v>804.636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144</v>
      </c>
      <c r="AU150" s="214" t="s">
        <v>82</v>
      </c>
      <c r="AV150" s="11" t="s">
        <v>82</v>
      </c>
      <c r="AW150" s="11" t="s">
        <v>35</v>
      </c>
      <c r="AX150" s="11" t="s">
        <v>80</v>
      </c>
      <c r="AY150" s="214" t="s">
        <v>132</v>
      </c>
    </row>
    <row r="151" spans="2:65" s="1" customFormat="1" ht="22.5" customHeight="1">
      <c r="B151" s="40"/>
      <c r="C151" s="188" t="s">
        <v>237</v>
      </c>
      <c r="D151" s="188" t="s">
        <v>135</v>
      </c>
      <c r="E151" s="189" t="s">
        <v>238</v>
      </c>
      <c r="F151" s="190" t="s">
        <v>239</v>
      </c>
      <c r="G151" s="191" t="s">
        <v>154</v>
      </c>
      <c r="H151" s="192">
        <v>21.96</v>
      </c>
      <c r="I151" s="193"/>
      <c r="J151" s="194">
        <f>ROUND(I151*H151,2)</f>
        <v>0</v>
      </c>
      <c r="K151" s="190" t="s">
        <v>139</v>
      </c>
      <c r="L151" s="60"/>
      <c r="M151" s="195" t="s">
        <v>21</v>
      </c>
      <c r="N151" s="196" t="s">
        <v>43</v>
      </c>
      <c r="O151" s="41"/>
      <c r="P151" s="197">
        <f>O151*H151</f>
        <v>0</v>
      </c>
      <c r="Q151" s="197">
        <v>0</v>
      </c>
      <c r="R151" s="197">
        <f>Q151*H151</f>
        <v>0</v>
      </c>
      <c r="S151" s="197">
        <v>1.594</v>
      </c>
      <c r="T151" s="198">
        <f>S151*H151</f>
        <v>35.00424</v>
      </c>
      <c r="AR151" s="23" t="s">
        <v>140</v>
      </c>
      <c r="AT151" s="23" t="s">
        <v>135</v>
      </c>
      <c r="AU151" s="23" t="s">
        <v>82</v>
      </c>
      <c r="AY151" s="23" t="s">
        <v>132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23" t="s">
        <v>80</v>
      </c>
      <c r="BK151" s="199">
        <f>ROUND(I151*H151,2)</f>
        <v>0</v>
      </c>
      <c r="BL151" s="23" t="s">
        <v>140</v>
      </c>
      <c r="BM151" s="23" t="s">
        <v>240</v>
      </c>
    </row>
    <row r="152" spans="2:47" s="1" customFormat="1" ht="27">
      <c r="B152" s="40"/>
      <c r="C152" s="62"/>
      <c r="D152" s="200" t="s">
        <v>142</v>
      </c>
      <c r="E152" s="62"/>
      <c r="F152" s="201" t="s">
        <v>241</v>
      </c>
      <c r="G152" s="62"/>
      <c r="H152" s="62"/>
      <c r="I152" s="158"/>
      <c r="J152" s="62"/>
      <c r="K152" s="62"/>
      <c r="L152" s="60"/>
      <c r="M152" s="202"/>
      <c r="N152" s="41"/>
      <c r="O152" s="41"/>
      <c r="P152" s="41"/>
      <c r="Q152" s="41"/>
      <c r="R152" s="41"/>
      <c r="S152" s="41"/>
      <c r="T152" s="77"/>
      <c r="AT152" s="23" t="s">
        <v>142</v>
      </c>
      <c r="AU152" s="23" t="s">
        <v>82</v>
      </c>
    </row>
    <row r="153" spans="2:51" s="11" customFormat="1" ht="27">
      <c r="B153" s="203"/>
      <c r="C153" s="204"/>
      <c r="D153" s="200" t="s">
        <v>144</v>
      </c>
      <c r="E153" s="215" t="s">
        <v>21</v>
      </c>
      <c r="F153" s="216" t="s">
        <v>242</v>
      </c>
      <c r="G153" s="204"/>
      <c r="H153" s="217">
        <v>19.23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144</v>
      </c>
      <c r="AU153" s="214" t="s">
        <v>82</v>
      </c>
      <c r="AV153" s="11" t="s">
        <v>82</v>
      </c>
      <c r="AW153" s="11" t="s">
        <v>35</v>
      </c>
      <c r="AX153" s="11" t="s">
        <v>72</v>
      </c>
      <c r="AY153" s="214" t="s">
        <v>132</v>
      </c>
    </row>
    <row r="154" spans="2:51" s="11" customFormat="1" ht="13.5">
      <c r="B154" s="203"/>
      <c r="C154" s="204"/>
      <c r="D154" s="200" t="s">
        <v>144</v>
      </c>
      <c r="E154" s="215" t="s">
        <v>21</v>
      </c>
      <c r="F154" s="216" t="s">
        <v>243</v>
      </c>
      <c r="G154" s="204"/>
      <c r="H154" s="217">
        <v>2.73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144</v>
      </c>
      <c r="AU154" s="214" t="s">
        <v>82</v>
      </c>
      <c r="AV154" s="11" t="s">
        <v>82</v>
      </c>
      <c r="AW154" s="11" t="s">
        <v>35</v>
      </c>
      <c r="AX154" s="11" t="s">
        <v>72</v>
      </c>
      <c r="AY154" s="214" t="s">
        <v>132</v>
      </c>
    </row>
    <row r="155" spans="2:51" s="12" customFormat="1" ht="13.5">
      <c r="B155" s="218"/>
      <c r="C155" s="219"/>
      <c r="D155" s="205" t="s">
        <v>144</v>
      </c>
      <c r="E155" s="229" t="s">
        <v>21</v>
      </c>
      <c r="F155" s="230" t="s">
        <v>159</v>
      </c>
      <c r="G155" s="219"/>
      <c r="H155" s="231">
        <v>21.96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144</v>
      </c>
      <c r="AU155" s="228" t="s">
        <v>82</v>
      </c>
      <c r="AV155" s="12" t="s">
        <v>140</v>
      </c>
      <c r="AW155" s="12" t="s">
        <v>35</v>
      </c>
      <c r="AX155" s="12" t="s">
        <v>80</v>
      </c>
      <c r="AY155" s="228" t="s">
        <v>132</v>
      </c>
    </row>
    <row r="156" spans="2:65" s="1" customFormat="1" ht="31.5" customHeight="1">
      <c r="B156" s="40"/>
      <c r="C156" s="188" t="s">
        <v>244</v>
      </c>
      <c r="D156" s="188" t="s">
        <v>135</v>
      </c>
      <c r="E156" s="189" t="s">
        <v>245</v>
      </c>
      <c r="F156" s="190" t="s">
        <v>246</v>
      </c>
      <c r="G156" s="191" t="s">
        <v>217</v>
      </c>
      <c r="H156" s="192">
        <v>20</v>
      </c>
      <c r="I156" s="193"/>
      <c r="J156" s="194">
        <f>ROUND(I156*H156,2)</f>
        <v>0</v>
      </c>
      <c r="K156" s="190" t="s">
        <v>139</v>
      </c>
      <c r="L156" s="60"/>
      <c r="M156" s="195" t="s">
        <v>21</v>
      </c>
      <c r="N156" s="196" t="s">
        <v>43</v>
      </c>
      <c r="O156" s="41"/>
      <c r="P156" s="197">
        <f>O156*H156</f>
        <v>0</v>
      </c>
      <c r="Q156" s="197">
        <v>0</v>
      </c>
      <c r="R156" s="197">
        <f>Q156*H156</f>
        <v>0</v>
      </c>
      <c r="S156" s="197">
        <v>0.048</v>
      </c>
      <c r="T156" s="198">
        <f>S156*H156</f>
        <v>0.96</v>
      </c>
      <c r="AR156" s="23" t="s">
        <v>140</v>
      </c>
      <c r="AT156" s="23" t="s">
        <v>135</v>
      </c>
      <c r="AU156" s="23" t="s">
        <v>82</v>
      </c>
      <c r="AY156" s="23" t="s">
        <v>132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23" t="s">
        <v>80</v>
      </c>
      <c r="BK156" s="199">
        <f>ROUND(I156*H156,2)</f>
        <v>0</v>
      </c>
      <c r="BL156" s="23" t="s">
        <v>140</v>
      </c>
      <c r="BM156" s="23" t="s">
        <v>247</v>
      </c>
    </row>
    <row r="157" spans="2:47" s="1" customFormat="1" ht="27">
      <c r="B157" s="40"/>
      <c r="C157" s="62"/>
      <c r="D157" s="205" t="s">
        <v>142</v>
      </c>
      <c r="E157" s="62"/>
      <c r="F157" s="232" t="s">
        <v>248</v>
      </c>
      <c r="G157" s="62"/>
      <c r="H157" s="62"/>
      <c r="I157" s="158"/>
      <c r="J157" s="62"/>
      <c r="K157" s="62"/>
      <c r="L157" s="60"/>
      <c r="M157" s="202"/>
      <c r="N157" s="41"/>
      <c r="O157" s="41"/>
      <c r="P157" s="41"/>
      <c r="Q157" s="41"/>
      <c r="R157" s="41"/>
      <c r="S157" s="41"/>
      <c r="T157" s="77"/>
      <c r="AT157" s="23" t="s">
        <v>142</v>
      </c>
      <c r="AU157" s="23" t="s">
        <v>82</v>
      </c>
    </row>
    <row r="158" spans="2:65" s="1" customFormat="1" ht="22.5" customHeight="1">
      <c r="B158" s="40"/>
      <c r="C158" s="188" t="s">
        <v>249</v>
      </c>
      <c r="D158" s="188" t="s">
        <v>135</v>
      </c>
      <c r="E158" s="189" t="s">
        <v>250</v>
      </c>
      <c r="F158" s="190" t="s">
        <v>251</v>
      </c>
      <c r="G158" s="191" t="s">
        <v>138</v>
      </c>
      <c r="H158" s="192">
        <v>17.22</v>
      </c>
      <c r="I158" s="193"/>
      <c r="J158" s="194">
        <f>ROUND(I158*H158,2)</f>
        <v>0</v>
      </c>
      <c r="K158" s="190" t="s">
        <v>139</v>
      </c>
      <c r="L158" s="60"/>
      <c r="M158" s="195" t="s">
        <v>21</v>
      </c>
      <c r="N158" s="196" t="s">
        <v>43</v>
      </c>
      <c r="O158" s="41"/>
      <c r="P158" s="197">
        <f>O158*H158</f>
        <v>0</v>
      </c>
      <c r="Q158" s="197">
        <v>0</v>
      </c>
      <c r="R158" s="197">
        <f>Q158*H158</f>
        <v>0</v>
      </c>
      <c r="S158" s="197">
        <v>0.046</v>
      </c>
      <c r="T158" s="198">
        <f>S158*H158</f>
        <v>0.7921199999999999</v>
      </c>
      <c r="AR158" s="23" t="s">
        <v>140</v>
      </c>
      <c r="AT158" s="23" t="s">
        <v>135</v>
      </c>
      <c r="AU158" s="23" t="s">
        <v>82</v>
      </c>
      <c r="AY158" s="23" t="s">
        <v>132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23" t="s">
        <v>80</v>
      </c>
      <c r="BK158" s="199">
        <f>ROUND(I158*H158,2)</f>
        <v>0</v>
      </c>
      <c r="BL158" s="23" t="s">
        <v>140</v>
      </c>
      <c r="BM158" s="23" t="s">
        <v>252</v>
      </c>
    </row>
    <row r="159" spans="2:47" s="1" customFormat="1" ht="27">
      <c r="B159" s="40"/>
      <c r="C159" s="62"/>
      <c r="D159" s="200" t="s">
        <v>142</v>
      </c>
      <c r="E159" s="62"/>
      <c r="F159" s="201" t="s">
        <v>253</v>
      </c>
      <c r="G159" s="62"/>
      <c r="H159" s="62"/>
      <c r="I159" s="158"/>
      <c r="J159" s="62"/>
      <c r="K159" s="62"/>
      <c r="L159" s="60"/>
      <c r="M159" s="202"/>
      <c r="N159" s="41"/>
      <c r="O159" s="41"/>
      <c r="P159" s="41"/>
      <c r="Q159" s="41"/>
      <c r="R159" s="41"/>
      <c r="S159" s="41"/>
      <c r="T159" s="77"/>
      <c r="AT159" s="23" t="s">
        <v>142</v>
      </c>
      <c r="AU159" s="23" t="s">
        <v>82</v>
      </c>
    </row>
    <row r="160" spans="2:51" s="11" customFormat="1" ht="13.5">
      <c r="B160" s="203"/>
      <c r="C160" s="204"/>
      <c r="D160" s="200" t="s">
        <v>144</v>
      </c>
      <c r="E160" s="215" t="s">
        <v>21</v>
      </c>
      <c r="F160" s="216" t="s">
        <v>145</v>
      </c>
      <c r="G160" s="204"/>
      <c r="H160" s="217">
        <v>17.22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144</v>
      </c>
      <c r="AU160" s="214" t="s">
        <v>82</v>
      </c>
      <c r="AV160" s="11" t="s">
        <v>82</v>
      </c>
      <c r="AW160" s="11" t="s">
        <v>35</v>
      </c>
      <c r="AX160" s="11" t="s">
        <v>80</v>
      </c>
      <c r="AY160" s="214" t="s">
        <v>132</v>
      </c>
    </row>
    <row r="161" spans="2:63" s="10" customFormat="1" ht="29.85" customHeight="1">
      <c r="B161" s="171"/>
      <c r="C161" s="172"/>
      <c r="D161" s="185" t="s">
        <v>71</v>
      </c>
      <c r="E161" s="186" t="s">
        <v>254</v>
      </c>
      <c r="F161" s="186" t="s">
        <v>255</v>
      </c>
      <c r="G161" s="172"/>
      <c r="H161" s="172"/>
      <c r="I161" s="175"/>
      <c r="J161" s="187">
        <f>BK161</f>
        <v>0</v>
      </c>
      <c r="K161" s="172"/>
      <c r="L161" s="177"/>
      <c r="M161" s="178"/>
      <c r="N161" s="179"/>
      <c r="O161" s="179"/>
      <c r="P161" s="180">
        <f>SUM(P162:P187)</f>
        <v>0</v>
      </c>
      <c r="Q161" s="179"/>
      <c r="R161" s="180">
        <f>SUM(R162:R187)</f>
        <v>0</v>
      </c>
      <c r="S161" s="179"/>
      <c r="T161" s="181">
        <f>SUM(T162:T187)</f>
        <v>7.5</v>
      </c>
      <c r="AR161" s="182" t="s">
        <v>80</v>
      </c>
      <c r="AT161" s="183" t="s">
        <v>71</v>
      </c>
      <c r="AU161" s="183" t="s">
        <v>80</v>
      </c>
      <c r="AY161" s="182" t="s">
        <v>132</v>
      </c>
      <c r="BK161" s="184">
        <f>SUM(BK162:BK187)</f>
        <v>0</v>
      </c>
    </row>
    <row r="162" spans="2:65" s="1" customFormat="1" ht="22.5" customHeight="1">
      <c r="B162" s="40"/>
      <c r="C162" s="188" t="s">
        <v>256</v>
      </c>
      <c r="D162" s="188" t="s">
        <v>135</v>
      </c>
      <c r="E162" s="189" t="s">
        <v>257</v>
      </c>
      <c r="F162" s="190" t="s">
        <v>258</v>
      </c>
      <c r="G162" s="191" t="s">
        <v>154</v>
      </c>
      <c r="H162" s="192">
        <v>5</v>
      </c>
      <c r="I162" s="193"/>
      <c r="J162" s="194">
        <f>ROUND(I162*H162,2)</f>
        <v>0</v>
      </c>
      <c r="K162" s="190" t="s">
        <v>139</v>
      </c>
      <c r="L162" s="60"/>
      <c r="M162" s="195" t="s">
        <v>21</v>
      </c>
      <c r="N162" s="196" t="s">
        <v>43</v>
      </c>
      <c r="O162" s="41"/>
      <c r="P162" s="197">
        <f>O162*H162</f>
        <v>0</v>
      </c>
      <c r="Q162" s="197">
        <v>0</v>
      </c>
      <c r="R162" s="197">
        <f>Q162*H162</f>
        <v>0</v>
      </c>
      <c r="S162" s="197">
        <v>1.5</v>
      </c>
      <c r="T162" s="198">
        <f>S162*H162</f>
        <v>7.5</v>
      </c>
      <c r="AR162" s="23" t="s">
        <v>140</v>
      </c>
      <c r="AT162" s="23" t="s">
        <v>135</v>
      </c>
      <c r="AU162" s="23" t="s">
        <v>82</v>
      </c>
      <c r="AY162" s="23" t="s">
        <v>132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23" t="s">
        <v>80</v>
      </c>
      <c r="BK162" s="199">
        <f>ROUND(I162*H162,2)</f>
        <v>0</v>
      </c>
      <c r="BL162" s="23" t="s">
        <v>140</v>
      </c>
      <c r="BM162" s="23" t="s">
        <v>259</v>
      </c>
    </row>
    <row r="163" spans="2:47" s="1" customFormat="1" ht="27">
      <c r="B163" s="40"/>
      <c r="C163" s="62"/>
      <c r="D163" s="200" t="s">
        <v>142</v>
      </c>
      <c r="E163" s="62"/>
      <c r="F163" s="201" t="s">
        <v>260</v>
      </c>
      <c r="G163" s="62"/>
      <c r="H163" s="62"/>
      <c r="I163" s="158"/>
      <c r="J163" s="62"/>
      <c r="K163" s="62"/>
      <c r="L163" s="60"/>
      <c r="M163" s="202"/>
      <c r="N163" s="41"/>
      <c r="O163" s="41"/>
      <c r="P163" s="41"/>
      <c r="Q163" s="41"/>
      <c r="R163" s="41"/>
      <c r="S163" s="41"/>
      <c r="T163" s="77"/>
      <c r="AT163" s="23" t="s">
        <v>142</v>
      </c>
      <c r="AU163" s="23" t="s">
        <v>82</v>
      </c>
    </row>
    <row r="164" spans="2:51" s="11" customFormat="1" ht="13.5">
      <c r="B164" s="203"/>
      <c r="C164" s="204"/>
      <c r="D164" s="205" t="s">
        <v>144</v>
      </c>
      <c r="E164" s="206" t="s">
        <v>21</v>
      </c>
      <c r="F164" s="207" t="s">
        <v>261</v>
      </c>
      <c r="G164" s="204"/>
      <c r="H164" s="208">
        <v>5</v>
      </c>
      <c r="I164" s="209"/>
      <c r="J164" s="204"/>
      <c r="K164" s="204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144</v>
      </c>
      <c r="AU164" s="214" t="s">
        <v>82</v>
      </c>
      <c r="AV164" s="11" t="s">
        <v>82</v>
      </c>
      <c r="AW164" s="11" t="s">
        <v>35</v>
      </c>
      <c r="AX164" s="11" t="s">
        <v>80</v>
      </c>
      <c r="AY164" s="214" t="s">
        <v>132</v>
      </c>
    </row>
    <row r="165" spans="2:65" s="1" customFormat="1" ht="31.5" customHeight="1">
      <c r="B165" s="40"/>
      <c r="C165" s="188" t="s">
        <v>9</v>
      </c>
      <c r="D165" s="188" t="s">
        <v>135</v>
      </c>
      <c r="E165" s="189" t="s">
        <v>262</v>
      </c>
      <c r="F165" s="190" t="s">
        <v>263</v>
      </c>
      <c r="G165" s="191" t="s">
        <v>264</v>
      </c>
      <c r="H165" s="192">
        <v>81.125</v>
      </c>
      <c r="I165" s="193"/>
      <c r="J165" s="194">
        <f>ROUND(I165*H165,2)</f>
        <v>0</v>
      </c>
      <c r="K165" s="190" t="s">
        <v>139</v>
      </c>
      <c r="L165" s="60"/>
      <c r="M165" s="195" t="s">
        <v>21</v>
      </c>
      <c r="N165" s="196" t="s">
        <v>43</v>
      </c>
      <c r="O165" s="4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AR165" s="23" t="s">
        <v>140</v>
      </c>
      <c r="AT165" s="23" t="s">
        <v>135</v>
      </c>
      <c r="AU165" s="23" t="s">
        <v>82</v>
      </c>
      <c r="AY165" s="23" t="s">
        <v>132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23" t="s">
        <v>80</v>
      </c>
      <c r="BK165" s="199">
        <f>ROUND(I165*H165,2)</f>
        <v>0</v>
      </c>
      <c r="BL165" s="23" t="s">
        <v>140</v>
      </c>
      <c r="BM165" s="23" t="s">
        <v>265</v>
      </c>
    </row>
    <row r="166" spans="2:47" s="1" customFormat="1" ht="27">
      <c r="B166" s="40"/>
      <c r="C166" s="62"/>
      <c r="D166" s="200" t="s">
        <v>142</v>
      </c>
      <c r="E166" s="62"/>
      <c r="F166" s="201" t="s">
        <v>266</v>
      </c>
      <c r="G166" s="62"/>
      <c r="H166" s="62"/>
      <c r="I166" s="158"/>
      <c r="J166" s="62"/>
      <c r="K166" s="62"/>
      <c r="L166" s="60"/>
      <c r="M166" s="202"/>
      <c r="N166" s="41"/>
      <c r="O166" s="41"/>
      <c r="P166" s="41"/>
      <c r="Q166" s="41"/>
      <c r="R166" s="41"/>
      <c r="S166" s="41"/>
      <c r="T166" s="77"/>
      <c r="AT166" s="23" t="s">
        <v>142</v>
      </c>
      <c r="AU166" s="23" t="s">
        <v>82</v>
      </c>
    </row>
    <row r="167" spans="2:51" s="11" customFormat="1" ht="13.5">
      <c r="B167" s="203"/>
      <c r="C167" s="204"/>
      <c r="D167" s="205" t="s">
        <v>144</v>
      </c>
      <c r="E167" s="206" t="s">
        <v>21</v>
      </c>
      <c r="F167" s="207" t="s">
        <v>267</v>
      </c>
      <c r="G167" s="204"/>
      <c r="H167" s="208">
        <v>81.125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144</v>
      </c>
      <c r="AU167" s="214" t="s">
        <v>82</v>
      </c>
      <c r="AV167" s="11" t="s">
        <v>82</v>
      </c>
      <c r="AW167" s="11" t="s">
        <v>35</v>
      </c>
      <c r="AX167" s="11" t="s">
        <v>80</v>
      </c>
      <c r="AY167" s="214" t="s">
        <v>132</v>
      </c>
    </row>
    <row r="168" spans="2:65" s="1" customFormat="1" ht="22.5" customHeight="1">
      <c r="B168" s="40"/>
      <c r="C168" s="188" t="s">
        <v>268</v>
      </c>
      <c r="D168" s="188" t="s">
        <v>135</v>
      </c>
      <c r="E168" s="189" t="s">
        <v>269</v>
      </c>
      <c r="F168" s="190" t="s">
        <v>270</v>
      </c>
      <c r="G168" s="191" t="s">
        <v>199</v>
      </c>
      <c r="H168" s="192">
        <v>14</v>
      </c>
      <c r="I168" s="193"/>
      <c r="J168" s="194">
        <f>ROUND(I168*H168,2)</f>
        <v>0</v>
      </c>
      <c r="K168" s="190" t="s">
        <v>139</v>
      </c>
      <c r="L168" s="60"/>
      <c r="M168" s="195" t="s">
        <v>21</v>
      </c>
      <c r="N168" s="196" t="s">
        <v>43</v>
      </c>
      <c r="O168" s="41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AR168" s="23" t="s">
        <v>140</v>
      </c>
      <c r="AT168" s="23" t="s">
        <v>135</v>
      </c>
      <c r="AU168" s="23" t="s">
        <v>82</v>
      </c>
      <c r="AY168" s="23" t="s">
        <v>132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23" t="s">
        <v>80</v>
      </c>
      <c r="BK168" s="199">
        <f>ROUND(I168*H168,2)</f>
        <v>0</v>
      </c>
      <c r="BL168" s="23" t="s">
        <v>140</v>
      </c>
      <c r="BM168" s="23" t="s">
        <v>271</v>
      </c>
    </row>
    <row r="169" spans="2:47" s="1" customFormat="1" ht="13.5">
      <c r="B169" s="40"/>
      <c r="C169" s="62"/>
      <c r="D169" s="200" t="s">
        <v>142</v>
      </c>
      <c r="E169" s="62"/>
      <c r="F169" s="201" t="s">
        <v>272</v>
      </c>
      <c r="G169" s="62"/>
      <c r="H169" s="62"/>
      <c r="I169" s="158"/>
      <c r="J169" s="62"/>
      <c r="K169" s="62"/>
      <c r="L169" s="60"/>
      <c r="M169" s="202"/>
      <c r="N169" s="41"/>
      <c r="O169" s="41"/>
      <c r="P169" s="41"/>
      <c r="Q169" s="41"/>
      <c r="R169" s="41"/>
      <c r="S169" s="41"/>
      <c r="T169" s="77"/>
      <c r="AT169" s="23" t="s">
        <v>142</v>
      </c>
      <c r="AU169" s="23" t="s">
        <v>82</v>
      </c>
    </row>
    <row r="170" spans="2:51" s="11" customFormat="1" ht="13.5">
      <c r="B170" s="203"/>
      <c r="C170" s="204"/>
      <c r="D170" s="205" t="s">
        <v>144</v>
      </c>
      <c r="E170" s="206" t="s">
        <v>21</v>
      </c>
      <c r="F170" s="207" t="s">
        <v>221</v>
      </c>
      <c r="G170" s="204"/>
      <c r="H170" s="208">
        <v>14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144</v>
      </c>
      <c r="AU170" s="214" t="s">
        <v>82</v>
      </c>
      <c r="AV170" s="11" t="s">
        <v>82</v>
      </c>
      <c r="AW170" s="11" t="s">
        <v>35</v>
      </c>
      <c r="AX170" s="11" t="s">
        <v>80</v>
      </c>
      <c r="AY170" s="214" t="s">
        <v>132</v>
      </c>
    </row>
    <row r="171" spans="2:65" s="1" customFormat="1" ht="22.5" customHeight="1">
      <c r="B171" s="40"/>
      <c r="C171" s="188" t="s">
        <v>273</v>
      </c>
      <c r="D171" s="188" t="s">
        <v>135</v>
      </c>
      <c r="E171" s="189" t="s">
        <v>274</v>
      </c>
      <c r="F171" s="190" t="s">
        <v>275</v>
      </c>
      <c r="G171" s="191" t="s">
        <v>199</v>
      </c>
      <c r="H171" s="192">
        <v>840</v>
      </c>
      <c r="I171" s="193"/>
      <c r="J171" s="194">
        <f>ROUND(I171*H171,2)</f>
        <v>0</v>
      </c>
      <c r="K171" s="190" t="s">
        <v>139</v>
      </c>
      <c r="L171" s="60"/>
      <c r="M171" s="195" t="s">
        <v>21</v>
      </c>
      <c r="N171" s="196" t="s">
        <v>43</v>
      </c>
      <c r="O171" s="41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AR171" s="23" t="s">
        <v>140</v>
      </c>
      <c r="AT171" s="23" t="s">
        <v>135</v>
      </c>
      <c r="AU171" s="23" t="s">
        <v>82</v>
      </c>
      <c r="AY171" s="23" t="s">
        <v>132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23" t="s">
        <v>80</v>
      </c>
      <c r="BK171" s="199">
        <f>ROUND(I171*H171,2)</f>
        <v>0</v>
      </c>
      <c r="BL171" s="23" t="s">
        <v>140</v>
      </c>
      <c r="BM171" s="23" t="s">
        <v>276</v>
      </c>
    </row>
    <row r="172" spans="2:47" s="1" customFormat="1" ht="27">
      <c r="B172" s="40"/>
      <c r="C172" s="62"/>
      <c r="D172" s="200" t="s">
        <v>142</v>
      </c>
      <c r="E172" s="62"/>
      <c r="F172" s="201" t="s">
        <v>277</v>
      </c>
      <c r="G172" s="62"/>
      <c r="H172" s="62"/>
      <c r="I172" s="158"/>
      <c r="J172" s="62"/>
      <c r="K172" s="62"/>
      <c r="L172" s="60"/>
      <c r="M172" s="202"/>
      <c r="N172" s="41"/>
      <c r="O172" s="41"/>
      <c r="P172" s="41"/>
      <c r="Q172" s="41"/>
      <c r="R172" s="41"/>
      <c r="S172" s="41"/>
      <c r="T172" s="77"/>
      <c r="AT172" s="23" t="s">
        <v>142</v>
      </c>
      <c r="AU172" s="23" t="s">
        <v>82</v>
      </c>
    </row>
    <row r="173" spans="2:51" s="11" customFormat="1" ht="13.5">
      <c r="B173" s="203"/>
      <c r="C173" s="204"/>
      <c r="D173" s="205" t="s">
        <v>144</v>
      </c>
      <c r="E173" s="206" t="s">
        <v>21</v>
      </c>
      <c r="F173" s="207" t="s">
        <v>278</v>
      </c>
      <c r="G173" s="204"/>
      <c r="H173" s="208">
        <v>840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144</v>
      </c>
      <c r="AU173" s="214" t="s">
        <v>82</v>
      </c>
      <c r="AV173" s="11" t="s">
        <v>82</v>
      </c>
      <c r="AW173" s="11" t="s">
        <v>35</v>
      </c>
      <c r="AX173" s="11" t="s">
        <v>80</v>
      </c>
      <c r="AY173" s="214" t="s">
        <v>132</v>
      </c>
    </row>
    <row r="174" spans="2:65" s="1" customFormat="1" ht="22.5" customHeight="1">
      <c r="B174" s="40"/>
      <c r="C174" s="188" t="s">
        <v>279</v>
      </c>
      <c r="D174" s="188" t="s">
        <v>135</v>
      </c>
      <c r="E174" s="189" t="s">
        <v>280</v>
      </c>
      <c r="F174" s="190" t="s">
        <v>281</v>
      </c>
      <c r="G174" s="191" t="s">
        <v>264</v>
      </c>
      <c r="H174" s="192">
        <v>81.125</v>
      </c>
      <c r="I174" s="193"/>
      <c r="J174" s="194">
        <f>ROUND(I174*H174,2)</f>
        <v>0</v>
      </c>
      <c r="K174" s="190" t="s">
        <v>139</v>
      </c>
      <c r="L174" s="60"/>
      <c r="M174" s="195" t="s">
        <v>21</v>
      </c>
      <c r="N174" s="196" t="s">
        <v>43</v>
      </c>
      <c r="O174" s="4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AR174" s="23" t="s">
        <v>140</v>
      </c>
      <c r="AT174" s="23" t="s">
        <v>135</v>
      </c>
      <c r="AU174" s="23" t="s">
        <v>82</v>
      </c>
      <c r="AY174" s="23" t="s">
        <v>132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23" t="s">
        <v>80</v>
      </c>
      <c r="BK174" s="199">
        <f>ROUND(I174*H174,2)</f>
        <v>0</v>
      </c>
      <c r="BL174" s="23" t="s">
        <v>140</v>
      </c>
      <c r="BM174" s="23" t="s">
        <v>282</v>
      </c>
    </row>
    <row r="175" spans="2:47" s="1" customFormat="1" ht="27">
      <c r="B175" s="40"/>
      <c r="C175" s="62"/>
      <c r="D175" s="200" t="s">
        <v>142</v>
      </c>
      <c r="E175" s="62"/>
      <c r="F175" s="201" t="s">
        <v>283</v>
      </c>
      <c r="G175" s="62"/>
      <c r="H175" s="62"/>
      <c r="I175" s="158"/>
      <c r="J175" s="62"/>
      <c r="K175" s="62"/>
      <c r="L175" s="60"/>
      <c r="M175" s="202"/>
      <c r="N175" s="41"/>
      <c r="O175" s="41"/>
      <c r="P175" s="41"/>
      <c r="Q175" s="41"/>
      <c r="R175" s="41"/>
      <c r="S175" s="41"/>
      <c r="T175" s="77"/>
      <c r="AT175" s="23" t="s">
        <v>142</v>
      </c>
      <c r="AU175" s="23" t="s">
        <v>82</v>
      </c>
    </row>
    <row r="176" spans="2:51" s="11" customFormat="1" ht="13.5">
      <c r="B176" s="203"/>
      <c r="C176" s="204"/>
      <c r="D176" s="205" t="s">
        <v>144</v>
      </c>
      <c r="E176" s="206" t="s">
        <v>21</v>
      </c>
      <c r="F176" s="207" t="s">
        <v>284</v>
      </c>
      <c r="G176" s="204"/>
      <c r="H176" s="208">
        <v>81.125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144</v>
      </c>
      <c r="AU176" s="214" t="s">
        <v>82</v>
      </c>
      <c r="AV176" s="11" t="s">
        <v>82</v>
      </c>
      <c r="AW176" s="11" t="s">
        <v>35</v>
      </c>
      <c r="AX176" s="11" t="s">
        <v>80</v>
      </c>
      <c r="AY176" s="214" t="s">
        <v>132</v>
      </c>
    </row>
    <row r="177" spans="2:65" s="1" customFormat="1" ht="31.5" customHeight="1">
      <c r="B177" s="40"/>
      <c r="C177" s="188" t="s">
        <v>285</v>
      </c>
      <c r="D177" s="188" t="s">
        <v>135</v>
      </c>
      <c r="E177" s="189" t="s">
        <v>286</v>
      </c>
      <c r="F177" s="190" t="s">
        <v>287</v>
      </c>
      <c r="G177" s="191" t="s">
        <v>264</v>
      </c>
      <c r="H177" s="192">
        <v>81.125</v>
      </c>
      <c r="I177" s="193"/>
      <c r="J177" s="194">
        <f>ROUND(I177*H177,2)</f>
        <v>0</v>
      </c>
      <c r="K177" s="190" t="s">
        <v>139</v>
      </c>
      <c r="L177" s="60"/>
      <c r="M177" s="195" t="s">
        <v>21</v>
      </c>
      <c r="N177" s="196" t="s">
        <v>43</v>
      </c>
      <c r="O177" s="4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AR177" s="23" t="s">
        <v>140</v>
      </c>
      <c r="AT177" s="23" t="s">
        <v>135</v>
      </c>
      <c r="AU177" s="23" t="s">
        <v>82</v>
      </c>
      <c r="AY177" s="23" t="s">
        <v>132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23" t="s">
        <v>80</v>
      </c>
      <c r="BK177" s="199">
        <f>ROUND(I177*H177,2)</f>
        <v>0</v>
      </c>
      <c r="BL177" s="23" t="s">
        <v>140</v>
      </c>
      <c r="BM177" s="23" t="s">
        <v>288</v>
      </c>
    </row>
    <row r="178" spans="2:47" s="1" customFormat="1" ht="27">
      <c r="B178" s="40"/>
      <c r="C178" s="62"/>
      <c r="D178" s="205" t="s">
        <v>142</v>
      </c>
      <c r="E178" s="62"/>
      <c r="F178" s="232" t="s">
        <v>289</v>
      </c>
      <c r="G178" s="62"/>
      <c r="H178" s="62"/>
      <c r="I178" s="158"/>
      <c r="J178" s="62"/>
      <c r="K178" s="62"/>
      <c r="L178" s="60"/>
      <c r="M178" s="202"/>
      <c r="N178" s="41"/>
      <c r="O178" s="41"/>
      <c r="P178" s="41"/>
      <c r="Q178" s="41"/>
      <c r="R178" s="41"/>
      <c r="S178" s="41"/>
      <c r="T178" s="77"/>
      <c r="AT178" s="23" t="s">
        <v>142</v>
      </c>
      <c r="AU178" s="23" t="s">
        <v>82</v>
      </c>
    </row>
    <row r="179" spans="2:65" s="1" customFormat="1" ht="22.5" customHeight="1">
      <c r="B179" s="40"/>
      <c r="C179" s="188" t="s">
        <v>290</v>
      </c>
      <c r="D179" s="188" t="s">
        <v>135</v>
      </c>
      <c r="E179" s="189" t="s">
        <v>291</v>
      </c>
      <c r="F179" s="190" t="s">
        <v>292</v>
      </c>
      <c r="G179" s="191" t="s">
        <v>264</v>
      </c>
      <c r="H179" s="192">
        <v>44.256</v>
      </c>
      <c r="I179" s="193"/>
      <c r="J179" s="194">
        <f>ROUND(I179*H179,2)</f>
        <v>0</v>
      </c>
      <c r="K179" s="190" t="s">
        <v>139</v>
      </c>
      <c r="L179" s="60"/>
      <c r="M179" s="195" t="s">
        <v>21</v>
      </c>
      <c r="N179" s="196" t="s">
        <v>43</v>
      </c>
      <c r="O179" s="41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23" t="s">
        <v>140</v>
      </c>
      <c r="AT179" s="23" t="s">
        <v>135</v>
      </c>
      <c r="AU179" s="23" t="s">
        <v>82</v>
      </c>
      <c r="AY179" s="23" t="s">
        <v>132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23" t="s">
        <v>80</v>
      </c>
      <c r="BK179" s="199">
        <f>ROUND(I179*H179,2)</f>
        <v>0</v>
      </c>
      <c r="BL179" s="23" t="s">
        <v>140</v>
      </c>
      <c r="BM179" s="23" t="s">
        <v>293</v>
      </c>
    </row>
    <row r="180" spans="2:47" s="1" customFormat="1" ht="13.5">
      <c r="B180" s="40"/>
      <c r="C180" s="62"/>
      <c r="D180" s="200" t="s">
        <v>142</v>
      </c>
      <c r="E180" s="62"/>
      <c r="F180" s="201" t="s">
        <v>294</v>
      </c>
      <c r="G180" s="62"/>
      <c r="H180" s="62"/>
      <c r="I180" s="158"/>
      <c r="J180" s="62"/>
      <c r="K180" s="62"/>
      <c r="L180" s="60"/>
      <c r="M180" s="202"/>
      <c r="N180" s="41"/>
      <c r="O180" s="41"/>
      <c r="P180" s="41"/>
      <c r="Q180" s="41"/>
      <c r="R180" s="41"/>
      <c r="S180" s="41"/>
      <c r="T180" s="77"/>
      <c r="AT180" s="23" t="s">
        <v>142</v>
      </c>
      <c r="AU180" s="23" t="s">
        <v>82</v>
      </c>
    </row>
    <row r="181" spans="2:51" s="11" customFormat="1" ht="13.5">
      <c r="B181" s="203"/>
      <c r="C181" s="204"/>
      <c r="D181" s="205" t="s">
        <v>144</v>
      </c>
      <c r="E181" s="206" t="s">
        <v>21</v>
      </c>
      <c r="F181" s="207" t="s">
        <v>295</v>
      </c>
      <c r="G181" s="204"/>
      <c r="H181" s="208">
        <v>44.256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144</v>
      </c>
      <c r="AU181" s="214" t="s">
        <v>82</v>
      </c>
      <c r="AV181" s="11" t="s">
        <v>82</v>
      </c>
      <c r="AW181" s="11" t="s">
        <v>35</v>
      </c>
      <c r="AX181" s="11" t="s">
        <v>80</v>
      </c>
      <c r="AY181" s="214" t="s">
        <v>132</v>
      </c>
    </row>
    <row r="182" spans="2:65" s="1" customFormat="1" ht="22.5" customHeight="1">
      <c r="B182" s="40"/>
      <c r="C182" s="188" t="s">
        <v>296</v>
      </c>
      <c r="D182" s="188" t="s">
        <v>135</v>
      </c>
      <c r="E182" s="189" t="s">
        <v>297</v>
      </c>
      <c r="F182" s="190" t="s">
        <v>298</v>
      </c>
      <c r="G182" s="191" t="s">
        <v>264</v>
      </c>
      <c r="H182" s="192">
        <v>17.367</v>
      </c>
      <c r="I182" s="193"/>
      <c r="J182" s="194">
        <f>ROUND(I182*H182,2)</f>
        <v>0</v>
      </c>
      <c r="K182" s="190" t="s">
        <v>139</v>
      </c>
      <c r="L182" s="60"/>
      <c r="M182" s="195" t="s">
        <v>21</v>
      </c>
      <c r="N182" s="196" t="s">
        <v>43</v>
      </c>
      <c r="O182" s="4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23" t="s">
        <v>140</v>
      </c>
      <c r="AT182" s="23" t="s">
        <v>135</v>
      </c>
      <c r="AU182" s="23" t="s">
        <v>82</v>
      </c>
      <c r="AY182" s="23" t="s">
        <v>132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23" t="s">
        <v>80</v>
      </c>
      <c r="BK182" s="199">
        <f>ROUND(I182*H182,2)</f>
        <v>0</v>
      </c>
      <c r="BL182" s="23" t="s">
        <v>140</v>
      </c>
      <c r="BM182" s="23" t="s">
        <v>299</v>
      </c>
    </row>
    <row r="183" spans="2:47" s="1" customFormat="1" ht="13.5">
      <c r="B183" s="40"/>
      <c r="C183" s="62"/>
      <c r="D183" s="200" t="s">
        <v>142</v>
      </c>
      <c r="E183" s="62"/>
      <c r="F183" s="201" t="s">
        <v>300</v>
      </c>
      <c r="G183" s="62"/>
      <c r="H183" s="62"/>
      <c r="I183" s="158"/>
      <c r="J183" s="62"/>
      <c r="K183" s="62"/>
      <c r="L183" s="60"/>
      <c r="M183" s="202"/>
      <c r="N183" s="41"/>
      <c r="O183" s="41"/>
      <c r="P183" s="41"/>
      <c r="Q183" s="41"/>
      <c r="R183" s="41"/>
      <c r="S183" s="41"/>
      <c r="T183" s="77"/>
      <c r="AT183" s="23" t="s">
        <v>142</v>
      </c>
      <c r="AU183" s="23" t="s">
        <v>82</v>
      </c>
    </row>
    <row r="184" spans="2:51" s="11" customFormat="1" ht="13.5">
      <c r="B184" s="203"/>
      <c r="C184" s="204"/>
      <c r="D184" s="205" t="s">
        <v>144</v>
      </c>
      <c r="E184" s="206" t="s">
        <v>21</v>
      </c>
      <c r="F184" s="207" t="s">
        <v>301</v>
      </c>
      <c r="G184" s="204"/>
      <c r="H184" s="208">
        <v>17.367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144</v>
      </c>
      <c r="AU184" s="214" t="s">
        <v>82</v>
      </c>
      <c r="AV184" s="11" t="s">
        <v>82</v>
      </c>
      <c r="AW184" s="11" t="s">
        <v>35</v>
      </c>
      <c r="AX184" s="11" t="s">
        <v>80</v>
      </c>
      <c r="AY184" s="214" t="s">
        <v>132</v>
      </c>
    </row>
    <row r="185" spans="2:65" s="1" customFormat="1" ht="22.5" customHeight="1">
      <c r="B185" s="40"/>
      <c r="C185" s="188" t="s">
        <v>302</v>
      </c>
      <c r="D185" s="188" t="s">
        <v>135</v>
      </c>
      <c r="E185" s="189" t="s">
        <v>303</v>
      </c>
      <c r="F185" s="190" t="s">
        <v>304</v>
      </c>
      <c r="G185" s="191" t="s">
        <v>264</v>
      </c>
      <c r="H185" s="192">
        <v>17.474</v>
      </c>
      <c r="I185" s="193"/>
      <c r="J185" s="194">
        <f>ROUND(I185*H185,2)</f>
        <v>0</v>
      </c>
      <c r="K185" s="190" t="s">
        <v>139</v>
      </c>
      <c r="L185" s="60"/>
      <c r="M185" s="195" t="s">
        <v>21</v>
      </c>
      <c r="N185" s="196" t="s">
        <v>43</v>
      </c>
      <c r="O185" s="41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AR185" s="23" t="s">
        <v>140</v>
      </c>
      <c r="AT185" s="23" t="s">
        <v>135</v>
      </c>
      <c r="AU185" s="23" t="s">
        <v>82</v>
      </c>
      <c r="AY185" s="23" t="s">
        <v>132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23" t="s">
        <v>80</v>
      </c>
      <c r="BK185" s="199">
        <f>ROUND(I185*H185,2)</f>
        <v>0</v>
      </c>
      <c r="BL185" s="23" t="s">
        <v>140</v>
      </c>
      <c r="BM185" s="23" t="s">
        <v>305</v>
      </c>
    </row>
    <row r="186" spans="2:47" s="1" customFormat="1" ht="13.5">
      <c r="B186" s="40"/>
      <c r="C186" s="62"/>
      <c r="D186" s="200" t="s">
        <v>142</v>
      </c>
      <c r="E186" s="62"/>
      <c r="F186" s="201" t="s">
        <v>306</v>
      </c>
      <c r="G186" s="62"/>
      <c r="H186" s="62"/>
      <c r="I186" s="158"/>
      <c r="J186" s="62"/>
      <c r="K186" s="62"/>
      <c r="L186" s="60"/>
      <c r="M186" s="202"/>
      <c r="N186" s="41"/>
      <c r="O186" s="41"/>
      <c r="P186" s="41"/>
      <c r="Q186" s="41"/>
      <c r="R186" s="41"/>
      <c r="S186" s="41"/>
      <c r="T186" s="77"/>
      <c r="AT186" s="23" t="s">
        <v>142</v>
      </c>
      <c r="AU186" s="23" t="s">
        <v>82</v>
      </c>
    </row>
    <row r="187" spans="2:51" s="11" customFormat="1" ht="13.5">
      <c r="B187" s="203"/>
      <c r="C187" s="204"/>
      <c r="D187" s="200" t="s">
        <v>144</v>
      </c>
      <c r="E187" s="215" t="s">
        <v>21</v>
      </c>
      <c r="F187" s="216" t="s">
        <v>307</v>
      </c>
      <c r="G187" s="204"/>
      <c r="H187" s="217">
        <v>17.474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144</v>
      </c>
      <c r="AU187" s="214" t="s">
        <v>82</v>
      </c>
      <c r="AV187" s="11" t="s">
        <v>82</v>
      </c>
      <c r="AW187" s="11" t="s">
        <v>35</v>
      </c>
      <c r="AX187" s="11" t="s">
        <v>80</v>
      </c>
      <c r="AY187" s="214" t="s">
        <v>132</v>
      </c>
    </row>
    <row r="188" spans="2:63" s="10" customFormat="1" ht="29.85" customHeight="1">
      <c r="B188" s="171"/>
      <c r="C188" s="172"/>
      <c r="D188" s="185" t="s">
        <v>71</v>
      </c>
      <c r="E188" s="186" t="s">
        <v>308</v>
      </c>
      <c r="F188" s="186" t="s">
        <v>309</v>
      </c>
      <c r="G188" s="172"/>
      <c r="H188" s="172"/>
      <c r="I188" s="175"/>
      <c r="J188" s="187">
        <f>BK188</f>
        <v>0</v>
      </c>
      <c r="K188" s="172"/>
      <c r="L188" s="177"/>
      <c r="M188" s="178"/>
      <c r="N188" s="179"/>
      <c r="O188" s="179"/>
      <c r="P188" s="180">
        <f>SUM(P189:P190)</f>
        <v>0</v>
      </c>
      <c r="Q188" s="179"/>
      <c r="R188" s="180">
        <f>SUM(R189:R190)</f>
        <v>0</v>
      </c>
      <c r="S188" s="179"/>
      <c r="T188" s="181">
        <f>SUM(T189:T190)</f>
        <v>0</v>
      </c>
      <c r="AR188" s="182" t="s">
        <v>80</v>
      </c>
      <c r="AT188" s="183" t="s">
        <v>71</v>
      </c>
      <c r="AU188" s="183" t="s">
        <v>80</v>
      </c>
      <c r="AY188" s="182" t="s">
        <v>132</v>
      </c>
      <c r="BK188" s="184">
        <f>SUM(BK189:BK190)</f>
        <v>0</v>
      </c>
    </row>
    <row r="189" spans="2:65" s="1" customFormat="1" ht="22.5" customHeight="1">
      <c r="B189" s="40"/>
      <c r="C189" s="188" t="s">
        <v>310</v>
      </c>
      <c r="D189" s="188" t="s">
        <v>135</v>
      </c>
      <c r="E189" s="189" t="s">
        <v>311</v>
      </c>
      <c r="F189" s="190" t="s">
        <v>312</v>
      </c>
      <c r="G189" s="191" t="s">
        <v>264</v>
      </c>
      <c r="H189" s="192">
        <v>2.051</v>
      </c>
      <c r="I189" s="193"/>
      <c r="J189" s="194">
        <f>ROUND(I189*H189,2)</f>
        <v>0</v>
      </c>
      <c r="K189" s="190" t="s">
        <v>139</v>
      </c>
      <c r="L189" s="60"/>
      <c r="M189" s="195" t="s">
        <v>21</v>
      </c>
      <c r="N189" s="196" t="s">
        <v>43</v>
      </c>
      <c r="O189" s="4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AR189" s="23" t="s">
        <v>140</v>
      </c>
      <c r="AT189" s="23" t="s">
        <v>135</v>
      </c>
      <c r="AU189" s="23" t="s">
        <v>82</v>
      </c>
      <c r="AY189" s="23" t="s">
        <v>132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23" t="s">
        <v>80</v>
      </c>
      <c r="BK189" s="199">
        <f>ROUND(I189*H189,2)</f>
        <v>0</v>
      </c>
      <c r="BL189" s="23" t="s">
        <v>140</v>
      </c>
      <c r="BM189" s="23" t="s">
        <v>313</v>
      </c>
    </row>
    <row r="190" spans="2:47" s="1" customFormat="1" ht="40.5">
      <c r="B190" s="40"/>
      <c r="C190" s="62"/>
      <c r="D190" s="200" t="s">
        <v>142</v>
      </c>
      <c r="E190" s="62"/>
      <c r="F190" s="201" t="s">
        <v>314</v>
      </c>
      <c r="G190" s="62"/>
      <c r="H190" s="62"/>
      <c r="I190" s="158"/>
      <c r="J190" s="62"/>
      <c r="K190" s="62"/>
      <c r="L190" s="60"/>
      <c r="M190" s="202"/>
      <c r="N190" s="41"/>
      <c r="O190" s="41"/>
      <c r="P190" s="41"/>
      <c r="Q190" s="41"/>
      <c r="R190" s="41"/>
      <c r="S190" s="41"/>
      <c r="T190" s="77"/>
      <c r="AT190" s="23" t="s">
        <v>142</v>
      </c>
      <c r="AU190" s="23" t="s">
        <v>82</v>
      </c>
    </row>
    <row r="191" spans="2:63" s="10" customFormat="1" ht="37.35" customHeight="1">
      <c r="B191" s="171"/>
      <c r="C191" s="172"/>
      <c r="D191" s="173" t="s">
        <v>71</v>
      </c>
      <c r="E191" s="174" t="s">
        <v>315</v>
      </c>
      <c r="F191" s="174" t="s">
        <v>316</v>
      </c>
      <c r="G191" s="172"/>
      <c r="H191" s="172"/>
      <c r="I191" s="175"/>
      <c r="J191" s="176">
        <f>BK191</f>
        <v>0</v>
      </c>
      <c r="K191" s="172"/>
      <c r="L191" s="177"/>
      <c r="M191" s="178"/>
      <c r="N191" s="179"/>
      <c r="O191" s="179"/>
      <c r="P191" s="180">
        <f>P192+P195+P205+P293+P341+P407+P417+P424</f>
        <v>0</v>
      </c>
      <c r="Q191" s="179"/>
      <c r="R191" s="180">
        <f>R192+R195+R205+R293+R341+R407+R417+R424</f>
        <v>47.417624180000004</v>
      </c>
      <c r="S191" s="179"/>
      <c r="T191" s="181">
        <f>T192+T195+T205+T293+T341+T407+T417+T424</f>
        <v>36.86919204999999</v>
      </c>
      <c r="AR191" s="182" t="s">
        <v>82</v>
      </c>
      <c r="AT191" s="183" t="s">
        <v>71</v>
      </c>
      <c r="AU191" s="183" t="s">
        <v>72</v>
      </c>
      <c r="AY191" s="182" t="s">
        <v>132</v>
      </c>
      <c r="BK191" s="184">
        <f>BK192+BK195+BK205+BK293+BK341+BK407+BK417+BK424</f>
        <v>0</v>
      </c>
    </row>
    <row r="192" spans="2:63" s="10" customFormat="1" ht="19.9" customHeight="1">
      <c r="B192" s="171"/>
      <c r="C192" s="172"/>
      <c r="D192" s="185" t="s">
        <v>71</v>
      </c>
      <c r="E192" s="186" t="s">
        <v>317</v>
      </c>
      <c r="F192" s="186" t="s">
        <v>318</v>
      </c>
      <c r="G192" s="172"/>
      <c r="H192" s="172"/>
      <c r="I192" s="175"/>
      <c r="J192" s="187">
        <f>BK192</f>
        <v>0</v>
      </c>
      <c r="K192" s="172"/>
      <c r="L192" s="177"/>
      <c r="M192" s="178"/>
      <c r="N192" s="179"/>
      <c r="O192" s="179"/>
      <c r="P192" s="180">
        <f>SUM(P193:P194)</f>
        <v>0</v>
      </c>
      <c r="Q192" s="179"/>
      <c r="R192" s="180">
        <f>SUM(R193:R194)</f>
        <v>0</v>
      </c>
      <c r="S192" s="179"/>
      <c r="T192" s="181">
        <f>SUM(T193:T194)</f>
        <v>0.0048</v>
      </c>
      <c r="AR192" s="182" t="s">
        <v>82</v>
      </c>
      <c r="AT192" s="183" t="s">
        <v>71</v>
      </c>
      <c r="AU192" s="183" t="s">
        <v>80</v>
      </c>
      <c r="AY192" s="182" t="s">
        <v>132</v>
      </c>
      <c r="BK192" s="184">
        <f>SUM(BK193:BK194)</f>
        <v>0</v>
      </c>
    </row>
    <row r="193" spans="2:65" s="1" customFormat="1" ht="22.5" customHeight="1">
      <c r="B193" s="40"/>
      <c r="C193" s="188" t="s">
        <v>319</v>
      </c>
      <c r="D193" s="188" t="s">
        <v>135</v>
      </c>
      <c r="E193" s="189" t="s">
        <v>320</v>
      </c>
      <c r="F193" s="190" t="s">
        <v>321</v>
      </c>
      <c r="G193" s="191" t="s">
        <v>217</v>
      </c>
      <c r="H193" s="192">
        <v>16</v>
      </c>
      <c r="I193" s="193"/>
      <c r="J193" s="194">
        <f>ROUND(I193*H193,2)</f>
        <v>0</v>
      </c>
      <c r="K193" s="190" t="s">
        <v>139</v>
      </c>
      <c r="L193" s="60"/>
      <c r="M193" s="195" t="s">
        <v>21</v>
      </c>
      <c r="N193" s="196" t="s">
        <v>43</v>
      </c>
      <c r="O193" s="41"/>
      <c r="P193" s="197">
        <f>O193*H193</f>
        <v>0</v>
      </c>
      <c r="Q193" s="197">
        <v>0</v>
      </c>
      <c r="R193" s="197">
        <f>Q193*H193</f>
        <v>0</v>
      </c>
      <c r="S193" s="197">
        <v>0.0003</v>
      </c>
      <c r="T193" s="198">
        <f>S193*H193</f>
        <v>0.0048</v>
      </c>
      <c r="AR193" s="23" t="s">
        <v>231</v>
      </c>
      <c r="AT193" s="23" t="s">
        <v>135</v>
      </c>
      <c r="AU193" s="23" t="s">
        <v>82</v>
      </c>
      <c r="AY193" s="23" t="s">
        <v>132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23" t="s">
        <v>80</v>
      </c>
      <c r="BK193" s="199">
        <f>ROUND(I193*H193,2)</f>
        <v>0</v>
      </c>
      <c r="BL193" s="23" t="s">
        <v>231</v>
      </c>
      <c r="BM193" s="23" t="s">
        <v>322</v>
      </c>
    </row>
    <row r="194" spans="2:47" s="1" customFormat="1" ht="13.5">
      <c r="B194" s="40"/>
      <c r="C194" s="62"/>
      <c r="D194" s="200" t="s">
        <v>142</v>
      </c>
      <c r="E194" s="62"/>
      <c r="F194" s="201" t="s">
        <v>323</v>
      </c>
      <c r="G194" s="62"/>
      <c r="H194" s="62"/>
      <c r="I194" s="158"/>
      <c r="J194" s="62"/>
      <c r="K194" s="62"/>
      <c r="L194" s="60"/>
      <c r="M194" s="202"/>
      <c r="N194" s="41"/>
      <c r="O194" s="41"/>
      <c r="P194" s="41"/>
      <c r="Q194" s="41"/>
      <c r="R194" s="41"/>
      <c r="S194" s="41"/>
      <c r="T194" s="77"/>
      <c r="AT194" s="23" t="s">
        <v>142</v>
      </c>
      <c r="AU194" s="23" t="s">
        <v>82</v>
      </c>
    </row>
    <row r="195" spans="2:63" s="10" customFormat="1" ht="29.85" customHeight="1">
      <c r="B195" s="171"/>
      <c r="C195" s="172"/>
      <c r="D195" s="185" t="s">
        <v>71</v>
      </c>
      <c r="E195" s="186" t="s">
        <v>324</v>
      </c>
      <c r="F195" s="186" t="s">
        <v>325</v>
      </c>
      <c r="G195" s="172"/>
      <c r="H195" s="172"/>
      <c r="I195" s="175"/>
      <c r="J195" s="187">
        <f>BK195</f>
        <v>0</v>
      </c>
      <c r="K195" s="172"/>
      <c r="L195" s="177"/>
      <c r="M195" s="178"/>
      <c r="N195" s="179"/>
      <c r="O195" s="179"/>
      <c r="P195" s="180">
        <f>SUM(P196:P204)</f>
        <v>0</v>
      </c>
      <c r="Q195" s="179"/>
      <c r="R195" s="180">
        <f>SUM(R196:R204)</f>
        <v>12.62314</v>
      </c>
      <c r="S195" s="179"/>
      <c r="T195" s="181">
        <f>SUM(T196:T204)</f>
        <v>0</v>
      </c>
      <c r="AR195" s="182" t="s">
        <v>82</v>
      </c>
      <c r="AT195" s="183" t="s">
        <v>71</v>
      </c>
      <c r="AU195" s="183" t="s">
        <v>80</v>
      </c>
      <c r="AY195" s="182" t="s">
        <v>132</v>
      </c>
      <c r="BK195" s="184">
        <f>SUM(BK196:BK204)</f>
        <v>0</v>
      </c>
    </row>
    <row r="196" spans="2:65" s="1" customFormat="1" ht="44.25" customHeight="1">
      <c r="B196" s="40"/>
      <c r="C196" s="188" t="s">
        <v>326</v>
      </c>
      <c r="D196" s="188" t="s">
        <v>135</v>
      </c>
      <c r="E196" s="189" t="s">
        <v>327</v>
      </c>
      <c r="F196" s="190" t="s">
        <v>328</v>
      </c>
      <c r="G196" s="191" t="s">
        <v>154</v>
      </c>
      <c r="H196" s="192">
        <v>241.391</v>
      </c>
      <c r="I196" s="193"/>
      <c r="J196" s="194">
        <f>ROUND(I196*H196,2)</f>
        <v>0</v>
      </c>
      <c r="K196" s="190" t="s">
        <v>139</v>
      </c>
      <c r="L196" s="60"/>
      <c r="M196" s="195" t="s">
        <v>21</v>
      </c>
      <c r="N196" s="196" t="s">
        <v>43</v>
      </c>
      <c r="O196" s="41"/>
      <c r="P196" s="197">
        <f>O196*H196</f>
        <v>0</v>
      </c>
      <c r="Q196" s="197">
        <v>0.052</v>
      </c>
      <c r="R196" s="197">
        <f>Q196*H196</f>
        <v>12.552332</v>
      </c>
      <c r="S196" s="197">
        <v>0</v>
      </c>
      <c r="T196" s="198">
        <f>S196*H196</f>
        <v>0</v>
      </c>
      <c r="AR196" s="23" t="s">
        <v>231</v>
      </c>
      <c r="AT196" s="23" t="s">
        <v>135</v>
      </c>
      <c r="AU196" s="23" t="s">
        <v>82</v>
      </c>
      <c r="AY196" s="23" t="s">
        <v>132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23" t="s">
        <v>80</v>
      </c>
      <c r="BK196" s="199">
        <f>ROUND(I196*H196,2)</f>
        <v>0</v>
      </c>
      <c r="BL196" s="23" t="s">
        <v>231</v>
      </c>
      <c r="BM196" s="23" t="s">
        <v>329</v>
      </c>
    </row>
    <row r="197" spans="2:47" s="1" customFormat="1" ht="27">
      <c r="B197" s="40"/>
      <c r="C197" s="62"/>
      <c r="D197" s="200" t="s">
        <v>142</v>
      </c>
      <c r="E197" s="62"/>
      <c r="F197" s="201" t="s">
        <v>330</v>
      </c>
      <c r="G197" s="62"/>
      <c r="H197" s="62"/>
      <c r="I197" s="158"/>
      <c r="J197" s="62"/>
      <c r="K197" s="62"/>
      <c r="L197" s="60"/>
      <c r="M197" s="202"/>
      <c r="N197" s="41"/>
      <c r="O197" s="41"/>
      <c r="P197" s="41"/>
      <c r="Q197" s="41"/>
      <c r="R197" s="41"/>
      <c r="S197" s="41"/>
      <c r="T197" s="77"/>
      <c r="AT197" s="23" t="s">
        <v>142</v>
      </c>
      <c r="AU197" s="23" t="s">
        <v>82</v>
      </c>
    </row>
    <row r="198" spans="2:51" s="11" customFormat="1" ht="13.5">
      <c r="B198" s="203"/>
      <c r="C198" s="204"/>
      <c r="D198" s="205" t="s">
        <v>144</v>
      </c>
      <c r="E198" s="206" t="s">
        <v>21</v>
      </c>
      <c r="F198" s="207" t="s">
        <v>331</v>
      </c>
      <c r="G198" s="204"/>
      <c r="H198" s="208">
        <v>241.391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144</v>
      </c>
      <c r="AU198" s="214" t="s">
        <v>82</v>
      </c>
      <c r="AV198" s="11" t="s">
        <v>82</v>
      </c>
      <c r="AW198" s="11" t="s">
        <v>35</v>
      </c>
      <c r="AX198" s="11" t="s">
        <v>80</v>
      </c>
      <c r="AY198" s="214" t="s">
        <v>132</v>
      </c>
    </row>
    <row r="199" spans="2:65" s="1" customFormat="1" ht="22.5" customHeight="1">
      <c r="B199" s="40"/>
      <c r="C199" s="233" t="s">
        <v>332</v>
      </c>
      <c r="D199" s="233" t="s">
        <v>333</v>
      </c>
      <c r="E199" s="234" t="s">
        <v>334</v>
      </c>
      <c r="F199" s="235" t="s">
        <v>335</v>
      </c>
      <c r="G199" s="236" t="s">
        <v>138</v>
      </c>
      <c r="H199" s="237">
        <v>885.1</v>
      </c>
      <c r="I199" s="238"/>
      <c r="J199" s="239">
        <f>ROUND(I199*H199,2)</f>
        <v>0</v>
      </c>
      <c r="K199" s="235" t="s">
        <v>139</v>
      </c>
      <c r="L199" s="240"/>
      <c r="M199" s="241" t="s">
        <v>21</v>
      </c>
      <c r="N199" s="242" t="s">
        <v>43</v>
      </c>
      <c r="O199" s="41"/>
      <c r="P199" s="197">
        <f>O199*H199</f>
        <v>0</v>
      </c>
      <c r="Q199" s="197">
        <v>8E-05</v>
      </c>
      <c r="R199" s="197">
        <f>Q199*H199</f>
        <v>0.07080800000000001</v>
      </c>
      <c r="S199" s="197">
        <v>0</v>
      </c>
      <c r="T199" s="198">
        <f>S199*H199</f>
        <v>0</v>
      </c>
      <c r="AR199" s="23" t="s">
        <v>332</v>
      </c>
      <c r="AT199" s="23" t="s">
        <v>333</v>
      </c>
      <c r="AU199" s="23" t="s">
        <v>82</v>
      </c>
      <c r="AY199" s="23" t="s">
        <v>132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23" t="s">
        <v>80</v>
      </c>
      <c r="BK199" s="199">
        <f>ROUND(I199*H199,2)</f>
        <v>0</v>
      </c>
      <c r="BL199" s="23" t="s">
        <v>231</v>
      </c>
      <c r="BM199" s="23" t="s">
        <v>336</v>
      </c>
    </row>
    <row r="200" spans="2:47" s="1" customFormat="1" ht="13.5">
      <c r="B200" s="40"/>
      <c r="C200" s="62"/>
      <c r="D200" s="200" t="s">
        <v>142</v>
      </c>
      <c r="E200" s="62"/>
      <c r="F200" s="201" t="s">
        <v>337</v>
      </c>
      <c r="G200" s="62"/>
      <c r="H200" s="62"/>
      <c r="I200" s="158"/>
      <c r="J200" s="62"/>
      <c r="K200" s="62"/>
      <c r="L200" s="60"/>
      <c r="M200" s="202"/>
      <c r="N200" s="41"/>
      <c r="O200" s="41"/>
      <c r="P200" s="41"/>
      <c r="Q200" s="41"/>
      <c r="R200" s="41"/>
      <c r="S200" s="41"/>
      <c r="T200" s="77"/>
      <c r="AT200" s="23" t="s">
        <v>142</v>
      </c>
      <c r="AU200" s="23" t="s">
        <v>82</v>
      </c>
    </row>
    <row r="201" spans="2:51" s="11" customFormat="1" ht="13.5">
      <c r="B201" s="203"/>
      <c r="C201" s="204"/>
      <c r="D201" s="200" t="s">
        <v>144</v>
      </c>
      <c r="E201" s="215" t="s">
        <v>21</v>
      </c>
      <c r="F201" s="216" t="s">
        <v>338</v>
      </c>
      <c r="G201" s="204"/>
      <c r="H201" s="217">
        <v>804.636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144</v>
      </c>
      <c r="AU201" s="214" t="s">
        <v>82</v>
      </c>
      <c r="AV201" s="11" t="s">
        <v>82</v>
      </c>
      <c r="AW201" s="11" t="s">
        <v>35</v>
      </c>
      <c r="AX201" s="11" t="s">
        <v>80</v>
      </c>
      <c r="AY201" s="214" t="s">
        <v>132</v>
      </c>
    </row>
    <row r="202" spans="2:51" s="11" customFormat="1" ht="13.5">
      <c r="B202" s="203"/>
      <c r="C202" s="204"/>
      <c r="D202" s="205" t="s">
        <v>144</v>
      </c>
      <c r="E202" s="204"/>
      <c r="F202" s="207" t="s">
        <v>339</v>
      </c>
      <c r="G202" s="204"/>
      <c r="H202" s="208">
        <v>885.1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144</v>
      </c>
      <c r="AU202" s="214" t="s">
        <v>82</v>
      </c>
      <c r="AV202" s="11" t="s">
        <v>82</v>
      </c>
      <c r="AW202" s="11" t="s">
        <v>6</v>
      </c>
      <c r="AX202" s="11" t="s">
        <v>80</v>
      </c>
      <c r="AY202" s="214" t="s">
        <v>132</v>
      </c>
    </row>
    <row r="203" spans="2:65" s="1" customFormat="1" ht="22.5" customHeight="1">
      <c r="B203" s="40"/>
      <c r="C203" s="188" t="s">
        <v>340</v>
      </c>
      <c r="D203" s="188" t="s">
        <v>135</v>
      </c>
      <c r="E203" s="189" t="s">
        <v>341</v>
      </c>
      <c r="F203" s="190" t="s">
        <v>342</v>
      </c>
      <c r="G203" s="191" t="s">
        <v>264</v>
      </c>
      <c r="H203" s="192">
        <v>12.623</v>
      </c>
      <c r="I203" s="193"/>
      <c r="J203" s="194">
        <f>ROUND(I203*H203,2)</f>
        <v>0</v>
      </c>
      <c r="K203" s="190" t="s">
        <v>139</v>
      </c>
      <c r="L203" s="60"/>
      <c r="M203" s="195" t="s">
        <v>21</v>
      </c>
      <c r="N203" s="196" t="s">
        <v>43</v>
      </c>
      <c r="O203" s="41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AR203" s="23" t="s">
        <v>231</v>
      </c>
      <c r="AT203" s="23" t="s">
        <v>135</v>
      </c>
      <c r="AU203" s="23" t="s">
        <v>82</v>
      </c>
      <c r="AY203" s="23" t="s">
        <v>132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23" t="s">
        <v>80</v>
      </c>
      <c r="BK203" s="199">
        <f>ROUND(I203*H203,2)</f>
        <v>0</v>
      </c>
      <c r="BL203" s="23" t="s">
        <v>231</v>
      </c>
      <c r="BM203" s="23" t="s">
        <v>343</v>
      </c>
    </row>
    <row r="204" spans="2:47" s="1" customFormat="1" ht="27">
      <c r="B204" s="40"/>
      <c r="C204" s="62"/>
      <c r="D204" s="200" t="s">
        <v>142</v>
      </c>
      <c r="E204" s="62"/>
      <c r="F204" s="201" t="s">
        <v>344</v>
      </c>
      <c r="G204" s="62"/>
      <c r="H204" s="62"/>
      <c r="I204" s="158"/>
      <c r="J204" s="62"/>
      <c r="K204" s="62"/>
      <c r="L204" s="60"/>
      <c r="M204" s="202"/>
      <c r="N204" s="41"/>
      <c r="O204" s="41"/>
      <c r="P204" s="41"/>
      <c r="Q204" s="41"/>
      <c r="R204" s="41"/>
      <c r="S204" s="41"/>
      <c r="T204" s="77"/>
      <c r="AT204" s="23" t="s">
        <v>142</v>
      </c>
      <c r="AU204" s="23" t="s">
        <v>82</v>
      </c>
    </row>
    <row r="205" spans="2:63" s="10" customFormat="1" ht="29.85" customHeight="1">
      <c r="B205" s="171"/>
      <c r="C205" s="172"/>
      <c r="D205" s="185" t="s">
        <v>71</v>
      </c>
      <c r="E205" s="186" t="s">
        <v>345</v>
      </c>
      <c r="F205" s="186" t="s">
        <v>346</v>
      </c>
      <c r="G205" s="172"/>
      <c r="H205" s="172"/>
      <c r="I205" s="175"/>
      <c r="J205" s="187">
        <f>BK205</f>
        <v>0</v>
      </c>
      <c r="K205" s="172"/>
      <c r="L205" s="177"/>
      <c r="M205" s="178"/>
      <c r="N205" s="179"/>
      <c r="O205" s="179"/>
      <c r="P205" s="180">
        <f>SUM(P206:P292)</f>
        <v>0</v>
      </c>
      <c r="Q205" s="179"/>
      <c r="R205" s="180">
        <f>SUM(R206:R292)</f>
        <v>32.9086294</v>
      </c>
      <c r="S205" s="179"/>
      <c r="T205" s="181">
        <f>SUM(T206:T292)</f>
        <v>17.366729999999997</v>
      </c>
      <c r="AR205" s="182" t="s">
        <v>82</v>
      </c>
      <c r="AT205" s="183" t="s">
        <v>71</v>
      </c>
      <c r="AU205" s="183" t="s">
        <v>80</v>
      </c>
      <c r="AY205" s="182" t="s">
        <v>132</v>
      </c>
      <c r="BK205" s="184">
        <f>SUM(BK206:BK292)</f>
        <v>0</v>
      </c>
    </row>
    <row r="206" spans="2:65" s="1" customFormat="1" ht="31.5" customHeight="1">
      <c r="B206" s="40"/>
      <c r="C206" s="188" t="s">
        <v>347</v>
      </c>
      <c r="D206" s="188" t="s">
        <v>135</v>
      </c>
      <c r="E206" s="189" t="s">
        <v>348</v>
      </c>
      <c r="F206" s="190" t="s">
        <v>349</v>
      </c>
      <c r="G206" s="191" t="s">
        <v>154</v>
      </c>
      <c r="H206" s="192">
        <v>47.508</v>
      </c>
      <c r="I206" s="193"/>
      <c r="J206" s="194">
        <f>ROUND(I206*H206,2)</f>
        <v>0</v>
      </c>
      <c r="K206" s="190" t="s">
        <v>139</v>
      </c>
      <c r="L206" s="60"/>
      <c r="M206" s="195" t="s">
        <v>21</v>
      </c>
      <c r="N206" s="196" t="s">
        <v>43</v>
      </c>
      <c r="O206" s="41"/>
      <c r="P206" s="197">
        <f>O206*H206</f>
        <v>0</v>
      </c>
      <c r="Q206" s="197">
        <v>0.00108</v>
      </c>
      <c r="R206" s="197">
        <f>Q206*H206</f>
        <v>0.05130864</v>
      </c>
      <c r="S206" s="197">
        <v>0</v>
      </c>
      <c r="T206" s="198">
        <f>S206*H206</f>
        <v>0</v>
      </c>
      <c r="AR206" s="23" t="s">
        <v>231</v>
      </c>
      <c r="AT206" s="23" t="s">
        <v>135</v>
      </c>
      <c r="AU206" s="23" t="s">
        <v>82</v>
      </c>
      <c r="AY206" s="23" t="s">
        <v>132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23" t="s">
        <v>80</v>
      </c>
      <c r="BK206" s="199">
        <f>ROUND(I206*H206,2)</f>
        <v>0</v>
      </c>
      <c r="BL206" s="23" t="s">
        <v>231</v>
      </c>
      <c r="BM206" s="23" t="s">
        <v>350</v>
      </c>
    </row>
    <row r="207" spans="2:47" s="1" customFormat="1" ht="27">
      <c r="B207" s="40"/>
      <c r="C207" s="62"/>
      <c r="D207" s="200" t="s">
        <v>142</v>
      </c>
      <c r="E207" s="62"/>
      <c r="F207" s="201" t="s">
        <v>351</v>
      </c>
      <c r="G207" s="62"/>
      <c r="H207" s="62"/>
      <c r="I207" s="158"/>
      <c r="J207" s="62"/>
      <c r="K207" s="62"/>
      <c r="L207" s="60"/>
      <c r="M207" s="202"/>
      <c r="N207" s="41"/>
      <c r="O207" s="41"/>
      <c r="P207" s="41"/>
      <c r="Q207" s="41"/>
      <c r="R207" s="41"/>
      <c r="S207" s="41"/>
      <c r="T207" s="77"/>
      <c r="AT207" s="23" t="s">
        <v>142</v>
      </c>
      <c r="AU207" s="23" t="s">
        <v>82</v>
      </c>
    </row>
    <row r="208" spans="2:51" s="11" customFormat="1" ht="13.5">
      <c r="B208" s="203"/>
      <c r="C208" s="204"/>
      <c r="D208" s="200" t="s">
        <v>144</v>
      </c>
      <c r="E208" s="215" t="s">
        <v>21</v>
      </c>
      <c r="F208" s="216" t="s">
        <v>352</v>
      </c>
      <c r="G208" s="204"/>
      <c r="H208" s="217">
        <v>28.044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144</v>
      </c>
      <c r="AU208" s="214" t="s">
        <v>82</v>
      </c>
      <c r="AV208" s="11" t="s">
        <v>82</v>
      </c>
      <c r="AW208" s="11" t="s">
        <v>35</v>
      </c>
      <c r="AX208" s="11" t="s">
        <v>72</v>
      </c>
      <c r="AY208" s="214" t="s">
        <v>132</v>
      </c>
    </row>
    <row r="209" spans="2:51" s="11" customFormat="1" ht="13.5">
      <c r="B209" s="203"/>
      <c r="C209" s="204"/>
      <c r="D209" s="200" t="s">
        <v>144</v>
      </c>
      <c r="E209" s="215" t="s">
        <v>21</v>
      </c>
      <c r="F209" s="216" t="s">
        <v>353</v>
      </c>
      <c r="G209" s="204"/>
      <c r="H209" s="217">
        <v>15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144</v>
      </c>
      <c r="AU209" s="214" t="s">
        <v>82</v>
      </c>
      <c r="AV209" s="11" t="s">
        <v>82</v>
      </c>
      <c r="AW209" s="11" t="s">
        <v>35</v>
      </c>
      <c r="AX209" s="11" t="s">
        <v>72</v>
      </c>
      <c r="AY209" s="214" t="s">
        <v>132</v>
      </c>
    </row>
    <row r="210" spans="2:51" s="11" customFormat="1" ht="13.5">
      <c r="B210" s="203"/>
      <c r="C210" s="204"/>
      <c r="D210" s="200" t="s">
        <v>144</v>
      </c>
      <c r="E210" s="215" t="s">
        <v>21</v>
      </c>
      <c r="F210" s="216" t="s">
        <v>354</v>
      </c>
      <c r="G210" s="204"/>
      <c r="H210" s="217">
        <v>2.04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144</v>
      </c>
      <c r="AU210" s="214" t="s">
        <v>82</v>
      </c>
      <c r="AV210" s="11" t="s">
        <v>82</v>
      </c>
      <c r="AW210" s="11" t="s">
        <v>35</v>
      </c>
      <c r="AX210" s="11" t="s">
        <v>72</v>
      </c>
      <c r="AY210" s="214" t="s">
        <v>132</v>
      </c>
    </row>
    <row r="211" spans="2:51" s="11" customFormat="1" ht="13.5">
      <c r="B211" s="203"/>
      <c r="C211" s="204"/>
      <c r="D211" s="200" t="s">
        <v>144</v>
      </c>
      <c r="E211" s="215" t="s">
        <v>21</v>
      </c>
      <c r="F211" s="216" t="s">
        <v>355</v>
      </c>
      <c r="G211" s="204"/>
      <c r="H211" s="217">
        <v>2.424</v>
      </c>
      <c r="I211" s="209"/>
      <c r="J211" s="204"/>
      <c r="K211" s="204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144</v>
      </c>
      <c r="AU211" s="214" t="s">
        <v>82</v>
      </c>
      <c r="AV211" s="11" t="s">
        <v>82</v>
      </c>
      <c r="AW211" s="11" t="s">
        <v>35</v>
      </c>
      <c r="AX211" s="11" t="s">
        <v>72</v>
      </c>
      <c r="AY211" s="214" t="s">
        <v>132</v>
      </c>
    </row>
    <row r="212" spans="2:51" s="12" customFormat="1" ht="13.5">
      <c r="B212" s="218"/>
      <c r="C212" s="219"/>
      <c r="D212" s="205" t="s">
        <v>144</v>
      </c>
      <c r="E212" s="229" t="s">
        <v>21</v>
      </c>
      <c r="F212" s="230" t="s">
        <v>159</v>
      </c>
      <c r="G212" s="219"/>
      <c r="H212" s="231">
        <v>47.508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144</v>
      </c>
      <c r="AU212" s="228" t="s">
        <v>82</v>
      </c>
      <c r="AV212" s="12" t="s">
        <v>140</v>
      </c>
      <c r="AW212" s="12" t="s">
        <v>35</v>
      </c>
      <c r="AX212" s="12" t="s">
        <v>80</v>
      </c>
      <c r="AY212" s="228" t="s">
        <v>132</v>
      </c>
    </row>
    <row r="213" spans="2:65" s="1" customFormat="1" ht="22.5" customHeight="1">
      <c r="B213" s="40"/>
      <c r="C213" s="188" t="s">
        <v>356</v>
      </c>
      <c r="D213" s="188" t="s">
        <v>135</v>
      </c>
      <c r="E213" s="189" t="s">
        <v>357</v>
      </c>
      <c r="F213" s="190" t="s">
        <v>358</v>
      </c>
      <c r="G213" s="191" t="s">
        <v>199</v>
      </c>
      <c r="H213" s="192">
        <v>1.5</v>
      </c>
      <c r="I213" s="193"/>
      <c r="J213" s="194">
        <f>ROUND(I213*H213,2)</f>
        <v>0</v>
      </c>
      <c r="K213" s="190" t="s">
        <v>139</v>
      </c>
      <c r="L213" s="60"/>
      <c r="M213" s="195" t="s">
        <v>21</v>
      </c>
      <c r="N213" s="196" t="s">
        <v>43</v>
      </c>
      <c r="O213" s="41"/>
      <c r="P213" s="197">
        <f>O213*H213</f>
        <v>0</v>
      </c>
      <c r="Q213" s="197">
        <v>0.0051</v>
      </c>
      <c r="R213" s="197">
        <f>Q213*H213</f>
        <v>0.0076500000000000005</v>
      </c>
      <c r="S213" s="197">
        <v>0</v>
      </c>
      <c r="T213" s="198">
        <f>S213*H213</f>
        <v>0</v>
      </c>
      <c r="AR213" s="23" t="s">
        <v>231</v>
      </c>
      <c r="AT213" s="23" t="s">
        <v>135</v>
      </c>
      <c r="AU213" s="23" t="s">
        <v>82</v>
      </c>
      <c r="AY213" s="23" t="s">
        <v>132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23" t="s">
        <v>80</v>
      </c>
      <c r="BK213" s="199">
        <f>ROUND(I213*H213,2)</f>
        <v>0</v>
      </c>
      <c r="BL213" s="23" t="s">
        <v>231</v>
      </c>
      <c r="BM213" s="23" t="s">
        <v>359</v>
      </c>
    </row>
    <row r="214" spans="2:47" s="1" customFormat="1" ht="13.5">
      <c r="B214" s="40"/>
      <c r="C214" s="62"/>
      <c r="D214" s="200" t="s">
        <v>142</v>
      </c>
      <c r="E214" s="62"/>
      <c r="F214" s="201" t="s">
        <v>360</v>
      </c>
      <c r="G214" s="62"/>
      <c r="H214" s="62"/>
      <c r="I214" s="158"/>
      <c r="J214" s="62"/>
      <c r="K214" s="62"/>
      <c r="L214" s="60"/>
      <c r="M214" s="202"/>
      <c r="N214" s="41"/>
      <c r="O214" s="41"/>
      <c r="P214" s="41"/>
      <c r="Q214" s="41"/>
      <c r="R214" s="41"/>
      <c r="S214" s="41"/>
      <c r="T214" s="77"/>
      <c r="AT214" s="23" t="s">
        <v>142</v>
      </c>
      <c r="AU214" s="23" t="s">
        <v>82</v>
      </c>
    </row>
    <row r="215" spans="2:51" s="11" customFormat="1" ht="13.5">
      <c r="B215" s="203"/>
      <c r="C215" s="204"/>
      <c r="D215" s="205" t="s">
        <v>144</v>
      </c>
      <c r="E215" s="206" t="s">
        <v>21</v>
      </c>
      <c r="F215" s="207" t="s">
        <v>361</v>
      </c>
      <c r="G215" s="204"/>
      <c r="H215" s="208">
        <v>1.5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144</v>
      </c>
      <c r="AU215" s="214" t="s">
        <v>82</v>
      </c>
      <c r="AV215" s="11" t="s">
        <v>82</v>
      </c>
      <c r="AW215" s="11" t="s">
        <v>35</v>
      </c>
      <c r="AX215" s="11" t="s">
        <v>80</v>
      </c>
      <c r="AY215" s="214" t="s">
        <v>132</v>
      </c>
    </row>
    <row r="216" spans="2:65" s="1" customFormat="1" ht="31.5" customHeight="1">
      <c r="B216" s="40"/>
      <c r="C216" s="188" t="s">
        <v>362</v>
      </c>
      <c r="D216" s="188" t="s">
        <v>135</v>
      </c>
      <c r="E216" s="189" t="s">
        <v>363</v>
      </c>
      <c r="F216" s="190" t="s">
        <v>364</v>
      </c>
      <c r="G216" s="191" t="s">
        <v>199</v>
      </c>
      <c r="H216" s="192">
        <v>694</v>
      </c>
      <c r="I216" s="193"/>
      <c r="J216" s="194">
        <f>ROUND(I216*H216,2)</f>
        <v>0</v>
      </c>
      <c r="K216" s="190" t="s">
        <v>139</v>
      </c>
      <c r="L216" s="60"/>
      <c r="M216" s="195" t="s">
        <v>21</v>
      </c>
      <c r="N216" s="196" t="s">
        <v>43</v>
      </c>
      <c r="O216" s="4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AR216" s="23" t="s">
        <v>231</v>
      </c>
      <c r="AT216" s="23" t="s">
        <v>135</v>
      </c>
      <c r="AU216" s="23" t="s">
        <v>82</v>
      </c>
      <c r="AY216" s="23" t="s">
        <v>132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23" t="s">
        <v>80</v>
      </c>
      <c r="BK216" s="199">
        <f>ROUND(I216*H216,2)</f>
        <v>0</v>
      </c>
      <c r="BL216" s="23" t="s">
        <v>231</v>
      </c>
      <c r="BM216" s="23" t="s">
        <v>365</v>
      </c>
    </row>
    <row r="217" spans="2:47" s="1" customFormat="1" ht="27">
      <c r="B217" s="40"/>
      <c r="C217" s="62"/>
      <c r="D217" s="200" t="s">
        <v>142</v>
      </c>
      <c r="E217" s="62"/>
      <c r="F217" s="201" t="s">
        <v>366</v>
      </c>
      <c r="G217" s="62"/>
      <c r="H217" s="62"/>
      <c r="I217" s="158"/>
      <c r="J217" s="62"/>
      <c r="K217" s="62"/>
      <c r="L217" s="60"/>
      <c r="M217" s="202"/>
      <c r="N217" s="41"/>
      <c r="O217" s="41"/>
      <c r="P217" s="41"/>
      <c r="Q217" s="41"/>
      <c r="R217" s="41"/>
      <c r="S217" s="41"/>
      <c r="T217" s="77"/>
      <c r="AT217" s="23" t="s">
        <v>142</v>
      </c>
      <c r="AU217" s="23" t="s">
        <v>82</v>
      </c>
    </row>
    <row r="218" spans="2:51" s="11" customFormat="1" ht="13.5">
      <c r="B218" s="203"/>
      <c r="C218" s="204"/>
      <c r="D218" s="205" t="s">
        <v>144</v>
      </c>
      <c r="E218" s="206" t="s">
        <v>21</v>
      </c>
      <c r="F218" s="207" t="s">
        <v>367</v>
      </c>
      <c r="G218" s="204"/>
      <c r="H218" s="208">
        <v>694</v>
      </c>
      <c r="I218" s="209"/>
      <c r="J218" s="204"/>
      <c r="K218" s="204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144</v>
      </c>
      <c r="AU218" s="214" t="s">
        <v>82</v>
      </c>
      <c r="AV218" s="11" t="s">
        <v>82</v>
      </c>
      <c r="AW218" s="11" t="s">
        <v>35</v>
      </c>
      <c r="AX218" s="11" t="s">
        <v>80</v>
      </c>
      <c r="AY218" s="214" t="s">
        <v>132</v>
      </c>
    </row>
    <row r="219" spans="2:65" s="1" customFormat="1" ht="22.5" customHeight="1">
      <c r="B219" s="40"/>
      <c r="C219" s="233" t="s">
        <v>368</v>
      </c>
      <c r="D219" s="233" t="s">
        <v>333</v>
      </c>
      <c r="E219" s="234" t="s">
        <v>369</v>
      </c>
      <c r="F219" s="235" t="s">
        <v>370</v>
      </c>
      <c r="G219" s="236" t="s">
        <v>154</v>
      </c>
      <c r="H219" s="237">
        <v>15</v>
      </c>
      <c r="I219" s="238"/>
      <c r="J219" s="239">
        <f>ROUND(I219*H219,2)</f>
        <v>0</v>
      </c>
      <c r="K219" s="235" t="s">
        <v>139</v>
      </c>
      <c r="L219" s="240"/>
      <c r="M219" s="241" t="s">
        <v>21</v>
      </c>
      <c r="N219" s="242" t="s">
        <v>43</v>
      </c>
      <c r="O219" s="41"/>
      <c r="P219" s="197">
        <f>O219*H219</f>
        <v>0</v>
      </c>
      <c r="Q219" s="197">
        <v>0.55</v>
      </c>
      <c r="R219" s="197">
        <f>Q219*H219</f>
        <v>8.25</v>
      </c>
      <c r="S219" s="197">
        <v>0</v>
      </c>
      <c r="T219" s="198">
        <f>S219*H219</f>
        <v>0</v>
      </c>
      <c r="AR219" s="23" t="s">
        <v>332</v>
      </c>
      <c r="AT219" s="23" t="s">
        <v>333</v>
      </c>
      <c r="AU219" s="23" t="s">
        <v>82</v>
      </c>
      <c r="AY219" s="23" t="s">
        <v>132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23" t="s">
        <v>80</v>
      </c>
      <c r="BK219" s="199">
        <f>ROUND(I219*H219,2)</f>
        <v>0</v>
      </c>
      <c r="BL219" s="23" t="s">
        <v>231</v>
      </c>
      <c r="BM219" s="23" t="s">
        <v>371</v>
      </c>
    </row>
    <row r="220" spans="2:47" s="1" customFormat="1" ht="13.5">
      <c r="B220" s="40"/>
      <c r="C220" s="62"/>
      <c r="D220" s="200" t="s">
        <v>142</v>
      </c>
      <c r="E220" s="62"/>
      <c r="F220" s="201" t="s">
        <v>370</v>
      </c>
      <c r="G220" s="62"/>
      <c r="H220" s="62"/>
      <c r="I220" s="158"/>
      <c r="J220" s="62"/>
      <c r="K220" s="62"/>
      <c r="L220" s="60"/>
      <c r="M220" s="202"/>
      <c r="N220" s="41"/>
      <c r="O220" s="41"/>
      <c r="P220" s="41"/>
      <c r="Q220" s="41"/>
      <c r="R220" s="41"/>
      <c r="S220" s="41"/>
      <c r="T220" s="77"/>
      <c r="AT220" s="23" t="s">
        <v>142</v>
      </c>
      <c r="AU220" s="23" t="s">
        <v>82</v>
      </c>
    </row>
    <row r="221" spans="2:51" s="11" customFormat="1" ht="13.5">
      <c r="B221" s="203"/>
      <c r="C221" s="204"/>
      <c r="D221" s="205" t="s">
        <v>144</v>
      </c>
      <c r="E221" s="206" t="s">
        <v>21</v>
      </c>
      <c r="F221" s="207" t="s">
        <v>372</v>
      </c>
      <c r="G221" s="204"/>
      <c r="H221" s="208">
        <v>15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144</v>
      </c>
      <c r="AU221" s="214" t="s">
        <v>82</v>
      </c>
      <c r="AV221" s="11" t="s">
        <v>82</v>
      </c>
      <c r="AW221" s="11" t="s">
        <v>35</v>
      </c>
      <c r="AX221" s="11" t="s">
        <v>80</v>
      </c>
      <c r="AY221" s="214" t="s">
        <v>132</v>
      </c>
    </row>
    <row r="222" spans="2:65" s="1" customFormat="1" ht="22.5" customHeight="1">
      <c r="B222" s="40"/>
      <c r="C222" s="188" t="s">
        <v>373</v>
      </c>
      <c r="D222" s="188" t="s">
        <v>135</v>
      </c>
      <c r="E222" s="189" t="s">
        <v>374</v>
      </c>
      <c r="F222" s="190" t="s">
        <v>375</v>
      </c>
      <c r="G222" s="191" t="s">
        <v>138</v>
      </c>
      <c r="H222" s="192">
        <v>1168.512</v>
      </c>
      <c r="I222" s="193"/>
      <c r="J222" s="194">
        <f>ROUND(I222*H222,2)</f>
        <v>0</v>
      </c>
      <c r="K222" s="190" t="s">
        <v>139</v>
      </c>
      <c r="L222" s="60"/>
      <c r="M222" s="195" t="s">
        <v>21</v>
      </c>
      <c r="N222" s="196" t="s">
        <v>43</v>
      </c>
      <c r="O222" s="41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AR222" s="23" t="s">
        <v>231</v>
      </c>
      <c r="AT222" s="23" t="s">
        <v>135</v>
      </c>
      <c r="AU222" s="23" t="s">
        <v>82</v>
      </c>
      <c r="AY222" s="23" t="s">
        <v>132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23" t="s">
        <v>80</v>
      </c>
      <c r="BK222" s="199">
        <f>ROUND(I222*H222,2)</f>
        <v>0</v>
      </c>
      <c r="BL222" s="23" t="s">
        <v>231</v>
      </c>
      <c r="BM222" s="23" t="s">
        <v>376</v>
      </c>
    </row>
    <row r="223" spans="2:47" s="1" customFormat="1" ht="27">
      <c r="B223" s="40"/>
      <c r="C223" s="62"/>
      <c r="D223" s="200" t="s">
        <v>142</v>
      </c>
      <c r="E223" s="62"/>
      <c r="F223" s="201" t="s">
        <v>377</v>
      </c>
      <c r="G223" s="62"/>
      <c r="H223" s="62"/>
      <c r="I223" s="158"/>
      <c r="J223" s="62"/>
      <c r="K223" s="62"/>
      <c r="L223" s="60"/>
      <c r="M223" s="202"/>
      <c r="N223" s="41"/>
      <c r="O223" s="41"/>
      <c r="P223" s="41"/>
      <c r="Q223" s="41"/>
      <c r="R223" s="41"/>
      <c r="S223" s="41"/>
      <c r="T223" s="77"/>
      <c r="AT223" s="23" t="s">
        <v>142</v>
      </c>
      <c r="AU223" s="23" t="s">
        <v>82</v>
      </c>
    </row>
    <row r="224" spans="2:51" s="11" customFormat="1" ht="13.5">
      <c r="B224" s="203"/>
      <c r="C224" s="204"/>
      <c r="D224" s="200" t="s">
        <v>144</v>
      </c>
      <c r="E224" s="215" t="s">
        <v>21</v>
      </c>
      <c r="F224" s="216" t="s">
        <v>378</v>
      </c>
      <c r="G224" s="204"/>
      <c r="H224" s="217">
        <v>409.886</v>
      </c>
      <c r="I224" s="209"/>
      <c r="J224" s="204"/>
      <c r="K224" s="204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144</v>
      </c>
      <c r="AU224" s="214" t="s">
        <v>82</v>
      </c>
      <c r="AV224" s="11" t="s">
        <v>82</v>
      </c>
      <c r="AW224" s="11" t="s">
        <v>35</v>
      </c>
      <c r="AX224" s="11" t="s">
        <v>72</v>
      </c>
      <c r="AY224" s="214" t="s">
        <v>132</v>
      </c>
    </row>
    <row r="225" spans="2:51" s="11" customFormat="1" ht="13.5">
      <c r="B225" s="203"/>
      <c r="C225" s="204"/>
      <c r="D225" s="200" t="s">
        <v>144</v>
      </c>
      <c r="E225" s="215" t="s">
        <v>21</v>
      </c>
      <c r="F225" s="216" t="s">
        <v>379</v>
      </c>
      <c r="G225" s="204"/>
      <c r="H225" s="217">
        <v>98.578</v>
      </c>
      <c r="I225" s="209"/>
      <c r="J225" s="204"/>
      <c r="K225" s="204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144</v>
      </c>
      <c r="AU225" s="214" t="s">
        <v>82</v>
      </c>
      <c r="AV225" s="11" t="s">
        <v>82</v>
      </c>
      <c r="AW225" s="11" t="s">
        <v>35</v>
      </c>
      <c r="AX225" s="11" t="s">
        <v>72</v>
      </c>
      <c r="AY225" s="214" t="s">
        <v>132</v>
      </c>
    </row>
    <row r="226" spans="2:51" s="11" customFormat="1" ht="13.5">
      <c r="B226" s="203"/>
      <c r="C226" s="204"/>
      <c r="D226" s="200" t="s">
        <v>144</v>
      </c>
      <c r="E226" s="215" t="s">
        <v>21</v>
      </c>
      <c r="F226" s="216" t="s">
        <v>380</v>
      </c>
      <c r="G226" s="204"/>
      <c r="H226" s="217">
        <v>106.533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144</v>
      </c>
      <c r="AU226" s="214" t="s">
        <v>82</v>
      </c>
      <c r="AV226" s="11" t="s">
        <v>82</v>
      </c>
      <c r="AW226" s="11" t="s">
        <v>35</v>
      </c>
      <c r="AX226" s="11" t="s">
        <v>72</v>
      </c>
      <c r="AY226" s="214" t="s">
        <v>132</v>
      </c>
    </row>
    <row r="227" spans="2:51" s="11" customFormat="1" ht="13.5">
      <c r="B227" s="203"/>
      <c r="C227" s="204"/>
      <c r="D227" s="200" t="s">
        <v>144</v>
      </c>
      <c r="E227" s="215" t="s">
        <v>21</v>
      </c>
      <c r="F227" s="216" t="s">
        <v>381</v>
      </c>
      <c r="G227" s="204"/>
      <c r="H227" s="217">
        <v>184.398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144</v>
      </c>
      <c r="AU227" s="214" t="s">
        <v>82</v>
      </c>
      <c r="AV227" s="11" t="s">
        <v>82</v>
      </c>
      <c r="AW227" s="11" t="s">
        <v>35</v>
      </c>
      <c r="AX227" s="11" t="s">
        <v>72</v>
      </c>
      <c r="AY227" s="214" t="s">
        <v>132</v>
      </c>
    </row>
    <row r="228" spans="2:51" s="11" customFormat="1" ht="13.5">
      <c r="B228" s="203"/>
      <c r="C228" s="204"/>
      <c r="D228" s="200" t="s">
        <v>144</v>
      </c>
      <c r="E228" s="215" t="s">
        <v>21</v>
      </c>
      <c r="F228" s="216" t="s">
        <v>382</v>
      </c>
      <c r="G228" s="204"/>
      <c r="H228" s="217">
        <v>123.12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144</v>
      </c>
      <c r="AU228" s="214" t="s">
        <v>82</v>
      </c>
      <c r="AV228" s="11" t="s">
        <v>82</v>
      </c>
      <c r="AW228" s="11" t="s">
        <v>35</v>
      </c>
      <c r="AX228" s="11" t="s">
        <v>72</v>
      </c>
      <c r="AY228" s="214" t="s">
        <v>132</v>
      </c>
    </row>
    <row r="229" spans="2:51" s="11" customFormat="1" ht="13.5">
      <c r="B229" s="203"/>
      <c r="C229" s="204"/>
      <c r="D229" s="200" t="s">
        <v>144</v>
      </c>
      <c r="E229" s="215" t="s">
        <v>21</v>
      </c>
      <c r="F229" s="216" t="s">
        <v>383</v>
      </c>
      <c r="G229" s="204"/>
      <c r="H229" s="217">
        <v>192.053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144</v>
      </c>
      <c r="AU229" s="214" t="s">
        <v>82</v>
      </c>
      <c r="AV229" s="11" t="s">
        <v>82</v>
      </c>
      <c r="AW229" s="11" t="s">
        <v>35</v>
      </c>
      <c r="AX229" s="11" t="s">
        <v>72</v>
      </c>
      <c r="AY229" s="214" t="s">
        <v>132</v>
      </c>
    </row>
    <row r="230" spans="2:51" s="11" customFormat="1" ht="13.5">
      <c r="B230" s="203"/>
      <c r="C230" s="204"/>
      <c r="D230" s="200" t="s">
        <v>144</v>
      </c>
      <c r="E230" s="215" t="s">
        <v>21</v>
      </c>
      <c r="F230" s="216" t="s">
        <v>384</v>
      </c>
      <c r="G230" s="204"/>
      <c r="H230" s="217">
        <v>57.284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144</v>
      </c>
      <c r="AU230" s="214" t="s">
        <v>82</v>
      </c>
      <c r="AV230" s="11" t="s">
        <v>82</v>
      </c>
      <c r="AW230" s="11" t="s">
        <v>35</v>
      </c>
      <c r="AX230" s="11" t="s">
        <v>72</v>
      </c>
      <c r="AY230" s="214" t="s">
        <v>132</v>
      </c>
    </row>
    <row r="231" spans="2:51" s="13" customFormat="1" ht="13.5">
      <c r="B231" s="243"/>
      <c r="C231" s="244"/>
      <c r="D231" s="200" t="s">
        <v>144</v>
      </c>
      <c r="E231" s="245" t="s">
        <v>21</v>
      </c>
      <c r="F231" s="246" t="s">
        <v>385</v>
      </c>
      <c r="G231" s="244"/>
      <c r="H231" s="247">
        <v>1171.852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144</v>
      </c>
      <c r="AU231" s="253" t="s">
        <v>82</v>
      </c>
      <c r="AV231" s="13" t="s">
        <v>151</v>
      </c>
      <c r="AW231" s="13" t="s">
        <v>35</v>
      </c>
      <c r="AX231" s="13" t="s">
        <v>72</v>
      </c>
      <c r="AY231" s="253" t="s">
        <v>132</v>
      </c>
    </row>
    <row r="232" spans="2:51" s="11" customFormat="1" ht="13.5">
      <c r="B232" s="203"/>
      <c r="C232" s="204"/>
      <c r="D232" s="200" t="s">
        <v>144</v>
      </c>
      <c r="E232" s="215" t="s">
        <v>21</v>
      </c>
      <c r="F232" s="216" t="s">
        <v>386</v>
      </c>
      <c r="G232" s="204"/>
      <c r="H232" s="217">
        <v>-1.59</v>
      </c>
      <c r="I232" s="209"/>
      <c r="J232" s="204"/>
      <c r="K232" s="204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144</v>
      </c>
      <c r="AU232" s="214" t="s">
        <v>82</v>
      </c>
      <c r="AV232" s="11" t="s">
        <v>82</v>
      </c>
      <c r="AW232" s="11" t="s">
        <v>35</v>
      </c>
      <c r="AX232" s="11" t="s">
        <v>72</v>
      </c>
      <c r="AY232" s="214" t="s">
        <v>132</v>
      </c>
    </row>
    <row r="233" spans="2:51" s="11" customFormat="1" ht="13.5">
      <c r="B233" s="203"/>
      <c r="C233" s="204"/>
      <c r="D233" s="200" t="s">
        <v>144</v>
      </c>
      <c r="E233" s="215" t="s">
        <v>21</v>
      </c>
      <c r="F233" s="216" t="s">
        <v>387</v>
      </c>
      <c r="G233" s="204"/>
      <c r="H233" s="217">
        <v>-1.75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144</v>
      </c>
      <c r="AU233" s="214" t="s">
        <v>82</v>
      </c>
      <c r="AV233" s="11" t="s">
        <v>82</v>
      </c>
      <c r="AW233" s="11" t="s">
        <v>35</v>
      </c>
      <c r="AX233" s="11" t="s">
        <v>72</v>
      </c>
      <c r="AY233" s="214" t="s">
        <v>132</v>
      </c>
    </row>
    <row r="234" spans="2:51" s="12" customFormat="1" ht="13.5">
      <c r="B234" s="218"/>
      <c r="C234" s="219"/>
      <c r="D234" s="205" t="s">
        <v>144</v>
      </c>
      <c r="E234" s="229" t="s">
        <v>21</v>
      </c>
      <c r="F234" s="230" t="s">
        <v>159</v>
      </c>
      <c r="G234" s="219"/>
      <c r="H234" s="231">
        <v>1168.512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144</v>
      </c>
      <c r="AU234" s="228" t="s">
        <v>82</v>
      </c>
      <c r="AV234" s="12" t="s">
        <v>140</v>
      </c>
      <c r="AW234" s="12" t="s">
        <v>35</v>
      </c>
      <c r="AX234" s="12" t="s">
        <v>80</v>
      </c>
      <c r="AY234" s="228" t="s">
        <v>132</v>
      </c>
    </row>
    <row r="235" spans="2:65" s="1" customFormat="1" ht="22.5" customHeight="1">
      <c r="B235" s="40"/>
      <c r="C235" s="233" t="s">
        <v>388</v>
      </c>
      <c r="D235" s="233" t="s">
        <v>333</v>
      </c>
      <c r="E235" s="234" t="s">
        <v>389</v>
      </c>
      <c r="F235" s="235" t="s">
        <v>390</v>
      </c>
      <c r="G235" s="236" t="s">
        <v>154</v>
      </c>
      <c r="H235" s="237">
        <v>28.044</v>
      </c>
      <c r="I235" s="238"/>
      <c r="J235" s="239">
        <f>ROUND(I235*H235,2)</f>
        <v>0</v>
      </c>
      <c r="K235" s="235" t="s">
        <v>139</v>
      </c>
      <c r="L235" s="240"/>
      <c r="M235" s="241" t="s">
        <v>21</v>
      </c>
      <c r="N235" s="242" t="s">
        <v>43</v>
      </c>
      <c r="O235" s="41"/>
      <c r="P235" s="197">
        <f>O235*H235</f>
        <v>0</v>
      </c>
      <c r="Q235" s="197">
        <v>0.55</v>
      </c>
      <c r="R235" s="197">
        <f>Q235*H235</f>
        <v>15.4242</v>
      </c>
      <c r="S235" s="197">
        <v>0</v>
      </c>
      <c r="T235" s="198">
        <f>S235*H235</f>
        <v>0</v>
      </c>
      <c r="AR235" s="23" t="s">
        <v>332</v>
      </c>
      <c r="AT235" s="23" t="s">
        <v>333</v>
      </c>
      <c r="AU235" s="23" t="s">
        <v>82</v>
      </c>
      <c r="AY235" s="23" t="s">
        <v>132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23" t="s">
        <v>80</v>
      </c>
      <c r="BK235" s="199">
        <f>ROUND(I235*H235,2)</f>
        <v>0</v>
      </c>
      <c r="BL235" s="23" t="s">
        <v>231</v>
      </c>
      <c r="BM235" s="23" t="s">
        <v>391</v>
      </c>
    </row>
    <row r="236" spans="2:47" s="1" customFormat="1" ht="13.5">
      <c r="B236" s="40"/>
      <c r="C236" s="62"/>
      <c r="D236" s="200" t="s">
        <v>142</v>
      </c>
      <c r="E236" s="62"/>
      <c r="F236" s="201" t="s">
        <v>390</v>
      </c>
      <c r="G236" s="62"/>
      <c r="H236" s="62"/>
      <c r="I236" s="158"/>
      <c r="J236" s="62"/>
      <c r="K236" s="62"/>
      <c r="L236" s="60"/>
      <c r="M236" s="202"/>
      <c r="N236" s="41"/>
      <c r="O236" s="41"/>
      <c r="P236" s="41"/>
      <c r="Q236" s="41"/>
      <c r="R236" s="41"/>
      <c r="S236" s="41"/>
      <c r="T236" s="77"/>
      <c r="AT236" s="23" t="s">
        <v>142</v>
      </c>
      <c r="AU236" s="23" t="s">
        <v>82</v>
      </c>
    </row>
    <row r="237" spans="2:51" s="11" customFormat="1" ht="13.5">
      <c r="B237" s="203"/>
      <c r="C237" s="204"/>
      <c r="D237" s="205" t="s">
        <v>144</v>
      </c>
      <c r="E237" s="206" t="s">
        <v>21</v>
      </c>
      <c r="F237" s="207" t="s">
        <v>392</v>
      </c>
      <c r="G237" s="204"/>
      <c r="H237" s="208">
        <v>28.044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144</v>
      </c>
      <c r="AU237" s="214" t="s">
        <v>82</v>
      </c>
      <c r="AV237" s="11" t="s">
        <v>82</v>
      </c>
      <c r="AW237" s="11" t="s">
        <v>35</v>
      </c>
      <c r="AX237" s="11" t="s">
        <v>80</v>
      </c>
      <c r="AY237" s="214" t="s">
        <v>132</v>
      </c>
    </row>
    <row r="238" spans="2:65" s="1" customFormat="1" ht="22.5" customHeight="1">
      <c r="B238" s="40"/>
      <c r="C238" s="188" t="s">
        <v>393</v>
      </c>
      <c r="D238" s="188" t="s">
        <v>135</v>
      </c>
      <c r="E238" s="189" t="s">
        <v>394</v>
      </c>
      <c r="F238" s="190" t="s">
        <v>395</v>
      </c>
      <c r="G238" s="191" t="s">
        <v>138</v>
      </c>
      <c r="H238" s="192">
        <v>1157.782</v>
      </c>
      <c r="I238" s="193"/>
      <c r="J238" s="194">
        <f>ROUND(I238*H238,2)</f>
        <v>0</v>
      </c>
      <c r="K238" s="190" t="s">
        <v>139</v>
      </c>
      <c r="L238" s="60"/>
      <c r="M238" s="195" t="s">
        <v>21</v>
      </c>
      <c r="N238" s="196" t="s">
        <v>43</v>
      </c>
      <c r="O238" s="41"/>
      <c r="P238" s="197">
        <f>O238*H238</f>
        <v>0</v>
      </c>
      <c r="Q238" s="197">
        <v>0</v>
      </c>
      <c r="R238" s="197">
        <f>Q238*H238</f>
        <v>0</v>
      </c>
      <c r="S238" s="197">
        <v>0.015</v>
      </c>
      <c r="T238" s="198">
        <f>S238*H238</f>
        <v>17.366729999999997</v>
      </c>
      <c r="AR238" s="23" t="s">
        <v>231</v>
      </c>
      <c r="AT238" s="23" t="s">
        <v>135</v>
      </c>
      <c r="AU238" s="23" t="s">
        <v>82</v>
      </c>
      <c r="AY238" s="23" t="s">
        <v>132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23" t="s">
        <v>80</v>
      </c>
      <c r="BK238" s="199">
        <f>ROUND(I238*H238,2)</f>
        <v>0</v>
      </c>
      <c r="BL238" s="23" t="s">
        <v>231</v>
      </c>
      <c r="BM238" s="23" t="s">
        <v>396</v>
      </c>
    </row>
    <row r="239" spans="2:47" s="1" customFormat="1" ht="27">
      <c r="B239" s="40"/>
      <c r="C239" s="62"/>
      <c r="D239" s="200" t="s">
        <v>142</v>
      </c>
      <c r="E239" s="62"/>
      <c r="F239" s="201" t="s">
        <v>397</v>
      </c>
      <c r="G239" s="62"/>
      <c r="H239" s="62"/>
      <c r="I239" s="158"/>
      <c r="J239" s="62"/>
      <c r="K239" s="62"/>
      <c r="L239" s="60"/>
      <c r="M239" s="202"/>
      <c r="N239" s="41"/>
      <c r="O239" s="41"/>
      <c r="P239" s="41"/>
      <c r="Q239" s="41"/>
      <c r="R239" s="41"/>
      <c r="S239" s="41"/>
      <c r="T239" s="77"/>
      <c r="AT239" s="23" t="s">
        <v>142</v>
      </c>
      <c r="AU239" s="23" t="s">
        <v>82</v>
      </c>
    </row>
    <row r="240" spans="2:51" s="11" customFormat="1" ht="13.5">
      <c r="B240" s="203"/>
      <c r="C240" s="204"/>
      <c r="D240" s="200" t="s">
        <v>144</v>
      </c>
      <c r="E240" s="215" t="s">
        <v>21</v>
      </c>
      <c r="F240" s="216" t="s">
        <v>378</v>
      </c>
      <c r="G240" s="204"/>
      <c r="H240" s="217">
        <v>409.886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144</v>
      </c>
      <c r="AU240" s="214" t="s">
        <v>82</v>
      </c>
      <c r="AV240" s="11" t="s">
        <v>82</v>
      </c>
      <c r="AW240" s="11" t="s">
        <v>35</v>
      </c>
      <c r="AX240" s="11" t="s">
        <v>72</v>
      </c>
      <c r="AY240" s="214" t="s">
        <v>132</v>
      </c>
    </row>
    <row r="241" spans="2:51" s="11" customFormat="1" ht="13.5">
      <c r="B241" s="203"/>
      <c r="C241" s="204"/>
      <c r="D241" s="200" t="s">
        <v>144</v>
      </c>
      <c r="E241" s="215" t="s">
        <v>21</v>
      </c>
      <c r="F241" s="216" t="s">
        <v>379</v>
      </c>
      <c r="G241" s="204"/>
      <c r="H241" s="217">
        <v>98.578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144</v>
      </c>
      <c r="AU241" s="214" t="s">
        <v>82</v>
      </c>
      <c r="AV241" s="11" t="s">
        <v>82</v>
      </c>
      <c r="AW241" s="11" t="s">
        <v>35</v>
      </c>
      <c r="AX241" s="11" t="s">
        <v>72</v>
      </c>
      <c r="AY241" s="214" t="s">
        <v>132</v>
      </c>
    </row>
    <row r="242" spans="2:51" s="11" customFormat="1" ht="13.5">
      <c r="B242" s="203"/>
      <c r="C242" s="204"/>
      <c r="D242" s="200" t="s">
        <v>144</v>
      </c>
      <c r="E242" s="215" t="s">
        <v>21</v>
      </c>
      <c r="F242" s="216" t="s">
        <v>380</v>
      </c>
      <c r="G242" s="204"/>
      <c r="H242" s="217">
        <v>106.533</v>
      </c>
      <c r="I242" s="209"/>
      <c r="J242" s="204"/>
      <c r="K242" s="204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144</v>
      </c>
      <c r="AU242" s="214" t="s">
        <v>82</v>
      </c>
      <c r="AV242" s="11" t="s">
        <v>82</v>
      </c>
      <c r="AW242" s="11" t="s">
        <v>35</v>
      </c>
      <c r="AX242" s="11" t="s">
        <v>72</v>
      </c>
      <c r="AY242" s="214" t="s">
        <v>132</v>
      </c>
    </row>
    <row r="243" spans="2:51" s="11" customFormat="1" ht="13.5">
      <c r="B243" s="203"/>
      <c r="C243" s="204"/>
      <c r="D243" s="200" t="s">
        <v>144</v>
      </c>
      <c r="E243" s="215" t="s">
        <v>21</v>
      </c>
      <c r="F243" s="216" t="s">
        <v>381</v>
      </c>
      <c r="G243" s="204"/>
      <c r="H243" s="217">
        <v>184.398</v>
      </c>
      <c r="I243" s="209"/>
      <c r="J243" s="204"/>
      <c r="K243" s="204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144</v>
      </c>
      <c r="AU243" s="214" t="s">
        <v>82</v>
      </c>
      <c r="AV243" s="11" t="s">
        <v>82</v>
      </c>
      <c r="AW243" s="11" t="s">
        <v>35</v>
      </c>
      <c r="AX243" s="11" t="s">
        <v>72</v>
      </c>
      <c r="AY243" s="214" t="s">
        <v>132</v>
      </c>
    </row>
    <row r="244" spans="2:51" s="11" customFormat="1" ht="13.5">
      <c r="B244" s="203"/>
      <c r="C244" s="204"/>
      <c r="D244" s="200" t="s">
        <v>144</v>
      </c>
      <c r="E244" s="215" t="s">
        <v>21</v>
      </c>
      <c r="F244" s="216" t="s">
        <v>382</v>
      </c>
      <c r="G244" s="204"/>
      <c r="H244" s="217">
        <v>123.12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144</v>
      </c>
      <c r="AU244" s="214" t="s">
        <v>82</v>
      </c>
      <c r="AV244" s="11" t="s">
        <v>82</v>
      </c>
      <c r="AW244" s="11" t="s">
        <v>35</v>
      </c>
      <c r="AX244" s="11" t="s">
        <v>72</v>
      </c>
      <c r="AY244" s="214" t="s">
        <v>132</v>
      </c>
    </row>
    <row r="245" spans="2:51" s="11" customFormat="1" ht="13.5">
      <c r="B245" s="203"/>
      <c r="C245" s="204"/>
      <c r="D245" s="200" t="s">
        <v>144</v>
      </c>
      <c r="E245" s="215" t="s">
        <v>21</v>
      </c>
      <c r="F245" s="216" t="s">
        <v>383</v>
      </c>
      <c r="G245" s="204"/>
      <c r="H245" s="217">
        <v>192.053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144</v>
      </c>
      <c r="AU245" s="214" t="s">
        <v>82</v>
      </c>
      <c r="AV245" s="11" t="s">
        <v>82</v>
      </c>
      <c r="AW245" s="11" t="s">
        <v>35</v>
      </c>
      <c r="AX245" s="11" t="s">
        <v>72</v>
      </c>
      <c r="AY245" s="214" t="s">
        <v>132</v>
      </c>
    </row>
    <row r="246" spans="2:51" s="11" customFormat="1" ht="13.5">
      <c r="B246" s="203"/>
      <c r="C246" s="204"/>
      <c r="D246" s="200" t="s">
        <v>144</v>
      </c>
      <c r="E246" s="215" t="s">
        <v>21</v>
      </c>
      <c r="F246" s="216" t="s">
        <v>384</v>
      </c>
      <c r="G246" s="204"/>
      <c r="H246" s="217">
        <v>57.284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144</v>
      </c>
      <c r="AU246" s="214" t="s">
        <v>82</v>
      </c>
      <c r="AV246" s="11" t="s">
        <v>82</v>
      </c>
      <c r="AW246" s="11" t="s">
        <v>35</v>
      </c>
      <c r="AX246" s="11" t="s">
        <v>72</v>
      </c>
      <c r="AY246" s="214" t="s">
        <v>132</v>
      </c>
    </row>
    <row r="247" spans="2:51" s="13" customFormat="1" ht="13.5">
      <c r="B247" s="243"/>
      <c r="C247" s="244"/>
      <c r="D247" s="200" t="s">
        <v>144</v>
      </c>
      <c r="E247" s="245" t="s">
        <v>21</v>
      </c>
      <c r="F247" s="246" t="s">
        <v>385</v>
      </c>
      <c r="G247" s="244"/>
      <c r="H247" s="247">
        <v>1171.852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AT247" s="253" t="s">
        <v>144</v>
      </c>
      <c r="AU247" s="253" t="s">
        <v>82</v>
      </c>
      <c r="AV247" s="13" t="s">
        <v>151</v>
      </c>
      <c r="AW247" s="13" t="s">
        <v>35</v>
      </c>
      <c r="AX247" s="13" t="s">
        <v>72</v>
      </c>
      <c r="AY247" s="253" t="s">
        <v>132</v>
      </c>
    </row>
    <row r="248" spans="2:51" s="11" customFormat="1" ht="40.5">
      <c r="B248" s="203"/>
      <c r="C248" s="204"/>
      <c r="D248" s="200" t="s">
        <v>144</v>
      </c>
      <c r="E248" s="215" t="s">
        <v>21</v>
      </c>
      <c r="F248" s="216" t="s">
        <v>398</v>
      </c>
      <c r="G248" s="204"/>
      <c r="H248" s="217">
        <v>-9.615</v>
      </c>
      <c r="I248" s="209"/>
      <c r="J248" s="204"/>
      <c r="K248" s="204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144</v>
      </c>
      <c r="AU248" s="214" t="s">
        <v>82</v>
      </c>
      <c r="AV248" s="11" t="s">
        <v>82</v>
      </c>
      <c r="AW248" s="11" t="s">
        <v>35</v>
      </c>
      <c r="AX248" s="11" t="s">
        <v>72</v>
      </c>
      <c r="AY248" s="214" t="s">
        <v>132</v>
      </c>
    </row>
    <row r="249" spans="2:51" s="11" customFormat="1" ht="13.5">
      <c r="B249" s="203"/>
      <c r="C249" s="204"/>
      <c r="D249" s="200" t="s">
        <v>144</v>
      </c>
      <c r="E249" s="215" t="s">
        <v>21</v>
      </c>
      <c r="F249" s="216" t="s">
        <v>399</v>
      </c>
      <c r="G249" s="204"/>
      <c r="H249" s="217">
        <v>-2.955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144</v>
      </c>
      <c r="AU249" s="214" t="s">
        <v>82</v>
      </c>
      <c r="AV249" s="11" t="s">
        <v>82</v>
      </c>
      <c r="AW249" s="11" t="s">
        <v>35</v>
      </c>
      <c r="AX249" s="11" t="s">
        <v>72</v>
      </c>
      <c r="AY249" s="214" t="s">
        <v>132</v>
      </c>
    </row>
    <row r="250" spans="2:51" s="11" customFormat="1" ht="13.5">
      <c r="B250" s="203"/>
      <c r="C250" s="204"/>
      <c r="D250" s="200" t="s">
        <v>144</v>
      </c>
      <c r="E250" s="215" t="s">
        <v>21</v>
      </c>
      <c r="F250" s="216" t="s">
        <v>400</v>
      </c>
      <c r="G250" s="204"/>
      <c r="H250" s="217">
        <v>-1.5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144</v>
      </c>
      <c r="AU250" s="214" t="s">
        <v>82</v>
      </c>
      <c r="AV250" s="11" t="s">
        <v>82</v>
      </c>
      <c r="AW250" s="11" t="s">
        <v>35</v>
      </c>
      <c r="AX250" s="11" t="s">
        <v>72</v>
      </c>
      <c r="AY250" s="214" t="s">
        <v>132</v>
      </c>
    </row>
    <row r="251" spans="2:51" s="12" customFormat="1" ht="13.5">
      <c r="B251" s="218"/>
      <c r="C251" s="219"/>
      <c r="D251" s="205" t="s">
        <v>144</v>
      </c>
      <c r="E251" s="229" t="s">
        <v>21</v>
      </c>
      <c r="F251" s="230" t="s">
        <v>159</v>
      </c>
      <c r="G251" s="219"/>
      <c r="H251" s="231">
        <v>1157.782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144</v>
      </c>
      <c r="AU251" s="228" t="s">
        <v>82</v>
      </c>
      <c r="AV251" s="12" t="s">
        <v>140</v>
      </c>
      <c r="AW251" s="12" t="s">
        <v>35</v>
      </c>
      <c r="AX251" s="12" t="s">
        <v>80</v>
      </c>
      <c r="AY251" s="228" t="s">
        <v>132</v>
      </c>
    </row>
    <row r="252" spans="2:65" s="1" customFormat="1" ht="22.5" customHeight="1">
      <c r="B252" s="40"/>
      <c r="C252" s="188" t="s">
        <v>401</v>
      </c>
      <c r="D252" s="188" t="s">
        <v>135</v>
      </c>
      <c r="E252" s="189" t="s">
        <v>402</v>
      </c>
      <c r="F252" s="190" t="s">
        <v>403</v>
      </c>
      <c r="G252" s="191" t="s">
        <v>138</v>
      </c>
      <c r="H252" s="192">
        <v>1168.512</v>
      </c>
      <c r="I252" s="193"/>
      <c r="J252" s="194">
        <f>ROUND(I252*H252,2)</f>
        <v>0</v>
      </c>
      <c r="K252" s="190" t="s">
        <v>139</v>
      </c>
      <c r="L252" s="60"/>
      <c r="M252" s="195" t="s">
        <v>21</v>
      </c>
      <c r="N252" s="196" t="s">
        <v>43</v>
      </c>
      <c r="O252" s="41"/>
      <c r="P252" s="197">
        <f>O252*H252</f>
        <v>0</v>
      </c>
      <c r="Q252" s="197">
        <v>0</v>
      </c>
      <c r="R252" s="197">
        <f>Q252*H252</f>
        <v>0</v>
      </c>
      <c r="S252" s="197">
        <v>0</v>
      </c>
      <c r="T252" s="198">
        <f>S252*H252</f>
        <v>0</v>
      </c>
      <c r="AR252" s="23" t="s">
        <v>231</v>
      </c>
      <c r="AT252" s="23" t="s">
        <v>135</v>
      </c>
      <c r="AU252" s="23" t="s">
        <v>82</v>
      </c>
      <c r="AY252" s="23" t="s">
        <v>132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23" t="s">
        <v>80</v>
      </c>
      <c r="BK252" s="199">
        <f>ROUND(I252*H252,2)</f>
        <v>0</v>
      </c>
      <c r="BL252" s="23" t="s">
        <v>231</v>
      </c>
      <c r="BM252" s="23" t="s">
        <v>404</v>
      </c>
    </row>
    <row r="253" spans="2:47" s="1" customFormat="1" ht="27">
      <c r="B253" s="40"/>
      <c r="C253" s="62"/>
      <c r="D253" s="200" t="s">
        <v>142</v>
      </c>
      <c r="E253" s="62"/>
      <c r="F253" s="201" t="s">
        <v>405</v>
      </c>
      <c r="G253" s="62"/>
      <c r="H253" s="62"/>
      <c r="I253" s="158"/>
      <c r="J253" s="62"/>
      <c r="K253" s="62"/>
      <c r="L253" s="60"/>
      <c r="M253" s="202"/>
      <c r="N253" s="41"/>
      <c r="O253" s="41"/>
      <c r="P253" s="41"/>
      <c r="Q253" s="41"/>
      <c r="R253" s="41"/>
      <c r="S253" s="41"/>
      <c r="T253" s="77"/>
      <c r="AT253" s="23" t="s">
        <v>142</v>
      </c>
      <c r="AU253" s="23" t="s">
        <v>82</v>
      </c>
    </row>
    <row r="254" spans="2:51" s="11" customFormat="1" ht="13.5">
      <c r="B254" s="203"/>
      <c r="C254" s="204"/>
      <c r="D254" s="200" t="s">
        <v>144</v>
      </c>
      <c r="E254" s="215" t="s">
        <v>21</v>
      </c>
      <c r="F254" s="216" t="s">
        <v>378</v>
      </c>
      <c r="G254" s="204"/>
      <c r="H254" s="217">
        <v>409.886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144</v>
      </c>
      <c r="AU254" s="214" t="s">
        <v>82</v>
      </c>
      <c r="AV254" s="11" t="s">
        <v>82</v>
      </c>
      <c r="AW254" s="11" t="s">
        <v>35</v>
      </c>
      <c r="AX254" s="11" t="s">
        <v>72</v>
      </c>
      <c r="AY254" s="214" t="s">
        <v>132</v>
      </c>
    </row>
    <row r="255" spans="2:51" s="11" customFormat="1" ht="13.5">
      <c r="B255" s="203"/>
      <c r="C255" s="204"/>
      <c r="D255" s="200" t="s">
        <v>144</v>
      </c>
      <c r="E255" s="215" t="s">
        <v>21</v>
      </c>
      <c r="F255" s="216" t="s">
        <v>379</v>
      </c>
      <c r="G255" s="204"/>
      <c r="H255" s="217">
        <v>98.578</v>
      </c>
      <c r="I255" s="209"/>
      <c r="J255" s="204"/>
      <c r="K255" s="204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144</v>
      </c>
      <c r="AU255" s="214" t="s">
        <v>82</v>
      </c>
      <c r="AV255" s="11" t="s">
        <v>82</v>
      </c>
      <c r="AW255" s="11" t="s">
        <v>35</v>
      </c>
      <c r="AX255" s="11" t="s">
        <v>72</v>
      </c>
      <c r="AY255" s="214" t="s">
        <v>132</v>
      </c>
    </row>
    <row r="256" spans="2:51" s="11" customFormat="1" ht="13.5">
      <c r="B256" s="203"/>
      <c r="C256" s="204"/>
      <c r="D256" s="200" t="s">
        <v>144</v>
      </c>
      <c r="E256" s="215" t="s">
        <v>21</v>
      </c>
      <c r="F256" s="216" t="s">
        <v>380</v>
      </c>
      <c r="G256" s="204"/>
      <c r="H256" s="217">
        <v>106.533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144</v>
      </c>
      <c r="AU256" s="214" t="s">
        <v>82</v>
      </c>
      <c r="AV256" s="11" t="s">
        <v>82</v>
      </c>
      <c r="AW256" s="11" t="s">
        <v>35</v>
      </c>
      <c r="AX256" s="11" t="s">
        <v>72</v>
      </c>
      <c r="AY256" s="214" t="s">
        <v>132</v>
      </c>
    </row>
    <row r="257" spans="2:51" s="11" customFormat="1" ht="13.5">
      <c r="B257" s="203"/>
      <c r="C257" s="204"/>
      <c r="D257" s="200" t="s">
        <v>144</v>
      </c>
      <c r="E257" s="215" t="s">
        <v>21</v>
      </c>
      <c r="F257" s="216" t="s">
        <v>381</v>
      </c>
      <c r="G257" s="204"/>
      <c r="H257" s="217">
        <v>184.398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144</v>
      </c>
      <c r="AU257" s="214" t="s">
        <v>82</v>
      </c>
      <c r="AV257" s="11" t="s">
        <v>82</v>
      </c>
      <c r="AW257" s="11" t="s">
        <v>35</v>
      </c>
      <c r="AX257" s="11" t="s">
        <v>72</v>
      </c>
      <c r="AY257" s="214" t="s">
        <v>132</v>
      </c>
    </row>
    <row r="258" spans="2:51" s="11" customFormat="1" ht="13.5">
      <c r="B258" s="203"/>
      <c r="C258" s="204"/>
      <c r="D258" s="200" t="s">
        <v>144</v>
      </c>
      <c r="E258" s="215" t="s">
        <v>21</v>
      </c>
      <c r="F258" s="216" t="s">
        <v>382</v>
      </c>
      <c r="G258" s="204"/>
      <c r="H258" s="217">
        <v>123.12</v>
      </c>
      <c r="I258" s="209"/>
      <c r="J258" s="204"/>
      <c r="K258" s="204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144</v>
      </c>
      <c r="AU258" s="214" t="s">
        <v>82</v>
      </c>
      <c r="AV258" s="11" t="s">
        <v>82</v>
      </c>
      <c r="AW258" s="11" t="s">
        <v>35</v>
      </c>
      <c r="AX258" s="11" t="s">
        <v>72</v>
      </c>
      <c r="AY258" s="214" t="s">
        <v>132</v>
      </c>
    </row>
    <row r="259" spans="2:51" s="11" customFormat="1" ht="13.5">
      <c r="B259" s="203"/>
      <c r="C259" s="204"/>
      <c r="D259" s="200" t="s">
        <v>144</v>
      </c>
      <c r="E259" s="215" t="s">
        <v>21</v>
      </c>
      <c r="F259" s="216" t="s">
        <v>383</v>
      </c>
      <c r="G259" s="204"/>
      <c r="H259" s="217">
        <v>192.053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144</v>
      </c>
      <c r="AU259" s="214" t="s">
        <v>82</v>
      </c>
      <c r="AV259" s="11" t="s">
        <v>82</v>
      </c>
      <c r="AW259" s="11" t="s">
        <v>35</v>
      </c>
      <c r="AX259" s="11" t="s">
        <v>72</v>
      </c>
      <c r="AY259" s="214" t="s">
        <v>132</v>
      </c>
    </row>
    <row r="260" spans="2:51" s="11" customFormat="1" ht="13.5">
      <c r="B260" s="203"/>
      <c r="C260" s="204"/>
      <c r="D260" s="200" t="s">
        <v>144</v>
      </c>
      <c r="E260" s="215" t="s">
        <v>21</v>
      </c>
      <c r="F260" s="216" t="s">
        <v>384</v>
      </c>
      <c r="G260" s="204"/>
      <c r="H260" s="217">
        <v>57.284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144</v>
      </c>
      <c r="AU260" s="214" t="s">
        <v>82</v>
      </c>
      <c r="AV260" s="11" t="s">
        <v>82</v>
      </c>
      <c r="AW260" s="11" t="s">
        <v>35</v>
      </c>
      <c r="AX260" s="11" t="s">
        <v>72</v>
      </c>
      <c r="AY260" s="214" t="s">
        <v>132</v>
      </c>
    </row>
    <row r="261" spans="2:51" s="13" customFormat="1" ht="13.5">
      <c r="B261" s="243"/>
      <c r="C261" s="244"/>
      <c r="D261" s="200" t="s">
        <v>144</v>
      </c>
      <c r="E261" s="245" t="s">
        <v>21</v>
      </c>
      <c r="F261" s="246" t="s">
        <v>385</v>
      </c>
      <c r="G261" s="244"/>
      <c r="H261" s="247">
        <v>1171.852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AT261" s="253" t="s">
        <v>144</v>
      </c>
      <c r="AU261" s="253" t="s">
        <v>82</v>
      </c>
      <c r="AV261" s="13" t="s">
        <v>151</v>
      </c>
      <c r="AW261" s="13" t="s">
        <v>35</v>
      </c>
      <c r="AX261" s="13" t="s">
        <v>72</v>
      </c>
      <c r="AY261" s="253" t="s">
        <v>132</v>
      </c>
    </row>
    <row r="262" spans="2:51" s="11" customFormat="1" ht="13.5">
      <c r="B262" s="203"/>
      <c r="C262" s="204"/>
      <c r="D262" s="200" t="s">
        <v>144</v>
      </c>
      <c r="E262" s="215" t="s">
        <v>21</v>
      </c>
      <c r="F262" s="216" t="s">
        <v>386</v>
      </c>
      <c r="G262" s="204"/>
      <c r="H262" s="217">
        <v>-1.59</v>
      </c>
      <c r="I262" s="209"/>
      <c r="J262" s="204"/>
      <c r="K262" s="204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144</v>
      </c>
      <c r="AU262" s="214" t="s">
        <v>82</v>
      </c>
      <c r="AV262" s="11" t="s">
        <v>82</v>
      </c>
      <c r="AW262" s="11" t="s">
        <v>35</v>
      </c>
      <c r="AX262" s="11" t="s">
        <v>72</v>
      </c>
      <c r="AY262" s="214" t="s">
        <v>132</v>
      </c>
    </row>
    <row r="263" spans="2:51" s="11" customFormat="1" ht="13.5">
      <c r="B263" s="203"/>
      <c r="C263" s="204"/>
      <c r="D263" s="200" t="s">
        <v>144</v>
      </c>
      <c r="E263" s="215" t="s">
        <v>21</v>
      </c>
      <c r="F263" s="216" t="s">
        <v>387</v>
      </c>
      <c r="G263" s="204"/>
      <c r="H263" s="217">
        <v>-1.75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144</v>
      </c>
      <c r="AU263" s="214" t="s">
        <v>82</v>
      </c>
      <c r="AV263" s="11" t="s">
        <v>82</v>
      </c>
      <c r="AW263" s="11" t="s">
        <v>35</v>
      </c>
      <c r="AX263" s="11" t="s">
        <v>72</v>
      </c>
      <c r="AY263" s="214" t="s">
        <v>132</v>
      </c>
    </row>
    <row r="264" spans="2:51" s="12" customFormat="1" ht="13.5">
      <c r="B264" s="218"/>
      <c r="C264" s="219"/>
      <c r="D264" s="205" t="s">
        <v>144</v>
      </c>
      <c r="E264" s="229" t="s">
        <v>21</v>
      </c>
      <c r="F264" s="230" t="s">
        <v>159</v>
      </c>
      <c r="G264" s="219"/>
      <c r="H264" s="231">
        <v>1168.512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144</v>
      </c>
      <c r="AU264" s="228" t="s">
        <v>82</v>
      </c>
      <c r="AV264" s="12" t="s">
        <v>140</v>
      </c>
      <c r="AW264" s="12" t="s">
        <v>35</v>
      </c>
      <c r="AX264" s="12" t="s">
        <v>80</v>
      </c>
      <c r="AY264" s="228" t="s">
        <v>132</v>
      </c>
    </row>
    <row r="265" spans="2:65" s="1" customFormat="1" ht="22.5" customHeight="1">
      <c r="B265" s="40"/>
      <c r="C265" s="233" t="s">
        <v>406</v>
      </c>
      <c r="D265" s="233" t="s">
        <v>333</v>
      </c>
      <c r="E265" s="234" t="s">
        <v>407</v>
      </c>
      <c r="F265" s="235" t="s">
        <v>408</v>
      </c>
      <c r="G265" s="236" t="s">
        <v>154</v>
      </c>
      <c r="H265" s="237">
        <v>10.065</v>
      </c>
      <c r="I265" s="238"/>
      <c r="J265" s="239">
        <f>ROUND(I265*H265,2)</f>
        <v>0</v>
      </c>
      <c r="K265" s="235" t="s">
        <v>139</v>
      </c>
      <c r="L265" s="240"/>
      <c r="M265" s="241" t="s">
        <v>21</v>
      </c>
      <c r="N265" s="242" t="s">
        <v>43</v>
      </c>
      <c r="O265" s="41"/>
      <c r="P265" s="197">
        <f>O265*H265</f>
        <v>0</v>
      </c>
      <c r="Q265" s="197">
        <v>0.55</v>
      </c>
      <c r="R265" s="197">
        <f>Q265*H265</f>
        <v>5.53575</v>
      </c>
      <c r="S265" s="197">
        <v>0</v>
      </c>
      <c r="T265" s="198">
        <f>S265*H265</f>
        <v>0</v>
      </c>
      <c r="AR265" s="23" t="s">
        <v>332</v>
      </c>
      <c r="AT265" s="23" t="s">
        <v>333</v>
      </c>
      <c r="AU265" s="23" t="s">
        <v>82</v>
      </c>
      <c r="AY265" s="23" t="s">
        <v>132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23" t="s">
        <v>80</v>
      </c>
      <c r="BK265" s="199">
        <f>ROUND(I265*H265,2)</f>
        <v>0</v>
      </c>
      <c r="BL265" s="23" t="s">
        <v>231</v>
      </c>
      <c r="BM265" s="23" t="s">
        <v>409</v>
      </c>
    </row>
    <row r="266" spans="2:47" s="1" customFormat="1" ht="13.5">
      <c r="B266" s="40"/>
      <c r="C266" s="62"/>
      <c r="D266" s="200" t="s">
        <v>142</v>
      </c>
      <c r="E266" s="62"/>
      <c r="F266" s="201" t="s">
        <v>408</v>
      </c>
      <c r="G266" s="62"/>
      <c r="H266" s="62"/>
      <c r="I266" s="158"/>
      <c r="J266" s="62"/>
      <c r="K266" s="62"/>
      <c r="L266" s="60"/>
      <c r="M266" s="202"/>
      <c r="N266" s="41"/>
      <c r="O266" s="41"/>
      <c r="P266" s="41"/>
      <c r="Q266" s="41"/>
      <c r="R266" s="41"/>
      <c r="S266" s="41"/>
      <c r="T266" s="77"/>
      <c r="AT266" s="23" t="s">
        <v>142</v>
      </c>
      <c r="AU266" s="23" t="s">
        <v>82</v>
      </c>
    </row>
    <row r="267" spans="2:51" s="11" customFormat="1" ht="13.5">
      <c r="B267" s="203"/>
      <c r="C267" s="204"/>
      <c r="D267" s="200" t="s">
        <v>144</v>
      </c>
      <c r="E267" s="215" t="s">
        <v>21</v>
      </c>
      <c r="F267" s="216" t="s">
        <v>410</v>
      </c>
      <c r="G267" s="204"/>
      <c r="H267" s="217">
        <v>6.15</v>
      </c>
      <c r="I267" s="209"/>
      <c r="J267" s="204"/>
      <c r="K267" s="204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144</v>
      </c>
      <c r="AU267" s="214" t="s">
        <v>82</v>
      </c>
      <c r="AV267" s="11" t="s">
        <v>82</v>
      </c>
      <c r="AW267" s="11" t="s">
        <v>35</v>
      </c>
      <c r="AX267" s="11" t="s">
        <v>72</v>
      </c>
      <c r="AY267" s="214" t="s">
        <v>132</v>
      </c>
    </row>
    <row r="268" spans="2:51" s="11" customFormat="1" ht="13.5">
      <c r="B268" s="203"/>
      <c r="C268" s="204"/>
      <c r="D268" s="200" t="s">
        <v>144</v>
      </c>
      <c r="E268" s="215" t="s">
        <v>21</v>
      </c>
      <c r="F268" s="216" t="s">
        <v>411</v>
      </c>
      <c r="G268" s="204"/>
      <c r="H268" s="217">
        <v>3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144</v>
      </c>
      <c r="AU268" s="214" t="s">
        <v>82</v>
      </c>
      <c r="AV268" s="11" t="s">
        <v>82</v>
      </c>
      <c r="AW268" s="11" t="s">
        <v>35</v>
      </c>
      <c r="AX268" s="11" t="s">
        <v>72</v>
      </c>
      <c r="AY268" s="214" t="s">
        <v>132</v>
      </c>
    </row>
    <row r="269" spans="2:51" s="12" customFormat="1" ht="13.5">
      <c r="B269" s="218"/>
      <c r="C269" s="219"/>
      <c r="D269" s="200" t="s">
        <v>144</v>
      </c>
      <c r="E269" s="220" t="s">
        <v>21</v>
      </c>
      <c r="F269" s="221" t="s">
        <v>159</v>
      </c>
      <c r="G269" s="219"/>
      <c r="H269" s="222">
        <v>9.15</v>
      </c>
      <c r="I269" s="223"/>
      <c r="J269" s="219"/>
      <c r="K269" s="219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144</v>
      </c>
      <c r="AU269" s="228" t="s">
        <v>82</v>
      </c>
      <c r="AV269" s="12" t="s">
        <v>140</v>
      </c>
      <c r="AW269" s="12" t="s">
        <v>35</v>
      </c>
      <c r="AX269" s="12" t="s">
        <v>80</v>
      </c>
      <c r="AY269" s="228" t="s">
        <v>132</v>
      </c>
    </row>
    <row r="270" spans="2:51" s="11" customFormat="1" ht="13.5">
      <c r="B270" s="203"/>
      <c r="C270" s="204"/>
      <c r="D270" s="205" t="s">
        <v>144</v>
      </c>
      <c r="E270" s="204"/>
      <c r="F270" s="207" t="s">
        <v>412</v>
      </c>
      <c r="G270" s="204"/>
      <c r="H270" s="208">
        <v>10.065</v>
      </c>
      <c r="I270" s="209"/>
      <c r="J270" s="204"/>
      <c r="K270" s="204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144</v>
      </c>
      <c r="AU270" s="214" t="s">
        <v>82</v>
      </c>
      <c r="AV270" s="11" t="s">
        <v>82</v>
      </c>
      <c r="AW270" s="11" t="s">
        <v>6</v>
      </c>
      <c r="AX270" s="11" t="s">
        <v>80</v>
      </c>
      <c r="AY270" s="214" t="s">
        <v>132</v>
      </c>
    </row>
    <row r="271" spans="2:65" s="1" customFormat="1" ht="22.5" customHeight="1">
      <c r="B271" s="40"/>
      <c r="C271" s="188" t="s">
        <v>413</v>
      </c>
      <c r="D271" s="188" t="s">
        <v>135</v>
      </c>
      <c r="E271" s="189" t="s">
        <v>414</v>
      </c>
      <c r="F271" s="190" t="s">
        <v>415</v>
      </c>
      <c r="G271" s="191" t="s">
        <v>138</v>
      </c>
      <c r="H271" s="192">
        <v>85</v>
      </c>
      <c r="I271" s="193"/>
      <c r="J271" s="194">
        <f>ROUND(I271*H271,2)</f>
        <v>0</v>
      </c>
      <c r="K271" s="190" t="s">
        <v>139</v>
      </c>
      <c r="L271" s="60"/>
      <c r="M271" s="195" t="s">
        <v>21</v>
      </c>
      <c r="N271" s="196" t="s">
        <v>43</v>
      </c>
      <c r="O271" s="41"/>
      <c r="P271" s="197">
        <f>O271*H271</f>
        <v>0</v>
      </c>
      <c r="Q271" s="197">
        <v>0</v>
      </c>
      <c r="R271" s="197">
        <f>Q271*H271</f>
        <v>0</v>
      </c>
      <c r="S271" s="197">
        <v>0</v>
      </c>
      <c r="T271" s="198">
        <f>S271*H271</f>
        <v>0</v>
      </c>
      <c r="AR271" s="23" t="s">
        <v>231</v>
      </c>
      <c r="AT271" s="23" t="s">
        <v>135</v>
      </c>
      <c r="AU271" s="23" t="s">
        <v>82</v>
      </c>
      <c r="AY271" s="23" t="s">
        <v>132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23" t="s">
        <v>80</v>
      </c>
      <c r="BK271" s="199">
        <f>ROUND(I271*H271,2)</f>
        <v>0</v>
      </c>
      <c r="BL271" s="23" t="s">
        <v>231</v>
      </c>
      <c r="BM271" s="23" t="s">
        <v>416</v>
      </c>
    </row>
    <row r="272" spans="2:47" s="1" customFormat="1" ht="13.5">
      <c r="B272" s="40"/>
      <c r="C272" s="62"/>
      <c r="D272" s="200" t="s">
        <v>142</v>
      </c>
      <c r="E272" s="62"/>
      <c r="F272" s="201" t="s">
        <v>417</v>
      </c>
      <c r="G272" s="62"/>
      <c r="H272" s="62"/>
      <c r="I272" s="158"/>
      <c r="J272" s="62"/>
      <c r="K272" s="62"/>
      <c r="L272" s="60"/>
      <c r="M272" s="202"/>
      <c r="N272" s="41"/>
      <c r="O272" s="41"/>
      <c r="P272" s="41"/>
      <c r="Q272" s="41"/>
      <c r="R272" s="41"/>
      <c r="S272" s="41"/>
      <c r="T272" s="77"/>
      <c r="AT272" s="23" t="s">
        <v>142</v>
      </c>
      <c r="AU272" s="23" t="s">
        <v>82</v>
      </c>
    </row>
    <row r="273" spans="2:51" s="11" customFormat="1" ht="13.5">
      <c r="B273" s="203"/>
      <c r="C273" s="204"/>
      <c r="D273" s="205" t="s">
        <v>144</v>
      </c>
      <c r="E273" s="206" t="s">
        <v>21</v>
      </c>
      <c r="F273" s="207" t="s">
        <v>418</v>
      </c>
      <c r="G273" s="204"/>
      <c r="H273" s="208">
        <v>85</v>
      </c>
      <c r="I273" s="209"/>
      <c r="J273" s="204"/>
      <c r="K273" s="204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144</v>
      </c>
      <c r="AU273" s="214" t="s">
        <v>82</v>
      </c>
      <c r="AV273" s="11" t="s">
        <v>82</v>
      </c>
      <c r="AW273" s="11" t="s">
        <v>35</v>
      </c>
      <c r="AX273" s="11" t="s">
        <v>80</v>
      </c>
      <c r="AY273" s="214" t="s">
        <v>132</v>
      </c>
    </row>
    <row r="274" spans="2:65" s="1" customFormat="1" ht="22.5" customHeight="1">
      <c r="B274" s="40"/>
      <c r="C274" s="233" t="s">
        <v>419</v>
      </c>
      <c r="D274" s="233" t="s">
        <v>333</v>
      </c>
      <c r="E274" s="234" t="s">
        <v>420</v>
      </c>
      <c r="F274" s="235" t="s">
        <v>421</v>
      </c>
      <c r="G274" s="236" t="s">
        <v>154</v>
      </c>
      <c r="H274" s="237">
        <v>2.04</v>
      </c>
      <c r="I274" s="238"/>
      <c r="J274" s="239">
        <f>ROUND(I274*H274,2)</f>
        <v>0</v>
      </c>
      <c r="K274" s="235" t="s">
        <v>139</v>
      </c>
      <c r="L274" s="240"/>
      <c r="M274" s="241" t="s">
        <v>21</v>
      </c>
      <c r="N274" s="242" t="s">
        <v>43</v>
      </c>
      <c r="O274" s="41"/>
      <c r="P274" s="197">
        <f>O274*H274</f>
        <v>0</v>
      </c>
      <c r="Q274" s="197">
        <v>0.55</v>
      </c>
      <c r="R274" s="197">
        <f>Q274*H274</f>
        <v>1.122</v>
      </c>
      <c r="S274" s="197">
        <v>0</v>
      </c>
      <c r="T274" s="198">
        <f>S274*H274</f>
        <v>0</v>
      </c>
      <c r="AR274" s="23" t="s">
        <v>332</v>
      </c>
      <c r="AT274" s="23" t="s">
        <v>333</v>
      </c>
      <c r="AU274" s="23" t="s">
        <v>82</v>
      </c>
      <c r="AY274" s="23" t="s">
        <v>132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23" t="s">
        <v>80</v>
      </c>
      <c r="BK274" s="199">
        <f>ROUND(I274*H274,2)</f>
        <v>0</v>
      </c>
      <c r="BL274" s="23" t="s">
        <v>231</v>
      </c>
      <c r="BM274" s="23" t="s">
        <v>422</v>
      </c>
    </row>
    <row r="275" spans="2:47" s="1" customFormat="1" ht="13.5">
      <c r="B275" s="40"/>
      <c r="C275" s="62"/>
      <c r="D275" s="200" t="s">
        <v>142</v>
      </c>
      <c r="E275" s="62"/>
      <c r="F275" s="201" t="s">
        <v>423</v>
      </c>
      <c r="G275" s="62"/>
      <c r="H275" s="62"/>
      <c r="I275" s="158"/>
      <c r="J275" s="62"/>
      <c r="K275" s="62"/>
      <c r="L275" s="60"/>
      <c r="M275" s="202"/>
      <c r="N275" s="41"/>
      <c r="O275" s="41"/>
      <c r="P275" s="41"/>
      <c r="Q275" s="41"/>
      <c r="R275" s="41"/>
      <c r="S275" s="41"/>
      <c r="T275" s="77"/>
      <c r="AT275" s="23" t="s">
        <v>142</v>
      </c>
      <c r="AU275" s="23" t="s">
        <v>82</v>
      </c>
    </row>
    <row r="276" spans="2:51" s="11" customFormat="1" ht="13.5">
      <c r="B276" s="203"/>
      <c r="C276" s="204"/>
      <c r="D276" s="205" t="s">
        <v>144</v>
      </c>
      <c r="E276" s="206" t="s">
        <v>21</v>
      </c>
      <c r="F276" s="207" t="s">
        <v>424</v>
      </c>
      <c r="G276" s="204"/>
      <c r="H276" s="208">
        <v>2.04</v>
      </c>
      <c r="I276" s="209"/>
      <c r="J276" s="204"/>
      <c r="K276" s="204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144</v>
      </c>
      <c r="AU276" s="214" t="s">
        <v>82</v>
      </c>
      <c r="AV276" s="11" t="s">
        <v>82</v>
      </c>
      <c r="AW276" s="11" t="s">
        <v>35</v>
      </c>
      <c r="AX276" s="11" t="s">
        <v>80</v>
      </c>
      <c r="AY276" s="214" t="s">
        <v>132</v>
      </c>
    </row>
    <row r="277" spans="2:65" s="1" customFormat="1" ht="22.5" customHeight="1">
      <c r="B277" s="40"/>
      <c r="C277" s="188" t="s">
        <v>425</v>
      </c>
      <c r="D277" s="188" t="s">
        <v>135</v>
      </c>
      <c r="E277" s="189" t="s">
        <v>426</v>
      </c>
      <c r="F277" s="190" t="s">
        <v>427</v>
      </c>
      <c r="G277" s="191" t="s">
        <v>138</v>
      </c>
      <c r="H277" s="192">
        <v>85</v>
      </c>
      <c r="I277" s="193"/>
      <c r="J277" s="194">
        <f>ROUND(I277*H277,2)</f>
        <v>0</v>
      </c>
      <c r="K277" s="190" t="s">
        <v>139</v>
      </c>
      <c r="L277" s="60"/>
      <c r="M277" s="195" t="s">
        <v>21</v>
      </c>
      <c r="N277" s="196" t="s">
        <v>43</v>
      </c>
      <c r="O277" s="41"/>
      <c r="P277" s="197">
        <f>O277*H277</f>
        <v>0</v>
      </c>
      <c r="Q277" s="197">
        <v>0</v>
      </c>
      <c r="R277" s="197">
        <f>Q277*H277</f>
        <v>0</v>
      </c>
      <c r="S277" s="197">
        <v>0</v>
      </c>
      <c r="T277" s="198">
        <f>S277*H277</f>
        <v>0</v>
      </c>
      <c r="AR277" s="23" t="s">
        <v>231</v>
      </c>
      <c r="AT277" s="23" t="s">
        <v>135</v>
      </c>
      <c r="AU277" s="23" t="s">
        <v>82</v>
      </c>
      <c r="AY277" s="23" t="s">
        <v>132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23" t="s">
        <v>80</v>
      </c>
      <c r="BK277" s="199">
        <f>ROUND(I277*H277,2)</f>
        <v>0</v>
      </c>
      <c r="BL277" s="23" t="s">
        <v>231</v>
      </c>
      <c r="BM277" s="23" t="s">
        <v>428</v>
      </c>
    </row>
    <row r="278" spans="2:47" s="1" customFormat="1" ht="13.5">
      <c r="B278" s="40"/>
      <c r="C278" s="62"/>
      <c r="D278" s="200" t="s">
        <v>142</v>
      </c>
      <c r="E278" s="62"/>
      <c r="F278" s="201" t="s">
        <v>429</v>
      </c>
      <c r="G278" s="62"/>
      <c r="H278" s="62"/>
      <c r="I278" s="158"/>
      <c r="J278" s="62"/>
      <c r="K278" s="62"/>
      <c r="L278" s="60"/>
      <c r="M278" s="202"/>
      <c r="N278" s="41"/>
      <c r="O278" s="41"/>
      <c r="P278" s="41"/>
      <c r="Q278" s="41"/>
      <c r="R278" s="41"/>
      <c r="S278" s="41"/>
      <c r="T278" s="77"/>
      <c r="AT278" s="23" t="s">
        <v>142</v>
      </c>
      <c r="AU278" s="23" t="s">
        <v>82</v>
      </c>
    </row>
    <row r="279" spans="2:51" s="11" customFormat="1" ht="13.5">
      <c r="B279" s="203"/>
      <c r="C279" s="204"/>
      <c r="D279" s="205" t="s">
        <v>144</v>
      </c>
      <c r="E279" s="206" t="s">
        <v>21</v>
      </c>
      <c r="F279" s="207" t="s">
        <v>430</v>
      </c>
      <c r="G279" s="204"/>
      <c r="H279" s="208">
        <v>85</v>
      </c>
      <c r="I279" s="209"/>
      <c r="J279" s="204"/>
      <c r="K279" s="204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144</v>
      </c>
      <c r="AU279" s="214" t="s">
        <v>82</v>
      </c>
      <c r="AV279" s="11" t="s">
        <v>82</v>
      </c>
      <c r="AW279" s="11" t="s">
        <v>35</v>
      </c>
      <c r="AX279" s="11" t="s">
        <v>80</v>
      </c>
      <c r="AY279" s="214" t="s">
        <v>132</v>
      </c>
    </row>
    <row r="280" spans="2:65" s="1" customFormat="1" ht="22.5" customHeight="1">
      <c r="B280" s="40"/>
      <c r="C280" s="233" t="s">
        <v>431</v>
      </c>
      <c r="D280" s="233" t="s">
        <v>333</v>
      </c>
      <c r="E280" s="234" t="s">
        <v>432</v>
      </c>
      <c r="F280" s="235" t="s">
        <v>433</v>
      </c>
      <c r="G280" s="236" t="s">
        <v>154</v>
      </c>
      <c r="H280" s="237">
        <v>2.464</v>
      </c>
      <c r="I280" s="238"/>
      <c r="J280" s="239">
        <f>ROUND(I280*H280,2)</f>
        <v>0</v>
      </c>
      <c r="K280" s="235" t="s">
        <v>139</v>
      </c>
      <c r="L280" s="240"/>
      <c r="M280" s="241" t="s">
        <v>21</v>
      </c>
      <c r="N280" s="242" t="s">
        <v>43</v>
      </c>
      <c r="O280" s="41"/>
      <c r="P280" s="197">
        <f>O280*H280</f>
        <v>0</v>
      </c>
      <c r="Q280" s="197">
        <v>0.55</v>
      </c>
      <c r="R280" s="197">
        <f>Q280*H280</f>
        <v>1.3552000000000002</v>
      </c>
      <c r="S280" s="197">
        <v>0</v>
      </c>
      <c r="T280" s="198">
        <f>S280*H280</f>
        <v>0</v>
      </c>
      <c r="AR280" s="23" t="s">
        <v>332</v>
      </c>
      <c r="AT280" s="23" t="s">
        <v>333</v>
      </c>
      <c r="AU280" s="23" t="s">
        <v>82</v>
      </c>
      <c r="AY280" s="23" t="s">
        <v>132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23" t="s">
        <v>80</v>
      </c>
      <c r="BK280" s="199">
        <f>ROUND(I280*H280,2)</f>
        <v>0</v>
      </c>
      <c r="BL280" s="23" t="s">
        <v>231</v>
      </c>
      <c r="BM280" s="23" t="s">
        <v>434</v>
      </c>
    </row>
    <row r="281" spans="2:47" s="1" customFormat="1" ht="13.5">
      <c r="B281" s="40"/>
      <c r="C281" s="62"/>
      <c r="D281" s="200" t="s">
        <v>142</v>
      </c>
      <c r="E281" s="62"/>
      <c r="F281" s="201" t="s">
        <v>435</v>
      </c>
      <c r="G281" s="62"/>
      <c r="H281" s="62"/>
      <c r="I281" s="158"/>
      <c r="J281" s="62"/>
      <c r="K281" s="62"/>
      <c r="L281" s="60"/>
      <c r="M281" s="202"/>
      <c r="N281" s="41"/>
      <c r="O281" s="41"/>
      <c r="P281" s="41"/>
      <c r="Q281" s="41"/>
      <c r="R281" s="41"/>
      <c r="S281" s="41"/>
      <c r="T281" s="77"/>
      <c r="AT281" s="23" t="s">
        <v>142</v>
      </c>
      <c r="AU281" s="23" t="s">
        <v>82</v>
      </c>
    </row>
    <row r="282" spans="2:51" s="11" customFormat="1" ht="13.5">
      <c r="B282" s="203"/>
      <c r="C282" s="204"/>
      <c r="D282" s="200" t="s">
        <v>144</v>
      </c>
      <c r="E282" s="215" t="s">
        <v>21</v>
      </c>
      <c r="F282" s="216" t="s">
        <v>436</v>
      </c>
      <c r="G282" s="204"/>
      <c r="H282" s="217">
        <v>2.24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144</v>
      </c>
      <c r="AU282" s="214" t="s">
        <v>82</v>
      </c>
      <c r="AV282" s="11" t="s">
        <v>82</v>
      </c>
      <c r="AW282" s="11" t="s">
        <v>35</v>
      </c>
      <c r="AX282" s="11" t="s">
        <v>80</v>
      </c>
      <c r="AY282" s="214" t="s">
        <v>132</v>
      </c>
    </row>
    <row r="283" spans="2:51" s="11" customFormat="1" ht="13.5">
      <c r="B283" s="203"/>
      <c r="C283" s="204"/>
      <c r="D283" s="205" t="s">
        <v>144</v>
      </c>
      <c r="E283" s="204"/>
      <c r="F283" s="207" t="s">
        <v>437</v>
      </c>
      <c r="G283" s="204"/>
      <c r="H283" s="208">
        <v>2.464</v>
      </c>
      <c r="I283" s="209"/>
      <c r="J283" s="204"/>
      <c r="K283" s="204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144</v>
      </c>
      <c r="AU283" s="214" t="s">
        <v>82</v>
      </c>
      <c r="AV283" s="11" t="s">
        <v>82</v>
      </c>
      <c r="AW283" s="11" t="s">
        <v>6</v>
      </c>
      <c r="AX283" s="11" t="s">
        <v>80</v>
      </c>
      <c r="AY283" s="214" t="s">
        <v>132</v>
      </c>
    </row>
    <row r="284" spans="2:65" s="1" customFormat="1" ht="22.5" customHeight="1">
      <c r="B284" s="40"/>
      <c r="C284" s="188" t="s">
        <v>438</v>
      </c>
      <c r="D284" s="188" t="s">
        <v>135</v>
      </c>
      <c r="E284" s="189" t="s">
        <v>439</v>
      </c>
      <c r="F284" s="190" t="s">
        <v>440</v>
      </c>
      <c r="G284" s="191" t="s">
        <v>154</v>
      </c>
      <c r="H284" s="192">
        <v>47.508</v>
      </c>
      <c r="I284" s="193"/>
      <c r="J284" s="194">
        <f>ROUND(I284*H284,2)</f>
        <v>0</v>
      </c>
      <c r="K284" s="190" t="s">
        <v>139</v>
      </c>
      <c r="L284" s="60"/>
      <c r="M284" s="195" t="s">
        <v>21</v>
      </c>
      <c r="N284" s="196" t="s">
        <v>43</v>
      </c>
      <c r="O284" s="41"/>
      <c r="P284" s="197">
        <f>O284*H284</f>
        <v>0</v>
      </c>
      <c r="Q284" s="197">
        <v>0.02447</v>
      </c>
      <c r="R284" s="197">
        <f>Q284*H284</f>
        <v>1.16252076</v>
      </c>
      <c r="S284" s="197">
        <v>0</v>
      </c>
      <c r="T284" s="198">
        <f>S284*H284</f>
        <v>0</v>
      </c>
      <c r="AR284" s="23" t="s">
        <v>231</v>
      </c>
      <c r="AT284" s="23" t="s">
        <v>135</v>
      </c>
      <c r="AU284" s="23" t="s">
        <v>82</v>
      </c>
      <c r="AY284" s="23" t="s">
        <v>132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23" t="s">
        <v>80</v>
      </c>
      <c r="BK284" s="199">
        <f>ROUND(I284*H284,2)</f>
        <v>0</v>
      </c>
      <c r="BL284" s="23" t="s">
        <v>231</v>
      </c>
      <c r="BM284" s="23" t="s">
        <v>441</v>
      </c>
    </row>
    <row r="285" spans="2:47" s="1" customFormat="1" ht="13.5">
      <c r="B285" s="40"/>
      <c r="C285" s="62"/>
      <c r="D285" s="200" t="s">
        <v>142</v>
      </c>
      <c r="E285" s="62"/>
      <c r="F285" s="201" t="s">
        <v>442</v>
      </c>
      <c r="G285" s="62"/>
      <c r="H285" s="62"/>
      <c r="I285" s="158"/>
      <c r="J285" s="62"/>
      <c r="K285" s="62"/>
      <c r="L285" s="60"/>
      <c r="M285" s="202"/>
      <c r="N285" s="41"/>
      <c r="O285" s="41"/>
      <c r="P285" s="41"/>
      <c r="Q285" s="41"/>
      <c r="R285" s="41"/>
      <c r="S285" s="41"/>
      <c r="T285" s="77"/>
      <c r="AT285" s="23" t="s">
        <v>142</v>
      </c>
      <c r="AU285" s="23" t="s">
        <v>82</v>
      </c>
    </row>
    <row r="286" spans="2:51" s="11" customFormat="1" ht="13.5">
      <c r="B286" s="203"/>
      <c r="C286" s="204"/>
      <c r="D286" s="200" t="s">
        <v>144</v>
      </c>
      <c r="E286" s="215" t="s">
        <v>21</v>
      </c>
      <c r="F286" s="216" t="s">
        <v>352</v>
      </c>
      <c r="G286" s="204"/>
      <c r="H286" s="217">
        <v>28.044</v>
      </c>
      <c r="I286" s="209"/>
      <c r="J286" s="204"/>
      <c r="K286" s="204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144</v>
      </c>
      <c r="AU286" s="214" t="s">
        <v>82</v>
      </c>
      <c r="AV286" s="11" t="s">
        <v>82</v>
      </c>
      <c r="AW286" s="11" t="s">
        <v>35</v>
      </c>
      <c r="AX286" s="11" t="s">
        <v>72</v>
      </c>
      <c r="AY286" s="214" t="s">
        <v>132</v>
      </c>
    </row>
    <row r="287" spans="2:51" s="11" customFormat="1" ht="13.5">
      <c r="B287" s="203"/>
      <c r="C287" s="204"/>
      <c r="D287" s="200" t="s">
        <v>144</v>
      </c>
      <c r="E287" s="215" t="s">
        <v>21</v>
      </c>
      <c r="F287" s="216" t="s">
        <v>353</v>
      </c>
      <c r="G287" s="204"/>
      <c r="H287" s="217">
        <v>15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144</v>
      </c>
      <c r="AU287" s="214" t="s">
        <v>82</v>
      </c>
      <c r="AV287" s="11" t="s">
        <v>82</v>
      </c>
      <c r="AW287" s="11" t="s">
        <v>35</v>
      </c>
      <c r="AX287" s="11" t="s">
        <v>72</v>
      </c>
      <c r="AY287" s="214" t="s">
        <v>132</v>
      </c>
    </row>
    <row r="288" spans="2:51" s="11" customFormat="1" ht="13.5">
      <c r="B288" s="203"/>
      <c r="C288" s="204"/>
      <c r="D288" s="200" t="s">
        <v>144</v>
      </c>
      <c r="E288" s="215" t="s">
        <v>21</v>
      </c>
      <c r="F288" s="216" t="s">
        <v>354</v>
      </c>
      <c r="G288" s="204"/>
      <c r="H288" s="217">
        <v>2.04</v>
      </c>
      <c r="I288" s="209"/>
      <c r="J288" s="204"/>
      <c r="K288" s="204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144</v>
      </c>
      <c r="AU288" s="214" t="s">
        <v>82</v>
      </c>
      <c r="AV288" s="11" t="s">
        <v>82</v>
      </c>
      <c r="AW288" s="11" t="s">
        <v>35</v>
      </c>
      <c r="AX288" s="11" t="s">
        <v>72</v>
      </c>
      <c r="AY288" s="214" t="s">
        <v>132</v>
      </c>
    </row>
    <row r="289" spans="2:51" s="11" customFormat="1" ht="13.5">
      <c r="B289" s="203"/>
      <c r="C289" s="204"/>
      <c r="D289" s="200" t="s">
        <v>144</v>
      </c>
      <c r="E289" s="215" t="s">
        <v>21</v>
      </c>
      <c r="F289" s="216" t="s">
        <v>355</v>
      </c>
      <c r="G289" s="204"/>
      <c r="H289" s="217">
        <v>2.424</v>
      </c>
      <c r="I289" s="209"/>
      <c r="J289" s="204"/>
      <c r="K289" s="204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144</v>
      </c>
      <c r="AU289" s="214" t="s">
        <v>82</v>
      </c>
      <c r="AV289" s="11" t="s">
        <v>82</v>
      </c>
      <c r="AW289" s="11" t="s">
        <v>35</v>
      </c>
      <c r="AX289" s="11" t="s">
        <v>72</v>
      </c>
      <c r="AY289" s="214" t="s">
        <v>132</v>
      </c>
    </row>
    <row r="290" spans="2:51" s="12" customFormat="1" ht="13.5">
      <c r="B290" s="218"/>
      <c r="C290" s="219"/>
      <c r="D290" s="205" t="s">
        <v>144</v>
      </c>
      <c r="E290" s="229" t="s">
        <v>21</v>
      </c>
      <c r="F290" s="230" t="s">
        <v>159</v>
      </c>
      <c r="G290" s="219"/>
      <c r="H290" s="231">
        <v>47.508</v>
      </c>
      <c r="I290" s="223"/>
      <c r="J290" s="219"/>
      <c r="K290" s="219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144</v>
      </c>
      <c r="AU290" s="228" t="s">
        <v>82</v>
      </c>
      <c r="AV290" s="12" t="s">
        <v>140</v>
      </c>
      <c r="AW290" s="12" t="s">
        <v>35</v>
      </c>
      <c r="AX290" s="12" t="s">
        <v>80</v>
      </c>
      <c r="AY290" s="228" t="s">
        <v>132</v>
      </c>
    </row>
    <row r="291" spans="2:65" s="1" customFormat="1" ht="22.5" customHeight="1">
      <c r="B291" s="40"/>
      <c r="C291" s="188" t="s">
        <v>443</v>
      </c>
      <c r="D291" s="188" t="s">
        <v>135</v>
      </c>
      <c r="E291" s="189" t="s">
        <v>444</v>
      </c>
      <c r="F291" s="190" t="s">
        <v>445</v>
      </c>
      <c r="G291" s="191" t="s">
        <v>264</v>
      </c>
      <c r="H291" s="192">
        <v>32.909</v>
      </c>
      <c r="I291" s="193"/>
      <c r="J291" s="194">
        <f>ROUND(I291*H291,2)</f>
        <v>0</v>
      </c>
      <c r="K291" s="190" t="s">
        <v>139</v>
      </c>
      <c r="L291" s="60"/>
      <c r="M291" s="195" t="s">
        <v>21</v>
      </c>
      <c r="N291" s="196" t="s">
        <v>43</v>
      </c>
      <c r="O291" s="41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AR291" s="23" t="s">
        <v>231</v>
      </c>
      <c r="AT291" s="23" t="s">
        <v>135</v>
      </c>
      <c r="AU291" s="23" t="s">
        <v>82</v>
      </c>
      <c r="AY291" s="23" t="s">
        <v>132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23" t="s">
        <v>80</v>
      </c>
      <c r="BK291" s="199">
        <f>ROUND(I291*H291,2)</f>
        <v>0</v>
      </c>
      <c r="BL291" s="23" t="s">
        <v>231</v>
      </c>
      <c r="BM291" s="23" t="s">
        <v>446</v>
      </c>
    </row>
    <row r="292" spans="2:47" s="1" customFormat="1" ht="27">
      <c r="B292" s="40"/>
      <c r="C292" s="62"/>
      <c r="D292" s="200" t="s">
        <v>142</v>
      </c>
      <c r="E292" s="62"/>
      <c r="F292" s="201" t="s">
        <v>447</v>
      </c>
      <c r="G292" s="62"/>
      <c r="H292" s="62"/>
      <c r="I292" s="158"/>
      <c r="J292" s="62"/>
      <c r="K292" s="62"/>
      <c r="L292" s="60"/>
      <c r="M292" s="202"/>
      <c r="N292" s="41"/>
      <c r="O292" s="41"/>
      <c r="P292" s="41"/>
      <c r="Q292" s="41"/>
      <c r="R292" s="41"/>
      <c r="S292" s="41"/>
      <c r="T292" s="77"/>
      <c r="AT292" s="23" t="s">
        <v>142</v>
      </c>
      <c r="AU292" s="23" t="s">
        <v>82</v>
      </c>
    </row>
    <row r="293" spans="2:63" s="10" customFormat="1" ht="29.85" customHeight="1">
      <c r="B293" s="171"/>
      <c r="C293" s="172"/>
      <c r="D293" s="185" t="s">
        <v>71</v>
      </c>
      <c r="E293" s="186" t="s">
        <v>448</v>
      </c>
      <c r="F293" s="186" t="s">
        <v>449</v>
      </c>
      <c r="G293" s="172"/>
      <c r="H293" s="172"/>
      <c r="I293" s="175"/>
      <c r="J293" s="187">
        <f>BK293</f>
        <v>0</v>
      </c>
      <c r="K293" s="172"/>
      <c r="L293" s="177"/>
      <c r="M293" s="178"/>
      <c r="N293" s="179"/>
      <c r="O293" s="179"/>
      <c r="P293" s="180">
        <f>SUM(P294:P340)</f>
        <v>0</v>
      </c>
      <c r="Q293" s="179"/>
      <c r="R293" s="180">
        <f>SUM(R294:R340)</f>
        <v>1.307698</v>
      </c>
      <c r="S293" s="179"/>
      <c r="T293" s="181">
        <f>SUM(T294:T340)</f>
        <v>2.01415385</v>
      </c>
      <c r="AR293" s="182" t="s">
        <v>82</v>
      </c>
      <c r="AT293" s="183" t="s">
        <v>71</v>
      </c>
      <c r="AU293" s="183" t="s">
        <v>80</v>
      </c>
      <c r="AY293" s="182" t="s">
        <v>132</v>
      </c>
      <c r="BK293" s="184">
        <f>SUM(BK294:BK340)</f>
        <v>0</v>
      </c>
    </row>
    <row r="294" spans="2:65" s="1" customFormat="1" ht="22.5" customHeight="1">
      <c r="B294" s="40"/>
      <c r="C294" s="188" t="s">
        <v>450</v>
      </c>
      <c r="D294" s="188" t="s">
        <v>135</v>
      </c>
      <c r="E294" s="189" t="s">
        <v>451</v>
      </c>
      <c r="F294" s="190" t="s">
        <v>452</v>
      </c>
      <c r="G294" s="191" t="s">
        <v>199</v>
      </c>
      <c r="H294" s="192">
        <v>168.645</v>
      </c>
      <c r="I294" s="193"/>
      <c r="J294" s="194">
        <f>ROUND(I294*H294,2)</f>
        <v>0</v>
      </c>
      <c r="K294" s="190" t="s">
        <v>139</v>
      </c>
      <c r="L294" s="60"/>
      <c r="M294" s="195" t="s">
        <v>21</v>
      </c>
      <c r="N294" s="196" t="s">
        <v>43</v>
      </c>
      <c r="O294" s="41"/>
      <c r="P294" s="197">
        <f>O294*H294</f>
        <v>0</v>
      </c>
      <c r="Q294" s="197">
        <v>0</v>
      </c>
      <c r="R294" s="197">
        <f>Q294*H294</f>
        <v>0</v>
      </c>
      <c r="S294" s="197">
        <v>0.00176</v>
      </c>
      <c r="T294" s="198">
        <f>S294*H294</f>
        <v>0.2968152</v>
      </c>
      <c r="AR294" s="23" t="s">
        <v>231</v>
      </c>
      <c r="AT294" s="23" t="s">
        <v>135</v>
      </c>
      <c r="AU294" s="23" t="s">
        <v>82</v>
      </c>
      <c r="AY294" s="23" t="s">
        <v>132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23" t="s">
        <v>80</v>
      </c>
      <c r="BK294" s="199">
        <f>ROUND(I294*H294,2)</f>
        <v>0</v>
      </c>
      <c r="BL294" s="23" t="s">
        <v>231</v>
      </c>
      <c r="BM294" s="23" t="s">
        <v>453</v>
      </c>
    </row>
    <row r="295" spans="2:47" s="1" customFormat="1" ht="13.5">
      <c r="B295" s="40"/>
      <c r="C295" s="62"/>
      <c r="D295" s="205" t="s">
        <v>142</v>
      </c>
      <c r="E295" s="62"/>
      <c r="F295" s="232" t="s">
        <v>454</v>
      </c>
      <c r="G295" s="62"/>
      <c r="H295" s="62"/>
      <c r="I295" s="158"/>
      <c r="J295" s="62"/>
      <c r="K295" s="62"/>
      <c r="L295" s="60"/>
      <c r="M295" s="202"/>
      <c r="N295" s="41"/>
      <c r="O295" s="41"/>
      <c r="P295" s="41"/>
      <c r="Q295" s="41"/>
      <c r="R295" s="41"/>
      <c r="S295" s="41"/>
      <c r="T295" s="77"/>
      <c r="AT295" s="23" t="s">
        <v>142</v>
      </c>
      <c r="AU295" s="23" t="s">
        <v>82</v>
      </c>
    </row>
    <row r="296" spans="2:65" s="1" customFormat="1" ht="22.5" customHeight="1">
      <c r="B296" s="40"/>
      <c r="C296" s="188" t="s">
        <v>455</v>
      </c>
      <c r="D296" s="188" t="s">
        <v>135</v>
      </c>
      <c r="E296" s="189" t="s">
        <v>456</v>
      </c>
      <c r="F296" s="190" t="s">
        <v>457</v>
      </c>
      <c r="G296" s="191" t="s">
        <v>199</v>
      </c>
      <c r="H296" s="192">
        <v>40</v>
      </c>
      <c r="I296" s="193"/>
      <c r="J296" s="194">
        <f>ROUND(I296*H296,2)</f>
        <v>0</v>
      </c>
      <c r="K296" s="190" t="s">
        <v>139</v>
      </c>
      <c r="L296" s="60"/>
      <c r="M296" s="195" t="s">
        <v>21</v>
      </c>
      <c r="N296" s="196" t="s">
        <v>43</v>
      </c>
      <c r="O296" s="41"/>
      <c r="P296" s="197">
        <f>O296*H296</f>
        <v>0</v>
      </c>
      <c r="Q296" s="197">
        <v>0</v>
      </c>
      <c r="R296" s="197">
        <f>Q296*H296</f>
        <v>0</v>
      </c>
      <c r="S296" s="197">
        <v>0.00348</v>
      </c>
      <c r="T296" s="198">
        <f>S296*H296</f>
        <v>0.1392</v>
      </c>
      <c r="AR296" s="23" t="s">
        <v>231</v>
      </c>
      <c r="AT296" s="23" t="s">
        <v>135</v>
      </c>
      <c r="AU296" s="23" t="s">
        <v>82</v>
      </c>
      <c r="AY296" s="23" t="s">
        <v>132</v>
      </c>
      <c r="BE296" s="199">
        <f>IF(N296="základní",J296,0)</f>
        <v>0</v>
      </c>
      <c r="BF296" s="199">
        <f>IF(N296="snížená",J296,0)</f>
        <v>0</v>
      </c>
      <c r="BG296" s="199">
        <f>IF(N296="zákl. přenesená",J296,0)</f>
        <v>0</v>
      </c>
      <c r="BH296" s="199">
        <f>IF(N296="sníž. přenesená",J296,0)</f>
        <v>0</v>
      </c>
      <c r="BI296" s="199">
        <f>IF(N296="nulová",J296,0)</f>
        <v>0</v>
      </c>
      <c r="BJ296" s="23" t="s">
        <v>80</v>
      </c>
      <c r="BK296" s="199">
        <f>ROUND(I296*H296,2)</f>
        <v>0</v>
      </c>
      <c r="BL296" s="23" t="s">
        <v>231</v>
      </c>
      <c r="BM296" s="23" t="s">
        <v>458</v>
      </c>
    </row>
    <row r="297" spans="2:47" s="1" customFormat="1" ht="13.5">
      <c r="B297" s="40"/>
      <c r="C297" s="62"/>
      <c r="D297" s="200" t="s">
        <v>142</v>
      </c>
      <c r="E297" s="62"/>
      <c r="F297" s="201" t="s">
        <v>459</v>
      </c>
      <c r="G297" s="62"/>
      <c r="H297" s="62"/>
      <c r="I297" s="158"/>
      <c r="J297" s="62"/>
      <c r="K297" s="62"/>
      <c r="L297" s="60"/>
      <c r="M297" s="202"/>
      <c r="N297" s="41"/>
      <c r="O297" s="41"/>
      <c r="P297" s="41"/>
      <c r="Q297" s="41"/>
      <c r="R297" s="41"/>
      <c r="S297" s="41"/>
      <c r="T297" s="77"/>
      <c r="AT297" s="23" t="s">
        <v>142</v>
      </c>
      <c r="AU297" s="23" t="s">
        <v>82</v>
      </c>
    </row>
    <row r="298" spans="2:51" s="11" customFormat="1" ht="13.5">
      <c r="B298" s="203"/>
      <c r="C298" s="204"/>
      <c r="D298" s="205" t="s">
        <v>144</v>
      </c>
      <c r="E298" s="206" t="s">
        <v>21</v>
      </c>
      <c r="F298" s="207" t="s">
        <v>460</v>
      </c>
      <c r="G298" s="204"/>
      <c r="H298" s="208">
        <v>40</v>
      </c>
      <c r="I298" s="209"/>
      <c r="J298" s="204"/>
      <c r="K298" s="204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144</v>
      </c>
      <c r="AU298" s="214" t="s">
        <v>82</v>
      </c>
      <c r="AV298" s="11" t="s">
        <v>82</v>
      </c>
      <c r="AW298" s="11" t="s">
        <v>35</v>
      </c>
      <c r="AX298" s="11" t="s">
        <v>80</v>
      </c>
      <c r="AY298" s="214" t="s">
        <v>132</v>
      </c>
    </row>
    <row r="299" spans="2:65" s="1" customFormat="1" ht="22.5" customHeight="1">
      <c r="B299" s="40"/>
      <c r="C299" s="188" t="s">
        <v>461</v>
      </c>
      <c r="D299" s="188" t="s">
        <v>135</v>
      </c>
      <c r="E299" s="189" t="s">
        <v>462</v>
      </c>
      <c r="F299" s="190" t="s">
        <v>463</v>
      </c>
      <c r="G299" s="191" t="s">
        <v>199</v>
      </c>
      <c r="H299" s="192">
        <v>168.645</v>
      </c>
      <c r="I299" s="193"/>
      <c r="J299" s="194">
        <f>ROUND(I299*H299,2)</f>
        <v>0</v>
      </c>
      <c r="K299" s="190" t="s">
        <v>139</v>
      </c>
      <c r="L299" s="60"/>
      <c r="M299" s="195" t="s">
        <v>21</v>
      </c>
      <c r="N299" s="196" t="s">
        <v>43</v>
      </c>
      <c r="O299" s="41"/>
      <c r="P299" s="197">
        <f>O299*H299</f>
        <v>0</v>
      </c>
      <c r="Q299" s="197">
        <v>0</v>
      </c>
      <c r="R299" s="197">
        <f>Q299*H299</f>
        <v>0</v>
      </c>
      <c r="S299" s="197">
        <v>0.00177</v>
      </c>
      <c r="T299" s="198">
        <f>S299*H299</f>
        <v>0.29850165</v>
      </c>
      <c r="AR299" s="23" t="s">
        <v>231</v>
      </c>
      <c r="AT299" s="23" t="s">
        <v>135</v>
      </c>
      <c r="AU299" s="23" t="s">
        <v>82</v>
      </c>
      <c r="AY299" s="23" t="s">
        <v>132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23" t="s">
        <v>80</v>
      </c>
      <c r="BK299" s="199">
        <f>ROUND(I299*H299,2)</f>
        <v>0</v>
      </c>
      <c r="BL299" s="23" t="s">
        <v>231</v>
      </c>
      <c r="BM299" s="23" t="s">
        <v>464</v>
      </c>
    </row>
    <row r="300" spans="2:47" s="1" customFormat="1" ht="13.5">
      <c r="B300" s="40"/>
      <c r="C300" s="62"/>
      <c r="D300" s="200" t="s">
        <v>142</v>
      </c>
      <c r="E300" s="62"/>
      <c r="F300" s="201" t="s">
        <v>465</v>
      </c>
      <c r="G300" s="62"/>
      <c r="H300" s="62"/>
      <c r="I300" s="158"/>
      <c r="J300" s="62"/>
      <c r="K300" s="62"/>
      <c r="L300" s="60"/>
      <c r="M300" s="202"/>
      <c r="N300" s="41"/>
      <c r="O300" s="41"/>
      <c r="P300" s="41"/>
      <c r="Q300" s="41"/>
      <c r="R300" s="41"/>
      <c r="S300" s="41"/>
      <c r="T300" s="77"/>
      <c r="AT300" s="23" t="s">
        <v>142</v>
      </c>
      <c r="AU300" s="23" t="s">
        <v>82</v>
      </c>
    </row>
    <row r="301" spans="2:51" s="11" customFormat="1" ht="13.5">
      <c r="B301" s="203"/>
      <c r="C301" s="204"/>
      <c r="D301" s="205" t="s">
        <v>144</v>
      </c>
      <c r="E301" s="206" t="s">
        <v>21</v>
      </c>
      <c r="F301" s="207" t="s">
        <v>466</v>
      </c>
      <c r="G301" s="204"/>
      <c r="H301" s="208">
        <v>168.645</v>
      </c>
      <c r="I301" s="209"/>
      <c r="J301" s="204"/>
      <c r="K301" s="204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144</v>
      </c>
      <c r="AU301" s="214" t="s">
        <v>82</v>
      </c>
      <c r="AV301" s="11" t="s">
        <v>82</v>
      </c>
      <c r="AW301" s="11" t="s">
        <v>35</v>
      </c>
      <c r="AX301" s="11" t="s">
        <v>80</v>
      </c>
      <c r="AY301" s="214" t="s">
        <v>132</v>
      </c>
    </row>
    <row r="302" spans="2:65" s="1" customFormat="1" ht="22.5" customHeight="1">
      <c r="B302" s="40"/>
      <c r="C302" s="188" t="s">
        <v>467</v>
      </c>
      <c r="D302" s="188" t="s">
        <v>135</v>
      </c>
      <c r="E302" s="189" t="s">
        <v>468</v>
      </c>
      <c r="F302" s="190" t="s">
        <v>469</v>
      </c>
      <c r="G302" s="191" t="s">
        <v>217</v>
      </c>
      <c r="H302" s="192">
        <v>6</v>
      </c>
      <c r="I302" s="193"/>
      <c r="J302" s="194">
        <f>ROUND(I302*H302,2)</f>
        <v>0</v>
      </c>
      <c r="K302" s="190" t="s">
        <v>139</v>
      </c>
      <c r="L302" s="60"/>
      <c r="M302" s="195" t="s">
        <v>21</v>
      </c>
      <c r="N302" s="196" t="s">
        <v>43</v>
      </c>
      <c r="O302" s="41"/>
      <c r="P302" s="197">
        <f>O302*H302</f>
        <v>0</v>
      </c>
      <c r="Q302" s="197">
        <v>0</v>
      </c>
      <c r="R302" s="197">
        <f>Q302*H302</f>
        <v>0</v>
      </c>
      <c r="S302" s="197">
        <v>0.00906</v>
      </c>
      <c r="T302" s="198">
        <f>S302*H302</f>
        <v>0.054360000000000006</v>
      </c>
      <c r="AR302" s="23" t="s">
        <v>231</v>
      </c>
      <c r="AT302" s="23" t="s">
        <v>135</v>
      </c>
      <c r="AU302" s="23" t="s">
        <v>82</v>
      </c>
      <c r="AY302" s="23" t="s">
        <v>132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23" t="s">
        <v>80</v>
      </c>
      <c r="BK302" s="199">
        <f>ROUND(I302*H302,2)</f>
        <v>0</v>
      </c>
      <c r="BL302" s="23" t="s">
        <v>231</v>
      </c>
      <c r="BM302" s="23" t="s">
        <v>470</v>
      </c>
    </row>
    <row r="303" spans="2:47" s="1" customFormat="1" ht="13.5">
      <c r="B303" s="40"/>
      <c r="C303" s="62"/>
      <c r="D303" s="205" t="s">
        <v>142</v>
      </c>
      <c r="E303" s="62"/>
      <c r="F303" s="232" t="s">
        <v>471</v>
      </c>
      <c r="G303" s="62"/>
      <c r="H303" s="62"/>
      <c r="I303" s="158"/>
      <c r="J303" s="62"/>
      <c r="K303" s="62"/>
      <c r="L303" s="60"/>
      <c r="M303" s="202"/>
      <c r="N303" s="41"/>
      <c r="O303" s="41"/>
      <c r="P303" s="41"/>
      <c r="Q303" s="41"/>
      <c r="R303" s="41"/>
      <c r="S303" s="41"/>
      <c r="T303" s="77"/>
      <c r="AT303" s="23" t="s">
        <v>142</v>
      </c>
      <c r="AU303" s="23" t="s">
        <v>82</v>
      </c>
    </row>
    <row r="304" spans="2:65" s="1" customFormat="1" ht="22.5" customHeight="1">
      <c r="B304" s="40"/>
      <c r="C304" s="188" t="s">
        <v>472</v>
      </c>
      <c r="D304" s="188" t="s">
        <v>135</v>
      </c>
      <c r="E304" s="189" t="s">
        <v>473</v>
      </c>
      <c r="F304" s="190" t="s">
        <v>474</v>
      </c>
      <c r="G304" s="191" t="s">
        <v>199</v>
      </c>
      <c r="H304" s="192">
        <v>168.645</v>
      </c>
      <c r="I304" s="193"/>
      <c r="J304" s="194">
        <f>ROUND(I304*H304,2)</f>
        <v>0</v>
      </c>
      <c r="K304" s="190" t="s">
        <v>139</v>
      </c>
      <c r="L304" s="60"/>
      <c r="M304" s="195" t="s">
        <v>21</v>
      </c>
      <c r="N304" s="196" t="s">
        <v>43</v>
      </c>
      <c r="O304" s="41"/>
      <c r="P304" s="197">
        <f>O304*H304</f>
        <v>0</v>
      </c>
      <c r="Q304" s="197">
        <v>0</v>
      </c>
      <c r="R304" s="197">
        <f>Q304*H304</f>
        <v>0</v>
      </c>
      <c r="S304" s="197">
        <v>0.002</v>
      </c>
      <c r="T304" s="198">
        <f>S304*H304</f>
        <v>0.33729000000000003</v>
      </c>
      <c r="AR304" s="23" t="s">
        <v>231</v>
      </c>
      <c r="AT304" s="23" t="s">
        <v>135</v>
      </c>
      <c r="AU304" s="23" t="s">
        <v>82</v>
      </c>
      <c r="AY304" s="23" t="s">
        <v>132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23" t="s">
        <v>80</v>
      </c>
      <c r="BK304" s="199">
        <f>ROUND(I304*H304,2)</f>
        <v>0</v>
      </c>
      <c r="BL304" s="23" t="s">
        <v>231</v>
      </c>
      <c r="BM304" s="23" t="s">
        <v>475</v>
      </c>
    </row>
    <row r="305" spans="2:47" s="1" customFormat="1" ht="13.5">
      <c r="B305" s="40"/>
      <c r="C305" s="62"/>
      <c r="D305" s="200" t="s">
        <v>142</v>
      </c>
      <c r="E305" s="62"/>
      <c r="F305" s="201" t="s">
        <v>476</v>
      </c>
      <c r="G305" s="62"/>
      <c r="H305" s="62"/>
      <c r="I305" s="158"/>
      <c r="J305" s="62"/>
      <c r="K305" s="62"/>
      <c r="L305" s="60"/>
      <c r="M305" s="202"/>
      <c r="N305" s="41"/>
      <c r="O305" s="41"/>
      <c r="P305" s="41"/>
      <c r="Q305" s="41"/>
      <c r="R305" s="41"/>
      <c r="S305" s="41"/>
      <c r="T305" s="77"/>
      <c r="AT305" s="23" t="s">
        <v>142</v>
      </c>
      <c r="AU305" s="23" t="s">
        <v>82</v>
      </c>
    </row>
    <row r="306" spans="2:51" s="11" customFormat="1" ht="13.5">
      <c r="B306" s="203"/>
      <c r="C306" s="204"/>
      <c r="D306" s="205" t="s">
        <v>144</v>
      </c>
      <c r="E306" s="206" t="s">
        <v>21</v>
      </c>
      <c r="F306" s="207" t="s">
        <v>466</v>
      </c>
      <c r="G306" s="204"/>
      <c r="H306" s="208">
        <v>168.645</v>
      </c>
      <c r="I306" s="209"/>
      <c r="J306" s="204"/>
      <c r="K306" s="204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144</v>
      </c>
      <c r="AU306" s="214" t="s">
        <v>82</v>
      </c>
      <c r="AV306" s="11" t="s">
        <v>82</v>
      </c>
      <c r="AW306" s="11" t="s">
        <v>35</v>
      </c>
      <c r="AX306" s="11" t="s">
        <v>80</v>
      </c>
      <c r="AY306" s="214" t="s">
        <v>132</v>
      </c>
    </row>
    <row r="307" spans="2:65" s="1" customFormat="1" ht="22.5" customHeight="1">
      <c r="B307" s="40"/>
      <c r="C307" s="188" t="s">
        <v>477</v>
      </c>
      <c r="D307" s="188" t="s">
        <v>135</v>
      </c>
      <c r="E307" s="189" t="s">
        <v>478</v>
      </c>
      <c r="F307" s="190" t="s">
        <v>479</v>
      </c>
      <c r="G307" s="191" t="s">
        <v>199</v>
      </c>
      <c r="H307" s="192">
        <v>57</v>
      </c>
      <c r="I307" s="193"/>
      <c r="J307" s="194">
        <f>ROUND(I307*H307,2)</f>
        <v>0</v>
      </c>
      <c r="K307" s="190" t="s">
        <v>139</v>
      </c>
      <c r="L307" s="60"/>
      <c r="M307" s="195" t="s">
        <v>21</v>
      </c>
      <c r="N307" s="196" t="s">
        <v>43</v>
      </c>
      <c r="O307" s="41"/>
      <c r="P307" s="197">
        <f>O307*H307</f>
        <v>0</v>
      </c>
      <c r="Q307" s="197">
        <v>0</v>
      </c>
      <c r="R307" s="197">
        <f>Q307*H307</f>
        <v>0</v>
      </c>
      <c r="S307" s="197">
        <v>0.00175</v>
      </c>
      <c r="T307" s="198">
        <f>S307*H307</f>
        <v>0.09975</v>
      </c>
      <c r="AR307" s="23" t="s">
        <v>231</v>
      </c>
      <c r="AT307" s="23" t="s">
        <v>135</v>
      </c>
      <c r="AU307" s="23" t="s">
        <v>82</v>
      </c>
      <c r="AY307" s="23" t="s">
        <v>132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23" t="s">
        <v>80</v>
      </c>
      <c r="BK307" s="199">
        <f>ROUND(I307*H307,2)</f>
        <v>0</v>
      </c>
      <c r="BL307" s="23" t="s">
        <v>231</v>
      </c>
      <c r="BM307" s="23" t="s">
        <v>480</v>
      </c>
    </row>
    <row r="308" spans="2:47" s="1" customFormat="1" ht="13.5">
      <c r="B308" s="40"/>
      <c r="C308" s="62"/>
      <c r="D308" s="200" t="s">
        <v>142</v>
      </c>
      <c r="E308" s="62"/>
      <c r="F308" s="201" t="s">
        <v>481</v>
      </c>
      <c r="G308" s="62"/>
      <c r="H308" s="62"/>
      <c r="I308" s="158"/>
      <c r="J308" s="62"/>
      <c r="K308" s="62"/>
      <c r="L308" s="60"/>
      <c r="M308" s="202"/>
      <c r="N308" s="41"/>
      <c r="O308" s="41"/>
      <c r="P308" s="41"/>
      <c r="Q308" s="41"/>
      <c r="R308" s="41"/>
      <c r="S308" s="41"/>
      <c r="T308" s="77"/>
      <c r="AT308" s="23" t="s">
        <v>142</v>
      </c>
      <c r="AU308" s="23" t="s">
        <v>82</v>
      </c>
    </row>
    <row r="309" spans="2:51" s="11" customFormat="1" ht="13.5">
      <c r="B309" s="203"/>
      <c r="C309" s="204"/>
      <c r="D309" s="205" t="s">
        <v>144</v>
      </c>
      <c r="E309" s="206" t="s">
        <v>21</v>
      </c>
      <c r="F309" s="207" t="s">
        <v>482</v>
      </c>
      <c r="G309" s="204"/>
      <c r="H309" s="208">
        <v>57</v>
      </c>
      <c r="I309" s="209"/>
      <c r="J309" s="204"/>
      <c r="K309" s="204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144</v>
      </c>
      <c r="AU309" s="214" t="s">
        <v>82</v>
      </c>
      <c r="AV309" s="11" t="s">
        <v>82</v>
      </c>
      <c r="AW309" s="11" t="s">
        <v>35</v>
      </c>
      <c r="AX309" s="11" t="s">
        <v>80</v>
      </c>
      <c r="AY309" s="214" t="s">
        <v>132</v>
      </c>
    </row>
    <row r="310" spans="2:65" s="1" customFormat="1" ht="31.5" customHeight="1">
      <c r="B310" s="40"/>
      <c r="C310" s="188" t="s">
        <v>483</v>
      </c>
      <c r="D310" s="188" t="s">
        <v>135</v>
      </c>
      <c r="E310" s="189" t="s">
        <v>484</v>
      </c>
      <c r="F310" s="190" t="s">
        <v>485</v>
      </c>
      <c r="G310" s="191" t="s">
        <v>217</v>
      </c>
      <c r="H310" s="192">
        <v>10</v>
      </c>
      <c r="I310" s="193"/>
      <c r="J310" s="194">
        <f>ROUND(I310*H310,2)</f>
        <v>0</v>
      </c>
      <c r="K310" s="190" t="s">
        <v>139</v>
      </c>
      <c r="L310" s="60"/>
      <c r="M310" s="195" t="s">
        <v>21</v>
      </c>
      <c r="N310" s="196" t="s">
        <v>43</v>
      </c>
      <c r="O310" s="41"/>
      <c r="P310" s="197">
        <f>O310*H310</f>
        <v>0</v>
      </c>
      <c r="Q310" s="197">
        <v>0</v>
      </c>
      <c r="R310" s="197">
        <f>Q310*H310</f>
        <v>0</v>
      </c>
      <c r="S310" s="197">
        <v>0.00188</v>
      </c>
      <c r="T310" s="198">
        <f>S310*H310</f>
        <v>0.0188</v>
      </c>
      <c r="AR310" s="23" t="s">
        <v>231</v>
      </c>
      <c r="AT310" s="23" t="s">
        <v>135</v>
      </c>
      <c r="AU310" s="23" t="s">
        <v>82</v>
      </c>
      <c r="AY310" s="23" t="s">
        <v>132</v>
      </c>
      <c r="BE310" s="199">
        <f>IF(N310="základní",J310,0)</f>
        <v>0</v>
      </c>
      <c r="BF310" s="199">
        <f>IF(N310="snížená",J310,0)</f>
        <v>0</v>
      </c>
      <c r="BG310" s="199">
        <f>IF(N310="zákl. přenesená",J310,0)</f>
        <v>0</v>
      </c>
      <c r="BH310" s="199">
        <f>IF(N310="sníž. přenesená",J310,0)</f>
        <v>0</v>
      </c>
      <c r="BI310" s="199">
        <f>IF(N310="nulová",J310,0)</f>
        <v>0</v>
      </c>
      <c r="BJ310" s="23" t="s">
        <v>80</v>
      </c>
      <c r="BK310" s="199">
        <f>ROUND(I310*H310,2)</f>
        <v>0</v>
      </c>
      <c r="BL310" s="23" t="s">
        <v>231</v>
      </c>
      <c r="BM310" s="23" t="s">
        <v>486</v>
      </c>
    </row>
    <row r="311" spans="2:47" s="1" customFormat="1" ht="27">
      <c r="B311" s="40"/>
      <c r="C311" s="62"/>
      <c r="D311" s="200" t="s">
        <v>142</v>
      </c>
      <c r="E311" s="62"/>
      <c r="F311" s="201" t="s">
        <v>487</v>
      </c>
      <c r="G311" s="62"/>
      <c r="H311" s="62"/>
      <c r="I311" s="158"/>
      <c r="J311" s="62"/>
      <c r="K311" s="62"/>
      <c r="L311" s="60"/>
      <c r="M311" s="202"/>
      <c r="N311" s="41"/>
      <c r="O311" s="41"/>
      <c r="P311" s="41"/>
      <c r="Q311" s="41"/>
      <c r="R311" s="41"/>
      <c r="S311" s="41"/>
      <c r="T311" s="77"/>
      <c r="AT311" s="23" t="s">
        <v>142</v>
      </c>
      <c r="AU311" s="23" t="s">
        <v>82</v>
      </c>
    </row>
    <row r="312" spans="2:51" s="11" customFormat="1" ht="13.5">
      <c r="B312" s="203"/>
      <c r="C312" s="204"/>
      <c r="D312" s="205" t="s">
        <v>144</v>
      </c>
      <c r="E312" s="206" t="s">
        <v>21</v>
      </c>
      <c r="F312" s="207" t="s">
        <v>488</v>
      </c>
      <c r="G312" s="204"/>
      <c r="H312" s="208">
        <v>10</v>
      </c>
      <c r="I312" s="209"/>
      <c r="J312" s="204"/>
      <c r="K312" s="204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144</v>
      </c>
      <c r="AU312" s="214" t="s">
        <v>82</v>
      </c>
      <c r="AV312" s="11" t="s">
        <v>82</v>
      </c>
      <c r="AW312" s="11" t="s">
        <v>35</v>
      </c>
      <c r="AX312" s="11" t="s">
        <v>80</v>
      </c>
      <c r="AY312" s="214" t="s">
        <v>132</v>
      </c>
    </row>
    <row r="313" spans="2:65" s="1" customFormat="1" ht="22.5" customHeight="1">
      <c r="B313" s="40"/>
      <c r="C313" s="188" t="s">
        <v>489</v>
      </c>
      <c r="D313" s="188" t="s">
        <v>135</v>
      </c>
      <c r="E313" s="189" t="s">
        <v>490</v>
      </c>
      <c r="F313" s="190" t="s">
        <v>491</v>
      </c>
      <c r="G313" s="191" t="s">
        <v>199</v>
      </c>
      <c r="H313" s="192">
        <v>168.645</v>
      </c>
      <c r="I313" s="193"/>
      <c r="J313" s="194">
        <f>ROUND(I313*H313,2)</f>
        <v>0</v>
      </c>
      <c r="K313" s="190" t="s">
        <v>139</v>
      </c>
      <c r="L313" s="60"/>
      <c r="M313" s="195" t="s">
        <v>21</v>
      </c>
      <c r="N313" s="196" t="s">
        <v>43</v>
      </c>
      <c r="O313" s="41"/>
      <c r="P313" s="197">
        <f>O313*H313</f>
        <v>0</v>
      </c>
      <c r="Q313" s="197">
        <v>0</v>
      </c>
      <c r="R313" s="197">
        <f>Q313*H313</f>
        <v>0</v>
      </c>
      <c r="S313" s="197">
        <v>0.0026</v>
      </c>
      <c r="T313" s="198">
        <f>S313*H313</f>
        <v>0.438477</v>
      </c>
      <c r="AR313" s="23" t="s">
        <v>231</v>
      </c>
      <c r="AT313" s="23" t="s">
        <v>135</v>
      </c>
      <c r="AU313" s="23" t="s">
        <v>82</v>
      </c>
      <c r="AY313" s="23" t="s">
        <v>132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23" t="s">
        <v>80</v>
      </c>
      <c r="BK313" s="199">
        <f>ROUND(I313*H313,2)</f>
        <v>0</v>
      </c>
      <c r="BL313" s="23" t="s">
        <v>231</v>
      </c>
      <c r="BM313" s="23" t="s">
        <v>492</v>
      </c>
    </row>
    <row r="314" spans="2:47" s="1" customFormat="1" ht="13.5">
      <c r="B314" s="40"/>
      <c r="C314" s="62"/>
      <c r="D314" s="200" t="s">
        <v>142</v>
      </c>
      <c r="E314" s="62"/>
      <c r="F314" s="201" t="s">
        <v>493</v>
      </c>
      <c r="G314" s="62"/>
      <c r="H314" s="62"/>
      <c r="I314" s="158"/>
      <c r="J314" s="62"/>
      <c r="K314" s="62"/>
      <c r="L314" s="60"/>
      <c r="M314" s="202"/>
      <c r="N314" s="41"/>
      <c r="O314" s="41"/>
      <c r="P314" s="41"/>
      <c r="Q314" s="41"/>
      <c r="R314" s="41"/>
      <c r="S314" s="41"/>
      <c r="T314" s="77"/>
      <c r="AT314" s="23" t="s">
        <v>142</v>
      </c>
      <c r="AU314" s="23" t="s">
        <v>82</v>
      </c>
    </row>
    <row r="315" spans="2:51" s="11" customFormat="1" ht="13.5">
      <c r="B315" s="203"/>
      <c r="C315" s="204"/>
      <c r="D315" s="205" t="s">
        <v>144</v>
      </c>
      <c r="E315" s="206" t="s">
        <v>21</v>
      </c>
      <c r="F315" s="207" t="s">
        <v>466</v>
      </c>
      <c r="G315" s="204"/>
      <c r="H315" s="208">
        <v>168.645</v>
      </c>
      <c r="I315" s="209"/>
      <c r="J315" s="204"/>
      <c r="K315" s="204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144</v>
      </c>
      <c r="AU315" s="214" t="s">
        <v>82</v>
      </c>
      <c r="AV315" s="11" t="s">
        <v>82</v>
      </c>
      <c r="AW315" s="11" t="s">
        <v>35</v>
      </c>
      <c r="AX315" s="11" t="s">
        <v>80</v>
      </c>
      <c r="AY315" s="214" t="s">
        <v>132</v>
      </c>
    </row>
    <row r="316" spans="2:65" s="1" customFormat="1" ht="22.5" customHeight="1">
      <c r="B316" s="40"/>
      <c r="C316" s="188" t="s">
        <v>494</v>
      </c>
      <c r="D316" s="188" t="s">
        <v>135</v>
      </c>
      <c r="E316" s="189" t="s">
        <v>495</v>
      </c>
      <c r="F316" s="190" t="s">
        <v>496</v>
      </c>
      <c r="G316" s="191" t="s">
        <v>199</v>
      </c>
      <c r="H316" s="192">
        <v>84</v>
      </c>
      <c r="I316" s="193"/>
      <c r="J316" s="194">
        <f>ROUND(I316*H316,2)</f>
        <v>0</v>
      </c>
      <c r="K316" s="190" t="s">
        <v>139</v>
      </c>
      <c r="L316" s="60"/>
      <c r="M316" s="195" t="s">
        <v>21</v>
      </c>
      <c r="N316" s="196" t="s">
        <v>43</v>
      </c>
      <c r="O316" s="41"/>
      <c r="P316" s="197">
        <f>O316*H316</f>
        <v>0</v>
      </c>
      <c r="Q316" s="197">
        <v>0</v>
      </c>
      <c r="R316" s="197">
        <f>Q316*H316</f>
        <v>0</v>
      </c>
      <c r="S316" s="197">
        <v>0.00394</v>
      </c>
      <c r="T316" s="198">
        <f>S316*H316</f>
        <v>0.33096</v>
      </c>
      <c r="AR316" s="23" t="s">
        <v>231</v>
      </c>
      <c r="AT316" s="23" t="s">
        <v>135</v>
      </c>
      <c r="AU316" s="23" t="s">
        <v>82</v>
      </c>
      <c r="AY316" s="23" t="s">
        <v>132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23" t="s">
        <v>80</v>
      </c>
      <c r="BK316" s="199">
        <f>ROUND(I316*H316,2)</f>
        <v>0</v>
      </c>
      <c r="BL316" s="23" t="s">
        <v>231</v>
      </c>
      <c r="BM316" s="23" t="s">
        <v>497</v>
      </c>
    </row>
    <row r="317" spans="2:47" s="1" customFormat="1" ht="13.5">
      <c r="B317" s="40"/>
      <c r="C317" s="62"/>
      <c r="D317" s="200" t="s">
        <v>142</v>
      </c>
      <c r="E317" s="62"/>
      <c r="F317" s="201" t="s">
        <v>498</v>
      </c>
      <c r="G317" s="62"/>
      <c r="H317" s="62"/>
      <c r="I317" s="158"/>
      <c r="J317" s="62"/>
      <c r="K317" s="62"/>
      <c r="L317" s="60"/>
      <c r="M317" s="202"/>
      <c r="N317" s="41"/>
      <c r="O317" s="41"/>
      <c r="P317" s="41"/>
      <c r="Q317" s="41"/>
      <c r="R317" s="41"/>
      <c r="S317" s="41"/>
      <c r="T317" s="77"/>
      <c r="AT317" s="23" t="s">
        <v>142</v>
      </c>
      <c r="AU317" s="23" t="s">
        <v>82</v>
      </c>
    </row>
    <row r="318" spans="2:51" s="11" customFormat="1" ht="13.5">
      <c r="B318" s="203"/>
      <c r="C318" s="204"/>
      <c r="D318" s="205" t="s">
        <v>144</v>
      </c>
      <c r="E318" s="206" t="s">
        <v>21</v>
      </c>
      <c r="F318" s="207" t="s">
        <v>499</v>
      </c>
      <c r="G318" s="204"/>
      <c r="H318" s="208">
        <v>84</v>
      </c>
      <c r="I318" s="209"/>
      <c r="J318" s="204"/>
      <c r="K318" s="204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144</v>
      </c>
      <c r="AU318" s="214" t="s">
        <v>82</v>
      </c>
      <c r="AV318" s="11" t="s">
        <v>82</v>
      </c>
      <c r="AW318" s="11" t="s">
        <v>35</v>
      </c>
      <c r="AX318" s="11" t="s">
        <v>80</v>
      </c>
      <c r="AY318" s="214" t="s">
        <v>132</v>
      </c>
    </row>
    <row r="319" spans="2:65" s="1" customFormat="1" ht="22.5" customHeight="1">
      <c r="B319" s="40"/>
      <c r="C319" s="188" t="s">
        <v>500</v>
      </c>
      <c r="D319" s="188" t="s">
        <v>135</v>
      </c>
      <c r="E319" s="189" t="s">
        <v>501</v>
      </c>
      <c r="F319" s="190" t="s">
        <v>502</v>
      </c>
      <c r="G319" s="191" t="s">
        <v>199</v>
      </c>
      <c r="H319" s="192">
        <v>180</v>
      </c>
      <c r="I319" s="193"/>
      <c r="J319" s="194">
        <f>ROUND(I319*H319,2)</f>
        <v>0</v>
      </c>
      <c r="K319" s="190" t="s">
        <v>139</v>
      </c>
      <c r="L319" s="60"/>
      <c r="M319" s="195" t="s">
        <v>21</v>
      </c>
      <c r="N319" s="196" t="s">
        <v>43</v>
      </c>
      <c r="O319" s="41"/>
      <c r="P319" s="197">
        <f>O319*H319</f>
        <v>0</v>
      </c>
      <c r="Q319" s="197">
        <v>0.00132</v>
      </c>
      <c r="R319" s="197">
        <f>Q319*H319</f>
        <v>0.2376</v>
      </c>
      <c r="S319" s="197">
        <v>0</v>
      </c>
      <c r="T319" s="198">
        <f>S319*H319</f>
        <v>0</v>
      </c>
      <c r="AR319" s="23" t="s">
        <v>231</v>
      </c>
      <c r="AT319" s="23" t="s">
        <v>135</v>
      </c>
      <c r="AU319" s="23" t="s">
        <v>82</v>
      </c>
      <c r="AY319" s="23" t="s">
        <v>132</v>
      </c>
      <c r="BE319" s="199">
        <f>IF(N319="základní",J319,0)</f>
        <v>0</v>
      </c>
      <c r="BF319" s="199">
        <f>IF(N319="snížená",J319,0)</f>
        <v>0</v>
      </c>
      <c r="BG319" s="199">
        <f>IF(N319="zákl. přenesená",J319,0)</f>
        <v>0</v>
      </c>
      <c r="BH319" s="199">
        <f>IF(N319="sníž. přenesená",J319,0)</f>
        <v>0</v>
      </c>
      <c r="BI319" s="199">
        <f>IF(N319="nulová",J319,0)</f>
        <v>0</v>
      </c>
      <c r="BJ319" s="23" t="s">
        <v>80</v>
      </c>
      <c r="BK319" s="199">
        <f>ROUND(I319*H319,2)</f>
        <v>0</v>
      </c>
      <c r="BL319" s="23" t="s">
        <v>231</v>
      </c>
      <c r="BM319" s="23" t="s">
        <v>503</v>
      </c>
    </row>
    <row r="320" spans="2:47" s="1" customFormat="1" ht="13.5">
      <c r="B320" s="40"/>
      <c r="C320" s="62"/>
      <c r="D320" s="200" t="s">
        <v>142</v>
      </c>
      <c r="E320" s="62"/>
      <c r="F320" s="201" t="s">
        <v>504</v>
      </c>
      <c r="G320" s="62"/>
      <c r="H320" s="62"/>
      <c r="I320" s="158"/>
      <c r="J320" s="62"/>
      <c r="K320" s="62"/>
      <c r="L320" s="60"/>
      <c r="M320" s="202"/>
      <c r="N320" s="41"/>
      <c r="O320" s="41"/>
      <c r="P320" s="41"/>
      <c r="Q320" s="41"/>
      <c r="R320" s="41"/>
      <c r="S320" s="41"/>
      <c r="T320" s="77"/>
      <c r="AT320" s="23" t="s">
        <v>142</v>
      </c>
      <c r="AU320" s="23" t="s">
        <v>82</v>
      </c>
    </row>
    <row r="321" spans="2:51" s="11" customFormat="1" ht="13.5">
      <c r="B321" s="203"/>
      <c r="C321" s="204"/>
      <c r="D321" s="205" t="s">
        <v>144</v>
      </c>
      <c r="E321" s="206" t="s">
        <v>21</v>
      </c>
      <c r="F321" s="207" t="s">
        <v>505</v>
      </c>
      <c r="G321" s="204"/>
      <c r="H321" s="208">
        <v>180</v>
      </c>
      <c r="I321" s="209"/>
      <c r="J321" s="204"/>
      <c r="K321" s="204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144</v>
      </c>
      <c r="AU321" s="214" t="s">
        <v>82</v>
      </c>
      <c r="AV321" s="11" t="s">
        <v>82</v>
      </c>
      <c r="AW321" s="11" t="s">
        <v>35</v>
      </c>
      <c r="AX321" s="11" t="s">
        <v>80</v>
      </c>
      <c r="AY321" s="214" t="s">
        <v>132</v>
      </c>
    </row>
    <row r="322" spans="2:65" s="1" customFormat="1" ht="22.5" customHeight="1">
      <c r="B322" s="40"/>
      <c r="C322" s="188" t="s">
        <v>506</v>
      </c>
      <c r="D322" s="188" t="s">
        <v>135</v>
      </c>
      <c r="E322" s="189" t="s">
        <v>507</v>
      </c>
      <c r="F322" s="190" t="s">
        <v>508</v>
      </c>
      <c r="G322" s="191" t="s">
        <v>199</v>
      </c>
      <c r="H322" s="192">
        <v>170.5</v>
      </c>
      <c r="I322" s="193"/>
      <c r="J322" s="194">
        <f>ROUND(I322*H322,2)</f>
        <v>0</v>
      </c>
      <c r="K322" s="190" t="s">
        <v>139</v>
      </c>
      <c r="L322" s="60"/>
      <c r="M322" s="195" t="s">
        <v>21</v>
      </c>
      <c r="N322" s="196" t="s">
        <v>43</v>
      </c>
      <c r="O322" s="41"/>
      <c r="P322" s="197">
        <f>O322*H322</f>
        <v>0</v>
      </c>
      <c r="Q322" s="197">
        <v>0</v>
      </c>
      <c r="R322" s="197">
        <f>Q322*H322</f>
        <v>0</v>
      </c>
      <c r="S322" s="197">
        <v>0</v>
      </c>
      <c r="T322" s="198">
        <f>S322*H322</f>
        <v>0</v>
      </c>
      <c r="AR322" s="23" t="s">
        <v>231</v>
      </c>
      <c r="AT322" s="23" t="s">
        <v>135</v>
      </c>
      <c r="AU322" s="23" t="s">
        <v>82</v>
      </c>
      <c r="AY322" s="23" t="s">
        <v>132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23" t="s">
        <v>80</v>
      </c>
      <c r="BK322" s="199">
        <f>ROUND(I322*H322,2)</f>
        <v>0</v>
      </c>
      <c r="BL322" s="23" t="s">
        <v>231</v>
      </c>
      <c r="BM322" s="23" t="s">
        <v>509</v>
      </c>
    </row>
    <row r="323" spans="2:47" s="1" customFormat="1" ht="13.5">
      <c r="B323" s="40"/>
      <c r="C323" s="62"/>
      <c r="D323" s="200" t="s">
        <v>142</v>
      </c>
      <c r="E323" s="62"/>
      <c r="F323" s="201" t="s">
        <v>510</v>
      </c>
      <c r="G323" s="62"/>
      <c r="H323" s="62"/>
      <c r="I323" s="158"/>
      <c r="J323" s="62"/>
      <c r="K323" s="62"/>
      <c r="L323" s="60"/>
      <c r="M323" s="202"/>
      <c r="N323" s="41"/>
      <c r="O323" s="41"/>
      <c r="P323" s="41"/>
      <c r="Q323" s="41"/>
      <c r="R323" s="41"/>
      <c r="S323" s="41"/>
      <c r="T323" s="77"/>
      <c r="AT323" s="23" t="s">
        <v>142</v>
      </c>
      <c r="AU323" s="23" t="s">
        <v>82</v>
      </c>
    </row>
    <row r="324" spans="2:51" s="11" customFormat="1" ht="13.5">
      <c r="B324" s="203"/>
      <c r="C324" s="204"/>
      <c r="D324" s="205" t="s">
        <v>144</v>
      </c>
      <c r="E324" s="206" t="s">
        <v>21</v>
      </c>
      <c r="F324" s="207" t="s">
        <v>511</v>
      </c>
      <c r="G324" s="204"/>
      <c r="H324" s="208">
        <v>170.5</v>
      </c>
      <c r="I324" s="209"/>
      <c r="J324" s="204"/>
      <c r="K324" s="204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144</v>
      </c>
      <c r="AU324" s="214" t="s">
        <v>82</v>
      </c>
      <c r="AV324" s="11" t="s">
        <v>82</v>
      </c>
      <c r="AW324" s="11" t="s">
        <v>35</v>
      </c>
      <c r="AX324" s="11" t="s">
        <v>80</v>
      </c>
      <c r="AY324" s="214" t="s">
        <v>132</v>
      </c>
    </row>
    <row r="325" spans="2:65" s="1" customFormat="1" ht="22.5" customHeight="1">
      <c r="B325" s="40"/>
      <c r="C325" s="188" t="s">
        <v>512</v>
      </c>
      <c r="D325" s="188" t="s">
        <v>135</v>
      </c>
      <c r="E325" s="189" t="s">
        <v>513</v>
      </c>
      <c r="F325" s="190" t="s">
        <v>514</v>
      </c>
      <c r="G325" s="191" t="s">
        <v>199</v>
      </c>
      <c r="H325" s="192">
        <v>45.8</v>
      </c>
      <c r="I325" s="193"/>
      <c r="J325" s="194">
        <f>ROUND(I325*H325,2)</f>
        <v>0</v>
      </c>
      <c r="K325" s="190" t="s">
        <v>139</v>
      </c>
      <c r="L325" s="60"/>
      <c r="M325" s="195" t="s">
        <v>21</v>
      </c>
      <c r="N325" s="196" t="s">
        <v>43</v>
      </c>
      <c r="O325" s="41"/>
      <c r="P325" s="197">
        <f>O325*H325</f>
        <v>0</v>
      </c>
      <c r="Q325" s="197">
        <v>0.00586</v>
      </c>
      <c r="R325" s="197">
        <f>Q325*H325</f>
        <v>0.26838799999999996</v>
      </c>
      <c r="S325" s="197">
        <v>0</v>
      </c>
      <c r="T325" s="198">
        <f>S325*H325</f>
        <v>0</v>
      </c>
      <c r="AR325" s="23" t="s">
        <v>231</v>
      </c>
      <c r="AT325" s="23" t="s">
        <v>135</v>
      </c>
      <c r="AU325" s="23" t="s">
        <v>82</v>
      </c>
      <c r="AY325" s="23" t="s">
        <v>132</v>
      </c>
      <c r="BE325" s="199">
        <f>IF(N325="základní",J325,0)</f>
        <v>0</v>
      </c>
      <c r="BF325" s="199">
        <f>IF(N325="snížená",J325,0)</f>
        <v>0</v>
      </c>
      <c r="BG325" s="199">
        <f>IF(N325="zákl. přenesená",J325,0)</f>
        <v>0</v>
      </c>
      <c r="BH325" s="199">
        <f>IF(N325="sníž. přenesená",J325,0)</f>
        <v>0</v>
      </c>
      <c r="BI325" s="199">
        <f>IF(N325="nulová",J325,0)</f>
        <v>0</v>
      </c>
      <c r="BJ325" s="23" t="s">
        <v>80</v>
      </c>
      <c r="BK325" s="199">
        <f>ROUND(I325*H325,2)</f>
        <v>0</v>
      </c>
      <c r="BL325" s="23" t="s">
        <v>231</v>
      </c>
      <c r="BM325" s="23" t="s">
        <v>515</v>
      </c>
    </row>
    <row r="326" spans="2:47" s="1" customFormat="1" ht="13.5">
      <c r="B326" s="40"/>
      <c r="C326" s="62"/>
      <c r="D326" s="200" t="s">
        <v>142</v>
      </c>
      <c r="E326" s="62"/>
      <c r="F326" s="201" t="s">
        <v>516</v>
      </c>
      <c r="G326" s="62"/>
      <c r="H326" s="62"/>
      <c r="I326" s="158"/>
      <c r="J326" s="62"/>
      <c r="K326" s="62"/>
      <c r="L326" s="60"/>
      <c r="M326" s="202"/>
      <c r="N326" s="41"/>
      <c r="O326" s="41"/>
      <c r="P326" s="41"/>
      <c r="Q326" s="41"/>
      <c r="R326" s="41"/>
      <c r="S326" s="41"/>
      <c r="T326" s="77"/>
      <c r="AT326" s="23" t="s">
        <v>142</v>
      </c>
      <c r="AU326" s="23" t="s">
        <v>82</v>
      </c>
    </row>
    <row r="327" spans="2:51" s="11" customFormat="1" ht="13.5">
      <c r="B327" s="203"/>
      <c r="C327" s="204"/>
      <c r="D327" s="205" t="s">
        <v>144</v>
      </c>
      <c r="E327" s="206" t="s">
        <v>21</v>
      </c>
      <c r="F327" s="207" t="s">
        <v>517</v>
      </c>
      <c r="G327" s="204"/>
      <c r="H327" s="208">
        <v>45.8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144</v>
      </c>
      <c r="AU327" s="214" t="s">
        <v>82</v>
      </c>
      <c r="AV327" s="11" t="s">
        <v>82</v>
      </c>
      <c r="AW327" s="11" t="s">
        <v>35</v>
      </c>
      <c r="AX327" s="11" t="s">
        <v>80</v>
      </c>
      <c r="AY327" s="214" t="s">
        <v>132</v>
      </c>
    </row>
    <row r="328" spans="2:65" s="1" customFormat="1" ht="22.5" customHeight="1">
      <c r="B328" s="40"/>
      <c r="C328" s="188" t="s">
        <v>518</v>
      </c>
      <c r="D328" s="188" t="s">
        <v>135</v>
      </c>
      <c r="E328" s="189" t="s">
        <v>519</v>
      </c>
      <c r="F328" s="190" t="s">
        <v>520</v>
      </c>
      <c r="G328" s="191" t="s">
        <v>199</v>
      </c>
      <c r="H328" s="192">
        <v>5.8</v>
      </c>
      <c r="I328" s="193"/>
      <c r="J328" s="194">
        <f>ROUND(I328*H328,2)</f>
        <v>0</v>
      </c>
      <c r="K328" s="190" t="s">
        <v>139</v>
      </c>
      <c r="L328" s="60"/>
      <c r="M328" s="195" t="s">
        <v>21</v>
      </c>
      <c r="N328" s="196" t="s">
        <v>43</v>
      </c>
      <c r="O328" s="41"/>
      <c r="P328" s="197">
        <f>O328*H328</f>
        <v>0</v>
      </c>
      <c r="Q328" s="197">
        <v>0.00695</v>
      </c>
      <c r="R328" s="197">
        <f>Q328*H328</f>
        <v>0.04031</v>
      </c>
      <c r="S328" s="197">
        <v>0</v>
      </c>
      <c r="T328" s="198">
        <f>S328*H328</f>
        <v>0</v>
      </c>
      <c r="AR328" s="23" t="s">
        <v>231</v>
      </c>
      <c r="AT328" s="23" t="s">
        <v>135</v>
      </c>
      <c r="AU328" s="23" t="s">
        <v>82</v>
      </c>
      <c r="AY328" s="23" t="s">
        <v>132</v>
      </c>
      <c r="BE328" s="199">
        <f>IF(N328="základní",J328,0)</f>
        <v>0</v>
      </c>
      <c r="BF328" s="199">
        <f>IF(N328="snížená",J328,0)</f>
        <v>0</v>
      </c>
      <c r="BG328" s="199">
        <f>IF(N328="zákl. přenesená",J328,0)</f>
        <v>0</v>
      </c>
      <c r="BH328" s="199">
        <f>IF(N328="sníž. přenesená",J328,0)</f>
        <v>0</v>
      </c>
      <c r="BI328" s="199">
        <f>IF(N328="nulová",J328,0)</f>
        <v>0</v>
      </c>
      <c r="BJ328" s="23" t="s">
        <v>80</v>
      </c>
      <c r="BK328" s="199">
        <f>ROUND(I328*H328,2)</f>
        <v>0</v>
      </c>
      <c r="BL328" s="23" t="s">
        <v>231</v>
      </c>
      <c r="BM328" s="23" t="s">
        <v>521</v>
      </c>
    </row>
    <row r="329" spans="2:47" s="1" customFormat="1" ht="27">
      <c r="B329" s="40"/>
      <c r="C329" s="62"/>
      <c r="D329" s="200" t="s">
        <v>142</v>
      </c>
      <c r="E329" s="62"/>
      <c r="F329" s="201" t="s">
        <v>522</v>
      </c>
      <c r="G329" s="62"/>
      <c r="H329" s="62"/>
      <c r="I329" s="158"/>
      <c r="J329" s="62"/>
      <c r="K329" s="62"/>
      <c r="L329" s="60"/>
      <c r="M329" s="202"/>
      <c r="N329" s="41"/>
      <c r="O329" s="41"/>
      <c r="P329" s="41"/>
      <c r="Q329" s="41"/>
      <c r="R329" s="41"/>
      <c r="S329" s="41"/>
      <c r="T329" s="77"/>
      <c r="AT329" s="23" t="s">
        <v>142</v>
      </c>
      <c r="AU329" s="23" t="s">
        <v>82</v>
      </c>
    </row>
    <row r="330" spans="2:51" s="11" customFormat="1" ht="13.5">
      <c r="B330" s="203"/>
      <c r="C330" s="204"/>
      <c r="D330" s="205" t="s">
        <v>144</v>
      </c>
      <c r="E330" s="206" t="s">
        <v>21</v>
      </c>
      <c r="F330" s="207" t="s">
        <v>523</v>
      </c>
      <c r="G330" s="204"/>
      <c r="H330" s="208">
        <v>5.8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144</v>
      </c>
      <c r="AU330" s="214" t="s">
        <v>82</v>
      </c>
      <c r="AV330" s="11" t="s">
        <v>82</v>
      </c>
      <c r="AW330" s="11" t="s">
        <v>35</v>
      </c>
      <c r="AX330" s="11" t="s">
        <v>80</v>
      </c>
      <c r="AY330" s="214" t="s">
        <v>132</v>
      </c>
    </row>
    <row r="331" spans="2:65" s="1" customFormat="1" ht="22.5" customHeight="1">
      <c r="B331" s="40"/>
      <c r="C331" s="188" t="s">
        <v>524</v>
      </c>
      <c r="D331" s="188" t="s">
        <v>135</v>
      </c>
      <c r="E331" s="189" t="s">
        <v>525</v>
      </c>
      <c r="F331" s="190" t="s">
        <v>526</v>
      </c>
      <c r="G331" s="191" t="s">
        <v>199</v>
      </c>
      <c r="H331" s="192">
        <v>180</v>
      </c>
      <c r="I331" s="193"/>
      <c r="J331" s="194">
        <f>ROUND(I331*H331,2)</f>
        <v>0</v>
      </c>
      <c r="K331" s="190" t="s">
        <v>139</v>
      </c>
      <c r="L331" s="60"/>
      <c r="M331" s="195" t="s">
        <v>21</v>
      </c>
      <c r="N331" s="196" t="s">
        <v>43</v>
      </c>
      <c r="O331" s="41"/>
      <c r="P331" s="197">
        <f>O331*H331</f>
        <v>0</v>
      </c>
      <c r="Q331" s="197">
        <v>0.00286</v>
      </c>
      <c r="R331" s="197">
        <f>Q331*H331</f>
        <v>0.5148</v>
      </c>
      <c r="S331" s="197">
        <v>0</v>
      </c>
      <c r="T331" s="198">
        <f>S331*H331</f>
        <v>0</v>
      </c>
      <c r="AR331" s="23" t="s">
        <v>231</v>
      </c>
      <c r="AT331" s="23" t="s">
        <v>135</v>
      </c>
      <c r="AU331" s="23" t="s">
        <v>82</v>
      </c>
      <c r="AY331" s="23" t="s">
        <v>132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23" t="s">
        <v>80</v>
      </c>
      <c r="BK331" s="199">
        <f>ROUND(I331*H331,2)</f>
        <v>0</v>
      </c>
      <c r="BL331" s="23" t="s">
        <v>231</v>
      </c>
      <c r="BM331" s="23" t="s">
        <v>527</v>
      </c>
    </row>
    <row r="332" spans="2:47" s="1" customFormat="1" ht="13.5">
      <c r="B332" s="40"/>
      <c r="C332" s="62"/>
      <c r="D332" s="200" t="s">
        <v>142</v>
      </c>
      <c r="E332" s="62"/>
      <c r="F332" s="201" t="s">
        <v>528</v>
      </c>
      <c r="G332" s="62"/>
      <c r="H332" s="62"/>
      <c r="I332" s="158"/>
      <c r="J332" s="62"/>
      <c r="K332" s="62"/>
      <c r="L332" s="60"/>
      <c r="M332" s="202"/>
      <c r="N332" s="41"/>
      <c r="O332" s="41"/>
      <c r="P332" s="41"/>
      <c r="Q332" s="41"/>
      <c r="R332" s="41"/>
      <c r="S332" s="41"/>
      <c r="T332" s="77"/>
      <c r="AT332" s="23" t="s">
        <v>142</v>
      </c>
      <c r="AU332" s="23" t="s">
        <v>82</v>
      </c>
    </row>
    <row r="333" spans="2:51" s="11" customFormat="1" ht="13.5">
      <c r="B333" s="203"/>
      <c r="C333" s="204"/>
      <c r="D333" s="205" t="s">
        <v>144</v>
      </c>
      <c r="E333" s="206" t="s">
        <v>21</v>
      </c>
      <c r="F333" s="207" t="s">
        <v>529</v>
      </c>
      <c r="G333" s="204"/>
      <c r="H333" s="208">
        <v>180</v>
      </c>
      <c r="I333" s="209"/>
      <c r="J333" s="204"/>
      <c r="K333" s="204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144</v>
      </c>
      <c r="AU333" s="214" t="s">
        <v>82</v>
      </c>
      <c r="AV333" s="11" t="s">
        <v>82</v>
      </c>
      <c r="AW333" s="11" t="s">
        <v>35</v>
      </c>
      <c r="AX333" s="11" t="s">
        <v>80</v>
      </c>
      <c r="AY333" s="214" t="s">
        <v>132</v>
      </c>
    </row>
    <row r="334" spans="2:65" s="1" customFormat="1" ht="31.5" customHeight="1">
      <c r="B334" s="40"/>
      <c r="C334" s="188" t="s">
        <v>530</v>
      </c>
      <c r="D334" s="188" t="s">
        <v>135</v>
      </c>
      <c r="E334" s="189" t="s">
        <v>531</v>
      </c>
      <c r="F334" s="190" t="s">
        <v>532</v>
      </c>
      <c r="G334" s="191" t="s">
        <v>217</v>
      </c>
      <c r="H334" s="192">
        <v>6</v>
      </c>
      <c r="I334" s="193"/>
      <c r="J334" s="194">
        <f>ROUND(I334*H334,2)</f>
        <v>0</v>
      </c>
      <c r="K334" s="190" t="s">
        <v>139</v>
      </c>
      <c r="L334" s="60"/>
      <c r="M334" s="195" t="s">
        <v>21</v>
      </c>
      <c r="N334" s="196" t="s">
        <v>43</v>
      </c>
      <c r="O334" s="41"/>
      <c r="P334" s="197">
        <f>O334*H334</f>
        <v>0</v>
      </c>
      <c r="Q334" s="197">
        <v>0.00064</v>
      </c>
      <c r="R334" s="197">
        <f>Q334*H334</f>
        <v>0.0038400000000000005</v>
      </c>
      <c r="S334" s="197">
        <v>0</v>
      </c>
      <c r="T334" s="198">
        <f>S334*H334</f>
        <v>0</v>
      </c>
      <c r="AR334" s="23" t="s">
        <v>231</v>
      </c>
      <c r="AT334" s="23" t="s">
        <v>135</v>
      </c>
      <c r="AU334" s="23" t="s">
        <v>82</v>
      </c>
      <c r="AY334" s="23" t="s">
        <v>132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23" t="s">
        <v>80</v>
      </c>
      <c r="BK334" s="199">
        <f>ROUND(I334*H334,2)</f>
        <v>0</v>
      </c>
      <c r="BL334" s="23" t="s">
        <v>231</v>
      </c>
      <c r="BM334" s="23" t="s">
        <v>533</v>
      </c>
    </row>
    <row r="335" spans="2:47" s="1" customFormat="1" ht="27">
      <c r="B335" s="40"/>
      <c r="C335" s="62"/>
      <c r="D335" s="205" t="s">
        <v>142</v>
      </c>
      <c r="E335" s="62"/>
      <c r="F335" s="232" t="s">
        <v>534</v>
      </c>
      <c r="G335" s="62"/>
      <c r="H335" s="62"/>
      <c r="I335" s="158"/>
      <c r="J335" s="62"/>
      <c r="K335" s="62"/>
      <c r="L335" s="60"/>
      <c r="M335" s="202"/>
      <c r="N335" s="41"/>
      <c r="O335" s="41"/>
      <c r="P335" s="41"/>
      <c r="Q335" s="41"/>
      <c r="R335" s="41"/>
      <c r="S335" s="41"/>
      <c r="T335" s="77"/>
      <c r="AT335" s="23" t="s">
        <v>142</v>
      </c>
      <c r="AU335" s="23" t="s">
        <v>82</v>
      </c>
    </row>
    <row r="336" spans="2:65" s="1" customFormat="1" ht="31.5" customHeight="1">
      <c r="B336" s="40"/>
      <c r="C336" s="188" t="s">
        <v>535</v>
      </c>
      <c r="D336" s="188" t="s">
        <v>135</v>
      </c>
      <c r="E336" s="189" t="s">
        <v>536</v>
      </c>
      <c r="F336" s="190" t="s">
        <v>537</v>
      </c>
      <c r="G336" s="191" t="s">
        <v>199</v>
      </c>
      <c r="H336" s="192">
        <v>84</v>
      </c>
      <c r="I336" s="193"/>
      <c r="J336" s="194">
        <f>ROUND(I336*H336,2)</f>
        <v>0</v>
      </c>
      <c r="K336" s="190" t="s">
        <v>139</v>
      </c>
      <c r="L336" s="60"/>
      <c r="M336" s="195" t="s">
        <v>21</v>
      </c>
      <c r="N336" s="196" t="s">
        <v>43</v>
      </c>
      <c r="O336" s="41"/>
      <c r="P336" s="197">
        <f>O336*H336</f>
        <v>0</v>
      </c>
      <c r="Q336" s="197">
        <v>0.00289</v>
      </c>
      <c r="R336" s="197">
        <f>Q336*H336</f>
        <v>0.24276000000000003</v>
      </c>
      <c r="S336" s="197">
        <v>0</v>
      </c>
      <c r="T336" s="198">
        <f>S336*H336</f>
        <v>0</v>
      </c>
      <c r="AR336" s="23" t="s">
        <v>231</v>
      </c>
      <c r="AT336" s="23" t="s">
        <v>135</v>
      </c>
      <c r="AU336" s="23" t="s">
        <v>82</v>
      </c>
      <c r="AY336" s="23" t="s">
        <v>132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23" t="s">
        <v>80</v>
      </c>
      <c r="BK336" s="199">
        <f>ROUND(I336*H336,2)</f>
        <v>0</v>
      </c>
      <c r="BL336" s="23" t="s">
        <v>231</v>
      </c>
      <c r="BM336" s="23" t="s">
        <v>538</v>
      </c>
    </row>
    <row r="337" spans="2:47" s="1" customFormat="1" ht="27">
      <c r="B337" s="40"/>
      <c r="C337" s="62"/>
      <c r="D337" s="200" t="s">
        <v>142</v>
      </c>
      <c r="E337" s="62"/>
      <c r="F337" s="201" t="s">
        <v>539</v>
      </c>
      <c r="G337" s="62"/>
      <c r="H337" s="62"/>
      <c r="I337" s="158"/>
      <c r="J337" s="62"/>
      <c r="K337" s="62"/>
      <c r="L337" s="60"/>
      <c r="M337" s="202"/>
      <c r="N337" s="41"/>
      <c r="O337" s="41"/>
      <c r="P337" s="41"/>
      <c r="Q337" s="41"/>
      <c r="R337" s="41"/>
      <c r="S337" s="41"/>
      <c r="T337" s="77"/>
      <c r="AT337" s="23" t="s">
        <v>142</v>
      </c>
      <c r="AU337" s="23" t="s">
        <v>82</v>
      </c>
    </row>
    <row r="338" spans="2:51" s="11" customFormat="1" ht="13.5">
      <c r="B338" s="203"/>
      <c r="C338" s="204"/>
      <c r="D338" s="205" t="s">
        <v>144</v>
      </c>
      <c r="E338" s="206" t="s">
        <v>21</v>
      </c>
      <c r="F338" s="207" t="s">
        <v>540</v>
      </c>
      <c r="G338" s="204"/>
      <c r="H338" s="208">
        <v>84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144</v>
      </c>
      <c r="AU338" s="214" t="s">
        <v>82</v>
      </c>
      <c r="AV338" s="11" t="s">
        <v>82</v>
      </c>
      <c r="AW338" s="11" t="s">
        <v>35</v>
      </c>
      <c r="AX338" s="11" t="s">
        <v>80</v>
      </c>
      <c r="AY338" s="214" t="s">
        <v>132</v>
      </c>
    </row>
    <row r="339" spans="2:65" s="1" customFormat="1" ht="22.5" customHeight="1">
      <c r="B339" s="40"/>
      <c r="C339" s="188" t="s">
        <v>541</v>
      </c>
      <c r="D339" s="188" t="s">
        <v>135</v>
      </c>
      <c r="E339" s="189" t="s">
        <v>542</v>
      </c>
      <c r="F339" s="190" t="s">
        <v>543</v>
      </c>
      <c r="G339" s="191" t="s">
        <v>264</v>
      </c>
      <c r="H339" s="192">
        <v>1.308</v>
      </c>
      <c r="I339" s="193"/>
      <c r="J339" s="194">
        <f>ROUND(I339*H339,2)</f>
        <v>0</v>
      </c>
      <c r="K339" s="190" t="s">
        <v>139</v>
      </c>
      <c r="L339" s="60"/>
      <c r="M339" s="195" t="s">
        <v>21</v>
      </c>
      <c r="N339" s="196" t="s">
        <v>43</v>
      </c>
      <c r="O339" s="41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AR339" s="23" t="s">
        <v>231</v>
      </c>
      <c r="AT339" s="23" t="s">
        <v>135</v>
      </c>
      <c r="AU339" s="23" t="s">
        <v>82</v>
      </c>
      <c r="AY339" s="23" t="s">
        <v>132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23" t="s">
        <v>80</v>
      </c>
      <c r="BK339" s="199">
        <f>ROUND(I339*H339,2)</f>
        <v>0</v>
      </c>
      <c r="BL339" s="23" t="s">
        <v>231</v>
      </c>
      <c r="BM339" s="23" t="s">
        <v>544</v>
      </c>
    </row>
    <row r="340" spans="2:47" s="1" customFormat="1" ht="27">
      <c r="B340" s="40"/>
      <c r="C340" s="62"/>
      <c r="D340" s="200" t="s">
        <v>142</v>
      </c>
      <c r="E340" s="62"/>
      <c r="F340" s="201" t="s">
        <v>545</v>
      </c>
      <c r="G340" s="62"/>
      <c r="H340" s="62"/>
      <c r="I340" s="158"/>
      <c r="J340" s="62"/>
      <c r="K340" s="62"/>
      <c r="L340" s="60"/>
      <c r="M340" s="202"/>
      <c r="N340" s="41"/>
      <c r="O340" s="41"/>
      <c r="P340" s="41"/>
      <c r="Q340" s="41"/>
      <c r="R340" s="41"/>
      <c r="S340" s="41"/>
      <c r="T340" s="77"/>
      <c r="AT340" s="23" t="s">
        <v>142</v>
      </c>
      <c r="AU340" s="23" t="s">
        <v>82</v>
      </c>
    </row>
    <row r="341" spans="2:63" s="10" customFormat="1" ht="29.85" customHeight="1">
      <c r="B341" s="171"/>
      <c r="C341" s="172"/>
      <c r="D341" s="185" t="s">
        <v>71</v>
      </c>
      <c r="E341" s="186" t="s">
        <v>546</v>
      </c>
      <c r="F341" s="186" t="s">
        <v>547</v>
      </c>
      <c r="G341" s="172"/>
      <c r="H341" s="172"/>
      <c r="I341" s="175"/>
      <c r="J341" s="187">
        <f>BK341</f>
        <v>0</v>
      </c>
      <c r="K341" s="172"/>
      <c r="L341" s="177"/>
      <c r="M341" s="178"/>
      <c r="N341" s="179"/>
      <c r="O341" s="179"/>
      <c r="P341" s="180">
        <f>SUM(P342:P406)</f>
        <v>0</v>
      </c>
      <c r="Q341" s="179"/>
      <c r="R341" s="180">
        <f>SUM(R342:R406)</f>
        <v>0.47958122000000003</v>
      </c>
      <c r="S341" s="179"/>
      <c r="T341" s="181">
        <f>SUM(T342:T406)</f>
        <v>17.482508199999998</v>
      </c>
      <c r="AR341" s="182" t="s">
        <v>82</v>
      </c>
      <c r="AT341" s="183" t="s">
        <v>71</v>
      </c>
      <c r="AU341" s="183" t="s">
        <v>80</v>
      </c>
      <c r="AY341" s="182" t="s">
        <v>132</v>
      </c>
      <c r="BK341" s="184">
        <f>SUM(BK342:BK406)</f>
        <v>0</v>
      </c>
    </row>
    <row r="342" spans="2:65" s="1" customFormat="1" ht="22.5" customHeight="1">
      <c r="B342" s="40"/>
      <c r="C342" s="188" t="s">
        <v>548</v>
      </c>
      <c r="D342" s="188" t="s">
        <v>135</v>
      </c>
      <c r="E342" s="189" t="s">
        <v>549</v>
      </c>
      <c r="F342" s="190" t="s">
        <v>550</v>
      </c>
      <c r="G342" s="191" t="s">
        <v>199</v>
      </c>
      <c r="H342" s="192">
        <v>360</v>
      </c>
      <c r="I342" s="193"/>
      <c r="J342" s="194">
        <f>ROUND(I342*H342,2)</f>
        <v>0</v>
      </c>
      <c r="K342" s="190" t="s">
        <v>139</v>
      </c>
      <c r="L342" s="60"/>
      <c r="M342" s="195" t="s">
        <v>21</v>
      </c>
      <c r="N342" s="196" t="s">
        <v>43</v>
      </c>
      <c r="O342" s="41"/>
      <c r="P342" s="197">
        <f>O342*H342</f>
        <v>0</v>
      </c>
      <c r="Q342" s="197">
        <v>1E-05</v>
      </c>
      <c r="R342" s="197">
        <f>Q342*H342</f>
        <v>0.0036000000000000003</v>
      </c>
      <c r="S342" s="197">
        <v>0</v>
      </c>
      <c r="T342" s="198">
        <f>S342*H342</f>
        <v>0</v>
      </c>
      <c r="AR342" s="23" t="s">
        <v>231</v>
      </c>
      <c r="AT342" s="23" t="s">
        <v>135</v>
      </c>
      <c r="AU342" s="23" t="s">
        <v>82</v>
      </c>
      <c r="AY342" s="23" t="s">
        <v>132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23" t="s">
        <v>80</v>
      </c>
      <c r="BK342" s="199">
        <f>ROUND(I342*H342,2)</f>
        <v>0</v>
      </c>
      <c r="BL342" s="23" t="s">
        <v>231</v>
      </c>
      <c r="BM342" s="23" t="s">
        <v>551</v>
      </c>
    </row>
    <row r="343" spans="2:47" s="1" customFormat="1" ht="13.5">
      <c r="B343" s="40"/>
      <c r="C343" s="62"/>
      <c r="D343" s="200" t="s">
        <v>142</v>
      </c>
      <c r="E343" s="62"/>
      <c r="F343" s="201" t="s">
        <v>552</v>
      </c>
      <c r="G343" s="62"/>
      <c r="H343" s="62"/>
      <c r="I343" s="158"/>
      <c r="J343" s="62"/>
      <c r="K343" s="62"/>
      <c r="L343" s="60"/>
      <c r="M343" s="202"/>
      <c r="N343" s="41"/>
      <c r="O343" s="41"/>
      <c r="P343" s="41"/>
      <c r="Q343" s="41"/>
      <c r="R343" s="41"/>
      <c r="S343" s="41"/>
      <c r="T343" s="77"/>
      <c r="AT343" s="23" t="s">
        <v>142</v>
      </c>
      <c r="AU343" s="23" t="s">
        <v>82</v>
      </c>
    </row>
    <row r="344" spans="2:51" s="11" customFormat="1" ht="13.5">
      <c r="B344" s="203"/>
      <c r="C344" s="204"/>
      <c r="D344" s="205" t="s">
        <v>144</v>
      </c>
      <c r="E344" s="206" t="s">
        <v>21</v>
      </c>
      <c r="F344" s="207" t="s">
        <v>553</v>
      </c>
      <c r="G344" s="204"/>
      <c r="H344" s="208">
        <v>360</v>
      </c>
      <c r="I344" s="209"/>
      <c r="J344" s="204"/>
      <c r="K344" s="204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144</v>
      </c>
      <c r="AU344" s="214" t="s">
        <v>82</v>
      </c>
      <c r="AV344" s="11" t="s">
        <v>82</v>
      </c>
      <c r="AW344" s="11" t="s">
        <v>35</v>
      </c>
      <c r="AX344" s="11" t="s">
        <v>80</v>
      </c>
      <c r="AY344" s="214" t="s">
        <v>132</v>
      </c>
    </row>
    <row r="345" spans="2:65" s="1" customFormat="1" ht="22.5" customHeight="1">
      <c r="B345" s="40"/>
      <c r="C345" s="233" t="s">
        <v>554</v>
      </c>
      <c r="D345" s="233" t="s">
        <v>333</v>
      </c>
      <c r="E345" s="234" t="s">
        <v>555</v>
      </c>
      <c r="F345" s="235" t="s">
        <v>556</v>
      </c>
      <c r="G345" s="236" t="s">
        <v>217</v>
      </c>
      <c r="H345" s="237">
        <v>360</v>
      </c>
      <c r="I345" s="238"/>
      <c r="J345" s="239">
        <f>ROUND(I345*H345,2)</f>
        <v>0</v>
      </c>
      <c r="K345" s="235" t="s">
        <v>139</v>
      </c>
      <c r="L345" s="240"/>
      <c r="M345" s="241" t="s">
        <v>21</v>
      </c>
      <c r="N345" s="242" t="s">
        <v>43</v>
      </c>
      <c r="O345" s="41"/>
      <c r="P345" s="197">
        <f>O345*H345</f>
        <v>0</v>
      </c>
      <c r="Q345" s="197">
        <v>7E-05</v>
      </c>
      <c r="R345" s="197">
        <f>Q345*H345</f>
        <v>0.025199999999999997</v>
      </c>
      <c r="S345" s="197">
        <v>0</v>
      </c>
      <c r="T345" s="198">
        <f>S345*H345</f>
        <v>0</v>
      </c>
      <c r="AR345" s="23" t="s">
        <v>332</v>
      </c>
      <c r="AT345" s="23" t="s">
        <v>333</v>
      </c>
      <c r="AU345" s="23" t="s">
        <v>82</v>
      </c>
      <c r="AY345" s="23" t="s">
        <v>132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23" t="s">
        <v>80</v>
      </c>
      <c r="BK345" s="199">
        <f>ROUND(I345*H345,2)</f>
        <v>0</v>
      </c>
      <c r="BL345" s="23" t="s">
        <v>231</v>
      </c>
      <c r="BM345" s="23" t="s">
        <v>557</v>
      </c>
    </row>
    <row r="346" spans="2:47" s="1" customFormat="1" ht="13.5">
      <c r="B346" s="40"/>
      <c r="C346" s="62"/>
      <c r="D346" s="200" t="s">
        <v>142</v>
      </c>
      <c r="E346" s="62"/>
      <c r="F346" s="201" t="s">
        <v>556</v>
      </c>
      <c r="G346" s="62"/>
      <c r="H346" s="62"/>
      <c r="I346" s="158"/>
      <c r="J346" s="62"/>
      <c r="K346" s="62"/>
      <c r="L346" s="60"/>
      <c r="M346" s="202"/>
      <c r="N346" s="41"/>
      <c r="O346" s="41"/>
      <c r="P346" s="41"/>
      <c r="Q346" s="41"/>
      <c r="R346" s="41"/>
      <c r="S346" s="41"/>
      <c r="T346" s="77"/>
      <c r="AT346" s="23" t="s">
        <v>142</v>
      </c>
      <c r="AU346" s="23" t="s">
        <v>82</v>
      </c>
    </row>
    <row r="347" spans="2:51" s="11" customFormat="1" ht="13.5">
      <c r="B347" s="203"/>
      <c r="C347" s="204"/>
      <c r="D347" s="205" t="s">
        <v>144</v>
      </c>
      <c r="E347" s="206" t="s">
        <v>21</v>
      </c>
      <c r="F347" s="207" t="s">
        <v>553</v>
      </c>
      <c r="G347" s="204"/>
      <c r="H347" s="208">
        <v>360</v>
      </c>
      <c r="I347" s="209"/>
      <c r="J347" s="204"/>
      <c r="K347" s="204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144</v>
      </c>
      <c r="AU347" s="214" t="s">
        <v>82</v>
      </c>
      <c r="AV347" s="11" t="s">
        <v>82</v>
      </c>
      <c r="AW347" s="11" t="s">
        <v>35</v>
      </c>
      <c r="AX347" s="11" t="s">
        <v>80</v>
      </c>
      <c r="AY347" s="214" t="s">
        <v>132</v>
      </c>
    </row>
    <row r="348" spans="2:65" s="1" customFormat="1" ht="22.5" customHeight="1">
      <c r="B348" s="40"/>
      <c r="C348" s="188" t="s">
        <v>558</v>
      </c>
      <c r="D348" s="188" t="s">
        <v>135</v>
      </c>
      <c r="E348" s="189" t="s">
        <v>559</v>
      </c>
      <c r="F348" s="190" t="s">
        <v>560</v>
      </c>
      <c r="G348" s="191" t="s">
        <v>199</v>
      </c>
      <c r="H348" s="192">
        <v>120.6</v>
      </c>
      <c r="I348" s="193"/>
      <c r="J348" s="194">
        <f>ROUND(I348*H348,2)</f>
        <v>0</v>
      </c>
      <c r="K348" s="190" t="s">
        <v>139</v>
      </c>
      <c r="L348" s="60"/>
      <c r="M348" s="195" t="s">
        <v>21</v>
      </c>
      <c r="N348" s="196" t="s">
        <v>43</v>
      </c>
      <c r="O348" s="41"/>
      <c r="P348" s="197">
        <f>O348*H348</f>
        <v>0</v>
      </c>
      <c r="Q348" s="197">
        <v>2E-05</v>
      </c>
      <c r="R348" s="197">
        <f>Q348*H348</f>
        <v>0.002412</v>
      </c>
      <c r="S348" s="197">
        <v>0</v>
      </c>
      <c r="T348" s="198">
        <f>S348*H348</f>
        <v>0</v>
      </c>
      <c r="AR348" s="23" t="s">
        <v>231</v>
      </c>
      <c r="AT348" s="23" t="s">
        <v>135</v>
      </c>
      <c r="AU348" s="23" t="s">
        <v>82</v>
      </c>
      <c r="AY348" s="23" t="s">
        <v>132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23" t="s">
        <v>80</v>
      </c>
      <c r="BK348" s="199">
        <f>ROUND(I348*H348,2)</f>
        <v>0</v>
      </c>
      <c r="BL348" s="23" t="s">
        <v>231</v>
      </c>
      <c r="BM348" s="23" t="s">
        <v>561</v>
      </c>
    </row>
    <row r="349" spans="2:47" s="1" customFormat="1" ht="13.5">
      <c r="B349" s="40"/>
      <c r="C349" s="62"/>
      <c r="D349" s="200" t="s">
        <v>142</v>
      </c>
      <c r="E349" s="62"/>
      <c r="F349" s="201" t="s">
        <v>562</v>
      </c>
      <c r="G349" s="62"/>
      <c r="H349" s="62"/>
      <c r="I349" s="158"/>
      <c r="J349" s="62"/>
      <c r="K349" s="62"/>
      <c r="L349" s="60"/>
      <c r="M349" s="202"/>
      <c r="N349" s="41"/>
      <c r="O349" s="41"/>
      <c r="P349" s="41"/>
      <c r="Q349" s="41"/>
      <c r="R349" s="41"/>
      <c r="S349" s="41"/>
      <c r="T349" s="77"/>
      <c r="AT349" s="23" t="s">
        <v>142</v>
      </c>
      <c r="AU349" s="23" t="s">
        <v>82</v>
      </c>
    </row>
    <row r="350" spans="2:51" s="11" customFormat="1" ht="13.5">
      <c r="B350" s="203"/>
      <c r="C350" s="204"/>
      <c r="D350" s="205" t="s">
        <v>144</v>
      </c>
      <c r="E350" s="206" t="s">
        <v>21</v>
      </c>
      <c r="F350" s="207" t="s">
        <v>563</v>
      </c>
      <c r="G350" s="204"/>
      <c r="H350" s="208">
        <v>120.6</v>
      </c>
      <c r="I350" s="209"/>
      <c r="J350" s="204"/>
      <c r="K350" s="204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144</v>
      </c>
      <c r="AU350" s="214" t="s">
        <v>82</v>
      </c>
      <c r="AV350" s="11" t="s">
        <v>82</v>
      </c>
      <c r="AW350" s="11" t="s">
        <v>35</v>
      </c>
      <c r="AX350" s="11" t="s">
        <v>80</v>
      </c>
      <c r="AY350" s="214" t="s">
        <v>132</v>
      </c>
    </row>
    <row r="351" spans="2:65" s="1" customFormat="1" ht="22.5" customHeight="1">
      <c r="B351" s="40"/>
      <c r="C351" s="233" t="s">
        <v>564</v>
      </c>
      <c r="D351" s="233" t="s">
        <v>333</v>
      </c>
      <c r="E351" s="234" t="s">
        <v>565</v>
      </c>
      <c r="F351" s="235" t="s">
        <v>566</v>
      </c>
      <c r="G351" s="236" t="s">
        <v>217</v>
      </c>
      <c r="H351" s="237">
        <v>120.6</v>
      </c>
      <c r="I351" s="238"/>
      <c r="J351" s="239">
        <f>ROUND(I351*H351,2)</f>
        <v>0</v>
      </c>
      <c r="K351" s="235" t="s">
        <v>139</v>
      </c>
      <c r="L351" s="240"/>
      <c r="M351" s="241" t="s">
        <v>21</v>
      </c>
      <c r="N351" s="242" t="s">
        <v>43</v>
      </c>
      <c r="O351" s="41"/>
      <c r="P351" s="197">
        <f>O351*H351</f>
        <v>0</v>
      </c>
      <c r="Q351" s="197">
        <v>0.00018</v>
      </c>
      <c r="R351" s="197">
        <f>Q351*H351</f>
        <v>0.021708</v>
      </c>
      <c r="S351" s="197">
        <v>0</v>
      </c>
      <c r="T351" s="198">
        <f>S351*H351</f>
        <v>0</v>
      </c>
      <c r="AR351" s="23" t="s">
        <v>332</v>
      </c>
      <c r="AT351" s="23" t="s">
        <v>333</v>
      </c>
      <c r="AU351" s="23" t="s">
        <v>82</v>
      </c>
      <c r="AY351" s="23" t="s">
        <v>132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23" t="s">
        <v>80</v>
      </c>
      <c r="BK351" s="199">
        <f>ROUND(I351*H351,2)</f>
        <v>0</v>
      </c>
      <c r="BL351" s="23" t="s">
        <v>231</v>
      </c>
      <c r="BM351" s="23" t="s">
        <v>567</v>
      </c>
    </row>
    <row r="352" spans="2:47" s="1" customFormat="1" ht="13.5">
      <c r="B352" s="40"/>
      <c r="C352" s="62"/>
      <c r="D352" s="205" t="s">
        <v>142</v>
      </c>
      <c r="E352" s="62"/>
      <c r="F352" s="232" t="s">
        <v>566</v>
      </c>
      <c r="G352" s="62"/>
      <c r="H352" s="62"/>
      <c r="I352" s="158"/>
      <c r="J352" s="62"/>
      <c r="K352" s="62"/>
      <c r="L352" s="60"/>
      <c r="M352" s="202"/>
      <c r="N352" s="41"/>
      <c r="O352" s="41"/>
      <c r="P352" s="41"/>
      <c r="Q352" s="41"/>
      <c r="R352" s="41"/>
      <c r="S352" s="41"/>
      <c r="T352" s="77"/>
      <c r="AT352" s="23" t="s">
        <v>142</v>
      </c>
      <c r="AU352" s="23" t="s">
        <v>82</v>
      </c>
    </row>
    <row r="353" spans="2:65" s="1" customFormat="1" ht="31.5" customHeight="1">
      <c r="B353" s="40"/>
      <c r="C353" s="188" t="s">
        <v>568</v>
      </c>
      <c r="D353" s="188" t="s">
        <v>135</v>
      </c>
      <c r="E353" s="189" t="s">
        <v>569</v>
      </c>
      <c r="F353" s="190" t="s">
        <v>570</v>
      </c>
      <c r="G353" s="191" t="s">
        <v>138</v>
      </c>
      <c r="H353" s="192">
        <v>1192.137</v>
      </c>
      <c r="I353" s="193"/>
      <c r="J353" s="194">
        <f>ROUND(I353*H353,2)</f>
        <v>0</v>
      </c>
      <c r="K353" s="190" t="s">
        <v>139</v>
      </c>
      <c r="L353" s="60"/>
      <c r="M353" s="195" t="s">
        <v>21</v>
      </c>
      <c r="N353" s="196" t="s">
        <v>43</v>
      </c>
      <c r="O353" s="41"/>
      <c r="P353" s="197">
        <f>O353*H353</f>
        <v>0</v>
      </c>
      <c r="Q353" s="197">
        <v>0.00018</v>
      </c>
      <c r="R353" s="197">
        <f>Q353*H353</f>
        <v>0.21458466</v>
      </c>
      <c r="S353" s="197">
        <v>0</v>
      </c>
      <c r="T353" s="198">
        <f>S353*H353</f>
        <v>0</v>
      </c>
      <c r="AR353" s="23" t="s">
        <v>231</v>
      </c>
      <c r="AT353" s="23" t="s">
        <v>135</v>
      </c>
      <c r="AU353" s="23" t="s">
        <v>82</v>
      </c>
      <c r="AY353" s="23" t="s">
        <v>132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23" t="s">
        <v>80</v>
      </c>
      <c r="BK353" s="199">
        <f>ROUND(I353*H353,2)</f>
        <v>0</v>
      </c>
      <c r="BL353" s="23" t="s">
        <v>231</v>
      </c>
      <c r="BM353" s="23" t="s">
        <v>571</v>
      </c>
    </row>
    <row r="354" spans="2:47" s="1" customFormat="1" ht="27">
      <c r="B354" s="40"/>
      <c r="C354" s="62"/>
      <c r="D354" s="200" t="s">
        <v>142</v>
      </c>
      <c r="E354" s="62"/>
      <c r="F354" s="201" t="s">
        <v>572</v>
      </c>
      <c r="G354" s="62"/>
      <c r="H354" s="62"/>
      <c r="I354" s="158"/>
      <c r="J354" s="62"/>
      <c r="K354" s="62"/>
      <c r="L354" s="60"/>
      <c r="M354" s="202"/>
      <c r="N354" s="41"/>
      <c r="O354" s="41"/>
      <c r="P354" s="41"/>
      <c r="Q354" s="41"/>
      <c r="R354" s="41"/>
      <c r="S354" s="41"/>
      <c r="T354" s="77"/>
      <c r="AT354" s="23" t="s">
        <v>142</v>
      </c>
      <c r="AU354" s="23" t="s">
        <v>82</v>
      </c>
    </row>
    <row r="355" spans="2:51" s="11" customFormat="1" ht="13.5">
      <c r="B355" s="203"/>
      <c r="C355" s="204"/>
      <c r="D355" s="200" t="s">
        <v>144</v>
      </c>
      <c r="E355" s="215" t="s">
        <v>21</v>
      </c>
      <c r="F355" s="216" t="s">
        <v>378</v>
      </c>
      <c r="G355" s="204"/>
      <c r="H355" s="217">
        <v>409.886</v>
      </c>
      <c r="I355" s="209"/>
      <c r="J355" s="204"/>
      <c r="K355" s="204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144</v>
      </c>
      <c r="AU355" s="214" t="s">
        <v>82</v>
      </c>
      <c r="AV355" s="11" t="s">
        <v>82</v>
      </c>
      <c r="AW355" s="11" t="s">
        <v>35</v>
      </c>
      <c r="AX355" s="11" t="s">
        <v>72</v>
      </c>
      <c r="AY355" s="214" t="s">
        <v>132</v>
      </c>
    </row>
    <row r="356" spans="2:51" s="11" customFormat="1" ht="13.5">
      <c r="B356" s="203"/>
      <c r="C356" s="204"/>
      <c r="D356" s="200" t="s">
        <v>144</v>
      </c>
      <c r="E356" s="215" t="s">
        <v>21</v>
      </c>
      <c r="F356" s="216" t="s">
        <v>379</v>
      </c>
      <c r="G356" s="204"/>
      <c r="H356" s="217">
        <v>98.578</v>
      </c>
      <c r="I356" s="209"/>
      <c r="J356" s="204"/>
      <c r="K356" s="204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144</v>
      </c>
      <c r="AU356" s="214" t="s">
        <v>82</v>
      </c>
      <c r="AV356" s="11" t="s">
        <v>82</v>
      </c>
      <c r="AW356" s="11" t="s">
        <v>35</v>
      </c>
      <c r="AX356" s="11" t="s">
        <v>72</v>
      </c>
      <c r="AY356" s="214" t="s">
        <v>132</v>
      </c>
    </row>
    <row r="357" spans="2:51" s="11" customFormat="1" ht="13.5">
      <c r="B357" s="203"/>
      <c r="C357" s="204"/>
      <c r="D357" s="200" t="s">
        <v>144</v>
      </c>
      <c r="E357" s="215" t="s">
        <v>21</v>
      </c>
      <c r="F357" s="216" t="s">
        <v>380</v>
      </c>
      <c r="G357" s="204"/>
      <c r="H357" s="217">
        <v>106.533</v>
      </c>
      <c r="I357" s="209"/>
      <c r="J357" s="204"/>
      <c r="K357" s="204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144</v>
      </c>
      <c r="AU357" s="214" t="s">
        <v>82</v>
      </c>
      <c r="AV357" s="11" t="s">
        <v>82</v>
      </c>
      <c r="AW357" s="11" t="s">
        <v>35</v>
      </c>
      <c r="AX357" s="11" t="s">
        <v>72</v>
      </c>
      <c r="AY357" s="214" t="s">
        <v>132</v>
      </c>
    </row>
    <row r="358" spans="2:51" s="11" customFormat="1" ht="13.5">
      <c r="B358" s="203"/>
      <c r="C358" s="204"/>
      <c r="D358" s="200" t="s">
        <v>144</v>
      </c>
      <c r="E358" s="215" t="s">
        <v>21</v>
      </c>
      <c r="F358" s="216" t="s">
        <v>381</v>
      </c>
      <c r="G358" s="204"/>
      <c r="H358" s="217">
        <v>184.398</v>
      </c>
      <c r="I358" s="209"/>
      <c r="J358" s="204"/>
      <c r="K358" s="204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144</v>
      </c>
      <c r="AU358" s="214" t="s">
        <v>82</v>
      </c>
      <c r="AV358" s="11" t="s">
        <v>82</v>
      </c>
      <c r="AW358" s="11" t="s">
        <v>35</v>
      </c>
      <c r="AX358" s="11" t="s">
        <v>72</v>
      </c>
      <c r="AY358" s="214" t="s">
        <v>132</v>
      </c>
    </row>
    <row r="359" spans="2:51" s="11" customFormat="1" ht="13.5">
      <c r="B359" s="203"/>
      <c r="C359" s="204"/>
      <c r="D359" s="200" t="s">
        <v>144</v>
      </c>
      <c r="E359" s="215" t="s">
        <v>21</v>
      </c>
      <c r="F359" s="216" t="s">
        <v>382</v>
      </c>
      <c r="G359" s="204"/>
      <c r="H359" s="217">
        <v>123.12</v>
      </c>
      <c r="I359" s="209"/>
      <c r="J359" s="204"/>
      <c r="K359" s="204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144</v>
      </c>
      <c r="AU359" s="214" t="s">
        <v>82</v>
      </c>
      <c r="AV359" s="11" t="s">
        <v>82</v>
      </c>
      <c r="AW359" s="11" t="s">
        <v>35</v>
      </c>
      <c r="AX359" s="11" t="s">
        <v>72</v>
      </c>
      <c r="AY359" s="214" t="s">
        <v>132</v>
      </c>
    </row>
    <row r="360" spans="2:51" s="11" customFormat="1" ht="13.5">
      <c r="B360" s="203"/>
      <c r="C360" s="204"/>
      <c r="D360" s="200" t="s">
        <v>144</v>
      </c>
      <c r="E360" s="215" t="s">
        <v>21</v>
      </c>
      <c r="F360" s="216" t="s">
        <v>383</v>
      </c>
      <c r="G360" s="204"/>
      <c r="H360" s="217">
        <v>192.053</v>
      </c>
      <c r="I360" s="209"/>
      <c r="J360" s="204"/>
      <c r="K360" s="204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144</v>
      </c>
      <c r="AU360" s="214" t="s">
        <v>82</v>
      </c>
      <c r="AV360" s="11" t="s">
        <v>82</v>
      </c>
      <c r="AW360" s="11" t="s">
        <v>35</v>
      </c>
      <c r="AX360" s="11" t="s">
        <v>72</v>
      </c>
      <c r="AY360" s="214" t="s">
        <v>132</v>
      </c>
    </row>
    <row r="361" spans="2:51" s="11" customFormat="1" ht="13.5">
      <c r="B361" s="203"/>
      <c r="C361" s="204"/>
      <c r="D361" s="200" t="s">
        <v>144</v>
      </c>
      <c r="E361" s="215" t="s">
        <v>21</v>
      </c>
      <c r="F361" s="216" t="s">
        <v>573</v>
      </c>
      <c r="G361" s="204"/>
      <c r="H361" s="217">
        <v>57.284</v>
      </c>
      <c r="I361" s="209"/>
      <c r="J361" s="204"/>
      <c r="K361" s="204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144</v>
      </c>
      <c r="AU361" s="214" t="s">
        <v>82</v>
      </c>
      <c r="AV361" s="11" t="s">
        <v>82</v>
      </c>
      <c r="AW361" s="11" t="s">
        <v>35</v>
      </c>
      <c r="AX361" s="11" t="s">
        <v>72</v>
      </c>
      <c r="AY361" s="214" t="s">
        <v>132</v>
      </c>
    </row>
    <row r="362" spans="2:51" s="13" customFormat="1" ht="13.5">
      <c r="B362" s="243"/>
      <c r="C362" s="244"/>
      <c r="D362" s="200" t="s">
        <v>144</v>
      </c>
      <c r="E362" s="245" t="s">
        <v>21</v>
      </c>
      <c r="F362" s="246" t="s">
        <v>385</v>
      </c>
      <c r="G362" s="244"/>
      <c r="H362" s="247">
        <v>1171.852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AT362" s="253" t="s">
        <v>144</v>
      </c>
      <c r="AU362" s="253" t="s">
        <v>82</v>
      </c>
      <c r="AV362" s="13" t="s">
        <v>151</v>
      </c>
      <c r="AW362" s="13" t="s">
        <v>35</v>
      </c>
      <c r="AX362" s="13" t="s">
        <v>72</v>
      </c>
      <c r="AY362" s="253" t="s">
        <v>132</v>
      </c>
    </row>
    <row r="363" spans="2:51" s="11" customFormat="1" ht="13.5">
      <c r="B363" s="203"/>
      <c r="C363" s="204"/>
      <c r="D363" s="200" t="s">
        <v>144</v>
      </c>
      <c r="E363" s="215" t="s">
        <v>21</v>
      </c>
      <c r="F363" s="216" t="s">
        <v>400</v>
      </c>
      <c r="G363" s="204"/>
      <c r="H363" s="217">
        <v>-1.5</v>
      </c>
      <c r="I363" s="209"/>
      <c r="J363" s="204"/>
      <c r="K363" s="204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144</v>
      </c>
      <c r="AU363" s="214" t="s">
        <v>82</v>
      </c>
      <c r="AV363" s="11" t="s">
        <v>82</v>
      </c>
      <c r="AW363" s="11" t="s">
        <v>35</v>
      </c>
      <c r="AX363" s="11" t="s">
        <v>72</v>
      </c>
      <c r="AY363" s="214" t="s">
        <v>132</v>
      </c>
    </row>
    <row r="364" spans="2:51" s="11" customFormat="1" ht="13.5">
      <c r="B364" s="203"/>
      <c r="C364" s="204"/>
      <c r="D364" s="200" t="s">
        <v>144</v>
      </c>
      <c r="E364" s="215" t="s">
        <v>21</v>
      </c>
      <c r="F364" s="216" t="s">
        <v>574</v>
      </c>
      <c r="G364" s="204"/>
      <c r="H364" s="217">
        <v>-1.59</v>
      </c>
      <c r="I364" s="209"/>
      <c r="J364" s="204"/>
      <c r="K364" s="204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144</v>
      </c>
      <c r="AU364" s="214" t="s">
        <v>82</v>
      </c>
      <c r="AV364" s="11" t="s">
        <v>82</v>
      </c>
      <c r="AW364" s="11" t="s">
        <v>35</v>
      </c>
      <c r="AX364" s="11" t="s">
        <v>72</v>
      </c>
      <c r="AY364" s="214" t="s">
        <v>132</v>
      </c>
    </row>
    <row r="365" spans="2:51" s="12" customFormat="1" ht="13.5">
      <c r="B365" s="218"/>
      <c r="C365" s="219"/>
      <c r="D365" s="200" t="s">
        <v>144</v>
      </c>
      <c r="E365" s="220" t="s">
        <v>21</v>
      </c>
      <c r="F365" s="221" t="s">
        <v>159</v>
      </c>
      <c r="G365" s="219"/>
      <c r="H365" s="222">
        <v>1168.762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144</v>
      </c>
      <c r="AU365" s="228" t="s">
        <v>82</v>
      </c>
      <c r="AV365" s="12" t="s">
        <v>140</v>
      </c>
      <c r="AW365" s="12" t="s">
        <v>35</v>
      </c>
      <c r="AX365" s="12" t="s">
        <v>80</v>
      </c>
      <c r="AY365" s="228" t="s">
        <v>132</v>
      </c>
    </row>
    <row r="366" spans="2:51" s="11" customFormat="1" ht="13.5">
      <c r="B366" s="203"/>
      <c r="C366" s="204"/>
      <c r="D366" s="205" t="s">
        <v>144</v>
      </c>
      <c r="E366" s="204"/>
      <c r="F366" s="207" t="s">
        <v>575</v>
      </c>
      <c r="G366" s="204"/>
      <c r="H366" s="208">
        <v>1192.137</v>
      </c>
      <c r="I366" s="209"/>
      <c r="J366" s="204"/>
      <c r="K366" s="204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144</v>
      </c>
      <c r="AU366" s="214" t="s">
        <v>82</v>
      </c>
      <c r="AV366" s="11" t="s">
        <v>82</v>
      </c>
      <c r="AW366" s="11" t="s">
        <v>6</v>
      </c>
      <c r="AX366" s="11" t="s">
        <v>80</v>
      </c>
      <c r="AY366" s="214" t="s">
        <v>132</v>
      </c>
    </row>
    <row r="367" spans="2:65" s="1" customFormat="1" ht="22.5" customHeight="1">
      <c r="B367" s="40"/>
      <c r="C367" s="188" t="s">
        <v>576</v>
      </c>
      <c r="D367" s="188" t="s">
        <v>135</v>
      </c>
      <c r="E367" s="189" t="s">
        <v>577</v>
      </c>
      <c r="F367" s="190" t="s">
        <v>578</v>
      </c>
      <c r="G367" s="191" t="s">
        <v>217</v>
      </c>
      <c r="H367" s="192">
        <v>16</v>
      </c>
      <c r="I367" s="193"/>
      <c r="J367" s="194">
        <f>ROUND(I367*H367,2)</f>
        <v>0</v>
      </c>
      <c r="K367" s="190" t="s">
        <v>139</v>
      </c>
      <c r="L367" s="60"/>
      <c r="M367" s="195" t="s">
        <v>21</v>
      </c>
      <c r="N367" s="196" t="s">
        <v>43</v>
      </c>
      <c r="O367" s="41"/>
      <c r="P367" s="197">
        <f>O367*H367</f>
        <v>0</v>
      </c>
      <c r="Q367" s="197">
        <v>1E-05</v>
      </c>
      <c r="R367" s="197">
        <f>Q367*H367</f>
        <v>0.00016</v>
      </c>
      <c r="S367" s="197">
        <v>0</v>
      </c>
      <c r="T367" s="198">
        <f>S367*H367</f>
        <v>0</v>
      </c>
      <c r="AR367" s="23" t="s">
        <v>231</v>
      </c>
      <c r="AT367" s="23" t="s">
        <v>135</v>
      </c>
      <c r="AU367" s="23" t="s">
        <v>82</v>
      </c>
      <c r="AY367" s="23" t="s">
        <v>132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23" t="s">
        <v>80</v>
      </c>
      <c r="BK367" s="199">
        <f>ROUND(I367*H367,2)</f>
        <v>0</v>
      </c>
      <c r="BL367" s="23" t="s">
        <v>231</v>
      </c>
      <c r="BM367" s="23" t="s">
        <v>579</v>
      </c>
    </row>
    <row r="368" spans="2:47" s="1" customFormat="1" ht="40.5">
      <c r="B368" s="40"/>
      <c r="C368" s="62"/>
      <c r="D368" s="205" t="s">
        <v>142</v>
      </c>
      <c r="E368" s="62"/>
      <c r="F368" s="232" t="s">
        <v>580</v>
      </c>
      <c r="G368" s="62"/>
      <c r="H368" s="62"/>
      <c r="I368" s="158"/>
      <c r="J368" s="62"/>
      <c r="K368" s="62"/>
      <c r="L368" s="60"/>
      <c r="M368" s="202"/>
      <c r="N368" s="41"/>
      <c r="O368" s="41"/>
      <c r="P368" s="41"/>
      <c r="Q368" s="41"/>
      <c r="R368" s="41"/>
      <c r="S368" s="41"/>
      <c r="T368" s="77"/>
      <c r="AT368" s="23" t="s">
        <v>142</v>
      </c>
      <c r="AU368" s="23" t="s">
        <v>82</v>
      </c>
    </row>
    <row r="369" spans="2:65" s="1" customFormat="1" ht="22.5" customHeight="1">
      <c r="B369" s="40"/>
      <c r="C369" s="233" t="s">
        <v>581</v>
      </c>
      <c r="D369" s="233" t="s">
        <v>333</v>
      </c>
      <c r="E369" s="234" t="s">
        <v>582</v>
      </c>
      <c r="F369" s="235" t="s">
        <v>583</v>
      </c>
      <c r="G369" s="236" t="s">
        <v>217</v>
      </c>
      <c r="H369" s="237">
        <v>16</v>
      </c>
      <c r="I369" s="238"/>
      <c r="J369" s="239">
        <f>ROUND(I369*H369,2)</f>
        <v>0</v>
      </c>
      <c r="K369" s="235" t="s">
        <v>139</v>
      </c>
      <c r="L369" s="240"/>
      <c r="M369" s="241" t="s">
        <v>21</v>
      </c>
      <c r="N369" s="242" t="s">
        <v>43</v>
      </c>
      <c r="O369" s="41"/>
      <c r="P369" s="197">
        <f>O369*H369</f>
        <v>0</v>
      </c>
      <c r="Q369" s="197">
        <v>0.0012</v>
      </c>
      <c r="R369" s="197">
        <f>Q369*H369</f>
        <v>0.0192</v>
      </c>
      <c r="S369" s="197">
        <v>0</v>
      </c>
      <c r="T369" s="198">
        <f>S369*H369</f>
        <v>0</v>
      </c>
      <c r="AR369" s="23" t="s">
        <v>332</v>
      </c>
      <c r="AT369" s="23" t="s">
        <v>333</v>
      </c>
      <c r="AU369" s="23" t="s">
        <v>82</v>
      </c>
      <c r="AY369" s="23" t="s">
        <v>132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23" t="s">
        <v>80</v>
      </c>
      <c r="BK369" s="199">
        <f>ROUND(I369*H369,2)</f>
        <v>0</v>
      </c>
      <c r="BL369" s="23" t="s">
        <v>231</v>
      </c>
      <c r="BM369" s="23" t="s">
        <v>584</v>
      </c>
    </row>
    <row r="370" spans="2:47" s="1" customFormat="1" ht="13.5">
      <c r="B370" s="40"/>
      <c r="C370" s="62"/>
      <c r="D370" s="200" t="s">
        <v>142</v>
      </c>
      <c r="E370" s="62"/>
      <c r="F370" s="201" t="s">
        <v>585</v>
      </c>
      <c r="G370" s="62"/>
      <c r="H370" s="62"/>
      <c r="I370" s="158"/>
      <c r="J370" s="62"/>
      <c r="K370" s="62"/>
      <c r="L370" s="60"/>
      <c r="M370" s="202"/>
      <c r="N370" s="41"/>
      <c r="O370" s="41"/>
      <c r="P370" s="41"/>
      <c r="Q370" s="41"/>
      <c r="R370" s="41"/>
      <c r="S370" s="41"/>
      <c r="T370" s="77"/>
      <c r="AT370" s="23" t="s">
        <v>142</v>
      </c>
      <c r="AU370" s="23" t="s">
        <v>82</v>
      </c>
    </row>
    <row r="371" spans="2:51" s="11" customFormat="1" ht="13.5">
      <c r="B371" s="203"/>
      <c r="C371" s="204"/>
      <c r="D371" s="205" t="s">
        <v>144</v>
      </c>
      <c r="E371" s="206" t="s">
        <v>21</v>
      </c>
      <c r="F371" s="207" t="s">
        <v>586</v>
      </c>
      <c r="G371" s="204"/>
      <c r="H371" s="208">
        <v>16</v>
      </c>
      <c r="I371" s="209"/>
      <c r="J371" s="204"/>
      <c r="K371" s="204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144</v>
      </c>
      <c r="AU371" s="214" t="s">
        <v>82</v>
      </c>
      <c r="AV371" s="11" t="s">
        <v>82</v>
      </c>
      <c r="AW371" s="11" t="s">
        <v>35</v>
      </c>
      <c r="AX371" s="11" t="s">
        <v>80</v>
      </c>
      <c r="AY371" s="214" t="s">
        <v>132</v>
      </c>
    </row>
    <row r="372" spans="2:65" s="1" customFormat="1" ht="22.5" customHeight="1">
      <c r="B372" s="40"/>
      <c r="C372" s="188" t="s">
        <v>587</v>
      </c>
      <c r="D372" s="188" t="s">
        <v>135</v>
      </c>
      <c r="E372" s="189" t="s">
        <v>588</v>
      </c>
      <c r="F372" s="190" t="s">
        <v>589</v>
      </c>
      <c r="G372" s="191" t="s">
        <v>217</v>
      </c>
      <c r="H372" s="192">
        <v>12</v>
      </c>
      <c r="I372" s="193"/>
      <c r="J372" s="194">
        <f>ROUND(I372*H372,2)</f>
        <v>0</v>
      </c>
      <c r="K372" s="190" t="s">
        <v>139</v>
      </c>
      <c r="L372" s="60"/>
      <c r="M372" s="195" t="s">
        <v>21</v>
      </c>
      <c r="N372" s="196" t="s">
        <v>43</v>
      </c>
      <c r="O372" s="41"/>
      <c r="P372" s="197">
        <f>O372*H372</f>
        <v>0</v>
      </c>
      <c r="Q372" s="197">
        <v>0</v>
      </c>
      <c r="R372" s="197">
        <f>Q372*H372</f>
        <v>0</v>
      </c>
      <c r="S372" s="197">
        <v>0</v>
      </c>
      <c r="T372" s="198">
        <f>S372*H372</f>
        <v>0</v>
      </c>
      <c r="AR372" s="23" t="s">
        <v>231</v>
      </c>
      <c r="AT372" s="23" t="s">
        <v>135</v>
      </c>
      <c r="AU372" s="23" t="s">
        <v>82</v>
      </c>
      <c r="AY372" s="23" t="s">
        <v>132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23" t="s">
        <v>80</v>
      </c>
      <c r="BK372" s="199">
        <f>ROUND(I372*H372,2)</f>
        <v>0</v>
      </c>
      <c r="BL372" s="23" t="s">
        <v>231</v>
      </c>
      <c r="BM372" s="23" t="s">
        <v>590</v>
      </c>
    </row>
    <row r="373" spans="2:47" s="1" customFormat="1" ht="27">
      <c r="B373" s="40"/>
      <c r="C373" s="62"/>
      <c r="D373" s="200" t="s">
        <v>142</v>
      </c>
      <c r="E373" s="62"/>
      <c r="F373" s="201" t="s">
        <v>591</v>
      </c>
      <c r="G373" s="62"/>
      <c r="H373" s="62"/>
      <c r="I373" s="158"/>
      <c r="J373" s="62"/>
      <c r="K373" s="62"/>
      <c r="L373" s="60"/>
      <c r="M373" s="202"/>
      <c r="N373" s="41"/>
      <c r="O373" s="41"/>
      <c r="P373" s="41"/>
      <c r="Q373" s="41"/>
      <c r="R373" s="41"/>
      <c r="S373" s="41"/>
      <c r="T373" s="77"/>
      <c r="AT373" s="23" t="s">
        <v>142</v>
      </c>
      <c r="AU373" s="23" t="s">
        <v>82</v>
      </c>
    </row>
    <row r="374" spans="2:51" s="11" customFormat="1" ht="13.5">
      <c r="B374" s="203"/>
      <c r="C374" s="204"/>
      <c r="D374" s="200" t="s">
        <v>144</v>
      </c>
      <c r="E374" s="215" t="s">
        <v>21</v>
      </c>
      <c r="F374" s="216" t="s">
        <v>592</v>
      </c>
      <c r="G374" s="204"/>
      <c r="H374" s="217">
        <v>5</v>
      </c>
      <c r="I374" s="209"/>
      <c r="J374" s="204"/>
      <c r="K374" s="204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144</v>
      </c>
      <c r="AU374" s="214" t="s">
        <v>82</v>
      </c>
      <c r="AV374" s="11" t="s">
        <v>82</v>
      </c>
      <c r="AW374" s="11" t="s">
        <v>35</v>
      </c>
      <c r="AX374" s="11" t="s">
        <v>72</v>
      </c>
      <c r="AY374" s="214" t="s">
        <v>132</v>
      </c>
    </row>
    <row r="375" spans="2:51" s="11" customFormat="1" ht="13.5">
      <c r="B375" s="203"/>
      <c r="C375" s="204"/>
      <c r="D375" s="200" t="s">
        <v>144</v>
      </c>
      <c r="E375" s="215" t="s">
        <v>21</v>
      </c>
      <c r="F375" s="216" t="s">
        <v>593</v>
      </c>
      <c r="G375" s="204"/>
      <c r="H375" s="217">
        <v>7</v>
      </c>
      <c r="I375" s="209"/>
      <c r="J375" s="204"/>
      <c r="K375" s="204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144</v>
      </c>
      <c r="AU375" s="214" t="s">
        <v>82</v>
      </c>
      <c r="AV375" s="11" t="s">
        <v>82</v>
      </c>
      <c r="AW375" s="11" t="s">
        <v>35</v>
      </c>
      <c r="AX375" s="11" t="s">
        <v>72</v>
      </c>
      <c r="AY375" s="214" t="s">
        <v>132</v>
      </c>
    </row>
    <row r="376" spans="2:51" s="12" customFormat="1" ht="13.5">
      <c r="B376" s="218"/>
      <c r="C376" s="219"/>
      <c r="D376" s="205" t="s">
        <v>144</v>
      </c>
      <c r="E376" s="229" t="s">
        <v>21</v>
      </c>
      <c r="F376" s="230" t="s">
        <v>159</v>
      </c>
      <c r="G376" s="219"/>
      <c r="H376" s="231">
        <v>12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144</v>
      </c>
      <c r="AU376" s="228" t="s">
        <v>82</v>
      </c>
      <c r="AV376" s="12" t="s">
        <v>140</v>
      </c>
      <c r="AW376" s="12" t="s">
        <v>35</v>
      </c>
      <c r="AX376" s="12" t="s">
        <v>80</v>
      </c>
      <c r="AY376" s="228" t="s">
        <v>132</v>
      </c>
    </row>
    <row r="377" spans="2:65" s="1" customFormat="1" ht="22.5" customHeight="1">
      <c r="B377" s="40"/>
      <c r="C377" s="233" t="s">
        <v>594</v>
      </c>
      <c r="D377" s="233" t="s">
        <v>333</v>
      </c>
      <c r="E377" s="234" t="s">
        <v>595</v>
      </c>
      <c r="F377" s="235" t="s">
        <v>596</v>
      </c>
      <c r="G377" s="236" t="s">
        <v>217</v>
      </c>
      <c r="H377" s="237">
        <v>7</v>
      </c>
      <c r="I377" s="238"/>
      <c r="J377" s="239">
        <f>ROUND(I377*H377,2)</f>
        <v>0</v>
      </c>
      <c r="K377" s="235" t="s">
        <v>139</v>
      </c>
      <c r="L377" s="240"/>
      <c r="M377" s="241" t="s">
        <v>21</v>
      </c>
      <c r="N377" s="242" t="s">
        <v>43</v>
      </c>
      <c r="O377" s="41"/>
      <c r="P377" s="197">
        <f>O377*H377</f>
        <v>0</v>
      </c>
      <c r="Q377" s="197">
        <v>0.005</v>
      </c>
      <c r="R377" s="197">
        <f>Q377*H377</f>
        <v>0.035</v>
      </c>
      <c r="S377" s="197">
        <v>0</v>
      </c>
      <c r="T377" s="198">
        <f>S377*H377</f>
        <v>0</v>
      </c>
      <c r="AR377" s="23" t="s">
        <v>332</v>
      </c>
      <c r="AT377" s="23" t="s">
        <v>333</v>
      </c>
      <c r="AU377" s="23" t="s">
        <v>82</v>
      </c>
      <c r="AY377" s="23" t="s">
        <v>132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23" t="s">
        <v>80</v>
      </c>
      <c r="BK377" s="199">
        <f>ROUND(I377*H377,2)</f>
        <v>0</v>
      </c>
      <c r="BL377" s="23" t="s">
        <v>231</v>
      </c>
      <c r="BM377" s="23" t="s">
        <v>597</v>
      </c>
    </row>
    <row r="378" spans="2:47" s="1" customFormat="1" ht="13.5">
      <c r="B378" s="40"/>
      <c r="C378" s="62"/>
      <c r="D378" s="205" t="s">
        <v>142</v>
      </c>
      <c r="E378" s="62"/>
      <c r="F378" s="232" t="s">
        <v>598</v>
      </c>
      <c r="G378" s="62"/>
      <c r="H378" s="62"/>
      <c r="I378" s="158"/>
      <c r="J378" s="62"/>
      <c r="K378" s="62"/>
      <c r="L378" s="60"/>
      <c r="M378" s="202"/>
      <c r="N378" s="41"/>
      <c r="O378" s="41"/>
      <c r="P378" s="41"/>
      <c r="Q378" s="41"/>
      <c r="R378" s="41"/>
      <c r="S378" s="41"/>
      <c r="T378" s="77"/>
      <c r="AT378" s="23" t="s">
        <v>142</v>
      </c>
      <c r="AU378" s="23" t="s">
        <v>82</v>
      </c>
    </row>
    <row r="379" spans="2:65" s="1" customFormat="1" ht="22.5" customHeight="1">
      <c r="B379" s="40"/>
      <c r="C379" s="233" t="s">
        <v>599</v>
      </c>
      <c r="D379" s="233" t="s">
        <v>333</v>
      </c>
      <c r="E379" s="234" t="s">
        <v>600</v>
      </c>
      <c r="F379" s="235" t="s">
        <v>601</v>
      </c>
      <c r="G379" s="236" t="s">
        <v>217</v>
      </c>
      <c r="H379" s="237">
        <v>5</v>
      </c>
      <c r="I379" s="238"/>
      <c r="J379" s="239">
        <f>ROUND(I379*H379,2)</f>
        <v>0</v>
      </c>
      <c r="K379" s="235" t="s">
        <v>139</v>
      </c>
      <c r="L379" s="240"/>
      <c r="M379" s="241" t="s">
        <v>21</v>
      </c>
      <c r="N379" s="242" t="s">
        <v>43</v>
      </c>
      <c r="O379" s="41"/>
      <c r="P379" s="197">
        <f>O379*H379</f>
        <v>0</v>
      </c>
      <c r="Q379" s="197">
        <v>0.0007</v>
      </c>
      <c r="R379" s="197">
        <f>Q379*H379</f>
        <v>0.0035</v>
      </c>
      <c r="S379" s="197">
        <v>0</v>
      </c>
      <c r="T379" s="198">
        <f>S379*H379</f>
        <v>0</v>
      </c>
      <c r="AR379" s="23" t="s">
        <v>332</v>
      </c>
      <c r="AT379" s="23" t="s">
        <v>333</v>
      </c>
      <c r="AU379" s="23" t="s">
        <v>82</v>
      </c>
      <c r="AY379" s="23" t="s">
        <v>132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23" t="s">
        <v>80</v>
      </c>
      <c r="BK379" s="199">
        <f>ROUND(I379*H379,2)</f>
        <v>0</v>
      </c>
      <c r="BL379" s="23" t="s">
        <v>231</v>
      </c>
      <c r="BM379" s="23" t="s">
        <v>602</v>
      </c>
    </row>
    <row r="380" spans="2:47" s="1" customFormat="1" ht="13.5">
      <c r="B380" s="40"/>
      <c r="C380" s="62"/>
      <c r="D380" s="205" t="s">
        <v>142</v>
      </c>
      <c r="E380" s="62"/>
      <c r="F380" s="232" t="s">
        <v>603</v>
      </c>
      <c r="G380" s="62"/>
      <c r="H380" s="62"/>
      <c r="I380" s="158"/>
      <c r="J380" s="62"/>
      <c r="K380" s="62"/>
      <c r="L380" s="60"/>
      <c r="M380" s="202"/>
      <c r="N380" s="41"/>
      <c r="O380" s="41"/>
      <c r="P380" s="41"/>
      <c r="Q380" s="41"/>
      <c r="R380" s="41"/>
      <c r="S380" s="41"/>
      <c r="T380" s="77"/>
      <c r="AT380" s="23" t="s">
        <v>142</v>
      </c>
      <c r="AU380" s="23" t="s">
        <v>82</v>
      </c>
    </row>
    <row r="381" spans="2:65" s="1" customFormat="1" ht="22.5" customHeight="1">
      <c r="B381" s="40"/>
      <c r="C381" s="188" t="s">
        <v>604</v>
      </c>
      <c r="D381" s="188" t="s">
        <v>135</v>
      </c>
      <c r="E381" s="189" t="s">
        <v>605</v>
      </c>
      <c r="F381" s="190" t="s">
        <v>606</v>
      </c>
      <c r="G381" s="191" t="s">
        <v>138</v>
      </c>
      <c r="H381" s="192">
        <v>1157.782</v>
      </c>
      <c r="I381" s="193"/>
      <c r="J381" s="194">
        <f>ROUND(I381*H381,2)</f>
        <v>0</v>
      </c>
      <c r="K381" s="190" t="s">
        <v>139</v>
      </c>
      <c r="L381" s="60"/>
      <c r="M381" s="195" t="s">
        <v>21</v>
      </c>
      <c r="N381" s="196" t="s">
        <v>43</v>
      </c>
      <c r="O381" s="41"/>
      <c r="P381" s="197">
        <f>O381*H381</f>
        <v>0</v>
      </c>
      <c r="Q381" s="197">
        <v>0</v>
      </c>
      <c r="R381" s="197">
        <f>Q381*H381</f>
        <v>0</v>
      </c>
      <c r="S381" s="197">
        <v>0.0095</v>
      </c>
      <c r="T381" s="198">
        <f>S381*H381</f>
        <v>10.998928999999999</v>
      </c>
      <c r="AR381" s="23" t="s">
        <v>231</v>
      </c>
      <c r="AT381" s="23" t="s">
        <v>135</v>
      </c>
      <c r="AU381" s="23" t="s">
        <v>82</v>
      </c>
      <c r="AY381" s="23" t="s">
        <v>132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23" t="s">
        <v>80</v>
      </c>
      <c r="BK381" s="199">
        <f>ROUND(I381*H381,2)</f>
        <v>0</v>
      </c>
      <c r="BL381" s="23" t="s">
        <v>231</v>
      </c>
      <c r="BM381" s="23" t="s">
        <v>607</v>
      </c>
    </row>
    <row r="382" spans="2:47" s="1" customFormat="1" ht="13.5">
      <c r="B382" s="40"/>
      <c r="C382" s="62"/>
      <c r="D382" s="200" t="s">
        <v>142</v>
      </c>
      <c r="E382" s="62"/>
      <c r="F382" s="201" t="s">
        <v>608</v>
      </c>
      <c r="G382" s="62"/>
      <c r="H382" s="62"/>
      <c r="I382" s="158"/>
      <c r="J382" s="62"/>
      <c r="K382" s="62"/>
      <c r="L382" s="60"/>
      <c r="M382" s="202"/>
      <c r="N382" s="41"/>
      <c r="O382" s="41"/>
      <c r="P382" s="41"/>
      <c r="Q382" s="41"/>
      <c r="R382" s="41"/>
      <c r="S382" s="41"/>
      <c r="T382" s="77"/>
      <c r="AT382" s="23" t="s">
        <v>142</v>
      </c>
      <c r="AU382" s="23" t="s">
        <v>82</v>
      </c>
    </row>
    <row r="383" spans="2:51" s="11" customFormat="1" ht="13.5">
      <c r="B383" s="203"/>
      <c r="C383" s="204"/>
      <c r="D383" s="200" t="s">
        <v>144</v>
      </c>
      <c r="E383" s="215" t="s">
        <v>21</v>
      </c>
      <c r="F383" s="216" t="s">
        <v>378</v>
      </c>
      <c r="G383" s="204"/>
      <c r="H383" s="217">
        <v>409.886</v>
      </c>
      <c r="I383" s="209"/>
      <c r="J383" s="204"/>
      <c r="K383" s="204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144</v>
      </c>
      <c r="AU383" s="214" t="s">
        <v>82</v>
      </c>
      <c r="AV383" s="11" t="s">
        <v>82</v>
      </c>
      <c r="AW383" s="11" t="s">
        <v>35</v>
      </c>
      <c r="AX383" s="11" t="s">
        <v>72</v>
      </c>
      <c r="AY383" s="214" t="s">
        <v>132</v>
      </c>
    </row>
    <row r="384" spans="2:51" s="11" customFormat="1" ht="13.5">
      <c r="B384" s="203"/>
      <c r="C384" s="204"/>
      <c r="D384" s="200" t="s">
        <v>144</v>
      </c>
      <c r="E384" s="215" t="s">
        <v>21</v>
      </c>
      <c r="F384" s="216" t="s">
        <v>379</v>
      </c>
      <c r="G384" s="204"/>
      <c r="H384" s="217">
        <v>98.578</v>
      </c>
      <c r="I384" s="209"/>
      <c r="J384" s="204"/>
      <c r="K384" s="204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144</v>
      </c>
      <c r="AU384" s="214" t="s">
        <v>82</v>
      </c>
      <c r="AV384" s="11" t="s">
        <v>82</v>
      </c>
      <c r="AW384" s="11" t="s">
        <v>35</v>
      </c>
      <c r="AX384" s="11" t="s">
        <v>72</v>
      </c>
      <c r="AY384" s="214" t="s">
        <v>132</v>
      </c>
    </row>
    <row r="385" spans="2:51" s="11" customFormat="1" ht="13.5">
      <c r="B385" s="203"/>
      <c r="C385" s="204"/>
      <c r="D385" s="200" t="s">
        <v>144</v>
      </c>
      <c r="E385" s="215" t="s">
        <v>21</v>
      </c>
      <c r="F385" s="216" t="s">
        <v>380</v>
      </c>
      <c r="G385" s="204"/>
      <c r="H385" s="217">
        <v>106.533</v>
      </c>
      <c r="I385" s="209"/>
      <c r="J385" s="204"/>
      <c r="K385" s="204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144</v>
      </c>
      <c r="AU385" s="214" t="s">
        <v>82</v>
      </c>
      <c r="AV385" s="11" t="s">
        <v>82</v>
      </c>
      <c r="AW385" s="11" t="s">
        <v>35</v>
      </c>
      <c r="AX385" s="11" t="s">
        <v>72</v>
      </c>
      <c r="AY385" s="214" t="s">
        <v>132</v>
      </c>
    </row>
    <row r="386" spans="2:51" s="11" customFormat="1" ht="13.5">
      <c r="B386" s="203"/>
      <c r="C386" s="204"/>
      <c r="D386" s="200" t="s">
        <v>144</v>
      </c>
      <c r="E386" s="215" t="s">
        <v>21</v>
      </c>
      <c r="F386" s="216" t="s">
        <v>381</v>
      </c>
      <c r="G386" s="204"/>
      <c r="H386" s="217">
        <v>184.398</v>
      </c>
      <c r="I386" s="209"/>
      <c r="J386" s="204"/>
      <c r="K386" s="204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144</v>
      </c>
      <c r="AU386" s="214" t="s">
        <v>82</v>
      </c>
      <c r="AV386" s="11" t="s">
        <v>82</v>
      </c>
      <c r="AW386" s="11" t="s">
        <v>35</v>
      </c>
      <c r="AX386" s="11" t="s">
        <v>72</v>
      </c>
      <c r="AY386" s="214" t="s">
        <v>132</v>
      </c>
    </row>
    <row r="387" spans="2:51" s="11" customFormat="1" ht="13.5">
      <c r="B387" s="203"/>
      <c r="C387" s="204"/>
      <c r="D387" s="200" t="s">
        <v>144</v>
      </c>
      <c r="E387" s="215" t="s">
        <v>21</v>
      </c>
      <c r="F387" s="216" t="s">
        <v>382</v>
      </c>
      <c r="G387" s="204"/>
      <c r="H387" s="217">
        <v>123.12</v>
      </c>
      <c r="I387" s="209"/>
      <c r="J387" s="204"/>
      <c r="K387" s="204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144</v>
      </c>
      <c r="AU387" s="214" t="s">
        <v>82</v>
      </c>
      <c r="AV387" s="11" t="s">
        <v>82</v>
      </c>
      <c r="AW387" s="11" t="s">
        <v>35</v>
      </c>
      <c r="AX387" s="11" t="s">
        <v>72</v>
      </c>
      <c r="AY387" s="214" t="s">
        <v>132</v>
      </c>
    </row>
    <row r="388" spans="2:51" s="11" customFormat="1" ht="13.5">
      <c r="B388" s="203"/>
      <c r="C388" s="204"/>
      <c r="D388" s="200" t="s">
        <v>144</v>
      </c>
      <c r="E388" s="215" t="s">
        <v>21</v>
      </c>
      <c r="F388" s="216" t="s">
        <v>383</v>
      </c>
      <c r="G388" s="204"/>
      <c r="H388" s="217">
        <v>192.053</v>
      </c>
      <c r="I388" s="209"/>
      <c r="J388" s="204"/>
      <c r="K388" s="204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144</v>
      </c>
      <c r="AU388" s="214" t="s">
        <v>82</v>
      </c>
      <c r="AV388" s="11" t="s">
        <v>82</v>
      </c>
      <c r="AW388" s="11" t="s">
        <v>35</v>
      </c>
      <c r="AX388" s="11" t="s">
        <v>72</v>
      </c>
      <c r="AY388" s="214" t="s">
        <v>132</v>
      </c>
    </row>
    <row r="389" spans="2:51" s="11" customFormat="1" ht="13.5">
      <c r="B389" s="203"/>
      <c r="C389" s="204"/>
      <c r="D389" s="200" t="s">
        <v>144</v>
      </c>
      <c r="E389" s="215" t="s">
        <v>21</v>
      </c>
      <c r="F389" s="216" t="s">
        <v>384</v>
      </c>
      <c r="G389" s="204"/>
      <c r="H389" s="217">
        <v>57.284</v>
      </c>
      <c r="I389" s="209"/>
      <c r="J389" s="204"/>
      <c r="K389" s="204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144</v>
      </c>
      <c r="AU389" s="214" t="s">
        <v>82</v>
      </c>
      <c r="AV389" s="11" t="s">
        <v>82</v>
      </c>
      <c r="AW389" s="11" t="s">
        <v>35</v>
      </c>
      <c r="AX389" s="11" t="s">
        <v>72</v>
      </c>
      <c r="AY389" s="214" t="s">
        <v>132</v>
      </c>
    </row>
    <row r="390" spans="2:51" s="13" customFormat="1" ht="13.5">
      <c r="B390" s="243"/>
      <c r="C390" s="244"/>
      <c r="D390" s="200" t="s">
        <v>144</v>
      </c>
      <c r="E390" s="245" t="s">
        <v>21</v>
      </c>
      <c r="F390" s="246" t="s">
        <v>385</v>
      </c>
      <c r="G390" s="244"/>
      <c r="H390" s="247">
        <v>1171.852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AT390" s="253" t="s">
        <v>144</v>
      </c>
      <c r="AU390" s="253" t="s">
        <v>82</v>
      </c>
      <c r="AV390" s="13" t="s">
        <v>151</v>
      </c>
      <c r="AW390" s="13" t="s">
        <v>35</v>
      </c>
      <c r="AX390" s="13" t="s">
        <v>72</v>
      </c>
      <c r="AY390" s="253" t="s">
        <v>132</v>
      </c>
    </row>
    <row r="391" spans="2:51" s="11" customFormat="1" ht="40.5">
      <c r="B391" s="203"/>
      <c r="C391" s="204"/>
      <c r="D391" s="200" t="s">
        <v>144</v>
      </c>
      <c r="E391" s="215" t="s">
        <v>21</v>
      </c>
      <c r="F391" s="216" t="s">
        <v>398</v>
      </c>
      <c r="G391" s="204"/>
      <c r="H391" s="217">
        <v>-9.615</v>
      </c>
      <c r="I391" s="209"/>
      <c r="J391" s="204"/>
      <c r="K391" s="204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144</v>
      </c>
      <c r="AU391" s="214" t="s">
        <v>82</v>
      </c>
      <c r="AV391" s="11" t="s">
        <v>82</v>
      </c>
      <c r="AW391" s="11" t="s">
        <v>35</v>
      </c>
      <c r="AX391" s="11" t="s">
        <v>72</v>
      </c>
      <c r="AY391" s="214" t="s">
        <v>132</v>
      </c>
    </row>
    <row r="392" spans="2:51" s="11" customFormat="1" ht="13.5">
      <c r="B392" s="203"/>
      <c r="C392" s="204"/>
      <c r="D392" s="200" t="s">
        <v>144</v>
      </c>
      <c r="E392" s="215" t="s">
        <v>21</v>
      </c>
      <c r="F392" s="216" t="s">
        <v>399</v>
      </c>
      <c r="G392" s="204"/>
      <c r="H392" s="217">
        <v>-2.955</v>
      </c>
      <c r="I392" s="209"/>
      <c r="J392" s="204"/>
      <c r="K392" s="204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144</v>
      </c>
      <c r="AU392" s="214" t="s">
        <v>82</v>
      </c>
      <c r="AV392" s="11" t="s">
        <v>82</v>
      </c>
      <c r="AW392" s="11" t="s">
        <v>35</v>
      </c>
      <c r="AX392" s="11" t="s">
        <v>72</v>
      </c>
      <c r="AY392" s="214" t="s">
        <v>132</v>
      </c>
    </row>
    <row r="393" spans="2:51" s="11" customFormat="1" ht="13.5">
      <c r="B393" s="203"/>
      <c r="C393" s="204"/>
      <c r="D393" s="200" t="s">
        <v>144</v>
      </c>
      <c r="E393" s="215" t="s">
        <v>21</v>
      </c>
      <c r="F393" s="216" t="s">
        <v>400</v>
      </c>
      <c r="G393" s="204"/>
      <c r="H393" s="217">
        <v>-1.5</v>
      </c>
      <c r="I393" s="209"/>
      <c r="J393" s="204"/>
      <c r="K393" s="204"/>
      <c r="L393" s="210"/>
      <c r="M393" s="211"/>
      <c r="N393" s="212"/>
      <c r="O393" s="212"/>
      <c r="P393" s="212"/>
      <c r="Q393" s="212"/>
      <c r="R393" s="212"/>
      <c r="S393" s="212"/>
      <c r="T393" s="213"/>
      <c r="AT393" s="214" t="s">
        <v>144</v>
      </c>
      <c r="AU393" s="214" t="s">
        <v>82</v>
      </c>
      <c r="AV393" s="11" t="s">
        <v>82</v>
      </c>
      <c r="AW393" s="11" t="s">
        <v>35</v>
      </c>
      <c r="AX393" s="11" t="s">
        <v>72</v>
      </c>
      <c r="AY393" s="214" t="s">
        <v>132</v>
      </c>
    </row>
    <row r="394" spans="2:51" s="12" customFormat="1" ht="13.5">
      <c r="B394" s="218"/>
      <c r="C394" s="219"/>
      <c r="D394" s="205" t="s">
        <v>144</v>
      </c>
      <c r="E394" s="229" t="s">
        <v>21</v>
      </c>
      <c r="F394" s="230" t="s">
        <v>159</v>
      </c>
      <c r="G394" s="219"/>
      <c r="H394" s="231">
        <v>1157.782</v>
      </c>
      <c r="I394" s="223"/>
      <c r="J394" s="219"/>
      <c r="K394" s="219"/>
      <c r="L394" s="224"/>
      <c r="M394" s="225"/>
      <c r="N394" s="226"/>
      <c r="O394" s="226"/>
      <c r="P394" s="226"/>
      <c r="Q394" s="226"/>
      <c r="R394" s="226"/>
      <c r="S394" s="226"/>
      <c r="T394" s="227"/>
      <c r="AT394" s="228" t="s">
        <v>144</v>
      </c>
      <c r="AU394" s="228" t="s">
        <v>82</v>
      </c>
      <c r="AV394" s="12" t="s">
        <v>140</v>
      </c>
      <c r="AW394" s="12" t="s">
        <v>35</v>
      </c>
      <c r="AX394" s="12" t="s">
        <v>80</v>
      </c>
      <c r="AY394" s="228" t="s">
        <v>132</v>
      </c>
    </row>
    <row r="395" spans="2:65" s="1" customFormat="1" ht="31.5" customHeight="1">
      <c r="B395" s="40"/>
      <c r="C395" s="188" t="s">
        <v>609</v>
      </c>
      <c r="D395" s="188" t="s">
        <v>135</v>
      </c>
      <c r="E395" s="189" t="s">
        <v>610</v>
      </c>
      <c r="F395" s="190" t="s">
        <v>611</v>
      </c>
      <c r="G395" s="191" t="s">
        <v>138</v>
      </c>
      <c r="H395" s="192">
        <v>1180.938</v>
      </c>
      <c r="I395" s="193"/>
      <c r="J395" s="194">
        <f>ROUND(I395*H395,2)</f>
        <v>0</v>
      </c>
      <c r="K395" s="190" t="s">
        <v>139</v>
      </c>
      <c r="L395" s="60"/>
      <c r="M395" s="195" t="s">
        <v>21</v>
      </c>
      <c r="N395" s="196" t="s">
        <v>43</v>
      </c>
      <c r="O395" s="41"/>
      <c r="P395" s="197">
        <f>O395*H395</f>
        <v>0</v>
      </c>
      <c r="Q395" s="197">
        <v>0</v>
      </c>
      <c r="R395" s="197">
        <f>Q395*H395</f>
        <v>0</v>
      </c>
      <c r="S395" s="197">
        <v>0</v>
      </c>
      <c r="T395" s="198">
        <f>S395*H395</f>
        <v>0</v>
      </c>
      <c r="AR395" s="23" t="s">
        <v>231</v>
      </c>
      <c r="AT395" s="23" t="s">
        <v>135</v>
      </c>
      <c r="AU395" s="23" t="s">
        <v>82</v>
      </c>
      <c r="AY395" s="23" t="s">
        <v>132</v>
      </c>
      <c r="BE395" s="199">
        <f>IF(N395="základní",J395,0)</f>
        <v>0</v>
      </c>
      <c r="BF395" s="199">
        <f>IF(N395="snížená",J395,0)</f>
        <v>0</v>
      </c>
      <c r="BG395" s="199">
        <f>IF(N395="zákl. přenesená",J395,0)</f>
        <v>0</v>
      </c>
      <c r="BH395" s="199">
        <f>IF(N395="sníž. přenesená",J395,0)</f>
        <v>0</v>
      </c>
      <c r="BI395" s="199">
        <f>IF(N395="nulová",J395,0)</f>
        <v>0</v>
      </c>
      <c r="BJ395" s="23" t="s">
        <v>80</v>
      </c>
      <c r="BK395" s="199">
        <f>ROUND(I395*H395,2)</f>
        <v>0</v>
      </c>
      <c r="BL395" s="23" t="s">
        <v>231</v>
      </c>
      <c r="BM395" s="23" t="s">
        <v>612</v>
      </c>
    </row>
    <row r="396" spans="2:47" s="1" customFormat="1" ht="27">
      <c r="B396" s="40"/>
      <c r="C396" s="62"/>
      <c r="D396" s="200" t="s">
        <v>142</v>
      </c>
      <c r="E396" s="62"/>
      <c r="F396" s="201" t="s">
        <v>613</v>
      </c>
      <c r="G396" s="62"/>
      <c r="H396" s="62"/>
      <c r="I396" s="158"/>
      <c r="J396" s="62"/>
      <c r="K396" s="62"/>
      <c r="L396" s="60"/>
      <c r="M396" s="202"/>
      <c r="N396" s="41"/>
      <c r="O396" s="41"/>
      <c r="P396" s="41"/>
      <c r="Q396" s="41"/>
      <c r="R396" s="41"/>
      <c r="S396" s="41"/>
      <c r="T396" s="77"/>
      <c r="AT396" s="23" t="s">
        <v>142</v>
      </c>
      <c r="AU396" s="23" t="s">
        <v>82</v>
      </c>
    </row>
    <row r="397" spans="2:51" s="11" customFormat="1" ht="13.5">
      <c r="B397" s="203"/>
      <c r="C397" s="204"/>
      <c r="D397" s="205" t="s">
        <v>144</v>
      </c>
      <c r="E397" s="204"/>
      <c r="F397" s="207" t="s">
        <v>614</v>
      </c>
      <c r="G397" s="204"/>
      <c r="H397" s="208">
        <v>1180.938</v>
      </c>
      <c r="I397" s="209"/>
      <c r="J397" s="204"/>
      <c r="K397" s="204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144</v>
      </c>
      <c r="AU397" s="214" t="s">
        <v>82</v>
      </c>
      <c r="AV397" s="11" t="s">
        <v>82</v>
      </c>
      <c r="AW397" s="11" t="s">
        <v>6</v>
      </c>
      <c r="AX397" s="11" t="s">
        <v>80</v>
      </c>
      <c r="AY397" s="214" t="s">
        <v>132</v>
      </c>
    </row>
    <row r="398" spans="2:65" s="1" customFormat="1" ht="22.5" customHeight="1">
      <c r="B398" s="40"/>
      <c r="C398" s="233" t="s">
        <v>615</v>
      </c>
      <c r="D398" s="233" t="s">
        <v>333</v>
      </c>
      <c r="E398" s="234" t="s">
        <v>616</v>
      </c>
      <c r="F398" s="235" t="s">
        <v>617</v>
      </c>
      <c r="G398" s="236" t="s">
        <v>138</v>
      </c>
      <c r="H398" s="237">
        <v>1285.138</v>
      </c>
      <c r="I398" s="238"/>
      <c r="J398" s="239">
        <f>ROUND(I398*H398,2)</f>
        <v>0</v>
      </c>
      <c r="K398" s="235" t="s">
        <v>139</v>
      </c>
      <c r="L398" s="240"/>
      <c r="M398" s="241" t="s">
        <v>21</v>
      </c>
      <c r="N398" s="242" t="s">
        <v>43</v>
      </c>
      <c r="O398" s="41"/>
      <c r="P398" s="197">
        <f>O398*H398</f>
        <v>0</v>
      </c>
      <c r="Q398" s="197">
        <v>0.00012</v>
      </c>
      <c r="R398" s="197">
        <f>Q398*H398</f>
        <v>0.15421656</v>
      </c>
      <c r="S398" s="197">
        <v>0</v>
      </c>
      <c r="T398" s="198">
        <f>S398*H398</f>
        <v>0</v>
      </c>
      <c r="AR398" s="23" t="s">
        <v>332</v>
      </c>
      <c r="AT398" s="23" t="s">
        <v>333</v>
      </c>
      <c r="AU398" s="23" t="s">
        <v>82</v>
      </c>
      <c r="AY398" s="23" t="s">
        <v>132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23" t="s">
        <v>80</v>
      </c>
      <c r="BK398" s="199">
        <f>ROUND(I398*H398,2)</f>
        <v>0</v>
      </c>
      <c r="BL398" s="23" t="s">
        <v>231</v>
      </c>
      <c r="BM398" s="23" t="s">
        <v>618</v>
      </c>
    </row>
    <row r="399" spans="2:47" s="1" customFormat="1" ht="13.5">
      <c r="B399" s="40"/>
      <c r="C399" s="62"/>
      <c r="D399" s="200" t="s">
        <v>142</v>
      </c>
      <c r="E399" s="62"/>
      <c r="F399" s="201" t="s">
        <v>619</v>
      </c>
      <c r="G399" s="62"/>
      <c r="H399" s="62"/>
      <c r="I399" s="158"/>
      <c r="J399" s="62"/>
      <c r="K399" s="62"/>
      <c r="L399" s="60"/>
      <c r="M399" s="202"/>
      <c r="N399" s="41"/>
      <c r="O399" s="41"/>
      <c r="P399" s="41"/>
      <c r="Q399" s="41"/>
      <c r="R399" s="41"/>
      <c r="S399" s="41"/>
      <c r="T399" s="77"/>
      <c r="AT399" s="23" t="s">
        <v>142</v>
      </c>
      <c r="AU399" s="23" t="s">
        <v>82</v>
      </c>
    </row>
    <row r="400" spans="2:51" s="11" customFormat="1" ht="13.5">
      <c r="B400" s="203"/>
      <c r="C400" s="204"/>
      <c r="D400" s="200" t="s">
        <v>144</v>
      </c>
      <c r="E400" s="215" t="s">
        <v>21</v>
      </c>
      <c r="F400" s="216" t="s">
        <v>620</v>
      </c>
      <c r="G400" s="204"/>
      <c r="H400" s="217">
        <v>1157.782</v>
      </c>
      <c r="I400" s="209"/>
      <c r="J400" s="204"/>
      <c r="K400" s="204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144</v>
      </c>
      <c r="AU400" s="214" t="s">
        <v>82</v>
      </c>
      <c r="AV400" s="11" t="s">
        <v>82</v>
      </c>
      <c r="AW400" s="11" t="s">
        <v>35</v>
      </c>
      <c r="AX400" s="11" t="s">
        <v>80</v>
      </c>
      <c r="AY400" s="214" t="s">
        <v>132</v>
      </c>
    </row>
    <row r="401" spans="2:51" s="11" customFormat="1" ht="13.5">
      <c r="B401" s="203"/>
      <c r="C401" s="204"/>
      <c r="D401" s="205" t="s">
        <v>144</v>
      </c>
      <c r="E401" s="204"/>
      <c r="F401" s="207" t="s">
        <v>621</v>
      </c>
      <c r="G401" s="204"/>
      <c r="H401" s="208">
        <v>1285.138</v>
      </c>
      <c r="I401" s="209"/>
      <c r="J401" s="204"/>
      <c r="K401" s="204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144</v>
      </c>
      <c r="AU401" s="214" t="s">
        <v>82</v>
      </c>
      <c r="AV401" s="11" t="s">
        <v>82</v>
      </c>
      <c r="AW401" s="11" t="s">
        <v>6</v>
      </c>
      <c r="AX401" s="11" t="s">
        <v>80</v>
      </c>
      <c r="AY401" s="214" t="s">
        <v>132</v>
      </c>
    </row>
    <row r="402" spans="2:65" s="1" customFormat="1" ht="22.5" customHeight="1">
      <c r="B402" s="40"/>
      <c r="C402" s="188" t="s">
        <v>622</v>
      </c>
      <c r="D402" s="188" t="s">
        <v>135</v>
      </c>
      <c r="E402" s="189" t="s">
        <v>623</v>
      </c>
      <c r="F402" s="190" t="s">
        <v>624</v>
      </c>
      <c r="G402" s="191" t="s">
        <v>138</v>
      </c>
      <c r="H402" s="192">
        <v>2315.564</v>
      </c>
      <c r="I402" s="193"/>
      <c r="J402" s="194">
        <f>ROUND(I402*H402,2)</f>
        <v>0</v>
      </c>
      <c r="K402" s="190" t="s">
        <v>139</v>
      </c>
      <c r="L402" s="60"/>
      <c r="M402" s="195" t="s">
        <v>21</v>
      </c>
      <c r="N402" s="196" t="s">
        <v>43</v>
      </c>
      <c r="O402" s="41"/>
      <c r="P402" s="197">
        <f>O402*H402</f>
        <v>0</v>
      </c>
      <c r="Q402" s="197">
        <v>0</v>
      </c>
      <c r="R402" s="197">
        <f>Q402*H402</f>
        <v>0</v>
      </c>
      <c r="S402" s="197">
        <v>0.0028</v>
      </c>
      <c r="T402" s="198">
        <f>S402*H402</f>
        <v>6.483579199999999</v>
      </c>
      <c r="AR402" s="23" t="s">
        <v>231</v>
      </c>
      <c r="AT402" s="23" t="s">
        <v>135</v>
      </c>
      <c r="AU402" s="23" t="s">
        <v>82</v>
      </c>
      <c r="AY402" s="23" t="s">
        <v>132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23" t="s">
        <v>80</v>
      </c>
      <c r="BK402" s="199">
        <f>ROUND(I402*H402,2)</f>
        <v>0</v>
      </c>
      <c r="BL402" s="23" t="s">
        <v>231</v>
      </c>
      <c r="BM402" s="23" t="s">
        <v>625</v>
      </c>
    </row>
    <row r="403" spans="2:47" s="1" customFormat="1" ht="13.5">
      <c r="B403" s="40"/>
      <c r="C403" s="62"/>
      <c r="D403" s="200" t="s">
        <v>142</v>
      </c>
      <c r="E403" s="62"/>
      <c r="F403" s="201" t="s">
        <v>626</v>
      </c>
      <c r="G403" s="62"/>
      <c r="H403" s="62"/>
      <c r="I403" s="158"/>
      <c r="J403" s="62"/>
      <c r="K403" s="62"/>
      <c r="L403" s="60"/>
      <c r="M403" s="202"/>
      <c r="N403" s="41"/>
      <c r="O403" s="41"/>
      <c r="P403" s="41"/>
      <c r="Q403" s="41"/>
      <c r="R403" s="41"/>
      <c r="S403" s="41"/>
      <c r="T403" s="77"/>
      <c r="AT403" s="23" t="s">
        <v>142</v>
      </c>
      <c r="AU403" s="23" t="s">
        <v>82</v>
      </c>
    </row>
    <row r="404" spans="2:51" s="11" customFormat="1" ht="13.5">
      <c r="B404" s="203"/>
      <c r="C404" s="204"/>
      <c r="D404" s="205" t="s">
        <v>144</v>
      </c>
      <c r="E404" s="206" t="s">
        <v>21</v>
      </c>
      <c r="F404" s="207" t="s">
        <v>627</v>
      </c>
      <c r="G404" s="204"/>
      <c r="H404" s="208">
        <v>2315.564</v>
      </c>
      <c r="I404" s="209"/>
      <c r="J404" s="204"/>
      <c r="K404" s="204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144</v>
      </c>
      <c r="AU404" s="214" t="s">
        <v>82</v>
      </c>
      <c r="AV404" s="11" t="s">
        <v>82</v>
      </c>
      <c r="AW404" s="11" t="s">
        <v>35</v>
      </c>
      <c r="AX404" s="11" t="s">
        <v>80</v>
      </c>
      <c r="AY404" s="214" t="s">
        <v>132</v>
      </c>
    </row>
    <row r="405" spans="2:65" s="1" customFormat="1" ht="22.5" customHeight="1">
      <c r="B405" s="40"/>
      <c r="C405" s="188" t="s">
        <v>628</v>
      </c>
      <c r="D405" s="188" t="s">
        <v>135</v>
      </c>
      <c r="E405" s="189" t="s">
        <v>629</v>
      </c>
      <c r="F405" s="190" t="s">
        <v>630</v>
      </c>
      <c r="G405" s="191" t="s">
        <v>264</v>
      </c>
      <c r="H405" s="192">
        <v>0.48</v>
      </c>
      <c r="I405" s="193"/>
      <c r="J405" s="194">
        <f>ROUND(I405*H405,2)</f>
        <v>0</v>
      </c>
      <c r="K405" s="190" t="s">
        <v>139</v>
      </c>
      <c r="L405" s="60"/>
      <c r="M405" s="195" t="s">
        <v>21</v>
      </c>
      <c r="N405" s="196" t="s">
        <v>43</v>
      </c>
      <c r="O405" s="41"/>
      <c r="P405" s="197">
        <f>O405*H405</f>
        <v>0</v>
      </c>
      <c r="Q405" s="197">
        <v>0</v>
      </c>
      <c r="R405" s="197">
        <f>Q405*H405</f>
        <v>0</v>
      </c>
      <c r="S405" s="197">
        <v>0</v>
      </c>
      <c r="T405" s="198">
        <f>S405*H405</f>
        <v>0</v>
      </c>
      <c r="AR405" s="23" t="s">
        <v>231</v>
      </c>
      <c r="AT405" s="23" t="s">
        <v>135</v>
      </c>
      <c r="AU405" s="23" t="s">
        <v>82</v>
      </c>
      <c r="AY405" s="23" t="s">
        <v>132</v>
      </c>
      <c r="BE405" s="199">
        <f>IF(N405="základní",J405,0)</f>
        <v>0</v>
      </c>
      <c r="BF405" s="199">
        <f>IF(N405="snížená",J405,0)</f>
        <v>0</v>
      </c>
      <c r="BG405" s="199">
        <f>IF(N405="zákl. přenesená",J405,0)</f>
        <v>0</v>
      </c>
      <c r="BH405" s="199">
        <f>IF(N405="sníž. přenesená",J405,0)</f>
        <v>0</v>
      </c>
      <c r="BI405" s="199">
        <f>IF(N405="nulová",J405,0)</f>
        <v>0</v>
      </c>
      <c r="BJ405" s="23" t="s">
        <v>80</v>
      </c>
      <c r="BK405" s="199">
        <f>ROUND(I405*H405,2)</f>
        <v>0</v>
      </c>
      <c r="BL405" s="23" t="s">
        <v>231</v>
      </c>
      <c r="BM405" s="23" t="s">
        <v>631</v>
      </c>
    </row>
    <row r="406" spans="2:47" s="1" customFormat="1" ht="27">
      <c r="B406" s="40"/>
      <c r="C406" s="62"/>
      <c r="D406" s="200" t="s">
        <v>142</v>
      </c>
      <c r="E406" s="62"/>
      <c r="F406" s="201" t="s">
        <v>632</v>
      </c>
      <c r="G406" s="62"/>
      <c r="H406" s="62"/>
      <c r="I406" s="158"/>
      <c r="J406" s="62"/>
      <c r="K406" s="62"/>
      <c r="L406" s="60"/>
      <c r="M406" s="202"/>
      <c r="N406" s="41"/>
      <c r="O406" s="41"/>
      <c r="P406" s="41"/>
      <c r="Q406" s="41"/>
      <c r="R406" s="41"/>
      <c r="S406" s="41"/>
      <c r="T406" s="77"/>
      <c r="AT406" s="23" t="s">
        <v>142</v>
      </c>
      <c r="AU406" s="23" t="s">
        <v>82</v>
      </c>
    </row>
    <row r="407" spans="2:63" s="10" customFormat="1" ht="29.85" customHeight="1">
      <c r="B407" s="171"/>
      <c r="C407" s="172"/>
      <c r="D407" s="185" t="s">
        <v>71</v>
      </c>
      <c r="E407" s="186" t="s">
        <v>633</v>
      </c>
      <c r="F407" s="186" t="s">
        <v>634</v>
      </c>
      <c r="G407" s="172"/>
      <c r="H407" s="172"/>
      <c r="I407" s="175"/>
      <c r="J407" s="187">
        <f>BK407</f>
        <v>0</v>
      </c>
      <c r="K407" s="172"/>
      <c r="L407" s="177"/>
      <c r="M407" s="178"/>
      <c r="N407" s="179"/>
      <c r="O407" s="179"/>
      <c r="P407" s="180">
        <f>SUM(P408:P416)</f>
        <v>0</v>
      </c>
      <c r="Q407" s="179"/>
      <c r="R407" s="180">
        <f>SUM(R408:R416)</f>
        <v>0.024</v>
      </c>
      <c r="S407" s="179"/>
      <c r="T407" s="181">
        <f>SUM(T408:T416)</f>
        <v>0.001</v>
      </c>
      <c r="AR407" s="182" t="s">
        <v>82</v>
      </c>
      <c r="AT407" s="183" t="s">
        <v>71</v>
      </c>
      <c r="AU407" s="183" t="s">
        <v>80</v>
      </c>
      <c r="AY407" s="182" t="s">
        <v>132</v>
      </c>
      <c r="BK407" s="184">
        <f>SUM(BK408:BK416)</f>
        <v>0</v>
      </c>
    </row>
    <row r="408" spans="2:65" s="1" customFormat="1" ht="22.5" customHeight="1">
      <c r="B408" s="40"/>
      <c r="C408" s="188" t="s">
        <v>635</v>
      </c>
      <c r="D408" s="188" t="s">
        <v>135</v>
      </c>
      <c r="E408" s="189" t="s">
        <v>636</v>
      </c>
      <c r="F408" s="190" t="s">
        <v>637</v>
      </c>
      <c r="G408" s="191" t="s">
        <v>199</v>
      </c>
      <c r="H408" s="192">
        <v>3.6</v>
      </c>
      <c r="I408" s="193"/>
      <c r="J408" s="194">
        <f>ROUND(I408*H408,2)</f>
        <v>0</v>
      </c>
      <c r="K408" s="190" t="s">
        <v>139</v>
      </c>
      <c r="L408" s="60"/>
      <c r="M408" s="195" t="s">
        <v>21</v>
      </c>
      <c r="N408" s="196" t="s">
        <v>43</v>
      </c>
      <c r="O408" s="41"/>
      <c r="P408" s="197">
        <f>O408*H408</f>
        <v>0</v>
      </c>
      <c r="Q408" s="197">
        <v>0</v>
      </c>
      <c r="R408" s="197">
        <f>Q408*H408</f>
        <v>0</v>
      </c>
      <c r="S408" s="197">
        <v>0</v>
      </c>
      <c r="T408" s="198">
        <f>S408*H408</f>
        <v>0</v>
      </c>
      <c r="AR408" s="23" t="s">
        <v>231</v>
      </c>
      <c r="AT408" s="23" t="s">
        <v>135</v>
      </c>
      <c r="AU408" s="23" t="s">
        <v>82</v>
      </c>
      <c r="AY408" s="23" t="s">
        <v>132</v>
      </c>
      <c r="BE408" s="199">
        <f>IF(N408="základní",J408,0)</f>
        <v>0</v>
      </c>
      <c r="BF408" s="199">
        <f>IF(N408="snížená",J408,0)</f>
        <v>0</v>
      </c>
      <c r="BG408" s="199">
        <f>IF(N408="zákl. přenesená",J408,0)</f>
        <v>0</v>
      </c>
      <c r="BH408" s="199">
        <f>IF(N408="sníž. přenesená",J408,0)</f>
        <v>0</v>
      </c>
      <c r="BI408" s="199">
        <f>IF(N408="nulová",J408,0)</f>
        <v>0</v>
      </c>
      <c r="BJ408" s="23" t="s">
        <v>80</v>
      </c>
      <c r="BK408" s="199">
        <f>ROUND(I408*H408,2)</f>
        <v>0</v>
      </c>
      <c r="BL408" s="23" t="s">
        <v>231</v>
      </c>
      <c r="BM408" s="23" t="s">
        <v>638</v>
      </c>
    </row>
    <row r="409" spans="2:47" s="1" customFormat="1" ht="13.5">
      <c r="B409" s="40"/>
      <c r="C409" s="62"/>
      <c r="D409" s="200" t="s">
        <v>142</v>
      </c>
      <c r="E409" s="62"/>
      <c r="F409" s="201" t="s">
        <v>639</v>
      </c>
      <c r="G409" s="62"/>
      <c r="H409" s="62"/>
      <c r="I409" s="158"/>
      <c r="J409" s="62"/>
      <c r="K409" s="62"/>
      <c r="L409" s="60"/>
      <c r="M409" s="202"/>
      <c r="N409" s="41"/>
      <c r="O409" s="41"/>
      <c r="P409" s="41"/>
      <c r="Q409" s="41"/>
      <c r="R409" s="41"/>
      <c r="S409" s="41"/>
      <c r="T409" s="77"/>
      <c r="AT409" s="23" t="s">
        <v>142</v>
      </c>
      <c r="AU409" s="23" t="s">
        <v>82</v>
      </c>
    </row>
    <row r="410" spans="2:51" s="11" customFormat="1" ht="13.5">
      <c r="B410" s="203"/>
      <c r="C410" s="204"/>
      <c r="D410" s="205" t="s">
        <v>144</v>
      </c>
      <c r="E410" s="206" t="s">
        <v>21</v>
      </c>
      <c r="F410" s="207" t="s">
        <v>640</v>
      </c>
      <c r="G410" s="204"/>
      <c r="H410" s="208">
        <v>3.6</v>
      </c>
      <c r="I410" s="209"/>
      <c r="J410" s="204"/>
      <c r="K410" s="204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144</v>
      </c>
      <c r="AU410" s="214" t="s">
        <v>82</v>
      </c>
      <c r="AV410" s="11" t="s">
        <v>82</v>
      </c>
      <c r="AW410" s="11" t="s">
        <v>35</v>
      </c>
      <c r="AX410" s="11" t="s">
        <v>80</v>
      </c>
      <c r="AY410" s="214" t="s">
        <v>132</v>
      </c>
    </row>
    <row r="411" spans="2:65" s="1" customFormat="1" ht="22.5" customHeight="1">
      <c r="B411" s="40"/>
      <c r="C411" s="233" t="s">
        <v>641</v>
      </c>
      <c r="D411" s="233" t="s">
        <v>333</v>
      </c>
      <c r="E411" s="234" t="s">
        <v>642</v>
      </c>
      <c r="F411" s="235" t="s">
        <v>643</v>
      </c>
      <c r="G411" s="236" t="s">
        <v>217</v>
      </c>
      <c r="H411" s="237">
        <v>6</v>
      </c>
      <c r="I411" s="238"/>
      <c r="J411" s="239">
        <f>ROUND(I411*H411,2)</f>
        <v>0</v>
      </c>
      <c r="K411" s="235" t="s">
        <v>139</v>
      </c>
      <c r="L411" s="240"/>
      <c r="M411" s="241" t="s">
        <v>21</v>
      </c>
      <c r="N411" s="242" t="s">
        <v>43</v>
      </c>
      <c r="O411" s="41"/>
      <c r="P411" s="197">
        <f>O411*H411</f>
        <v>0</v>
      </c>
      <c r="Q411" s="197">
        <v>0.004</v>
      </c>
      <c r="R411" s="197">
        <f>Q411*H411</f>
        <v>0.024</v>
      </c>
      <c r="S411" s="197">
        <v>0</v>
      </c>
      <c r="T411" s="198">
        <f>S411*H411</f>
        <v>0</v>
      </c>
      <c r="AR411" s="23" t="s">
        <v>332</v>
      </c>
      <c r="AT411" s="23" t="s">
        <v>333</v>
      </c>
      <c r="AU411" s="23" t="s">
        <v>82</v>
      </c>
      <c r="AY411" s="23" t="s">
        <v>132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23" t="s">
        <v>80</v>
      </c>
      <c r="BK411" s="199">
        <f>ROUND(I411*H411,2)</f>
        <v>0</v>
      </c>
      <c r="BL411" s="23" t="s">
        <v>231</v>
      </c>
      <c r="BM411" s="23" t="s">
        <v>644</v>
      </c>
    </row>
    <row r="412" spans="2:47" s="1" customFormat="1" ht="13.5">
      <c r="B412" s="40"/>
      <c r="C412" s="62"/>
      <c r="D412" s="205" t="s">
        <v>142</v>
      </c>
      <c r="E412" s="62"/>
      <c r="F412" s="232" t="s">
        <v>645</v>
      </c>
      <c r="G412" s="62"/>
      <c r="H412" s="62"/>
      <c r="I412" s="158"/>
      <c r="J412" s="62"/>
      <c r="K412" s="62"/>
      <c r="L412" s="60"/>
      <c r="M412" s="202"/>
      <c r="N412" s="41"/>
      <c r="O412" s="41"/>
      <c r="P412" s="41"/>
      <c r="Q412" s="41"/>
      <c r="R412" s="41"/>
      <c r="S412" s="41"/>
      <c r="T412" s="77"/>
      <c r="AT412" s="23" t="s">
        <v>142</v>
      </c>
      <c r="AU412" s="23" t="s">
        <v>82</v>
      </c>
    </row>
    <row r="413" spans="2:65" s="1" customFormat="1" ht="22.5" customHeight="1">
      <c r="B413" s="40"/>
      <c r="C413" s="188" t="s">
        <v>646</v>
      </c>
      <c r="D413" s="188" t="s">
        <v>135</v>
      </c>
      <c r="E413" s="189" t="s">
        <v>647</v>
      </c>
      <c r="F413" s="190" t="s">
        <v>648</v>
      </c>
      <c r="G413" s="191" t="s">
        <v>649</v>
      </c>
      <c r="H413" s="192">
        <v>1</v>
      </c>
      <c r="I413" s="193"/>
      <c r="J413" s="194">
        <f>ROUND(I413*H413,2)</f>
        <v>0</v>
      </c>
      <c r="K413" s="190" t="s">
        <v>139</v>
      </c>
      <c r="L413" s="60"/>
      <c r="M413" s="195" t="s">
        <v>21</v>
      </c>
      <c r="N413" s="196" t="s">
        <v>43</v>
      </c>
      <c r="O413" s="41"/>
      <c r="P413" s="197">
        <f>O413*H413</f>
        <v>0</v>
      </c>
      <c r="Q413" s="197">
        <v>0</v>
      </c>
      <c r="R413" s="197">
        <f>Q413*H413</f>
        <v>0</v>
      </c>
      <c r="S413" s="197">
        <v>0.001</v>
      </c>
      <c r="T413" s="198">
        <f>S413*H413</f>
        <v>0.001</v>
      </c>
      <c r="AR413" s="23" t="s">
        <v>231</v>
      </c>
      <c r="AT413" s="23" t="s">
        <v>135</v>
      </c>
      <c r="AU413" s="23" t="s">
        <v>82</v>
      </c>
      <c r="AY413" s="23" t="s">
        <v>132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23" t="s">
        <v>80</v>
      </c>
      <c r="BK413" s="199">
        <f>ROUND(I413*H413,2)</f>
        <v>0</v>
      </c>
      <c r="BL413" s="23" t="s">
        <v>231</v>
      </c>
      <c r="BM413" s="23" t="s">
        <v>650</v>
      </c>
    </row>
    <row r="414" spans="2:47" s="1" customFormat="1" ht="27">
      <c r="B414" s="40"/>
      <c r="C414" s="62"/>
      <c r="D414" s="205" t="s">
        <v>142</v>
      </c>
      <c r="E414" s="62"/>
      <c r="F414" s="232" t="s">
        <v>651</v>
      </c>
      <c r="G414" s="62"/>
      <c r="H414" s="62"/>
      <c r="I414" s="158"/>
      <c r="J414" s="62"/>
      <c r="K414" s="62"/>
      <c r="L414" s="60"/>
      <c r="M414" s="202"/>
      <c r="N414" s="41"/>
      <c r="O414" s="41"/>
      <c r="P414" s="41"/>
      <c r="Q414" s="41"/>
      <c r="R414" s="41"/>
      <c r="S414" s="41"/>
      <c r="T414" s="77"/>
      <c r="AT414" s="23" t="s">
        <v>142</v>
      </c>
      <c r="AU414" s="23" t="s">
        <v>82</v>
      </c>
    </row>
    <row r="415" spans="2:65" s="1" customFormat="1" ht="22.5" customHeight="1">
      <c r="B415" s="40"/>
      <c r="C415" s="188" t="s">
        <v>652</v>
      </c>
      <c r="D415" s="188" t="s">
        <v>135</v>
      </c>
      <c r="E415" s="189" t="s">
        <v>653</v>
      </c>
      <c r="F415" s="190" t="s">
        <v>654</v>
      </c>
      <c r="G415" s="191" t="s">
        <v>264</v>
      </c>
      <c r="H415" s="192">
        <v>0.024</v>
      </c>
      <c r="I415" s="193"/>
      <c r="J415" s="194">
        <f>ROUND(I415*H415,2)</f>
        <v>0</v>
      </c>
      <c r="K415" s="190" t="s">
        <v>139</v>
      </c>
      <c r="L415" s="60"/>
      <c r="M415" s="195" t="s">
        <v>21</v>
      </c>
      <c r="N415" s="196" t="s">
        <v>43</v>
      </c>
      <c r="O415" s="41"/>
      <c r="P415" s="197">
        <f>O415*H415</f>
        <v>0</v>
      </c>
      <c r="Q415" s="197">
        <v>0</v>
      </c>
      <c r="R415" s="197">
        <f>Q415*H415</f>
        <v>0</v>
      </c>
      <c r="S415" s="197">
        <v>0</v>
      </c>
      <c r="T415" s="198">
        <f>S415*H415</f>
        <v>0</v>
      </c>
      <c r="AR415" s="23" t="s">
        <v>231</v>
      </c>
      <c r="AT415" s="23" t="s">
        <v>135</v>
      </c>
      <c r="AU415" s="23" t="s">
        <v>82</v>
      </c>
      <c r="AY415" s="23" t="s">
        <v>132</v>
      </c>
      <c r="BE415" s="199">
        <f>IF(N415="základní",J415,0)</f>
        <v>0</v>
      </c>
      <c r="BF415" s="199">
        <f>IF(N415="snížená",J415,0)</f>
        <v>0</v>
      </c>
      <c r="BG415" s="199">
        <f>IF(N415="zákl. přenesená",J415,0)</f>
        <v>0</v>
      </c>
      <c r="BH415" s="199">
        <f>IF(N415="sníž. přenesená",J415,0)</f>
        <v>0</v>
      </c>
      <c r="BI415" s="199">
        <f>IF(N415="nulová",J415,0)</f>
        <v>0</v>
      </c>
      <c r="BJ415" s="23" t="s">
        <v>80</v>
      </c>
      <c r="BK415" s="199">
        <f>ROUND(I415*H415,2)</f>
        <v>0</v>
      </c>
      <c r="BL415" s="23" t="s">
        <v>231</v>
      </c>
      <c r="BM415" s="23" t="s">
        <v>655</v>
      </c>
    </row>
    <row r="416" spans="2:47" s="1" customFormat="1" ht="27">
      <c r="B416" s="40"/>
      <c r="C416" s="62"/>
      <c r="D416" s="200" t="s">
        <v>142</v>
      </c>
      <c r="E416" s="62"/>
      <c r="F416" s="201" t="s">
        <v>656</v>
      </c>
      <c r="G416" s="62"/>
      <c r="H416" s="62"/>
      <c r="I416" s="158"/>
      <c r="J416" s="62"/>
      <c r="K416" s="62"/>
      <c r="L416" s="60"/>
      <c r="M416" s="202"/>
      <c r="N416" s="41"/>
      <c r="O416" s="41"/>
      <c r="P416" s="41"/>
      <c r="Q416" s="41"/>
      <c r="R416" s="41"/>
      <c r="S416" s="41"/>
      <c r="T416" s="77"/>
      <c r="AT416" s="23" t="s">
        <v>142</v>
      </c>
      <c r="AU416" s="23" t="s">
        <v>82</v>
      </c>
    </row>
    <row r="417" spans="2:63" s="10" customFormat="1" ht="29.85" customHeight="1">
      <c r="B417" s="171"/>
      <c r="C417" s="172"/>
      <c r="D417" s="185" t="s">
        <v>71</v>
      </c>
      <c r="E417" s="186" t="s">
        <v>657</v>
      </c>
      <c r="F417" s="186" t="s">
        <v>658</v>
      </c>
      <c r="G417" s="172"/>
      <c r="H417" s="172"/>
      <c r="I417" s="175"/>
      <c r="J417" s="187">
        <f>BK417</f>
        <v>0</v>
      </c>
      <c r="K417" s="172"/>
      <c r="L417" s="177"/>
      <c r="M417" s="178"/>
      <c r="N417" s="179"/>
      <c r="O417" s="179"/>
      <c r="P417" s="180">
        <f>SUM(P418:P423)</f>
        <v>0</v>
      </c>
      <c r="Q417" s="179"/>
      <c r="R417" s="180">
        <f>SUM(R418:R423)</f>
        <v>0.07457556</v>
      </c>
      <c r="S417" s="179"/>
      <c r="T417" s="181">
        <f>SUM(T418:T423)</f>
        <v>0</v>
      </c>
      <c r="AR417" s="182" t="s">
        <v>82</v>
      </c>
      <c r="AT417" s="183" t="s">
        <v>71</v>
      </c>
      <c r="AU417" s="183" t="s">
        <v>80</v>
      </c>
      <c r="AY417" s="182" t="s">
        <v>132</v>
      </c>
      <c r="BK417" s="184">
        <f>SUM(BK418:BK423)</f>
        <v>0</v>
      </c>
    </row>
    <row r="418" spans="2:65" s="1" customFormat="1" ht="31.5" customHeight="1">
      <c r="B418" s="40"/>
      <c r="C418" s="188" t="s">
        <v>659</v>
      </c>
      <c r="D418" s="188" t="s">
        <v>135</v>
      </c>
      <c r="E418" s="189" t="s">
        <v>660</v>
      </c>
      <c r="F418" s="190" t="s">
        <v>661</v>
      </c>
      <c r="G418" s="191" t="s">
        <v>138</v>
      </c>
      <c r="H418" s="192">
        <v>300</v>
      </c>
      <c r="I418" s="193"/>
      <c r="J418" s="194">
        <f>ROUND(I418*H418,2)</f>
        <v>0</v>
      </c>
      <c r="K418" s="190" t="s">
        <v>139</v>
      </c>
      <c r="L418" s="60"/>
      <c r="M418" s="195" t="s">
        <v>21</v>
      </c>
      <c r="N418" s="196" t="s">
        <v>43</v>
      </c>
      <c r="O418" s="41"/>
      <c r="P418" s="197">
        <f>O418*H418</f>
        <v>0</v>
      </c>
      <c r="Q418" s="197">
        <v>0.00022</v>
      </c>
      <c r="R418" s="197">
        <f>Q418*H418</f>
        <v>0.066</v>
      </c>
      <c r="S418" s="197">
        <v>0</v>
      </c>
      <c r="T418" s="198">
        <f>S418*H418</f>
        <v>0</v>
      </c>
      <c r="AR418" s="23" t="s">
        <v>231</v>
      </c>
      <c r="AT418" s="23" t="s">
        <v>135</v>
      </c>
      <c r="AU418" s="23" t="s">
        <v>82</v>
      </c>
      <c r="AY418" s="23" t="s">
        <v>132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23" t="s">
        <v>80</v>
      </c>
      <c r="BK418" s="199">
        <f>ROUND(I418*H418,2)</f>
        <v>0</v>
      </c>
      <c r="BL418" s="23" t="s">
        <v>231</v>
      </c>
      <c r="BM418" s="23" t="s">
        <v>662</v>
      </c>
    </row>
    <row r="419" spans="2:47" s="1" customFormat="1" ht="27">
      <c r="B419" s="40"/>
      <c r="C419" s="62"/>
      <c r="D419" s="200" t="s">
        <v>142</v>
      </c>
      <c r="E419" s="62"/>
      <c r="F419" s="201" t="s">
        <v>663</v>
      </c>
      <c r="G419" s="62"/>
      <c r="H419" s="62"/>
      <c r="I419" s="158"/>
      <c r="J419" s="62"/>
      <c r="K419" s="62"/>
      <c r="L419" s="60"/>
      <c r="M419" s="202"/>
      <c r="N419" s="41"/>
      <c r="O419" s="41"/>
      <c r="P419" s="41"/>
      <c r="Q419" s="41"/>
      <c r="R419" s="41"/>
      <c r="S419" s="41"/>
      <c r="T419" s="77"/>
      <c r="AT419" s="23" t="s">
        <v>142</v>
      </c>
      <c r="AU419" s="23" t="s">
        <v>82</v>
      </c>
    </row>
    <row r="420" spans="2:51" s="11" customFormat="1" ht="13.5">
      <c r="B420" s="203"/>
      <c r="C420" s="204"/>
      <c r="D420" s="205" t="s">
        <v>144</v>
      </c>
      <c r="E420" s="206" t="s">
        <v>21</v>
      </c>
      <c r="F420" s="207" t="s">
        <v>664</v>
      </c>
      <c r="G420" s="204"/>
      <c r="H420" s="208">
        <v>300</v>
      </c>
      <c r="I420" s="209"/>
      <c r="J420" s="204"/>
      <c r="K420" s="204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144</v>
      </c>
      <c r="AU420" s="214" t="s">
        <v>82</v>
      </c>
      <c r="AV420" s="11" t="s">
        <v>82</v>
      </c>
      <c r="AW420" s="11" t="s">
        <v>35</v>
      </c>
      <c r="AX420" s="11" t="s">
        <v>80</v>
      </c>
      <c r="AY420" s="214" t="s">
        <v>132</v>
      </c>
    </row>
    <row r="421" spans="2:65" s="1" customFormat="1" ht="22.5" customHeight="1">
      <c r="B421" s="40"/>
      <c r="C421" s="188" t="s">
        <v>665</v>
      </c>
      <c r="D421" s="188" t="s">
        <v>135</v>
      </c>
      <c r="E421" s="189" t="s">
        <v>666</v>
      </c>
      <c r="F421" s="190" t="s">
        <v>667</v>
      </c>
      <c r="G421" s="191" t="s">
        <v>138</v>
      </c>
      <c r="H421" s="192">
        <v>10.332</v>
      </c>
      <c r="I421" s="193"/>
      <c r="J421" s="194">
        <f>ROUND(I421*H421,2)</f>
        <v>0</v>
      </c>
      <c r="K421" s="190" t="s">
        <v>139</v>
      </c>
      <c r="L421" s="60"/>
      <c r="M421" s="195" t="s">
        <v>21</v>
      </c>
      <c r="N421" s="196" t="s">
        <v>43</v>
      </c>
      <c r="O421" s="41"/>
      <c r="P421" s="197">
        <f>O421*H421</f>
        <v>0</v>
      </c>
      <c r="Q421" s="197">
        <v>0.00083</v>
      </c>
      <c r="R421" s="197">
        <f>Q421*H421</f>
        <v>0.008575560000000001</v>
      </c>
      <c r="S421" s="197">
        <v>0</v>
      </c>
      <c r="T421" s="198">
        <f>S421*H421</f>
        <v>0</v>
      </c>
      <c r="AR421" s="23" t="s">
        <v>231</v>
      </c>
      <c r="AT421" s="23" t="s">
        <v>135</v>
      </c>
      <c r="AU421" s="23" t="s">
        <v>82</v>
      </c>
      <c r="AY421" s="23" t="s">
        <v>132</v>
      </c>
      <c r="BE421" s="199">
        <f>IF(N421="základní",J421,0)</f>
        <v>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23" t="s">
        <v>80</v>
      </c>
      <c r="BK421" s="199">
        <f>ROUND(I421*H421,2)</f>
        <v>0</v>
      </c>
      <c r="BL421" s="23" t="s">
        <v>231</v>
      </c>
      <c r="BM421" s="23" t="s">
        <v>668</v>
      </c>
    </row>
    <row r="422" spans="2:47" s="1" customFormat="1" ht="27">
      <c r="B422" s="40"/>
      <c r="C422" s="62"/>
      <c r="D422" s="200" t="s">
        <v>142</v>
      </c>
      <c r="E422" s="62"/>
      <c r="F422" s="201" t="s">
        <v>669</v>
      </c>
      <c r="G422" s="62"/>
      <c r="H422" s="62"/>
      <c r="I422" s="158"/>
      <c r="J422" s="62"/>
      <c r="K422" s="62"/>
      <c r="L422" s="60"/>
      <c r="M422" s="202"/>
      <c r="N422" s="41"/>
      <c r="O422" s="41"/>
      <c r="P422" s="41"/>
      <c r="Q422" s="41"/>
      <c r="R422" s="41"/>
      <c r="S422" s="41"/>
      <c r="T422" s="77"/>
      <c r="AT422" s="23" t="s">
        <v>142</v>
      </c>
      <c r="AU422" s="23" t="s">
        <v>82</v>
      </c>
    </row>
    <row r="423" spans="2:51" s="11" customFormat="1" ht="13.5">
      <c r="B423" s="203"/>
      <c r="C423" s="204"/>
      <c r="D423" s="200" t="s">
        <v>144</v>
      </c>
      <c r="E423" s="215" t="s">
        <v>21</v>
      </c>
      <c r="F423" s="216" t="s">
        <v>670</v>
      </c>
      <c r="G423" s="204"/>
      <c r="H423" s="217">
        <v>10.332</v>
      </c>
      <c r="I423" s="209"/>
      <c r="J423" s="204"/>
      <c r="K423" s="204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144</v>
      </c>
      <c r="AU423" s="214" t="s">
        <v>82</v>
      </c>
      <c r="AV423" s="11" t="s">
        <v>82</v>
      </c>
      <c r="AW423" s="11" t="s">
        <v>35</v>
      </c>
      <c r="AX423" s="11" t="s">
        <v>80</v>
      </c>
      <c r="AY423" s="214" t="s">
        <v>132</v>
      </c>
    </row>
    <row r="424" spans="2:63" s="10" customFormat="1" ht="29.85" customHeight="1">
      <c r="B424" s="171"/>
      <c r="C424" s="172"/>
      <c r="D424" s="185" t="s">
        <v>71</v>
      </c>
      <c r="E424" s="186" t="s">
        <v>671</v>
      </c>
      <c r="F424" s="186" t="s">
        <v>672</v>
      </c>
      <c r="G424" s="172"/>
      <c r="H424" s="172"/>
      <c r="I424" s="175"/>
      <c r="J424" s="187">
        <f>BK424</f>
        <v>0</v>
      </c>
      <c r="K424" s="172"/>
      <c r="L424" s="177"/>
      <c r="M424" s="178"/>
      <c r="N424" s="179"/>
      <c r="O424" s="179"/>
      <c r="P424" s="180">
        <f>SUM(P425:P427)</f>
        <v>0</v>
      </c>
      <c r="Q424" s="179"/>
      <c r="R424" s="180">
        <f>SUM(R425:R427)</f>
        <v>0</v>
      </c>
      <c r="S424" s="179"/>
      <c r="T424" s="181">
        <f>SUM(T425:T427)</f>
        <v>0</v>
      </c>
      <c r="AR424" s="182" t="s">
        <v>82</v>
      </c>
      <c r="AT424" s="183" t="s">
        <v>71</v>
      </c>
      <c r="AU424" s="183" t="s">
        <v>80</v>
      </c>
      <c r="AY424" s="182" t="s">
        <v>132</v>
      </c>
      <c r="BK424" s="184">
        <f>SUM(BK425:BK427)</f>
        <v>0</v>
      </c>
    </row>
    <row r="425" spans="2:65" s="1" customFormat="1" ht="22.5" customHeight="1">
      <c r="B425" s="40"/>
      <c r="C425" s="188" t="s">
        <v>673</v>
      </c>
      <c r="D425" s="188" t="s">
        <v>135</v>
      </c>
      <c r="E425" s="189" t="s">
        <v>674</v>
      </c>
      <c r="F425" s="190" t="s">
        <v>675</v>
      </c>
      <c r="G425" s="191" t="s">
        <v>138</v>
      </c>
      <c r="H425" s="192">
        <v>300</v>
      </c>
      <c r="I425" s="193"/>
      <c r="J425" s="194">
        <f>ROUND(I425*H425,2)</f>
        <v>0</v>
      </c>
      <c r="K425" s="190" t="s">
        <v>139</v>
      </c>
      <c r="L425" s="60"/>
      <c r="M425" s="195" t="s">
        <v>21</v>
      </c>
      <c r="N425" s="196" t="s">
        <v>43</v>
      </c>
      <c r="O425" s="41"/>
      <c r="P425" s="197">
        <f>O425*H425</f>
        <v>0</v>
      </c>
      <c r="Q425" s="197">
        <v>0</v>
      </c>
      <c r="R425" s="197">
        <f>Q425*H425</f>
        <v>0</v>
      </c>
      <c r="S425" s="197">
        <v>0</v>
      </c>
      <c r="T425" s="198">
        <f>S425*H425</f>
        <v>0</v>
      </c>
      <c r="AR425" s="23" t="s">
        <v>231</v>
      </c>
      <c r="AT425" s="23" t="s">
        <v>135</v>
      </c>
      <c r="AU425" s="23" t="s">
        <v>82</v>
      </c>
      <c r="AY425" s="23" t="s">
        <v>132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23" t="s">
        <v>80</v>
      </c>
      <c r="BK425" s="199">
        <f>ROUND(I425*H425,2)</f>
        <v>0</v>
      </c>
      <c r="BL425" s="23" t="s">
        <v>231</v>
      </c>
      <c r="BM425" s="23" t="s">
        <v>676</v>
      </c>
    </row>
    <row r="426" spans="2:47" s="1" customFormat="1" ht="13.5">
      <c r="B426" s="40"/>
      <c r="C426" s="62"/>
      <c r="D426" s="200" t="s">
        <v>142</v>
      </c>
      <c r="E426" s="62"/>
      <c r="F426" s="201" t="s">
        <v>677</v>
      </c>
      <c r="G426" s="62"/>
      <c r="H426" s="62"/>
      <c r="I426" s="158"/>
      <c r="J426" s="62"/>
      <c r="K426" s="62"/>
      <c r="L426" s="60"/>
      <c r="M426" s="202"/>
      <c r="N426" s="41"/>
      <c r="O426" s="41"/>
      <c r="P426" s="41"/>
      <c r="Q426" s="41"/>
      <c r="R426" s="41"/>
      <c r="S426" s="41"/>
      <c r="T426" s="77"/>
      <c r="AT426" s="23" t="s">
        <v>142</v>
      </c>
      <c r="AU426" s="23" t="s">
        <v>82</v>
      </c>
    </row>
    <row r="427" spans="2:51" s="11" customFormat="1" ht="13.5">
      <c r="B427" s="203"/>
      <c r="C427" s="204"/>
      <c r="D427" s="200" t="s">
        <v>144</v>
      </c>
      <c r="E427" s="215" t="s">
        <v>21</v>
      </c>
      <c r="F427" s="216" t="s">
        <v>678</v>
      </c>
      <c r="G427" s="204"/>
      <c r="H427" s="217">
        <v>300</v>
      </c>
      <c r="I427" s="209"/>
      <c r="J427" s="204"/>
      <c r="K427" s="204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144</v>
      </c>
      <c r="AU427" s="214" t="s">
        <v>82</v>
      </c>
      <c r="AV427" s="11" t="s">
        <v>82</v>
      </c>
      <c r="AW427" s="11" t="s">
        <v>35</v>
      </c>
      <c r="AX427" s="11" t="s">
        <v>80</v>
      </c>
      <c r="AY427" s="214" t="s">
        <v>132</v>
      </c>
    </row>
    <row r="428" spans="2:63" s="10" customFormat="1" ht="37.35" customHeight="1">
      <c r="B428" s="171"/>
      <c r="C428" s="172"/>
      <c r="D428" s="173" t="s">
        <v>71</v>
      </c>
      <c r="E428" s="174" t="s">
        <v>333</v>
      </c>
      <c r="F428" s="174" t="s">
        <v>679</v>
      </c>
      <c r="G428" s="172"/>
      <c r="H428" s="172"/>
      <c r="I428" s="175"/>
      <c r="J428" s="176">
        <f>BK428</f>
        <v>0</v>
      </c>
      <c r="K428" s="172"/>
      <c r="L428" s="177"/>
      <c r="M428" s="178"/>
      <c r="N428" s="179"/>
      <c r="O428" s="179"/>
      <c r="P428" s="180">
        <f>P429</f>
        <v>0</v>
      </c>
      <c r="Q428" s="179"/>
      <c r="R428" s="180">
        <f>R429</f>
        <v>0</v>
      </c>
      <c r="S428" s="179"/>
      <c r="T428" s="181">
        <f>T429</f>
        <v>0</v>
      </c>
      <c r="AR428" s="182" t="s">
        <v>151</v>
      </c>
      <c r="AT428" s="183" t="s">
        <v>71</v>
      </c>
      <c r="AU428" s="183" t="s">
        <v>72</v>
      </c>
      <c r="AY428" s="182" t="s">
        <v>132</v>
      </c>
      <c r="BK428" s="184">
        <f>BK429</f>
        <v>0</v>
      </c>
    </row>
    <row r="429" spans="2:63" s="10" customFormat="1" ht="19.9" customHeight="1">
      <c r="B429" s="171"/>
      <c r="C429" s="172"/>
      <c r="D429" s="185" t="s">
        <v>71</v>
      </c>
      <c r="E429" s="186" t="s">
        <v>680</v>
      </c>
      <c r="F429" s="186" t="s">
        <v>681</v>
      </c>
      <c r="G429" s="172"/>
      <c r="H429" s="172"/>
      <c r="I429" s="175"/>
      <c r="J429" s="187">
        <f>BK429</f>
        <v>0</v>
      </c>
      <c r="K429" s="172"/>
      <c r="L429" s="177"/>
      <c r="M429" s="178"/>
      <c r="N429" s="179"/>
      <c r="O429" s="179"/>
      <c r="P429" s="180">
        <f>SUM(P430:P431)</f>
        <v>0</v>
      </c>
      <c r="Q429" s="179"/>
      <c r="R429" s="180">
        <f>SUM(R430:R431)</f>
        <v>0</v>
      </c>
      <c r="S429" s="179"/>
      <c r="T429" s="181">
        <f>SUM(T430:T431)</f>
        <v>0</v>
      </c>
      <c r="AR429" s="182" t="s">
        <v>151</v>
      </c>
      <c r="AT429" s="183" t="s">
        <v>71</v>
      </c>
      <c r="AU429" s="183" t="s">
        <v>80</v>
      </c>
      <c r="AY429" s="182" t="s">
        <v>132</v>
      </c>
      <c r="BK429" s="184">
        <f>SUM(BK430:BK431)</f>
        <v>0</v>
      </c>
    </row>
    <row r="430" spans="2:65" s="1" customFormat="1" ht="22.5" customHeight="1">
      <c r="B430" s="40"/>
      <c r="C430" s="188" t="s">
        <v>682</v>
      </c>
      <c r="D430" s="188" t="s">
        <v>135</v>
      </c>
      <c r="E430" s="189" t="s">
        <v>683</v>
      </c>
      <c r="F430" s="190" t="s">
        <v>684</v>
      </c>
      <c r="G430" s="191" t="s">
        <v>649</v>
      </c>
      <c r="H430" s="192">
        <v>1</v>
      </c>
      <c r="I430" s="193"/>
      <c r="J430" s="194">
        <f>ROUND(I430*H430,2)</f>
        <v>0</v>
      </c>
      <c r="K430" s="190" t="s">
        <v>139</v>
      </c>
      <c r="L430" s="60"/>
      <c r="M430" s="195" t="s">
        <v>21</v>
      </c>
      <c r="N430" s="196" t="s">
        <v>43</v>
      </c>
      <c r="O430" s="41"/>
      <c r="P430" s="197">
        <f>O430*H430</f>
        <v>0</v>
      </c>
      <c r="Q430" s="197">
        <v>0</v>
      </c>
      <c r="R430" s="197">
        <f>Q430*H430</f>
        <v>0</v>
      </c>
      <c r="S430" s="197">
        <v>0</v>
      </c>
      <c r="T430" s="198">
        <f>S430*H430</f>
        <v>0</v>
      </c>
      <c r="AR430" s="23" t="s">
        <v>535</v>
      </c>
      <c r="AT430" s="23" t="s">
        <v>135</v>
      </c>
      <c r="AU430" s="23" t="s">
        <v>82</v>
      </c>
      <c r="AY430" s="23" t="s">
        <v>132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23" t="s">
        <v>80</v>
      </c>
      <c r="BK430" s="199">
        <f>ROUND(I430*H430,2)</f>
        <v>0</v>
      </c>
      <c r="BL430" s="23" t="s">
        <v>535</v>
      </c>
      <c r="BM430" s="23" t="s">
        <v>685</v>
      </c>
    </row>
    <row r="431" spans="2:47" s="1" customFormat="1" ht="27">
      <c r="B431" s="40"/>
      <c r="C431" s="62"/>
      <c r="D431" s="200" t="s">
        <v>142</v>
      </c>
      <c r="E431" s="62"/>
      <c r="F431" s="201" t="s">
        <v>686</v>
      </c>
      <c r="G431" s="62"/>
      <c r="H431" s="62"/>
      <c r="I431" s="158"/>
      <c r="J431" s="62"/>
      <c r="K431" s="62"/>
      <c r="L431" s="60"/>
      <c r="M431" s="202"/>
      <c r="N431" s="41"/>
      <c r="O431" s="41"/>
      <c r="P431" s="41"/>
      <c r="Q431" s="41"/>
      <c r="R431" s="41"/>
      <c r="S431" s="41"/>
      <c r="T431" s="77"/>
      <c r="AT431" s="23" t="s">
        <v>142</v>
      </c>
      <c r="AU431" s="23" t="s">
        <v>82</v>
      </c>
    </row>
    <row r="432" spans="2:63" s="10" customFormat="1" ht="37.35" customHeight="1">
      <c r="B432" s="171"/>
      <c r="C432" s="172"/>
      <c r="D432" s="173" t="s">
        <v>71</v>
      </c>
      <c r="E432" s="174" t="s">
        <v>687</v>
      </c>
      <c r="F432" s="174" t="s">
        <v>688</v>
      </c>
      <c r="G432" s="172"/>
      <c r="H432" s="172"/>
      <c r="I432" s="175"/>
      <c r="J432" s="176">
        <f>BK432</f>
        <v>0</v>
      </c>
      <c r="K432" s="172"/>
      <c r="L432" s="177"/>
      <c r="M432" s="178"/>
      <c r="N432" s="179"/>
      <c r="O432" s="179"/>
      <c r="P432" s="180">
        <f>P433+P436</f>
        <v>0</v>
      </c>
      <c r="Q432" s="179"/>
      <c r="R432" s="180">
        <f>R433+R436</f>
        <v>0</v>
      </c>
      <c r="S432" s="179"/>
      <c r="T432" s="181">
        <f>T433+T436</f>
        <v>0</v>
      </c>
      <c r="AR432" s="182" t="s">
        <v>169</v>
      </c>
      <c r="AT432" s="183" t="s">
        <v>71</v>
      </c>
      <c r="AU432" s="183" t="s">
        <v>72</v>
      </c>
      <c r="AY432" s="182" t="s">
        <v>132</v>
      </c>
      <c r="BK432" s="184">
        <f>BK433+BK436</f>
        <v>0</v>
      </c>
    </row>
    <row r="433" spans="2:63" s="10" customFormat="1" ht="19.9" customHeight="1">
      <c r="B433" s="171"/>
      <c r="C433" s="172"/>
      <c r="D433" s="185" t="s">
        <v>71</v>
      </c>
      <c r="E433" s="186" t="s">
        <v>689</v>
      </c>
      <c r="F433" s="186" t="s">
        <v>690</v>
      </c>
      <c r="G433" s="172"/>
      <c r="H433" s="172"/>
      <c r="I433" s="175"/>
      <c r="J433" s="187">
        <f>BK433</f>
        <v>0</v>
      </c>
      <c r="K433" s="172"/>
      <c r="L433" s="177"/>
      <c r="M433" s="178"/>
      <c r="N433" s="179"/>
      <c r="O433" s="179"/>
      <c r="P433" s="180">
        <f>SUM(P434:P435)</f>
        <v>0</v>
      </c>
      <c r="Q433" s="179"/>
      <c r="R433" s="180">
        <f>SUM(R434:R435)</f>
        <v>0</v>
      </c>
      <c r="S433" s="179"/>
      <c r="T433" s="181">
        <f>SUM(T434:T435)</f>
        <v>0</v>
      </c>
      <c r="AR433" s="182" t="s">
        <v>169</v>
      </c>
      <c r="AT433" s="183" t="s">
        <v>71</v>
      </c>
      <c r="AU433" s="183" t="s">
        <v>80</v>
      </c>
      <c r="AY433" s="182" t="s">
        <v>132</v>
      </c>
      <c r="BK433" s="184">
        <f>SUM(BK434:BK435)</f>
        <v>0</v>
      </c>
    </row>
    <row r="434" spans="2:65" s="1" customFormat="1" ht="22.5" customHeight="1">
      <c r="B434" s="40"/>
      <c r="C434" s="188" t="s">
        <v>691</v>
      </c>
      <c r="D434" s="188" t="s">
        <v>135</v>
      </c>
      <c r="E434" s="189" t="s">
        <v>692</v>
      </c>
      <c r="F434" s="190" t="s">
        <v>693</v>
      </c>
      <c r="G434" s="191" t="s">
        <v>694</v>
      </c>
      <c r="H434" s="192">
        <v>1</v>
      </c>
      <c r="I434" s="193"/>
      <c r="J434" s="194">
        <f>ROUND(I434*H434,2)</f>
        <v>0</v>
      </c>
      <c r="K434" s="190" t="s">
        <v>139</v>
      </c>
      <c r="L434" s="60"/>
      <c r="M434" s="195" t="s">
        <v>21</v>
      </c>
      <c r="N434" s="196" t="s">
        <v>43</v>
      </c>
      <c r="O434" s="41"/>
      <c r="P434" s="197">
        <f>O434*H434</f>
        <v>0</v>
      </c>
      <c r="Q434" s="197">
        <v>0</v>
      </c>
      <c r="R434" s="197">
        <f>Q434*H434</f>
        <v>0</v>
      </c>
      <c r="S434" s="197">
        <v>0</v>
      </c>
      <c r="T434" s="198">
        <f>S434*H434</f>
        <v>0</v>
      </c>
      <c r="AR434" s="23" t="s">
        <v>695</v>
      </c>
      <c r="AT434" s="23" t="s">
        <v>135</v>
      </c>
      <c r="AU434" s="23" t="s">
        <v>82</v>
      </c>
      <c r="AY434" s="23" t="s">
        <v>132</v>
      </c>
      <c r="BE434" s="199">
        <f>IF(N434="základní",J434,0)</f>
        <v>0</v>
      </c>
      <c r="BF434" s="199">
        <f>IF(N434="snížená",J434,0)</f>
        <v>0</v>
      </c>
      <c r="BG434" s="199">
        <f>IF(N434="zákl. přenesená",J434,0)</f>
        <v>0</v>
      </c>
      <c r="BH434" s="199">
        <f>IF(N434="sníž. přenesená",J434,0)</f>
        <v>0</v>
      </c>
      <c r="BI434" s="199">
        <f>IF(N434="nulová",J434,0)</f>
        <v>0</v>
      </c>
      <c r="BJ434" s="23" t="s">
        <v>80</v>
      </c>
      <c r="BK434" s="199">
        <f>ROUND(I434*H434,2)</f>
        <v>0</v>
      </c>
      <c r="BL434" s="23" t="s">
        <v>695</v>
      </c>
      <c r="BM434" s="23" t="s">
        <v>696</v>
      </c>
    </row>
    <row r="435" spans="2:47" s="1" customFormat="1" ht="27">
      <c r="B435" s="40"/>
      <c r="C435" s="62"/>
      <c r="D435" s="200" t="s">
        <v>142</v>
      </c>
      <c r="E435" s="62"/>
      <c r="F435" s="201" t="s">
        <v>697</v>
      </c>
      <c r="G435" s="62"/>
      <c r="H435" s="62"/>
      <c r="I435" s="158"/>
      <c r="J435" s="62"/>
      <c r="K435" s="62"/>
      <c r="L435" s="60"/>
      <c r="M435" s="202"/>
      <c r="N435" s="41"/>
      <c r="O435" s="41"/>
      <c r="P435" s="41"/>
      <c r="Q435" s="41"/>
      <c r="R435" s="41"/>
      <c r="S435" s="41"/>
      <c r="T435" s="77"/>
      <c r="AT435" s="23" t="s">
        <v>142</v>
      </c>
      <c r="AU435" s="23" t="s">
        <v>82</v>
      </c>
    </row>
    <row r="436" spans="2:63" s="10" customFormat="1" ht="29.85" customHeight="1">
      <c r="B436" s="171"/>
      <c r="C436" s="172"/>
      <c r="D436" s="185" t="s">
        <v>71</v>
      </c>
      <c r="E436" s="186" t="s">
        <v>698</v>
      </c>
      <c r="F436" s="186" t="s">
        <v>699</v>
      </c>
      <c r="G436" s="172"/>
      <c r="H436" s="172"/>
      <c r="I436" s="175"/>
      <c r="J436" s="187">
        <f>BK436</f>
        <v>0</v>
      </c>
      <c r="K436" s="172"/>
      <c r="L436" s="177"/>
      <c r="M436" s="178"/>
      <c r="N436" s="179"/>
      <c r="O436" s="179"/>
      <c r="P436" s="180">
        <f>SUM(P437:P448)</f>
        <v>0</v>
      </c>
      <c r="Q436" s="179"/>
      <c r="R436" s="180">
        <f>SUM(R437:R448)</f>
        <v>0</v>
      </c>
      <c r="S436" s="179"/>
      <c r="T436" s="181">
        <f>SUM(T437:T448)</f>
        <v>0</v>
      </c>
      <c r="AR436" s="182" t="s">
        <v>169</v>
      </c>
      <c r="AT436" s="183" t="s">
        <v>71</v>
      </c>
      <c r="AU436" s="183" t="s">
        <v>80</v>
      </c>
      <c r="AY436" s="182" t="s">
        <v>132</v>
      </c>
      <c r="BK436" s="184">
        <f>SUM(BK437:BK448)</f>
        <v>0</v>
      </c>
    </row>
    <row r="437" spans="2:65" s="1" customFormat="1" ht="22.5" customHeight="1">
      <c r="B437" s="40"/>
      <c r="C437" s="188" t="s">
        <v>700</v>
      </c>
      <c r="D437" s="188" t="s">
        <v>135</v>
      </c>
      <c r="E437" s="189" t="s">
        <v>701</v>
      </c>
      <c r="F437" s="190" t="s">
        <v>702</v>
      </c>
      <c r="G437" s="191" t="s">
        <v>694</v>
      </c>
      <c r="H437" s="192">
        <v>1</v>
      </c>
      <c r="I437" s="193"/>
      <c r="J437" s="194">
        <f>ROUND(I437*H437,2)</f>
        <v>0</v>
      </c>
      <c r="K437" s="190" t="s">
        <v>139</v>
      </c>
      <c r="L437" s="60"/>
      <c r="M437" s="195" t="s">
        <v>21</v>
      </c>
      <c r="N437" s="196" t="s">
        <v>43</v>
      </c>
      <c r="O437" s="41"/>
      <c r="P437" s="197">
        <f>O437*H437</f>
        <v>0</v>
      </c>
      <c r="Q437" s="197">
        <v>0</v>
      </c>
      <c r="R437" s="197">
        <f>Q437*H437</f>
        <v>0</v>
      </c>
      <c r="S437" s="197">
        <v>0</v>
      </c>
      <c r="T437" s="198">
        <f>S437*H437</f>
        <v>0</v>
      </c>
      <c r="AR437" s="23" t="s">
        <v>695</v>
      </c>
      <c r="AT437" s="23" t="s">
        <v>135</v>
      </c>
      <c r="AU437" s="23" t="s">
        <v>82</v>
      </c>
      <c r="AY437" s="23" t="s">
        <v>132</v>
      </c>
      <c r="BE437" s="199">
        <f>IF(N437="základní",J437,0)</f>
        <v>0</v>
      </c>
      <c r="BF437" s="199">
        <f>IF(N437="snížená",J437,0)</f>
        <v>0</v>
      </c>
      <c r="BG437" s="199">
        <f>IF(N437="zákl. přenesená",J437,0)</f>
        <v>0</v>
      </c>
      <c r="BH437" s="199">
        <f>IF(N437="sníž. přenesená",J437,0)</f>
        <v>0</v>
      </c>
      <c r="BI437" s="199">
        <f>IF(N437="nulová",J437,0)</f>
        <v>0</v>
      </c>
      <c r="BJ437" s="23" t="s">
        <v>80</v>
      </c>
      <c r="BK437" s="199">
        <f>ROUND(I437*H437,2)</f>
        <v>0</v>
      </c>
      <c r="BL437" s="23" t="s">
        <v>695</v>
      </c>
      <c r="BM437" s="23" t="s">
        <v>703</v>
      </c>
    </row>
    <row r="438" spans="2:47" s="1" customFormat="1" ht="13.5">
      <c r="B438" s="40"/>
      <c r="C438" s="62"/>
      <c r="D438" s="205" t="s">
        <v>142</v>
      </c>
      <c r="E438" s="62"/>
      <c r="F438" s="232" t="s">
        <v>704</v>
      </c>
      <c r="G438" s="62"/>
      <c r="H438" s="62"/>
      <c r="I438" s="158"/>
      <c r="J438" s="62"/>
      <c r="K438" s="62"/>
      <c r="L438" s="60"/>
      <c r="M438" s="202"/>
      <c r="N438" s="41"/>
      <c r="O438" s="41"/>
      <c r="P438" s="41"/>
      <c r="Q438" s="41"/>
      <c r="R438" s="41"/>
      <c r="S438" s="41"/>
      <c r="T438" s="77"/>
      <c r="AT438" s="23" t="s">
        <v>142</v>
      </c>
      <c r="AU438" s="23" t="s">
        <v>82</v>
      </c>
    </row>
    <row r="439" spans="2:65" s="1" customFormat="1" ht="22.5" customHeight="1">
      <c r="B439" s="40"/>
      <c r="C439" s="188" t="s">
        <v>705</v>
      </c>
      <c r="D439" s="188" t="s">
        <v>135</v>
      </c>
      <c r="E439" s="189" t="s">
        <v>706</v>
      </c>
      <c r="F439" s="190" t="s">
        <v>707</v>
      </c>
      <c r="G439" s="191" t="s">
        <v>694</v>
      </c>
      <c r="H439" s="192">
        <v>1</v>
      </c>
      <c r="I439" s="193"/>
      <c r="J439" s="194">
        <f>ROUND(I439*H439,2)</f>
        <v>0</v>
      </c>
      <c r="K439" s="190" t="s">
        <v>139</v>
      </c>
      <c r="L439" s="60"/>
      <c r="M439" s="195" t="s">
        <v>21</v>
      </c>
      <c r="N439" s="196" t="s">
        <v>43</v>
      </c>
      <c r="O439" s="41"/>
      <c r="P439" s="197">
        <f>O439*H439</f>
        <v>0</v>
      </c>
      <c r="Q439" s="197">
        <v>0</v>
      </c>
      <c r="R439" s="197">
        <f>Q439*H439</f>
        <v>0</v>
      </c>
      <c r="S439" s="197">
        <v>0</v>
      </c>
      <c r="T439" s="198">
        <f>S439*H439</f>
        <v>0</v>
      </c>
      <c r="AR439" s="23" t="s">
        <v>695</v>
      </c>
      <c r="AT439" s="23" t="s">
        <v>135</v>
      </c>
      <c r="AU439" s="23" t="s">
        <v>82</v>
      </c>
      <c r="AY439" s="23" t="s">
        <v>132</v>
      </c>
      <c r="BE439" s="199">
        <f>IF(N439="základní",J439,0)</f>
        <v>0</v>
      </c>
      <c r="BF439" s="199">
        <f>IF(N439="snížená",J439,0)</f>
        <v>0</v>
      </c>
      <c r="BG439" s="199">
        <f>IF(N439="zákl. přenesená",J439,0)</f>
        <v>0</v>
      </c>
      <c r="BH439" s="199">
        <f>IF(N439="sníž. přenesená",J439,0)</f>
        <v>0</v>
      </c>
      <c r="BI439" s="199">
        <f>IF(N439="nulová",J439,0)</f>
        <v>0</v>
      </c>
      <c r="BJ439" s="23" t="s">
        <v>80</v>
      </c>
      <c r="BK439" s="199">
        <f>ROUND(I439*H439,2)</f>
        <v>0</v>
      </c>
      <c r="BL439" s="23" t="s">
        <v>695</v>
      </c>
      <c r="BM439" s="23" t="s">
        <v>708</v>
      </c>
    </row>
    <row r="440" spans="2:47" s="1" customFormat="1" ht="13.5">
      <c r="B440" s="40"/>
      <c r="C440" s="62"/>
      <c r="D440" s="205" t="s">
        <v>142</v>
      </c>
      <c r="E440" s="62"/>
      <c r="F440" s="232" t="s">
        <v>709</v>
      </c>
      <c r="G440" s="62"/>
      <c r="H440" s="62"/>
      <c r="I440" s="158"/>
      <c r="J440" s="62"/>
      <c r="K440" s="62"/>
      <c r="L440" s="60"/>
      <c r="M440" s="202"/>
      <c r="N440" s="41"/>
      <c r="O440" s="41"/>
      <c r="P440" s="41"/>
      <c r="Q440" s="41"/>
      <c r="R440" s="41"/>
      <c r="S440" s="41"/>
      <c r="T440" s="77"/>
      <c r="AT440" s="23" t="s">
        <v>142</v>
      </c>
      <c r="AU440" s="23" t="s">
        <v>82</v>
      </c>
    </row>
    <row r="441" spans="2:65" s="1" customFormat="1" ht="22.5" customHeight="1">
      <c r="B441" s="40"/>
      <c r="C441" s="188" t="s">
        <v>710</v>
      </c>
      <c r="D441" s="188" t="s">
        <v>135</v>
      </c>
      <c r="E441" s="189" t="s">
        <v>711</v>
      </c>
      <c r="F441" s="190" t="s">
        <v>712</v>
      </c>
      <c r="G441" s="191" t="s">
        <v>694</v>
      </c>
      <c r="H441" s="192">
        <v>1</v>
      </c>
      <c r="I441" s="193"/>
      <c r="J441" s="194">
        <f>ROUND(I441*H441,2)</f>
        <v>0</v>
      </c>
      <c r="K441" s="190" t="s">
        <v>139</v>
      </c>
      <c r="L441" s="60"/>
      <c r="M441" s="195" t="s">
        <v>21</v>
      </c>
      <c r="N441" s="196" t="s">
        <v>43</v>
      </c>
      <c r="O441" s="41"/>
      <c r="P441" s="197">
        <f>O441*H441</f>
        <v>0</v>
      </c>
      <c r="Q441" s="197">
        <v>0</v>
      </c>
      <c r="R441" s="197">
        <f>Q441*H441</f>
        <v>0</v>
      </c>
      <c r="S441" s="197">
        <v>0</v>
      </c>
      <c r="T441" s="198">
        <f>S441*H441</f>
        <v>0</v>
      </c>
      <c r="AR441" s="23" t="s">
        <v>695</v>
      </c>
      <c r="AT441" s="23" t="s">
        <v>135</v>
      </c>
      <c r="AU441" s="23" t="s">
        <v>82</v>
      </c>
      <c r="AY441" s="23" t="s">
        <v>132</v>
      </c>
      <c r="BE441" s="199">
        <f>IF(N441="základní",J441,0)</f>
        <v>0</v>
      </c>
      <c r="BF441" s="199">
        <f>IF(N441="snížená",J441,0)</f>
        <v>0</v>
      </c>
      <c r="BG441" s="199">
        <f>IF(N441="zákl. přenesená",J441,0)</f>
        <v>0</v>
      </c>
      <c r="BH441" s="199">
        <f>IF(N441="sníž. přenesená",J441,0)</f>
        <v>0</v>
      </c>
      <c r="BI441" s="199">
        <f>IF(N441="nulová",J441,0)</f>
        <v>0</v>
      </c>
      <c r="BJ441" s="23" t="s">
        <v>80</v>
      </c>
      <c r="BK441" s="199">
        <f>ROUND(I441*H441,2)</f>
        <v>0</v>
      </c>
      <c r="BL441" s="23" t="s">
        <v>695</v>
      </c>
      <c r="BM441" s="23" t="s">
        <v>713</v>
      </c>
    </row>
    <row r="442" spans="2:47" s="1" customFormat="1" ht="13.5">
      <c r="B442" s="40"/>
      <c r="C442" s="62"/>
      <c r="D442" s="205" t="s">
        <v>142</v>
      </c>
      <c r="E442" s="62"/>
      <c r="F442" s="232" t="s">
        <v>714</v>
      </c>
      <c r="G442" s="62"/>
      <c r="H442" s="62"/>
      <c r="I442" s="158"/>
      <c r="J442" s="62"/>
      <c r="K442" s="62"/>
      <c r="L442" s="60"/>
      <c r="M442" s="202"/>
      <c r="N442" s="41"/>
      <c r="O442" s="41"/>
      <c r="P442" s="41"/>
      <c r="Q442" s="41"/>
      <c r="R442" s="41"/>
      <c r="S442" s="41"/>
      <c r="T442" s="77"/>
      <c r="AT442" s="23" t="s">
        <v>142</v>
      </c>
      <c r="AU442" s="23" t="s">
        <v>82</v>
      </c>
    </row>
    <row r="443" spans="2:65" s="1" customFormat="1" ht="44.25" customHeight="1">
      <c r="B443" s="40"/>
      <c r="C443" s="188" t="s">
        <v>715</v>
      </c>
      <c r="D443" s="188" t="s">
        <v>135</v>
      </c>
      <c r="E443" s="189" t="s">
        <v>716</v>
      </c>
      <c r="F443" s="190" t="s">
        <v>717</v>
      </c>
      <c r="G443" s="191" t="s">
        <v>694</v>
      </c>
      <c r="H443" s="192">
        <v>1</v>
      </c>
      <c r="I443" s="193"/>
      <c r="J443" s="194">
        <f>ROUND(I443*H443,2)</f>
        <v>0</v>
      </c>
      <c r="K443" s="190" t="s">
        <v>139</v>
      </c>
      <c r="L443" s="60"/>
      <c r="M443" s="195" t="s">
        <v>21</v>
      </c>
      <c r="N443" s="196" t="s">
        <v>43</v>
      </c>
      <c r="O443" s="41"/>
      <c r="P443" s="197">
        <f>O443*H443</f>
        <v>0</v>
      </c>
      <c r="Q443" s="197">
        <v>0</v>
      </c>
      <c r="R443" s="197">
        <f>Q443*H443</f>
        <v>0</v>
      </c>
      <c r="S443" s="197">
        <v>0</v>
      </c>
      <c r="T443" s="198">
        <f>S443*H443</f>
        <v>0</v>
      </c>
      <c r="AR443" s="23" t="s">
        <v>695</v>
      </c>
      <c r="AT443" s="23" t="s">
        <v>135</v>
      </c>
      <c r="AU443" s="23" t="s">
        <v>82</v>
      </c>
      <c r="AY443" s="23" t="s">
        <v>132</v>
      </c>
      <c r="BE443" s="199">
        <f>IF(N443="základní",J443,0)</f>
        <v>0</v>
      </c>
      <c r="BF443" s="199">
        <f>IF(N443="snížená",J443,0)</f>
        <v>0</v>
      </c>
      <c r="BG443" s="199">
        <f>IF(N443="zákl. přenesená",J443,0)</f>
        <v>0</v>
      </c>
      <c r="BH443" s="199">
        <f>IF(N443="sníž. přenesená",J443,0)</f>
        <v>0</v>
      </c>
      <c r="BI443" s="199">
        <f>IF(N443="nulová",J443,0)</f>
        <v>0</v>
      </c>
      <c r="BJ443" s="23" t="s">
        <v>80</v>
      </c>
      <c r="BK443" s="199">
        <f>ROUND(I443*H443,2)</f>
        <v>0</v>
      </c>
      <c r="BL443" s="23" t="s">
        <v>695</v>
      </c>
      <c r="BM443" s="23" t="s">
        <v>718</v>
      </c>
    </row>
    <row r="444" spans="2:47" s="1" customFormat="1" ht="13.5">
      <c r="B444" s="40"/>
      <c r="C444" s="62"/>
      <c r="D444" s="205" t="s">
        <v>142</v>
      </c>
      <c r="E444" s="62"/>
      <c r="F444" s="232" t="s">
        <v>719</v>
      </c>
      <c r="G444" s="62"/>
      <c r="H444" s="62"/>
      <c r="I444" s="158"/>
      <c r="J444" s="62"/>
      <c r="K444" s="62"/>
      <c r="L444" s="60"/>
      <c r="M444" s="202"/>
      <c r="N444" s="41"/>
      <c r="O444" s="41"/>
      <c r="P444" s="41"/>
      <c r="Q444" s="41"/>
      <c r="R444" s="41"/>
      <c r="S444" s="41"/>
      <c r="T444" s="77"/>
      <c r="AT444" s="23" t="s">
        <v>142</v>
      </c>
      <c r="AU444" s="23" t="s">
        <v>82</v>
      </c>
    </row>
    <row r="445" spans="2:65" s="1" customFormat="1" ht="22.5" customHeight="1">
      <c r="B445" s="40"/>
      <c r="C445" s="188" t="s">
        <v>720</v>
      </c>
      <c r="D445" s="188" t="s">
        <v>135</v>
      </c>
      <c r="E445" s="189" t="s">
        <v>721</v>
      </c>
      <c r="F445" s="190" t="s">
        <v>722</v>
      </c>
      <c r="G445" s="191" t="s">
        <v>694</v>
      </c>
      <c r="H445" s="192">
        <v>1</v>
      </c>
      <c r="I445" s="193"/>
      <c r="J445" s="194">
        <f>ROUND(I445*H445,2)</f>
        <v>0</v>
      </c>
      <c r="K445" s="190" t="s">
        <v>139</v>
      </c>
      <c r="L445" s="60"/>
      <c r="M445" s="195" t="s">
        <v>21</v>
      </c>
      <c r="N445" s="196" t="s">
        <v>43</v>
      </c>
      <c r="O445" s="41"/>
      <c r="P445" s="197">
        <f>O445*H445</f>
        <v>0</v>
      </c>
      <c r="Q445" s="197">
        <v>0</v>
      </c>
      <c r="R445" s="197">
        <f>Q445*H445</f>
        <v>0</v>
      </c>
      <c r="S445" s="197">
        <v>0</v>
      </c>
      <c r="T445" s="198">
        <f>S445*H445</f>
        <v>0</v>
      </c>
      <c r="AR445" s="23" t="s">
        <v>695</v>
      </c>
      <c r="AT445" s="23" t="s">
        <v>135</v>
      </c>
      <c r="AU445" s="23" t="s">
        <v>82</v>
      </c>
      <c r="AY445" s="23" t="s">
        <v>132</v>
      </c>
      <c r="BE445" s="199">
        <f>IF(N445="základní",J445,0)</f>
        <v>0</v>
      </c>
      <c r="BF445" s="199">
        <f>IF(N445="snížená",J445,0)</f>
        <v>0</v>
      </c>
      <c r="BG445" s="199">
        <f>IF(N445="zákl. přenesená",J445,0)</f>
        <v>0</v>
      </c>
      <c r="BH445" s="199">
        <f>IF(N445="sníž. přenesená",J445,0)</f>
        <v>0</v>
      </c>
      <c r="BI445" s="199">
        <f>IF(N445="nulová",J445,0)</f>
        <v>0</v>
      </c>
      <c r="BJ445" s="23" t="s">
        <v>80</v>
      </c>
      <c r="BK445" s="199">
        <f>ROUND(I445*H445,2)</f>
        <v>0</v>
      </c>
      <c r="BL445" s="23" t="s">
        <v>695</v>
      </c>
      <c r="BM445" s="23" t="s">
        <v>723</v>
      </c>
    </row>
    <row r="446" spans="2:47" s="1" customFormat="1" ht="13.5">
      <c r="B446" s="40"/>
      <c r="C446" s="62"/>
      <c r="D446" s="205" t="s">
        <v>142</v>
      </c>
      <c r="E446" s="62"/>
      <c r="F446" s="232" t="s">
        <v>724</v>
      </c>
      <c r="G446" s="62"/>
      <c r="H446" s="62"/>
      <c r="I446" s="158"/>
      <c r="J446" s="62"/>
      <c r="K446" s="62"/>
      <c r="L446" s="60"/>
      <c r="M446" s="202"/>
      <c r="N446" s="41"/>
      <c r="O446" s="41"/>
      <c r="P446" s="41"/>
      <c r="Q446" s="41"/>
      <c r="R446" s="41"/>
      <c r="S446" s="41"/>
      <c r="T446" s="77"/>
      <c r="AT446" s="23" t="s">
        <v>142</v>
      </c>
      <c r="AU446" s="23" t="s">
        <v>82</v>
      </c>
    </row>
    <row r="447" spans="2:65" s="1" customFormat="1" ht="22.5" customHeight="1">
      <c r="B447" s="40"/>
      <c r="C447" s="188" t="s">
        <v>725</v>
      </c>
      <c r="D447" s="188" t="s">
        <v>135</v>
      </c>
      <c r="E447" s="189" t="s">
        <v>726</v>
      </c>
      <c r="F447" s="190" t="s">
        <v>727</v>
      </c>
      <c r="G447" s="191" t="s">
        <v>694</v>
      </c>
      <c r="H447" s="192">
        <v>1</v>
      </c>
      <c r="I447" s="193"/>
      <c r="J447" s="194">
        <f>ROUND(I447*H447,2)</f>
        <v>0</v>
      </c>
      <c r="K447" s="190" t="s">
        <v>139</v>
      </c>
      <c r="L447" s="60"/>
      <c r="M447" s="195" t="s">
        <v>21</v>
      </c>
      <c r="N447" s="196" t="s">
        <v>43</v>
      </c>
      <c r="O447" s="41"/>
      <c r="P447" s="197">
        <f>O447*H447</f>
        <v>0</v>
      </c>
      <c r="Q447" s="197">
        <v>0</v>
      </c>
      <c r="R447" s="197">
        <f>Q447*H447</f>
        <v>0</v>
      </c>
      <c r="S447" s="197">
        <v>0</v>
      </c>
      <c r="T447" s="198">
        <f>S447*H447</f>
        <v>0</v>
      </c>
      <c r="AR447" s="23" t="s">
        <v>695</v>
      </c>
      <c r="AT447" s="23" t="s">
        <v>135</v>
      </c>
      <c r="AU447" s="23" t="s">
        <v>82</v>
      </c>
      <c r="AY447" s="23" t="s">
        <v>132</v>
      </c>
      <c r="BE447" s="199">
        <f>IF(N447="základní",J447,0)</f>
        <v>0</v>
      </c>
      <c r="BF447" s="199">
        <f>IF(N447="snížená",J447,0)</f>
        <v>0</v>
      </c>
      <c r="BG447" s="199">
        <f>IF(N447="zákl. přenesená",J447,0)</f>
        <v>0</v>
      </c>
      <c r="BH447" s="199">
        <f>IF(N447="sníž. přenesená",J447,0)</f>
        <v>0</v>
      </c>
      <c r="BI447" s="199">
        <f>IF(N447="nulová",J447,0)</f>
        <v>0</v>
      </c>
      <c r="BJ447" s="23" t="s">
        <v>80</v>
      </c>
      <c r="BK447" s="199">
        <f>ROUND(I447*H447,2)</f>
        <v>0</v>
      </c>
      <c r="BL447" s="23" t="s">
        <v>695</v>
      </c>
      <c r="BM447" s="23" t="s">
        <v>728</v>
      </c>
    </row>
    <row r="448" spans="2:47" s="1" customFormat="1" ht="27">
      <c r="B448" s="40"/>
      <c r="C448" s="62"/>
      <c r="D448" s="200" t="s">
        <v>142</v>
      </c>
      <c r="E448" s="62"/>
      <c r="F448" s="201" t="s">
        <v>729</v>
      </c>
      <c r="G448" s="62"/>
      <c r="H448" s="62"/>
      <c r="I448" s="158"/>
      <c r="J448" s="62"/>
      <c r="K448" s="62"/>
      <c r="L448" s="60"/>
      <c r="M448" s="254"/>
      <c r="N448" s="255"/>
      <c r="O448" s="255"/>
      <c r="P448" s="255"/>
      <c r="Q448" s="255"/>
      <c r="R448" s="255"/>
      <c r="S448" s="255"/>
      <c r="T448" s="256"/>
      <c r="AT448" s="23" t="s">
        <v>142</v>
      </c>
      <c r="AU448" s="23" t="s">
        <v>82</v>
      </c>
    </row>
    <row r="449" spans="2:12" s="1" customFormat="1" ht="6.95" customHeight="1">
      <c r="B449" s="55"/>
      <c r="C449" s="56"/>
      <c r="D449" s="56"/>
      <c r="E449" s="56"/>
      <c r="F449" s="56"/>
      <c r="G449" s="56"/>
      <c r="H449" s="56"/>
      <c r="I449" s="134"/>
      <c r="J449" s="56"/>
      <c r="K449" s="56"/>
      <c r="L449" s="60"/>
    </row>
  </sheetData>
  <sheetProtection password="CC35" sheet="1" objects="1" scenarios="1" formatCells="0" formatColumns="0" formatRows="0" sort="0" autoFilter="0"/>
  <autoFilter ref="C94:K448"/>
  <mergeCells count="9"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zakázky'!C2" display="Rekapitulace zakázk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1"/>
  <sheetViews>
    <sheetView showGridLines="0" workbookViewId="0" topLeftCell="A1"/>
  </sheetViews>
  <sheetFormatPr defaultColWidth="9.33203125" defaultRowHeight="13.5"/>
  <cols>
    <col min="1" max="1" width="8.33203125" style="257" customWidth="1"/>
    <col min="2" max="2" width="1.66796875" style="257" customWidth="1"/>
    <col min="3" max="4" width="5" style="257" customWidth="1"/>
    <col min="5" max="5" width="11.66015625" style="257" customWidth="1"/>
    <col min="6" max="6" width="9.16015625" style="257" customWidth="1"/>
    <col min="7" max="7" width="5" style="257" customWidth="1"/>
    <col min="8" max="8" width="77.83203125" style="257" customWidth="1"/>
    <col min="9" max="10" width="20" style="257" customWidth="1"/>
    <col min="11" max="11" width="1.66796875" style="257" customWidth="1"/>
  </cols>
  <sheetData>
    <row r="1" ht="37.5" customHeight="1"/>
    <row r="2" spans="2:1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4" customFormat="1" ht="45" customHeight="1">
      <c r="B3" s="261"/>
      <c r="C3" s="382" t="s">
        <v>730</v>
      </c>
      <c r="D3" s="382"/>
      <c r="E3" s="382"/>
      <c r="F3" s="382"/>
      <c r="G3" s="382"/>
      <c r="H3" s="382"/>
      <c r="I3" s="382"/>
      <c r="J3" s="382"/>
      <c r="K3" s="262"/>
    </row>
    <row r="4" spans="2:11" ht="25.5" customHeight="1">
      <c r="B4" s="263"/>
      <c r="C4" s="383" t="s">
        <v>731</v>
      </c>
      <c r="D4" s="383"/>
      <c r="E4" s="383"/>
      <c r="F4" s="383"/>
      <c r="G4" s="383"/>
      <c r="H4" s="383"/>
      <c r="I4" s="383"/>
      <c r="J4" s="383"/>
      <c r="K4" s="264"/>
    </row>
    <row r="5" spans="2:11" ht="5.25" customHeight="1">
      <c r="B5" s="263"/>
      <c r="C5" s="265"/>
      <c r="D5" s="265"/>
      <c r="E5" s="265"/>
      <c r="F5" s="265"/>
      <c r="G5" s="265"/>
      <c r="H5" s="265"/>
      <c r="I5" s="265"/>
      <c r="J5" s="265"/>
      <c r="K5" s="264"/>
    </row>
    <row r="6" spans="2:11" ht="15" customHeight="1">
      <c r="B6" s="263"/>
      <c r="C6" s="381" t="s">
        <v>732</v>
      </c>
      <c r="D6" s="381"/>
      <c r="E6" s="381"/>
      <c r="F6" s="381"/>
      <c r="G6" s="381"/>
      <c r="H6" s="381"/>
      <c r="I6" s="381"/>
      <c r="J6" s="381"/>
      <c r="K6" s="264"/>
    </row>
    <row r="7" spans="2:11" ht="15" customHeight="1">
      <c r="B7" s="267"/>
      <c r="C7" s="381" t="s">
        <v>733</v>
      </c>
      <c r="D7" s="381"/>
      <c r="E7" s="381"/>
      <c r="F7" s="381"/>
      <c r="G7" s="381"/>
      <c r="H7" s="381"/>
      <c r="I7" s="381"/>
      <c r="J7" s="381"/>
      <c r="K7" s="264"/>
    </row>
    <row r="8" spans="2:1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ht="15" customHeight="1">
      <c r="B9" s="267"/>
      <c r="C9" s="381" t="s">
        <v>734</v>
      </c>
      <c r="D9" s="381"/>
      <c r="E9" s="381"/>
      <c r="F9" s="381"/>
      <c r="G9" s="381"/>
      <c r="H9" s="381"/>
      <c r="I9" s="381"/>
      <c r="J9" s="381"/>
      <c r="K9" s="264"/>
    </row>
    <row r="10" spans="2:11" ht="15" customHeight="1">
      <c r="B10" s="267"/>
      <c r="C10" s="266"/>
      <c r="D10" s="381" t="s">
        <v>735</v>
      </c>
      <c r="E10" s="381"/>
      <c r="F10" s="381"/>
      <c r="G10" s="381"/>
      <c r="H10" s="381"/>
      <c r="I10" s="381"/>
      <c r="J10" s="381"/>
      <c r="K10" s="264"/>
    </row>
    <row r="11" spans="2:11" ht="15" customHeight="1">
      <c r="B11" s="267"/>
      <c r="C11" s="268"/>
      <c r="D11" s="381" t="s">
        <v>736</v>
      </c>
      <c r="E11" s="381"/>
      <c r="F11" s="381"/>
      <c r="G11" s="381"/>
      <c r="H11" s="381"/>
      <c r="I11" s="381"/>
      <c r="J11" s="381"/>
      <c r="K11" s="264"/>
    </row>
    <row r="12" spans="2:11" ht="12.75" customHeight="1">
      <c r="B12" s="267"/>
      <c r="C12" s="268"/>
      <c r="D12" s="268"/>
      <c r="E12" s="268"/>
      <c r="F12" s="268"/>
      <c r="G12" s="268"/>
      <c r="H12" s="268"/>
      <c r="I12" s="268"/>
      <c r="J12" s="268"/>
      <c r="K12" s="264"/>
    </row>
    <row r="13" spans="2:11" ht="15" customHeight="1">
      <c r="B13" s="267"/>
      <c r="C13" s="268"/>
      <c r="D13" s="381" t="s">
        <v>737</v>
      </c>
      <c r="E13" s="381"/>
      <c r="F13" s="381"/>
      <c r="G13" s="381"/>
      <c r="H13" s="381"/>
      <c r="I13" s="381"/>
      <c r="J13" s="381"/>
      <c r="K13" s="264"/>
    </row>
    <row r="14" spans="2:11" ht="15" customHeight="1">
      <c r="B14" s="267"/>
      <c r="C14" s="268"/>
      <c r="D14" s="381" t="s">
        <v>738</v>
      </c>
      <c r="E14" s="381"/>
      <c r="F14" s="381"/>
      <c r="G14" s="381"/>
      <c r="H14" s="381"/>
      <c r="I14" s="381"/>
      <c r="J14" s="381"/>
      <c r="K14" s="264"/>
    </row>
    <row r="15" spans="2:11" ht="15" customHeight="1">
      <c r="B15" s="267"/>
      <c r="C15" s="268"/>
      <c r="D15" s="381" t="s">
        <v>739</v>
      </c>
      <c r="E15" s="381"/>
      <c r="F15" s="381"/>
      <c r="G15" s="381"/>
      <c r="H15" s="381"/>
      <c r="I15" s="381"/>
      <c r="J15" s="381"/>
      <c r="K15" s="264"/>
    </row>
    <row r="16" spans="2:11" ht="15" customHeight="1">
      <c r="B16" s="267"/>
      <c r="C16" s="268"/>
      <c r="D16" s="268"/>
      <c r="E16" s="269" t="s">
        <v>79</v>
      </c>
      <c r="F16" s="381" t="s">
        <v>740</v>
      </c>
      <c r="G16" s="381"/>
      <c r="H16" s="381"/>
      <c r="I16" s="381"/>
      <c r="J16" s="381"/>
      <c r="K16" s="264"/>
    </row>
    <row r="17" spans="2:11" ht="15" customHeight="1">
      <c r="B17" s="267"/>
      <c r="C17" s="268"/>
      <c r="D17" s="268"/>
      <c r="E17" s="269" t="s">
        <v>741</v>
      </c>
      <c r="F17" s="381" t="s">
        <v>742</v>
      </c>
      <c r="G17" s="381"/>
      <c r="H17" s="381"/>
      <c r="I17" s="381"/>
      <c r="J17" s="381"/>
      <c r="K17" s="264"/>
    </row>
    <row r="18" spans="2:11" ht="15" customHeight="1">
      <c r="B18" s="267"/>
      <c r="C18" s="268"/>
      <c r="D18" s="268"/>
      <c r="E18" s="269" t="s">
        <v>743</v>
      </c>
      <c r="F18" s="381" t="s">
        <v>744</v>
      </c>
      <c r="G18" s="381"/>
      <c r="H18" s="381"/>
      <c r="I18" s="381"/>
      <c r="J18" s="381"/>
      <c r="K18" s="264"/>
    </row>
    <row r="19" spans="2:11" ht="15" customHeight="1">
      <c r="B19" s="267"/>
      <c r="C19" s="268"/>
      <c r="D19" s="268"/>
      <c r="E19" s="269" t="s">
        <v>745</v>
      </c>
      <c r="F19" s="381" t="s">
        <v>746</v>
      </c>
      <c r="G19" s="381"/>
      <c r="H19" s="381"/>
      <c r="I19" s="381"/>
      <c r="J19" s="381"/>
      <c r="K19" s="264"/>
    </row>
    <row r="20" spans="2:11" ht="15" customHeight="1">
      <c r="B20" s="267"/>
      <c r="C20" s="268"/>
      <c r="D20" s="268"/>
      <c r="E20" s="269" t="s">
        <v>747</v>
      </c>
      <c r="F20" s="381" t="s">
        <v>748</v>
      </c>
      <c r="G20" s="381"/>
      <c r="H20" s="381"/>
      <c r="I20" s="381"/>
      <c r="J20" s="381"/>
      <c r="K20" s="264"/>
    </row>
    <row r="21" spans="2:11" ht="15" customHeight="1">
      <c r="B21" s="267"/>
      <c r="C21" s="268"/>
      <c r="D21" s="268"/>
      <c r="E21" s="269" t="s">
        <v>749</v>
      </c>
      <c r="F21" s="381" t="s">
        <v>750</v>
      </c>
      <c r="G21" s="381"/>
      <c r="H21" s="381"/>
      <c r="I21" s="381"/>
      <c r="J21" s="381"/>
      <c r="K21" s="264"/>
    </row>
    <row r="22" spans="2:11" ht="12.75" customHeight="1">
      <c r="B22" s="267"/>
      <c r="C22" s="268"/>
      <c r="D22" s="268"/>
      <c r="E22" s="268"/>
      <c r="F22" s="268"/>
      <c r="G22" s="268"/>
      <c r="H22" s="268"/>
      <c r="I22" s="268"/>
      <c r="J22" s="268"/>
      <c r="K22" s="264"/>
    </row>
    <row r="23" spans="2:11" ht="15" customHeight="1">
      <c r="B23" s="267"/>
      <c r="C23" s="381" t="s">
        <v>751</v>
      </c>
      <c r="D23" s="381"/>
      <c r="E23" s="381"/>
      <c r="F23" s="381"/>
      <c r="G23" s="381"/>
      <c r="H23" s="381"/>
      <c r="I23" s="381"/>
      <c r="J23" s="381"/>
      <c r="K23" s="264"/>
    </row>
    <row r="24" spans="2:11" ht="15" customHeight="1">
      <c r="B24" s="267"/>
      <c r="C24" s="381" t="s">
        <v>752</v>
      </c>
      <c r="D24" s="381"/>
      <c r="E24" s="381"/>
      <c r="F24" s="381"/>
      <c r="G24" s="381"/>
      <c r="H24" s="381"/>
      <c r="I24" s="381"/>
      <c r="J24" s="381"/>
      <c r="K24" s="264"/>
    </row>
    <row r="25" spans="2:11" ht="15" customHeight="1">
      <c r="B25" s="267"/>
      <c r="C25" s="266"/>
      <c r="D25" s="381" t="s">
        <v>753</v>
      </c>
      <c r="E25" s="381"/>
      <c r="F25" s="381"/>
      <c r="G25" s="381"/>
      <c r="H25" s="381"/>
      <c r="I25" s="381"/>
      <c r="J25" s="381"/>
      <c r="K25" s="264"/>
    </row>
    <row r="26" spans="2:11" ht="15" customHeight="1">
      <c r="B26" s="267"/>
      <c r="C26" s="268"/>
      <c r="D26" s="381" t="s">
        <v>754</v>
      </c>
      <c r="E26" s="381"/>
      <c r="F26" s="381"/>
      <c r="G26" s="381"/>
      <c r="H26" s="381"/>
      <c r="I26" s="381"/>
      <c r="J26" s="381"/>
      <c r="K26" s="264"/>
    </row>
    <row r="27" spans="2:11" ht="12.75" customHeight="1">
      <c r="B27" s="267"/>
      <c r="C27" s="268"/>
      <c r="D27" s="268"/>
      <c r="E27" s="268"/>
      <c r="F27" s="268"/>
      <c r="G27" s="268"/>
      <c r="H27" s="268"/>
      <c r="I27" s="268"/>
      <c r="J27" s="268"/>
      <c r="K27" s="264"/>
    </row>
    <row r="28" spans="2:11" ht="15" customHeight="1">
      <c r="B28" s="267"/>
      <c r="C28" s="268"/>
      <c r="D28" s="381" t="s">
        <v>755</v>
      </c>
      <c r="E28" s="381"/>
      <c r="F28" s="381"/>
      <c r="G28" s="381"/>
      <c r="H28" s="381"/>
      <c r="I28" s="381"/>
      <c r="J28" s="381"/>
      <c r="K28" s="264"/>
    </row>
    <row r="29" spans="2:11" ht="15" customHeight="1">
      <c r="B29" s="267"/>
      <c r="C29" s="268"/>
      <c r="D29" s="381" t="s">
        <v>756</v>
      </c>
      <c r="E29" s="381"/>
      <c r="F29" s="381"/>
      <c r="G29" s="381"/>
      <c r="H29" s="381"/>
      <c r="I29" s="381"/>
      <c r="J29" s="381"/>
      <c r="K29" s="264"/>
    </row>
    <row r="30" spans="2:11" ht="12.75" customHeight="1">
      <c r="B30" s="267"/>
      <c r="C30" s="268"/>
      <c r="D30" s="268"/>
      <c r="E30" s="268"/>
      <c r="F30" s="268"/>
      <c r="G30" s="268"/>
      <c r="H30" s="268"/>
      <c r="I30" s="268"/>
      <c r="J30" s="268"/>
      <c r="K30" s="264"/>
    </row>
    <row r="31" spans="2:11" ht="15" customHeight="1">
      <c r="B31" s="267"/>
      <c r="C31" s="268"/>
      <c r="D31" s="381" t="s">
        <v>757</v>
      </c>
      <c r="E31" s="381"/>
      <c r="F31" s="381"/>
      <c r="G31" s="381"/>
      <c r="H31" s="381"/>
      <c r="I31" s="381"/>
      <c r="J31" s="381"/>
      <c r="K31" s="264"/>
    </row>
    <row r="32" spans="2:11" ht="15" customHeight="1">
      <c r="B32" s="267"/>
      <c r="C32" s="268"/>
      <c r="D32" s="381" t="s">
        <v>758</v>
      </c>
      <c r="E32" s="381"/>
      <c r="F32" s="381"/>
      <c r="G32" s="381"/>
      <c r="H32" s="381"/>
      <c r="I32" s="381"/>
      <c r="J32" s="381"/>
      <c r="K32" s="264"/>
    </row>
    <row r="33" spans="2:11" ht="15" customHeight="1">
      <c r="B33" s="267"/>
      <c r="C33" s="268"/>
      <c r="D33" s="381" t="s">
        <v>759</v>
      </c>
      <c r="E33" s="381"/>
      <c r="F33" s="381"/>
      <c r="G33" s="381"/>
      <c r="H33" s="381"/>
      <c r="I33" s="381"/>
      <c r="J33" s="381"/>
      <c r="K33" s="264"/>
    </row>
    <row r="34" spans="2:11" ht="15" customHeight="1">
      <c r="B34" s="267"/>
      <c r="C34" s="268"/>
      <c r="D34" s="266"/>
      <c r="E34" s="270" t="s">
        <v>117</v>
      </c>
      <c r="F34" s="266"/>
      <c r="G34" s="381" t="s">
        <v>760</v>
      </c>
      <c r="H34" s="381"/>
      <c r="I34" s="381"/>
      <c r="J34" s="381"/>
      <c r="K34" s="264"/>
    </row>
    <row r="35" spans="2:11" ht="30.75" customHeight="1">
      <c r="B35" s="267"/>
      <c r="C35" s="268"/>
      <c r="D35" s="266"/>
      <c r="E35" s="270" t="s">
        <v>761</v>
      </c>
      <c r="F35" s="266"/>
      <c r="G35" s="381" t="s">
        <v>762</v>
      </c>
      <c r="H35" s="381"/>
      <c r="I35" s="381"/>
      <c r="J35" s="381"/>
      <c r="K35" s="264"/>
    </row>
    <row r="36" spans="2:11" ht="15" customHeight="1">
      <c r="B36" s="267"/>
      <c r="C36" s="268"/>
      <c r="D36" s="266"/>
      <c r="E36" s="270" t="s">
        <v>53</v>
      </c>
      <c r="F36" s="266"/>
      <c r="G36" s="381" t="s">
        <v>763</v>
      </c>
      <c r="H36" s="381"/>
      <c r="I36" s="381"/>
      <c r="J36" s="381"/>
      <c r="K36" s="264"/>
    </row>
    <row r="37" spans="2:11" ht="15" customHeight="1">
      <c r="B37" s="267"/>
      <c r="C37" s="268"/>
      <c r="D37" s="266"/>
      <c r="E37" s="270" t="s">
        <v>118</v>
      </c>
      <c r="F37" s="266"/>
      <c r="G37" s="381" t="s">
        <v>764</v>
      </c>
      <c r="H37" s="381"/>
      <c r="I37" s="381"/>
      <c r="J37" s="381"/>
      <c r="K37" s="264"/>
    </row>
    <row r="38" spans="2:11" ht="15" customHeight="1">
      <c r="B38" s="267"/>
      <c r="C38" s="268"/>
      <c r="D38" s="266"/>
      <c r="E38" s="270" t="s">
        <v>119</v>
      </c>
      <c r="F38" s="266"/>
      <c r="G38" s="381" t="s">
        <v>765</v>
      </c>
      <c r="H38" s="381"/>
      <c r="I38" s="381"/>
      <c r="J38" s="381"/>
      <c r="K38" s="264"/>
    </row>
    <row r="39" spans="2:11" ht="15" customHeight="1">
      <c r="B39" s="267"/>
      <c r="C39" s="268"/>
      <c r="D39" s="266"/>
      <c r="E39" s="270" t="s">
        <v>120</v>
      </c>
      <c r="F39" s="266"/>
      <c r="G39" s="381" t="s">
        <v>766</v>
      </c>
      <c r="H39" s="381"/>
      <c r="I39" s="381"/>
      <c r="J39" s="381"/>
      <c r="K39" s="264"/>
    </row>
    <row r="40" spans="2:11" ht="15" customHeight="1">
      <c r="B40" s="267"/>
      <c r="C40" s="268"/>
      <c r="D40" s="266"/>
      <c r="E40" s="270" t="s">
        <v>767</v>
      </c>
      <c r="F40" s="266"/>
      <c r="G40" s="381" t="s">
        <v>768</v>
      </c>
      <c r="H40" s="381"/>
      <c r="I40" s="381"/>
      <c r="J40" s="381"/>
      <c r="K40" s="264"/>
    </row>
    <row r="41" spans="2:11" ht="15" customHeight="1">
      <c r="B41" s="267"/>
      <c r="C41" s="268"/>
      <c r="D41" s="266"/>
      <c r="E41" s="270"/>
      <c r="F41" s="266"/>
      <c r="G41" s="381" t="s">
        <v>769</v>
      </c>
      <c r="H41" s="381"/>
      <c r="I41" s="381"/>
      <c r="J41" s="381"/>
      <c r="K41" s="264"/>
    </row>
    <row r="42" spans="2:11" ht="15" customHeight="1">
      <c r="B42" s="267"/>
      <c r="C42" s="268"/>
      <c r="D42" s="266"/>
      <c r="E42" s="270" t="s">
        <v>770</v>
      </c>
      <c r="F42" s="266"/>
      <c r="G42" s="381" t="s">
        <v>771</v>
      </c>
      <c r="H42" s="381"/>
      <c r="I42" s="381"/>
      <c r="J42" s="381"/>
      <c r="K42" s="264"/>
    </row>
    <row r="43" spans="2:11" ht="15" customHeight="1">
      <c r="B43" s="267"/>
      <c r="C43" s="268"/>
      <c r="D43" s="266"/>
      <c r="E43" s="270" t="s">
        <v>122</v>
      </c>
      <c r="F43" s="266"/>
      <c r="G43" s="381" t="s">
        <v>772</v>
      </c>
      <c r="H43" s="381"/>
      <c r="I43" s="381"/>
      <c r="J43" s="381"/>
      <c r="K43" s="264"/>
    </row>
    <row r="44" spans="2:11" ht="12.75" customHeight="1">
      <c r="B44" s="267"/>
      <c r="C44" s="268"/>
      <c r="D44" s="266"/>
      <c r="E44" s="266"/>
      <c r="F44" s="266"/>
      <c r="G44" s="266"/>
      <c r="H44" s="266"/>
      <c r="I44" s="266"/>
      <c r="J44" s="266"/>
      <c r="K44" s="264"/>
    </row>
    <row r="45" spans="2:11" ht="15" customHeight="1">
      <c r="B45" s="267"/>
      <c r="C45" s="268"/>
      <c r="D45" s="381" t="s">
        <v>773</v>
      </c>
      <c r="E45" s="381"/>
      <c r="F45" s="381"/>
      <c r="G45" s="381"/>
      <c r="H45" s="381"/>
      <c r="I45" s="381"/>
      <c r="J45" s="381"/>
      <c r="K45" s="264"/>
    </row>
    <row r="46" spans="2:11" ht="15" customHeight="1">
      <c r="B46" s="267"/>
      <c r="C46" s="268"/>
      <c r="D46" s="268"/>
      <c r="E46" s="381" t="s">
        <v>774</v>
      </c>
      <c r="F46" s="381"/>
      <c r="G46" s="381"/>
      <c r="H46" s="381"/>
      <c r="I46" s="381"/>
      <c r="J46" s="381"/>
      <c r="K46" s="264"/>
    </row>
    <row r="47" spans="2:11" ht="15" customHeight="1">
      <c r="B47" s="267"/>
      <c r="C47" s="268"/>
      <c r="D47" s="268"/>
      <c r="E47" s="381" t="s">
        <v>775</v>
      </c>
      <c r="F47" s="381"/>
      <c r="G47" s="381"/>
      <c r="H47" s="381"/>
      <c r="I47" s="381"/>
      <c r="J47" s="381"/>
      <c r="K47" s="264"/>
    </row>
    <row r="48" spans="2:11" ht="15" customHeight="1">
      <c r="B48" s="267"/>
      <c r="C48" s="268"/>
      <c r="D48" s="268"/>
      <c r="E48" s="381" t="s">
        <v>776</v>
      </c>
      <c r="F48" s="381"/>
      <c r="G48" s="381"/>
      <c r="H48" s="381"/>
      <c r="I48" s="381"/>
      <c r="J48" s="381"/>
      <c r="K48" s="264"/>
    </row>
    <row r="49" spans="2:11" ht="15" customHeight="1">
      <c r="B49" s="267"/>
      <c r="C49" s="268"/>
      <c r="D49" s="381" t="s">
        <v>777</v>
      </c>
      <c r="E49" s="381"/>
      <c r="F49" s="381"/>
      <c r="G49" s="381"/>
      <c r="H49" s="381"/>
      <c r="I49" s="381"/>
      <c r="J49" s="381"/>
      <c r="K49" s="264"/>
    </row>
    <row r="50" spans="2:11" ht="25.5" customHeight="1">
      <c r="B50" s="263"/>
      <c r="C50" s="383" t="s">
        <v>778</v>
      </c>
      <c r="D50" s="383"/>
      <c r="E50" s="383"/>
      <c r="F50" s="383"/>
      <c r="G50" s="383"/>
      <c r="H50" s="383"/>
      <c r="I50" s="383"/>
      <c r="J50" s="383"/>
      <c r="K50" s="264"/>
    </row>
    <row r="51" spans="2:11" ht="5.25" customHeight="1">
      <c r="B51" s="263"/>
      <c r="C51" s="265"/>
      <c r="D51" s="265"/>
      <c r="E51" s="265"/>
      <c r="F51" s="265"/>
      <c r="G51" s="265"/>
      <c r="H51" s="265"/>
      <c r="I51" s="265"/>
      <c r="J51" s="265"/>
      <c r="K51" s="264"/>
    </row>
    <row r="52" spans="2:11" ht="15" customHeight="1">
      <c r="B52" s="263"/>
      <c r="C52" s="381" t="s">
        <v>779</v>
      </c>
      <c r="D52" s="381"/>
      <c r="E52" s="381"/>
      <c r="F52" s="381"/>
      <c r="G52" s="381"/>
      <c r="H52" s="381"/>
      <c r="I52" s="381"/>
      <c r="J52" s="381"/>
      <c r="K52" s="264"/>
    </row>
    <row r="53" spans="2:11" ht="15" customHeight="1">
      <c r="B53" s="263"/>
      <c r="C53" s="381" t="s">
        <v>780</v>
      </c>
      <c r="D53" s="381"/>
      <c r="E53" s="381"/>
      <c r="F53" s="381"/>
      <c r="G53" s="381"/>
      <c r="H53" s="381"/>
      <c r="I53" s="381"/>
      <c r="J53" s="381"/>
      <c r="K53" s="264"/>
    </row>
    <row r="54" spans="2:11" ht="12.75" customHeight="1">
      <c r="B54" s="263"/>
      <c r="C54" s="266"/>
      <c r="D54" s="266"/>
      <c r="E54" s="266"/>
      <c r="F54" s="266"/>
      <c r="G54" s="266"/>
      <c r="H54" s="266"/>
      <c r="I54" s="266"/>
      <c r="J54" s="266"/>
      <c r="K54" s="264"/>
    </row>
    <row r="55" spans="2:11" ht="15" customHeight="1">
      <c r="B55" s="263"/>
      <c r="C55" s="381" t="s">
        <v>781</v>
      </c>
      <c r="D55" s="381"/>
      <c r="E55" s="381"/>
      <c r="F55" s="381"/>
      <c r="G55" s="381"/>
      <c r="H55" s="381"/>
      <c r="I55" s="381"/>
      <c r="J55" s="381"/>
      <c r="K55" s="264"/>
    </row>
    <row r="56" spans="2:11" ht="15" customHeight="1">
      <c r="B56" s="263"/>
      <c r="C56" s="268"/>
      <c r="D56" s="381" t="s">
        <v>782</v>
      </c>
      <c r="E56" s="381"/>
      <c r="F56" s="381"/>
      <c r="G56" s="381"/>
      <c r="H56" s="381"/>
      <c r="I56" s="381"/>
      <c r="J56" s="381"/>
      <c r="K56" s="264"/>
    </row>
    <row r="57" spans="2:11" ht="15" customHeight="1">
      <c r="B57" s="263"/>
      <c r="C57" s="268"/>
      <c r="D57" s="381" t="s">
        <v>783</v>
      </c>
      <c r="E57" s="381"/>
      <c r="F57" s="381"/>
      <c r="G57" s="381"/>
      <c r="H57" s="381"/>
      <c r="I57" s="381"/>
      <c r="J57" s="381"/>
      <c r="K57" s="264"/>
    </row>
    <row r="58" spans="2:11" ht="15" customHeight="1">
      <c r="B58" s="263"/>
      <c r="C58" s="268"/>
      <c r="D58" s="381" t="s">
        <v>784</v>
      </c>
      <c r="E58" s="381"/>
      <c r="F58" s="381"/>
      <c r="G58" s="381"/>
      <c r="H58" s="381"/>
      <c r="I58" s="381"/>
      <c r="J58" s="381"/>
      <c r="K58" s="264"/>
    </row>
    <row r="59" spans="2:11" ht="15" customHeight="1">
      <c r="B59" s="263"/>
      <c r="C59" s="268"/>
      <c r="D59" s="381" t="s">
        <v>785</v>
      </c>
      <c r="E59" s="381"/>
      <c r="F59" s="381"/>
      <c r="G59" s="381"/>
      <c r="H59" s="381"/>
      <c r="I59" s="381"/>
      <c r="J59" s="381"/>
      <c r="K59" s="264"/>
    </row>
    <row r="60" spans="2:11" ht="15" customHeight="1">
      <c r="B60" s="263"/>
      <c r="C60" s="268"/>
      <c r="D60" s="385" t="s">
        <v>786</v>
      </c>
      <c r="E60" s="385"/>
      <c r="F60" s="385"/>
      <c r="G60" s="385"/>
      <c r="H60" s="385"/>
      <c r="I60" s="385"/>
      <c r="J60" s="385"/>
      <c r="K60" s="264"/>
    </row>
    <row r="61" spans="2:11" ht="15" customHeight="1">
      <c r="B61" s="263"/>
      <c r="C61" s="268"/>
      <c r="D61" s="381" t="s">
        <v>787</v>
      </c>
      <c r="E61" s="381"/>
      <c r="F61" s="381"/>
      <c r="G61" s="381"/>
      <c r="H61" s="381"/>
      <c r="I61" s="381"/>
      <c r="J61" s="381"/>
      <c r="K61" s="264"/>
    </row>
    <row r="62" spans="2:11" ht="12.75" customHeight="1">
      <c r="B62" s="263"/>
      <c r="C62" s="268"/>
      <c r="D62" s="268"/>
      <c r="E62" s="271"/>
      <c r="F62" s="268"/>
      <c r="G62" s="268"/>
      <c r="H62" s="268"/>
      <c r="I62" s="268"/>
      <c r="J62" s="268"/>
      <c r="K62" s="264"/>
    </row>
    <row r="63" spans="2:11" ht="15" customHeight="1">
      <c r="B63" s="263"/>
      <c r="C63" s="268"/>
      <c r="D63" s="381" t="s">
        <v>788</v>
      </c>
      <c r="E63" s="381"/>
      <c r="F63" s="381"/>
      <c r="G63" s="381"/>
      <c r="H63" s="381"/>
      <c r="I63" s="381"/>
      <c r="J63" s="381"/>
      <c r="K63" s="264"/>
    </row>
    <row r="64" spans="2:11" ht="15" customHeight="1">
      <c r="B64" s="263"/>
      <c r="C64" s="268"/>
      <c r="D64" s="385" t="s">
        <v>789</v>
      </c>
      <c r="E64" s="385"/>
      <c r="F64" s="385"/>
      <c r="G64" s="385"/>
      <c r="H64" s="385"/>
      <c r="I64" s="385"/>
      <c r="J64" s="385"/>
      <c r="K64" s="264"/>
    </row>
    <row r="65" spans="2:11" ht="15" customHeight="1">
      <c r="B65" s="263"/>
      <c r="C65" s="268"/>
      <c r="D65" s="381" t="s">
        <v>790</v>
      </c>
      <c r="E65" s="381"/>
      <c r="F65" s="381"/>
      <c r="G65" s="381"/>
      <c r="H65" s="381"/>
      <c r="I65" s="381"/>
      <c r="J65" s="381"/>
      <c r="K65" s="264"/>
    </row>
    <row r="66" spans="2:11" ht="15" customHeight="1">
      <c r="B66" s="263"/>
      <c r="C66" s="268"/>
      <c r="D66" s="381" t="s">
        <v>791</v>
      </c>
      <c r="E66" s="381"/>
      <c r="F66" s="381"/>
      <c r="G66" s="381"/>
      <c r="H66" s="381"/>
      <c r="I66" s="381"/>
      <c r="J66" s="381"/>
      <c r="K66" s="264"/>
    </row>
    <row r="67" spans="2:11" ht="15" customHeight="1">
      <c r="B67" s="263"/>
      <c r="C67" s="268"/>
      <c r="D67" s="381" t="s">
        <v>792</v>
      </c>
      <c r="E67" s="381"/>
      <c r="F67" s="381"/>
      <c r="G67" s="381"/>
      <c r="H67" s="381"/>
      <c r="I67" s="381"/>
      <c r="J67" s="381"/>
      <c r="K67" s="264"/>
    </row>
    <row r="68" spans="2:11" ht="15" customHeight="1">
      <c r="B68" s="263"/>
      <c r="C68" s="268"/>
      <c r="D68" s="381" t="s">
        <v>793</v>
      </c>
      <c r="E68" s="381"/>
      <c r="F68" s="381"/>
      <c r="G68" s="381"/>
      <c r="H68" s="381"/>
      <c r="I68" s="381"/>
      <c r="J68" s="381"/>
      <c r="K68" s="264"/>
    </row>
    <row r="69" spans="2:11" ht="12.75" customHeight="1">
      <c r="B69" s="272"/>
      <c r="C69" s="273"/>
      <c r="D69" s="273"/>
      <c r="E69" s="273"/>
      <c r="F69" s="273"/>
      <c r="G69" s="273"/>
      <c r="H69" s="273"/>
      <c r="I69" s="273"/>
      <c r="J69" s="273"/>
      <c r="K69" s="274"/>
    </row>
    <row r="70" spans="2:11" ht="18.75" customHeight="1">
      <c r="B70" s="275"/>
      <c r="C70" s="275"/>
      <c r="D70" s="275"/>
      <c r="E70" s="275"/>
      <c r="F70" s="275"/>
      <c r="G70" s="275"/>
      <c r="H70" s="275"/>
      <c r="I70" s="275"/>
      <c r="J70" s="275"/>
      <c r="K70" s="276"/>
    </row>
    <row r="71" spans="2:11" ht="18.75" customHeight="1">
      <c r="B71" s="276"/>
      <c r="C71" s="276"/>
      <c r="D71" s="276"/>
      <c r="E71" s="276"/>
      <c r="F71" s="276"/>
      <c r="G71" s="276"/>
      <c r="H71" s="276"/>
      <c r="I71" s="276"/>
      <c r="J71" s="276"/>
      <c r="K71" s="276"/>
    </row>
    <row r="72" spans="2:11" ht="7.5" customHeight="1">
      <c r="B72" s="277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ht="45" customHeight="1">
      <c r="B73" s="280"/>
      <c r="C73" s="384" t="s">
        <v>794</v>
      </c>
      <c r="D73" s="384"/>
      <c r="E73" s="384"/>
      <c r="F73" s="384"/>
      <c r="G73" s="384"/>
      <c r="H73" s="384"/>
      <c r="I73" s="384"/>
      <c r="J73" s="384"/>
      <c r="K73" s="281"/>
    </row>
    <row r="74" spans="2:11" ht="17.25" customHeight="1">
      <c r="B74" s="280"/>
      <c r="C74" s="282" t="s">
        <v>795</v>
      </c>
      <c r="D74" s="282"/>
      <c r="E74" s="282"/>
      <c r="F74" s="282" t="s">
        <v>796</v>
      </c>
      <c r="G74" s="283"/>
      <c r="H74" s="282" t="s">
        <v>118</v>
      </c>
      <c r="I74" s="282" t="s">
        <v>57</v>
      </c>
      <c r="J74" s="282" t="s">
        <v>797</v>
      </c>
      <c r="K74" s="281"/>
    </row>
    <row r="75" spans="2:11" ht="17.25" customHeight="1">
      <c r="B75" s="280"/>
      <c r="C75" s="284" t="s">
        <v>798</v>
      </c>
      <c r="D75" s="284"/>
      <c r="E75" s="284"/>
      <c r="F75" s="285" t="s">
        <v>799</v>
      </c>
      <c r="G75" s="286"/>
      <c r="H75" s="284"/>
      <c r="I75" s="284"/>
      <c r="J75" s="284" t="s">
        <v>800</v>
      </c>
      <c r="K75" s="281"/>
    </row>
    <row r="76" spans="2:11" ht="5.25" customHeight="1">
      <c r="B76" s="280"/>
      <c r="C76" s="287"/>
      <c r="D76" s="287"/>
      <c r="E76" s="287"/>
      <c r="F76" s="287"/>
      <c r="G76" s="288"/>
      <c r="H76" s="287"/>
      <c r="I76" s="287"/>
      <c r="J76" s="287"/>
      <c r="K76" s="281"/>
    </row>
    <row r="77" spans="2:11" ht="15" customHeight="1">
      <c r="B77" s="280"/>
      <c r="C77" s="270" t="s">
        <v>53</v>
      </c>
      <c r="D77" s="287"/>
      <c r="E77" s="287"/>
      <c r="F77" s="289" t="s">
        <v>801</v>
      </c>
      <c r="G77" s="288"/>
      <c r="H77" s="270" t="s">
        <v>802</v>
      </c>
      <c r="I77" s="270" t="s">
        <v>803</v>
      </c>
      <c r="J77" s="270">
        <v>20</v>
      </c>
      <c r="K77" s="281"/>
    </row>
    <row r="78" spans="2:11" ht="15" customHeight="1">
      <c r="B78" s="280"/>
      <c r="C78" s="270" t="s">
        <v>804</v>
      </c>
      <c r="D78" s="270"/>
      <c r="E78" s="270"/>
      <c r="F78" s="289" t="s">
        <v>801</v>
      </c>
      <c r="G78" s="288"/>
      <c r="H78" s="270" t="s">
        <v>805</v>
      </c>
      <c r="I78" s="270" t="s">
        <v>803</v>
      </c>
      <c r="J78" s="270">
        <v>120</v>
      </c>
      <c r="K78" s="281"/>
    </row>
    <row r="79" spans="2:11" ht="15" customHeight="1">
      <c r="B79" s="290"/>
      <c r="C79" s="270" t="s">
        <v>806</v>
      </c>
      <c r="D79" s="270"/>
      <c r="E79" s="270"/>
      <c r="F79" s="289" t="s">
        <v>807</v>
      </c>
      <c r="G79" s="288"/>
      <c r="H79" s="270" t="s">
        <v>808</v>
      </c>
      <c r="I79" s="270" t="s">
        <v>803</v>
      </c>
      <c r="J79" s="270">
        <v>50</v>
      </c>
      <c r="K79" s="281"/>
    </row>
    <row r="80" spans="2:11" ht="15" customHeight="1">
      <c r="B80" s="290"/>
      <c r="C80" s="270" t="s">
        <v>809</v>
      </c>
      <c r="D80" s="270"/>
      <c r="E80" s="270"/>
      <c r="F80" s="289" t="s">
        <v>801</v>
      </c>
      <c r="G80" s="288"/>
      <c r="H80" s="270" t="s">
        <v>810</v>
      </c>
      <c r="I80" s="270" t="s">
        <v>811</v>
      </c>
      <c r="J80" s="270"/>
      <c r="K80" s="281"/>
    </row>
    <row r="81" spans="2:11" ht="15" customHeight="1">
      <c r="B81" s="290"/>
      <c r="C81" s="291" t="s">
        <v>812</v>
      </c>
      <c r="D81" s="291"/>
      <c r="E81" s="291"/>
      <c r="F81" s="292" t="s">
        <v>807</v>
      </c>
      <c r="G81" s="291"/>
      <c r="H81" s="291" t="s">
        <v>813</v>
      </c>
      <c r="I81" s="291" t="s">
        <v>803</v>
      </c>
      <c r="J81" s="291">
        <v>15</v>
      </c>
      <c r="K81" s="281"/>
    </row>
    <row r="82" spans="2:11" ht="15" customHeight="1">
      <c r="B82" s="290"/>
      <c r="C82" s="291" t="s">
        <v>814</v>
      </c>
      <c r="D82" s="291"/>
      <c r="E82" s="291"/>
      <c r="F82" s="292" t="s">
        <v>807</v>
      </c>
      <c r="G82" s="291"/>
      <c r="H82" s="291" t="s">
        <v>815</v>
      </c>
      <c r="I82" s="291" t="s">
        <v>803</v>
      </c>
      <c r="J82" s="291">
        <v>15</v>
      </c>
      <c r="K82" s="281"/>
    </row>
    <row r="83" spans="2:11" ht="15" customHeight="1">
      <c r="B83" s="290"/>
      <c r="C83" s="291" t="s">
        <v>816</v>
      </c>
      <c r="D83" s="291"/>
      <c r="E83" s="291"/>
      <c r="F83" s="292" t="s">
        <v>807</v>
      </c>
      <c r="G83" s="291"/>
      <c r="H83" s="291" t="s">
        <v>817</v>
      </c>
      <c r="I83" s="291" t="s">
        <v>803</v>
      </c>
      <c r="J83" s="291">
        <v>20</v>
      </c>
      <c r="K83" s="281"/>
    </row>
    <row r="84" spans="2:11" ht="15" customHeight="1">
      <c r="B84" s="290"/>
      <c r="C84" s="291" t="s">
        <v>818</v>
      </c>
      <c r="D84" s="291"/>
      <c r="E84" s="291"/>
      <c r="F84" s="292" t="s">
        <v>807</v>
      </c>
      <c r="G84" s="291"/>
      <c r="H84" s="291" t="s">
        <v>819</v>
      </c>
      <c r="I84" s="291" t="s">
        <v>803</v>
      </c>
      <c r="J84" s="291">
        <v>20</v>
      </c>
      <c r="K84" s="281"/>
    </row>
    <row r="85" spans="2:11" ht="15" customHeight="1">
      <c r="B85" s="290"/>
      <c r="C85" s="270" t="s">
        <v>820</v>
      </c>
      <c r="D85" s="270"/>
      <c r="E85" s="270"/>
      <c r="F85" s="289" t="s">
        <v>807</v>
      </c>
      <c r="G85" s="288"/>
      <c r="H85" s="270" t="s">
        <v>821</v>
      </c>
      <c r="I85" s="270" t="s">
        <v>803</v>
      </c>
      <c r="J85" s="270">
        <v>50</v>
      </c>
      <c r="K85" s="281"/>
    </row>
    <row r="86" spans="2:11" ht="15" customHeight="1">
      <c r="B86" s="290"/>
      <c r="C86" s="270" t="s">
        <v>822</v>
      </c>
      <c r="D86" s="270"/>
      <c r="E86" s="270"/>
      <c r="F86" s="289" t="s">
        <v>807</v>
      </c>
      <c r="G86" s="288"/>
      <c r="H86" s="270" t="s">
        <v>823</v>
      </c>
      <c r="I86" s="270" t="s">
        <v>803</v>
      </c>
      <c r="J86" s="270">
        <v>20</v>
      </c>
      <c r="K86" s="281"/>
    </row>
    <row r="87" spans="2:11" ht="15" customHeight="1">
      <c r="B87" s="290"/>
      <c r="C87" s="270" t="s">
        <v>824</v>
      </c>
      <c r="D87" s="270"/>
      <c r="E87" s="270"/>
      <c r="F87" s="289" t="s">
        <v>807</v>
      </c>
      <c r="G87" s="288"/>
      <c r="H87" s="270" t="s">
        <v>825</v>
      </c>
      <c r="I87" s="270" t="s">
        <v>803</v>
      </c>
      <c r="J87" s="270">
        <v>20</v>
      </c>
      <c r="K87" s="281"/>
    </row>
    <row r="88" spans="2:11" ht="15" customHeight="1">
      <c r="B88" s="290"/>
      <c r="C88" s="270" t="s">
        <v>826</v>
      </c>
      <c r="D88" s="270"/>
      <c r="E88" s="270"/>
      <c r="F88" s="289" t="s">
        <v>807</v>
      </c>
      <c r="G88" s="288"/>
      <c r="H88" s="270" t="s">
        <v>827</v>
      </c>
      <c r="I88" s="270" t="s">
        <v>803</v>
      </c>
      <c r="J88" s="270">
        <v>50</v>
      </c>
      <c r="K88" s="281"/>
    </row>
    <row r="89" spans="2:11" ht="15" customHeight="1">
      <c r="B89" s="290"/>
      <c r="C89" s="270" t="s">
        <v>828</v>
      </c>
      <c r="D89" s="270"/>
      <c r="E89" s="270"/>
      <c r="F89" s="289" t="s">
        <v>807</v>
      </c>
      <c r="G89" s="288"/>
      <c r="H89" s="270" t="s">
        <v>828</v>
      </c>
      <c r="I89" s="270" t="s">
        <v>803</v>
      </c>
      <c r="J89" s="270">
        <v>50</v>
      </c>
      <c r="K89" s="281"/>
    </row>
    <row r="90" spans="2:11" ht="15" customHeight="1">
      <c r="B90" s="290"/>
      <c r="C90" s="270" t="s">
        <v>123</v>
      </c>
      <c r="D90" s="270"/>
      <c r="E90" s="270"/>
      <c r="F90" s="289" t="s">
        <v>807</v>
      </c>
      <c r="G90" s="288"/>
      <c r="H90" s="270" t="s">
        <v>829</v>
      </c>
      <c r="I90" s="270" t="s">
        <v>803</v>
      </c>
      <c r="J90" s="270">
        <v>255</v>
      </c>
      <c r="K90" s="281"/>
    </row>
    <row r="91" spans="2:11" ht="15" customHeight="1">
      <c r="B91" s="290"/>
      <c r="C91" s="270" t="s">
        <v>830</v>
      </c>
      <c r="D91" s="270"/>
      <c r="E91" s="270"/>
      <c r="F91" s="289" t="s">
        <v>801</v>
      </c>
      <c r="G91" s="288"/>
      <c r="H91" s="270" t="s">
        <v>831</v>
      </c>
      <c r="I91" s="270" t="s">
        <v>832</v>
      </c>
      <c r="J91" s="270"/>
      <c r="K91" s="281"/>
    </row>
    <row r="92" spans="2:11" ht="15" customHeight="1">
      <c r="B92" s="290"/>
      <c r="C92" s="270" t="s">
        <v>833</v>
      </c>
      <c r="D92" s="270"/>
      <c r="E92" s="270"/>
      <c r="F92" s="289" t="s">
        <v>801</v>
      </c>
      <c r="G92" s="288"/>
      <c r="H92" s="270" t="s">
        <v>834</v>
      </c>
      <c r="I92" s="270" t="s">
        <v>835</v>
      </c>
      <c r="J92" s="270"/>
      <c r="K92" s="281"/>
    </row>
    <row r="93" spans="2:11" ht="15" customHeight="1">
      <c r="B93" s="290"/>
      <c r="C93" s="270" t="s">
        <v>836</v>
      </c>
      <c r="D93" s="270"/>
      <c r="E93" s="270"/>
      <c r="F93" s="289" t="s">
        <v>801</v>
      </c>
      <c r="G93" s="288"/>
      <c r="H93" s="270" t="s">
        <v>836</v>
      </c>
      <c r="I93" s="270" t="s">
        <v>835</v>
      </c>
      <c r="J93" s="270"/>
      <c r="K93" s="281"/>
    </row>
    <row r="94" spans="2:11" ht="15" customHeight="1">
      <c r="B94" s="290"/>
      <c r="C94" s="270" t="s">
        <v>38</v>
      </c>
      <c r="D94" s="270"/>
      <c r="E94" s="270"/>
      <c r="F94" s="289" t="s">
        <v>801</v>
      </c>
      <c r="G94" s="288"/>
      <c r="H94" s="270" t="s">
        <v>837</v>
      </c>
      <c r="I94" s="270" t="s">
        <v>835</v>
      </c>
      <c r="J94" s="270"/>
      <c r="K94" s="281"/>
    </row>
    <row r="95" spans="2:11" ht="15" customHeight="1">
      <c r="B95" s="290"/>
      <c r="C95" s="270" t="s">
        <v>48</v>
      </c>
      <c r="D95" s="270"/>
      <c r="E95" s="270"/>
      <c r="F95" s="289" t="s">
        <v>801</v>
      </c>
      <c r="G95" s="288"/>
      <c r="H95" s="270" t="s">
        <v>838</v>
      </c>
      <c r="I95" s="270" t="s">
        <v>835</v>
      </c>
      <c r="J95" s="270"/>
      <c r="K95" s="281"/>
    </row>
    <row r="96" spans="2:11" ht="15" customHeight="1">
      <c r="B96" s="293"/>
      <c r="C96" s="294"/>
      <c r="D96" s="294"/>
      <c r="E96" s="294"/>
      <c r="F96" s="294"/>
      <c r="G96" s="294"/>
      <c r="H96" s="294"/>
      <c r="I96" s="294"/>
      <c r="J96" s="294"/>
      <c r="K96" s="295"/>
    </row>
    <row r="97" spans="2:11" ht="18.75" customHeight="1">
      <c r="B97" s="296"/>
      <c r="C97" s="297"/>
      <c r="D97" s="297"/>
      <c r="E97" s="297"/>
      <c r="F97" s="297"/>
      <c r="G97" s="297"/>
      <c r="H97" s="297"/>
      <c r="I97" s="297"/>
      <c r="J97" s="297"/>
      <c r="K97" s="296"/>
    </row>
    <row r="98" spans="2:11" ht="18.75" customHeight="1">
      <c r="B98" s="276"/>
      <c r="C98" s="276"/>
      <c r="D98" s="276"/>
      <c r="E98" s="276"/>
      <c r="F98" s="276"/>
      <c r="G98" s="276"/>
      <c r="H98" s="276"/>
      <c r="I98" s="276"/>
      <c r="J98" s="276"/>
      <c r="K98" s="276"/>
    </row>
    <row r="99" spans="2:11" ht="7.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9"/>
    </row>
    <row r="100" spans="2:11" ht="45" customHeight="1">
      <c r="B100" s="280"/>
      <c r="C100" s="384" t="s">
        <v>839</v>
      </c>
      <c r="D100" s="384"/>
      <c r="E100" s="384"/>
      <c r="F100" s="384"/>
      <c r="G100" s="384"/>
      <c r="H100" s="384"/>
      <c r="I100" s="384"/>
      <c r="J100" s="384"/>
      <c r="K100" s="281"/>
    </row>
    <row r="101" spans="2:11" ht="17.25" customHeight="1">
      <c r="B101" s="280"/>
      <c r="C101" s="282" t="s">
        <v>795</v>
      </c>
      <c r="D101" s="282"/>
      <c r="E101" s="282"/>
      <c r="F101" s="282" t="s">
        <v>796</v>
      </c>
      <c r="G101" s="283"/>
      <c r="H101" s="282" t="s">
        <v>118</v>
      </c>
      <c r="I101" s="282" t="s">
        <v>57</v>
      </c>
      <c r="J101" s="282" t="s">
        <v>797</v>
      </c>
      <c r="K101" s="281"/>
    </row>
    <row r="102" spans="2:11" ht="17.25" customHeight="1">
      <c r="B102" s="280"/>
      <c r="C102" s="284" t="s">
        <v>798</v>
      </c>
      <c r="D102" s="284"/>
      <c r="E102" s="284"/>
      <c r="F102" s="285" t="s">
        <v>799</v>
      </c>
      <c r="G102" s="286"/>
      <c r="H102" s="284"/>
      <c r="I102" s="284"/>
      <c r="J102" s="284" t="s">
        <v>800</v>
      </c>
      <c r="K102" s="281"/>
    </row>
    <row r="103" spans="2:11" ht="5.25" customHeight="1">
      <c r="B103" s="280"/>
      <c r="C103" s="282"/>
      <c r="D103" s="282"/>
      <c r="E103" s="282"/>
      <c r="F103" s="282"/>
      <c r="G103" s="298"/>
      <c r="H103" s="282"/>
      <c r="I103" s="282"/>
      <c r="J103" s="282"/>
      <c r="K103" s="281"/>
    </row>
    <row r="104" spans="2:11" ht="15" customHeight="1">
      <c r="B104" s="280"/>
      <c r="C104" s="270" t="s">
        <v>53</v>
      </c>
      <c r="D104" s="287"/>
      <c r="E104" s="287"/>
      <c r="F104" s="289" t="s">
        <v>801</v>
      </c>
      <c r="G104" s="298"/>
      <c r="H104" s="270" t="s">
        <v>840</v>
      </c>
      <c r="I104" s="270" t="s">
        <v>803</v>
      </c>
      <c r="J104" s="270">
        <v>20</v>
      </c>
      <c r="K104" s="281"/>
    </row>
    <row r="105" spans="2:11" ht="15" customHeight="1">
      <c r="B105" s="280"/>
      <c r="C105" s="270" t="s">
        <v>804</v>
      </c>
      <c r="D105" s="270"/>
      <c r="E105" s="270"/>
      <c r="F105" s="289" t="s">
        <v>801</v>
      </c>
      <c r="G105" s="270"/>
      <c r="H105" s="270" t="s">
        <v>840</v>
      </c>
      <c r="I105" s="270" t="s">
        <v>803</v>
      </c>
      <c r="J105" s="270">
        <v>120</v>
      </c>
      <c r="K105" s="281"/>
    </row>
    <row r="106" spans="2:11" ht="15" customHeight="1">
      <c r="B106" s="290"/>
      <c r="C106" s="270" t="s">
        <v>806</v>
      </c>
      <c r="D106" s="270"/>
      <c r="E106" s="270"/>
      <c r="F106" s="289" t="s">
        <v>807</v>
      </c>
      <c r="G106" s="270"/>
      <c r="H106" s="270" t="s">
        <v>840</v>
      </c>
      <c r="I106" s="270" t="s">
        <v>803</v>
      </c>
      <c r="J106" s="270">
        <v>50</v>
      </c>
      <c r="K106" s="281"/>
    </row>
    <row r="107" spans="2:11" ht="15" customHeight="1">
      <c r="B107" s="290"/>
      <c r="C107" s="270" t="s">
        <v>809</v>
      </c>
      <c r="D107" s="270"/>
      <c r="E107" s="270"/>
      <c r="F107" s="289" t="s">
        <v>801</v>
      </c>
      <c r="G107" s="270"/>
      <c r="H107" s="270" t="s">
        <v>840</v>
      </c>
      <c r="I107" s="270" t="s">
        <v>811</v>
      </c>
      <c r="J107" s="270"/>
      <c r="K107" s="281"/>
    </row>
    <row r="108" spans="2:11" ht="15" customHeight="1">
      <c r="B108" s="290"/>
      <c r="C108" s="270" t="s">
        <v>820</v>
      </c>
      <c r="D108" s="270"/>
      <c r="E108" s="270"/>
      <c r="F108" s="289" t="s">
        <v>807</v>
      </c>
      <c r="G108" s="270"/>
      <c r="H108" s="270" t="s">
        <v>840</v>
      </c>
      <c r="I108" s="270" t="s">
        <v>803</v>
      </c>
      <c r="J108" s="270">
        <v>50</v>
      </c>
      <c r="K108" s="281"/>
    </row>
    <row r="109" spans="2:11" ht="15" customHeight="1">
      <c r="B109" s="290"/>
      <c r="C109" s="270" t="s">
        <v>828</v>
      </c>
      <c r="D109" s="270"/>
      <c r="E109" s="270"/>
      <c r="F109" s="289" t="s">
        <v>807</v>
      </c>
      <c r="G109" s="270"/>
      <c r="H109" s="270" t="s">
        <v>840</v>
      </c>
      <c r="I109" s="270" t="s">
        <v>803</v>
      </c>
      <c r="J109" s="270">
        <v>50</v>
      </c>
      <c r="K109" s="281"/>
    </row>
    <row r="110" spans="2:11" ht="15" customHeight="1">
      <c r="B110" s="290"/>
      <c r="C110" s="270" t="s">
        <v>826</v>
      </c>
      <c r="D110" s="270"/>
      <c r="E110" s="270"/>
      <c r="F110" s="289" t="s">
        <v>807</v>
      </c>
      <c r="G110" s="270"/>
      <c r="H110" s="270" t="s">
        <v>840</v>
      </c>
      <c r="I110" s="270" t="s">
        <v>803</v>
      </c>
      <c r="J110" s="270">
        <v>50</v>
      </c>
      <c r="K110" s="281"/>
    </row>
    <row r="111" spans="2:11" ht="15" customHeight="1">
      <c r="B111" s="290"/>
      <c r="C111" s="270" t="s">
        <v>53</v>
      </c>
      <c r="D111" s="270"/>
      <c r="E111" s="270"/>
      <c r="F111" s="289" t="s">
        <v>801</v>
      </c>
      <c r="G111" s="270"/>
      <c r="H111" s="270" t="s">
        <v>841</v>
      </c>
      <c r="I111" s="270" t="s">
        <v>803</v>
      </c>
      <c r="J111" s="270">
        <v>20</v>
      </c>
      <c r="K111" s="281"/>
    </row>
    <row r="112" spans="2:11" ht="15" customHeight="1">
      <c r="B112" s="290"/>
      <c r="C112" s="270" t="s">
        <v>842</v>
      </c>
      <c r="D112" s="270"/>
      <c r="E112" s="270"/>
      <c r="F112" s="289" t="s">
        <v>801</v>
      </c>
      <c r="G112" s="270"/>
      <c r="H112" s="270" t="s">
        <v>843</v>
      </c>
      <c r="I112" s="270" t="s">
        <v>803</v>
      </c>
      <c r="J112" s="270">
        <v>120</v>
      </c>
      <c r="K112" s="281"/>
    </row>
    <row r="113" spans="2:11" ht="15" customHeight="1">
      <c r="B113" s="290"/>
      <c r="C113" s="270" t="s">
        <v>38</v>
      </c>
      <c r="D113" s="270"/>
      <c r="E113" s="270"/>
      <c r="F113" s="289" t="s">
        <v>801</v>
      </c>
      <c r="G113" s="270"/>
      <c r="H113" s="270" t="s">
        <v>844</v>
      </c>
      <c r="I113" s="270" t="s">
        <v>835</v>
      </c>
      <c r="J113" s="270"/>
      <c r="K113" s="281"/>
    </row>
    <row r="114" spans="2:11" ht="15" customHeight="1">
      <c r="B114" s="290"/>
      <c r="C114" s="270" t="s">
        <v>48</v>
      </c>
      <c r="D114" s="270"/>
      <c r="E114" s="270"/>
      <c r="F114" s="289" t="s">
        <v>801</v>
      </c>
      <c r="G114" s="270"/>
      <c r="H114" s="270" t="s">
        <v>845</v>
      </c>
      <c r="I114" s="270" t="s">
        <v>835</v>
      </c>
      <c r="J114" s="270"/>
      <c r="K114" s="281"/>
    </row>
    <row r="115" spans="2:11" ht="15" customHeight="1">
      <c r="B115" s="290"/>
      <c r="C115" s="270" t="s">
        <v>57</v>
      </c>
      <c r="D115" s="270"/>
      <c r="E115" s="270"/>
      <c r="F115" s="289" t="s">
        <v>801</v>
      </c>
      <c r="G115" s="270"/>
      <c r="H115" s="270" t="s">
        <v>846</v>
      </c>
      <c r="I115" s="270" t="s">
        <v>847</v>
      </c>
      <c r="J115" s="270"/>
      <c r="K115" s="281"/>
    </row>
    <row r="116" spans="2:11" ht="15" customHeight="1">
      <c r="B116" s="293"/>
      <c r="C116" s="299"/>
      <c r="D116" s="299"/>
      <c r="E116" s="299"/>
      <c r="F116" s="299"/>
      <c r="G116" s="299"/>
      <c r="H116" s="299"/>
      <c r="I116" s="299"/>
      <c r="J116" s="299"/>
      <c r="K116" s="295"/>
    </row>
    <row r="117" spans="2:11" ht="18.75" customHeight="1">
      <c r="B117" s="300"/>
      <c r="C117" s="266"/>
      <c r="D117" s="266"/>
      <c r="E117" s="266"/>
      <c r="F117" s="301"/>
      <c r="G117" s="266"/>
      <c r="H117" s="266"/>
      <c r="I117" s="266"/>
      <c r="J117" s="266"/>
      <c r="K117" s="300"/>
    </row>
    <row r="118" spans="2:11" ht="18.75" customHeight="1"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2:11" ht="7.5" customHeigh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4"/>
    </row>
    <row r="120" spans="2:11" ht="45" customHeight="1">
      <c r="B120" s="305"/>
      <c r="C120" s="382" t="s">
        <v>848</v>
      </c>
      <c r="D120" s="382"/>
      <c r="E120" s="382"/>
      <c r="F120" s="382"/>
      <c r="G120" s="382"/>
      <c r="H120" s="382"/>
      <c r="I120" s="382"/>
      <c r="J120" s="382"/>
      <c r="K120" s="306"/>
    </row>
    <row r="121" spans="2:11" ht="17.25" customHeight="1">
      <c r="B121" s="307"/>
      <c r="C121" s="282" t="s">
        <v>795</v>
      </c>
      <c r="D121" s="282"/>
      <c r="E121" s="282"/>
      <c r="F121" s="282" t="s">
        <v>796</v>
      </c>
      <c r="G121" s="283"/>
      <c r="H121" s="282" t="s">
        <v>118</v>
      </c>
      <c r="I121" s="282" t="s">
        <v>57</v>
      </c>
      <c r="J121" s="282" t="s">
        <v>797</v>
      </c>
      <c r="K121" s="308"/>
    </row>
    <row r="122" spans="2:11" ht="17.25" customHeight="1">
      <c r="B122" s="307"/>
      <c r="C122" s="284" t="s">
        <v>798</v>
      </c>
      <c r="D122" s="284"/>
      <c r="E122" s="284"/>
      <c r="F122" s="285" t="s">
        <v>799</v>
      </c>
      <c r="G122" s="286"/>
      <c r="H122" s="284"/>
      <c r="I122" s="284"/>
      <c r="J122" s="284" t="s">
        <v>800</v>
      </c>
      <c r="K122" s="308"/>
    </row>
    <row r="123" spans="2:11" ht="5.25" customHeight="1">
      <c r="B123" s="309"/>
      <c r="C123" s="287"/>
      <c r="D123" s="287"/>
      <c r="E123" s="287"/>
      <c r="F123" s="287"/>
      <c r="G123" s="270"/>
      <c r="H123" s="287"/>
      <c r="I123" s="287"/>
      <c r="J123" s="287"/>
      <c r="K123" s="310"/>
    </row>
    <row r="124" spans="2:11" ht="15" customHeight="1">
      <c r="B124" s="309"/>
      <c r="C124" s="270" t="s">
        <v>804</v>
      </c>
      <c r="D124" s="287"/>
      <c r="E124" s="287"/>
      <c r="F124" s="289" t="s">
        <v>801</v>
      </c>
      <c r="G124" s="270"/>
      <c r="H124" s="270" t="s">
        <v>840</v>
      </c>
      <c r="I124" s="270" t="s">
        <v>803</v>
      </c>
      <c r="J124" s="270">
        <v>120</v>
      </c>
      <c r="K124" s="311"/>
    </row>
    <row r="125" spans="2:11" ht="15" customHeight="1">
      <c r="B125" s="309"/>
      <c r="C125" s="270" t="s">
        <v>849</v>
      </c>
      <c r="D125" s="270"/>
      <c r="E125" s="270"/>
      <c r="F125" s="289" t="s">
        <v>801</v>
      </c>
      <c r="G125" s="270"/>
      <c r="H125" s="270" t="s">
        <v>850</v>
      </c>
      <c r="I125" s="270" t="s">
        <v>803</v>
      </c>
      <c r="J125" s="270" t="s">
        <v>851</v>
      </c>
      <c r="K125" s="311"/>
    </row>
    <row r="126" spans="2:11" ht="15" customHeight="1">
      <c r="B126" s="309"/>
      <c r="C126" s="270" t="s">
        <v>749</v>
      </c>
      <c r="D126" s="270"/>
      <c r="E126" s="270"/>
      <c r="F126" s="289" t="s">
        <v>801</v>
      </c>
      <c r="G126" s="270"/>
      <c r="H126" s="270" t="s">
        <v>852</v>
      </c>
      <c r="I126" s="270" t="s">
        <v>803</v>
      </c>
      <c r="J126" s="270" t="s">
        <v>851</v>
      </c>
      <c r="K126" s="311"/>
    </row>
    <row r="127" spans="2:11" ht="15" customHeight="1">
      <c r="B127" s="309"/>
      <c r="C127" s="270" t="s">
        <v>812</v>
      </c>
      <c r="D127" s="270"/>
      <c r="E127" s="270"/>
      <c r="F127" s="289" t="s">
        <v>807</v>
      </c>
      <c r="G127" s="270"/>
      <c r="H127" s="270" t="s">
        <v>813</v>
      </c>
      <c r="I127" s="270" t="s">
        <v>803</v>
      </c>
      <c r="J127" s="270">
        <v>15</v>
      </c>
      <c r="K127" s="311"/>
    </row>
    <row r="128" spans="2:11" ht="15" customHeight="1">
      <c r="B128" s="309"/>
      <c r="C128" s="291" t="s">
        <v>814</v>
      </c>
      <c r="D128" s="291"/>
      <c r="E128" s="291"/>
      <c r="F128" s="292" t="s">
        <v>807</v>
      </c>
      <c r="G128" s="291"/>
      <c r="H128" s="291" t="s">
        <v>815</v>
      </c>
      <c r="I128" s="291" t="s">
        <v>803</v>
      </c>
      <c r="J128" s="291">
        <v>15</v>
      </c>
      <c r="K128" s="311"/>
    </row>
    <row r="129" spans="2:11" ht="15" customHeight="1">
      <c r="B129" s="309"/>
      <c r="C129" s="291" t="s">
        <v>816</v>
      </c>
      <c r="D129" s="291"/>
      <c r="E129" s="291"/>
      <c r="F129" s="292" t="s">
        <v>807</v>
      </c>
      <c r="G129" s="291"/>
      <c r="H129" s="291" t="s">
        <v>817</v>
      </c>
      <c r="I129" s="291" t="s">
        <v>803</v>
      </c>
      <c r="J129" s="291">
        <v>20</v>
      </c>
      <c r="K129" s="311"/>
    </row>
    <row r="130" spans="2:11" ht="15" customHeight="1">
      <c r="B130" s="309"/>
      <c r="C130" s="291" t="s">
        <v>818</v>
      </c>
      <c r="D130" s="291"/>
      <c r="E130" s="291"/>
      <c r="F130" s="292" t="s">
        <v>807</v>
      </c>
      <c r="G130" s="291"/>
      <c r="H130" s="291" t="s">
        <v>819</v>
      </c>
      <c r="I130" s="291" t="s">
        <v>803</v>
      </c>
      <c r="J130" s="291">
        <v>20</v>
      </c>
      <c r="K130" s="311"/>
    </row>
    <row r="131" spans="2:11" ht="15" customHeight="1">
      <c r="B131" s="309"/>
      <c r="C131" s="270" t="s">
        <v>806</v>
      </c>
      <c r="D131" s="270"/>
      <c r="E131" s="270"/>
      <c r="F131" s="289" t="s">
        <v>807</v>
      </c>
      <c r="G131" s="270"/>
      <c r="H131" s="270" t="s">
        <v>840</v>
      </c>
      <c r="I131" s="270" t="s">
        <v>803</v>
      </c>
      <c r="J131" s="270">
        <v>50</v>
      </c>
      <c r="K131" s="311"/>
    </row>
    <row r="132" spans="2:11" ht="15" customHeight="1">
      <c r="B132" s="309"/>
      <c r="C132" s="270" t="s">
        <v>820</v>
      </c>
      <c r="D132" s="270"/>
      <c r="E132" s="270"/>
      <c r="F132" s="289" t="s">
        <v>807</v>
      </c>
      <c r="G132" s="270"/>
      <c r="H132" s="270" t="s">
        <v>840</v>
      </c>
      <c r="I132" s="270" t="s">
        <v>803</v>
      </c>
      <c r="J132" s="270">
        <v>50</v>
      </c>
      <c r="K132" s="311"/>
    </row>
    <row r="133" spans="2:11" ht="15" customHeight="1">
      <c r="B133" s="309"/>
      <c r="C133" s="270" t="s">
        <v>826</v>
      </c>
      <c r="D133" s="270"/>
      <c r="E133" s="270"/>
      <c r="F133" s="289" t="s">
        <v>807</v>
      </c>
      <c r="G133" s="270"/>
      <c r="H133" s="270" t="s">
        <v>840</v>
      </c>
      <c r="I133" s="270" t="s">
        <v>803</v>
      </c>
      <c r="J133" s="270">
        <v>50</v>
      </c>
      <c r="K133" s="311"/>
    </row>
    <row r="134" spans="2:11" ht="15" customHeight="1">
      <c r="B134" s="309"/>
      <c r="C134" s="270" t="s">
        <v>828</v>
      </c>
      <c r="D134" s="270"/>
      <c r="E134" s="270"/>
      <c r="F134" s="289" t="s">
        <v>807</v>
      </c>
      <c r="G134" s="270"/>
      <c r="H134" s="270" t="s">
        <v>840</v>
      </c>
      <c r="I134" s="270" t="s">
        <v>803</v>
      </c>
      <c r="J134" s="270">
        <v>50</v>
      </c>
      <c r="K134" s="311"/>
    </row>
    <row r="135" spans="2:11" ht="15" customHeight="1">
      <c r="B135" s="309"/>
      <c r="C135" s="270" t="s">
        <v>123</v>
      </c>
      <c r="D135" s="270"/>
      <c r="E135" s="270"/>
      <c r="F135" s="289" t="s">
        <v>807</v>
      </c>
      <c r="G135" s="270"/>
      <c r="H135" s="270" t="s">
        <v>853</v>
      </c>
      <c r="I135" s="270" t="s">
        <v>803</v>
      </c>
      <c r="J135" s="270">
        <v>255</v>
      </c>
      <c r="K135" s="311"/>
    </row>
    <row r="136" spans="2:11" ht="15" customHeight="1">
      <c r="B136" s="309"/>
      <c r="C136" s="270" t="s">
        <v>830</v>
      </c>
      <c r="D136" s="270"/>
      <c r="E136" s="270"/>
      <c r="F136" s="289" t="s">
        <v>801</v>
      </c>
      <c r="G136" s="270"/>
      <c r="H136" s="270" t="s">
        <v>854</v>
      </c>
      <c r="I136" s="270" t="s">
        <v>832</v>
      </c>
      <c r="J136" s="270"/>
      <c r="K136" s="311"/>
    </row>
    <row r="137" spans="2:11" ht="15" customHeight="1">
      <c r="B137" s="309"/>
      <c r="C137" s="270" t="s">
        <v>833</v>
      </c>
      <c r="D137" s="270"/>
      <c r="E137" s="270"/>
      <c r="F137" s="289" t="s">
        <v>801</v>
      </c>
      <c r="G137" s="270"/>
      <c r="H137" s="270" t="s">
        <v>855</v>
      </c>
      <c r="I137" s="270" t="s">
        <v>835</v>
      </c>
      <c r="J137" s="270"/>
      <c r="K137" s="311"/>
    </row>
    <row r="138" spans="2:11" ht="15" customHeight="1">
      <c r="B138" s="309"/>
      <c r="C138" s="270" t="s">
        <v>836</v>
      </c>
      <c r="D138" s="270"/>
      <c r="E138" s="270"/>
      <c r="F138" s="289" t="s">
        <v>801</v>
      </c>
      <c r="G138" s="270"/>
      <c r="H138" s="270" t="s">
        <v>836</v>
      </c>
      <c r="I138" s="270" t="s">
        <v>835</v>
      </c>
      <c r="J138" s="270"/>
      <c r="K138" s="311"/>
    </row>
    <row r="139" spans="2:11" ht="15" customHeight="1">
      <c r="B139" s="309"/>
      <c r="C139" s="270" t="s">
        <v>38</v>
      </c>
      <c r="D139" s="270"/>
      <c r="E139" s="270"/>
      <c r="F139" s="289" t="s">
        <v>801</v>
      </c>
      <c r="G139" s="270"/>
      <c r="H139" s="270" t="s">
        <v>856</v>
      </c>
      <c r="I139" s="270" t="s">
        <v>835</v>
      </c>
      <c r="J139" s="270"/>
      <c r="K139" s="311"/>
    </row>
    <row r="140" spans="2:11" ht="15" customHeight="1">
      <c r="B140" s="309"/>
      <c r="C140" s="270" t="s">
        <v>857</v>
      </c>
      <c r="D140" s="270"/>
      <c r="E140" s="270"/>
      <c r="F140" s="289" t="s">
        <v>801</v>
      </c>
      <c r="G140" s="270"/>
      <c r="H140" s="270" t="s">
        <v>858</v>
      </c>
      <c r="I140" s="270" t="s">
        <v>835</v>
      </c>
      <c r="J140" s="270"/>
      <c r="K140" s="311"/>
    </row>
    <row r="141" spans="2:11" ht="15" customHeight="1">
      <c r="B141" s="312"/>
      <c r="C141" s="313"/>
      <c r="D141" s="313"/>
      <c r="E141" s="313"/>
      <c r="F141" s="313"/>
      <c r="G141" s="313"/>
      <c r="H141" s="313"/>
      <c r="I141" s="313"/>
      <c r="J141" s="313"/>
      <c r="K141" s="314"/>
    </row>
    <row r="142" spans="2:11" ht="18.75" customHeight="1">
      <c r="B142" s="266"/>
      <c r="C142" s="266"/>
      <c r="D142" s="266"/>
      <c r="E142" s="266"/>
      <c r="F142" s="301"/>
      <c r="G142" s="266"/>
      <c r="H142" s="266"/>
      <c r="I142" s="266"/>
      <c r="J142" s="266"/>
      <c r="K142" s="266"/>
    </row>
    <row r="143" spans="2:11" ht="18.75" customHeight="1"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</row>
    <row r="144" spans="2:11" ht="7.5" customHeight="1">
      <c r="B144" s="277"/>
      <c r="C144" s="278"/>
      <c r="D144" s="278"/>
      <c r="E144" s="278"/>
      <c r="F144" s="278"/>
      <c r="G144" s="278"/>
      <c r="H144" s="278"/>
      <c r="I144" s="278"/>
      <c r="J144" s="278"/>
      <c r="K144" s="279"/>
    </row>
    <row r="145" spans="2:11" ht="45" customHeight="1">
      <c r="B145" s="280"/>
      <c r="C145" s="384" t="s">
        <v>859</v>
      </c>
      <c r="D145" s="384"/>
      <c r="E145" s="384"/>
      <c r="F145" s="384"/>
      <c r="G145" s="384"/>
      <c r="H145" s="384"/>
      <c r="I145" s="384"/>
      <c r="J145" s="384"/>
      <c r="K145" s="281"/>
    </row>
    <row r="146" spans="2:11" ht="17.25" customHeight="1">
      <c r="B146" s="280"/>
      <c r="C146" s="282" t="s">
        <v>795</v>
      </c>
      <c r="D146" s="282"/>
      <c r="E146" s="282"/>
      <c r="F146" s="282" t="s">
        <v>796</v>
      </c>
      <c r="G146" s="283"/>
      <c r="H146" s="282" t="s">
        <v>118</v>
      </c>
      <c r="I146" s="282" t="s">
        <v>57</v>
      </c>
      <c r="J146" s="282" t="s">
        <v>797</v>
      </c>
      <c r="K146" s="281"/>
    </row>
    <row r="147" spans="2:11" ht="17.25" customHeight="1">
      <c r="B147" s="280"/>
      <c r="C147" s="284" t="s">
        <v>798</v>
      </c>
      <c r="D147" s="284"/>
      <c r="E147" s="284"/>
      <c r="F147" s="285" t="s">
        <v>799</v>
      </c>
      <c r="G147" s="286"/>
      <c r="H147" s="284"/>
      <c r="I147" s="284"/>
      <c r="J147" s="284" t="s">
        <v>800</v>
      </c>
      <c r="K147" s="281"/>
    </row>
    <row r="148" spans="2:11" ht="5.25" customHeight="1">
      <c r="B148" s="290"/>
      <c r="C148" s="287"/>
      <c r="D148" s="287"/>
      <c r="E148" s="287"/>
      <c r="F148" s="287"/>
      <c r="G148" s="288"/>
      <c r="H148" s="287"/>
      <c r="I148" s="287"/>
      <c r="J148" s="287"/>
      <c r="K148" s="311"/>
    </row>
    <row r="149" spans="2:11" ht="15" customHeight="1">
      <c r="B149" s="290"/>
      <c r="C149" s="315" t="s">
        <v>804</v>
      </c>
      <c r="D149" s="270"/>
      <c r="E149" s="270"/>
      <c r="F149" s="316" t="s">
        <v>801</v>
      </c>
      <c r="G149" s="270"/>
      <c r="H149" s="315" t="s">
        <v>840</v>
      </c>
      <c r="I149" s="315" t="s">
        <v>803</v>
      </c>
      <c r="J149" s="315">
        <v>120</v>
      </c>
      <c r="K149" s="311"/>
    </row>
    <row r="150" spans="2:11" ht="15" customHeight="1">
      <c r="B150" s="290"/>
      <c r="C150" s="315" t="s">
        <v>849</v>
      </c>
      <c r="D150" s="270"/>
      <c r="E150" s="270"/>
      <c r="F150" s="316" t="s">
        <v>801</v>
      </c>
      <c r="G150" s="270"/>
      <c r="H150" s="315" t="s">
        <v>860</v>
      </c>
      <c r="I150" s="315" t="s">
        <v>803</v>
      </c>
      <c r="J150" s="315" t="s">
        <v>851</v>
      </c>
      <c r="K150" s="311"/>
    </row>
    <row r="151" spans="2:11" ht="15" customHeight="1">
      <c r="B151" s="290"/>
      <c r="C151" s="315" t="s">
        <v>749</v>
      </c>
      <c r="D151" s="270"/>
      <c r="E151" s="270"/>
      <c r="F151" s="316" t="s">
        <v>801</v>
      </c>
      <c r="G151" s="270"/>
      <c r="H151" s="315" t="s">
        <v>861</v>
      </c>
      <c r="I151" s="315" t="s">
        <v>803</v>
      </c>
      <c r="J151" s="315" t="s">
        <v>851</v>
      </c>
      <c r="K151" s="311"/>
    </row>
    <row r="152" spans="2:11" ht="15" customHeight="1">
      <c r="B152" s="290"/>
      <c r="C152" s="315" t="s">
        <v>806</v>
      </c>
      <c r="D152" s="270"/>
      <c r="E152" s="270"/>
      <c r="F152" s="316" t="s">
        <v>807</v>
      </c>
      <c r="G152" s="270"/>
      <c r="H152" s="315" t="s">
        <v>840</v>
      </c>
      <c r="I152" s="315" t="s">
        <v>803</v>
      </c>
      <c r="J152" s="315">
        <v>50</v>
      </c>
      <c r="K152" s="311"/>
    </row>
    <row r="153" spans="2:11" ht="15" customHeight="1">
      <c r="B153" s="290"/>
      <c r="C153" s="315" t="s">
        <v>809</v>
      </c>
      <c r="D153" s="270"/>
      <c r="E153" s="270"/>
      <c r="F153" s="316" t="s">
        <v>801</v>
      </c>
      <c r="G153" s="270"/>
      <c r="H153" s="315" t="s">
        <v>840</v>
      </c>
      <c r="I153" s="315" t="s">
        <v>811</v>
      </c>
      <c r="J153" s="315"/>
      <c r="K153" s="311"/>
    </row>
    <row r="154" spans="2:11" ht="15" customHeight="1">
      <c r="B154" s="290"/>
      <c r="C154" s="315" t="s">
        <v>820</v>
      </c>
      <c r="D154" s="270"/>
      <c r="E154" s="270"/>
      <c r="F154" s="316" t="s">
        <v>807</v>
      </c>
      <c r="G154" s="270"/>
      <c r="H154" s="315" t="s">
        <v>840</v>
      </c>
      <c r="I154" s="315" t="s">
        <v>803</v>
      </c>
      <c r="J154" s="315">
        <v>50</v>
      </c>
      <c r="K154" s="311"/>
    </row>
    <row r="155" spans="2:11" ht="15" customHeight="1">
      <c r="B155" s="290"/>
      <c r="C155" s="315" t="s">
        <v>828</v>
      </c>
      <c r="D155" s="270"/>
      <c r="E155" s="270"/>
      <c r="F155" s="316" t="s">
        <v>807</v>
      </c>
      <c r="G155" s="270"/>
      <c r="H155" s="315" t="s">
        <v>840</v>
      </c>
      <c r="I155" s="315" t="s">
        <v>803</v>
      </c>
      <c r="J155" s="315">
        <v>50</v>
      </c>
      <c r="K155" s="311"/>
    </row>
    <row r="156" spans="2:11" ht="15" customHeight="1">
      <c r="B156" s="290"/>
      <c r="C156" s="315" t="s">
        <v>826</v>
      </c>
      <c r="D156" s="270"/>
      <c r="E156" s="270"/>
      <c r="F156" s="316" t="s">
        <v>807</v>
      </c>
      <c r="G156" s="270"/>
      <c r="H156" s="315" t="s">
        <v>840</v>
      </c>
      <c r="I156" s="315" t="s">
        <v>803</v>
      </c>
      <c r="J156" s="315">
        <v>50</v>
      </c>
      <c r="K156" s="311"/>
    </row>
    <row r="157" spans="2:11" ht="15" customHeight="1">
      <c r="B157" s="290"/>
      <c r="C157" s="315" t="s">
        <v>93</v>
      </c>
      <c r="D157" s="270"/>
      <c r="E157" s="270"/>
      <c r="F157" s="316" t="s">
        <v>801</v>
      </c>
      <c r="G157" s="270"/>
      <c r="H157" s="315" t="s">
        <v>862</v>
      </c>
      <c r="I157" s="315" t="s">
        <v>803</v>
      </c>
      <c r="J157" s="315" t="s">
        <v>863</v>
      </c>
      <c r="K157" s="311"/>
    </row>
    <row r="158" spans="2:11" ht="15" customHeight="1">
      <c r="B158" s="290"/>
      <c r="C158" s="315" t="s">
        <v>864</v>
      </c>
      <c r="D158" s="270"/>
      <c r="E158" s="270"/>
      <c r="F158" s="316" t="s">
        <v>801</v>
      </c>
      <c r="G158" s="270"/>
      <c r="H158" s="315" t="s">
        <v>865</v>
      </c>
      <c r="I158" s="315" t="s">
        <v>835</v>
      </c>
      <c r="J158" s="315"/>
      <c r="K158" s="311"/>
    </row>
    <row r="159" spans="2:11" ht="15" customHeight="1">
      <c r="B159" s="317"/>
      <c r="C159" s="299"/>
      <c r="D159" s="299"/>
      <c r="E159" s="299"/>
      <c r="F159" s="299"/>
      <c r="G159" s="299"/>
      <c r="H159" s="299"/>
      <c r="I159" s="299"/>
      <c r="J159" s="299"/>
      <c r="K159" s="318"/>
    </row>
    <row r="160" spans="2:11" ht="18.75" customHeight="1">
      <c r="B160" s="266"/>
      <c r="C160" s="270"/>
      <c r="D160" s="270"/>
      <c r="E160" s="270"/>
      <c r="F160" s="289"/>
      <c r="G160" s="270"/>
      <c r="H160" s="270"/>
      <c r="I160" s="270"/>
      <c r="J160" s="270"/>
      <c r="K160" s="266"/>
    </row>
    <row r="161" spans="2:11" ht="18.75" customHeight="1">
      <c r="B161" s="266"/>
      <c r="C161" s="270"/>
      <c r="D161" s="270"/>
      <c r="E161" s="270"/>
      <c r="F161" s="289"/>
      <c r="G161" s="270"/>
      <c r="H161" s="270"/>
      <c r="I161" s="270"/>
      <c r="J161" s="270"/>
      <c r="K161" s="266"/>
    </row>
    <row r="162" spans="2:11" ht="18.75" customHeight="1">
      <c r="B162" s="266"/>
      <c r="C162" s="270"/>
      <c r="D162" s="270"/>
      <c r="E162" s="270"/>
      <c r="F162" s="289"/>
      <c r="G162" s="270"/>
      <c r="H162" s="270"/>
      <c r="I162" s="270"/>
      <c r="J162" s="270"/>
      <c r="K162" s="266"/>
    </row>
    <row r="163" spans="2:11" ht="18.75" customHeight="1">
      <c r="B163" s="266"/>
      <c r="C163" s="270"/>
      <c r="D163" s="270"/>
      <c r="E163" s="270"/>
      <c r="F163" s="289"/>
      <c r="G163" s="270"/>
      <c r="H163" s="270"/>
      <c r="I163" s="270"/>
      <c r="J163" s="270"/>
      <c r="K163" s="266"/>
    </row>
    <row r="164" spans="2:11" ht="18.75" customHeight="1">
      <c r="B164" s="266"/>
      <c r="C164" s="270"/>
      <c r="D164" s="270"/>
      <c r="E164" s="270"/>
      <c r="F164" s="289"/>
      <c r="G164" s="270"/>
      <c r="H164" s="270"/>
      <c r="I164" s="270"/>
      <c r="J164" s="270"/>
      <c r="K164" s="266"/>
    </row>
    <row r="165" spans="2:11" ht="18.75" customHeight="1">
      <c r="B165" s="266"/>
      <c r="C165" s="270"/>
      <c r="D165" s="270"/>
      <c r="E165" s="270"/>
      <c r="F165" s="289"/>
      <c r="G165" s="270"/>
      <c r="H165" s="270"/>
      <c r="I165" s="270"/>
      <c r="J165" s="270"/>
      <c r="K165" s="266"/>
    </row>
    <row r="166" spans="2:11" ht="18.75" customHeight="1">
      <c r="B166" s="266"/>
      <c r="C166" s="270"/>
      <c r="D166" s="270"/>
      <c r="E166" s="270"/>
      <c r="F166" s="289"/>
      <c r="G166" s="270"/>
      <c r="H166" s="270"/>
      <c r="I166" s="270"/>
      <c r="J166" s="270"/>
      <c r="K166" s="266"/>
    </row>
    <row r="167" spans="2:11" ht="18.75" customHeight="1"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</row>
    <row r="168" spans="2:11" ht="7.5" customHeight="1">
      <c r="B168" s="258"/>
      <c r="C168" s="259"/>
      <c r="D168" s="259"/>
      <c r="E168" s="259"/>
      <c r="F168" s="259"/>
      <c r="G168" s="259"/>
      <c r="H168" s="259"/>
      <c r="I168" s="259"/>
      <c r="J168" s="259"/>
      <c r="K168" s="260"/>
    </row>
    <row r="169" spans="2:11" ht="45" customHeight="1">
      <c r="B169" s="261"/>
      <c r="C169" s="382" t="s">
        <v>866</v>
      </c>
      <c r="D169" s="382"/>
      <c r="E169" s="382"/>
      <c r="F169" s="382"/>
      <c r="G169" s="382"/>
      <c r="H169" s="382"/>
      <c r="I169" s="382"/>
      <c r="J169" s="382"/>
      <c r="K169" s="262"/>
    </row>
    <row r="170" spans="2:11" ht="17.25" customHeight="1">
      <c r="B170" s="261"/>
      <c r="C170" s="282" t="s">
        <v>795</v>
      </c>
      <c r="D170" s="282"/>
      <c r="E170" s="282"/>
      <c r="F170" s="282" t="s">
        <v>796</v>
      </c>
      <c r="G170" s="319"/>
      <c r="H170" s="320" t="s">
        <v>118</v>
      </c>
      <c r="I170" s="320" t="s">
        <v>57</v>
      </c>
      <c r="J170" s="282" t="s">
        <v>797</v>
      </c>
      <c r="K170" s="262"/>
    </row>
    <row r="171" spans="2:11" ht="17.25" customHeight="1">
      <c r="B171" s="263"/>
      <c r="C171" s="284" t="s">
        <v>798</v>
      </c>
      <c r="D171" s="284"/>
      <c r="E171" s="284"/>
      <c r="F171" s="285" t="s">
        <v>799</v>
      </c>
      <c r="G171" s="321"/>
      <c r="H171" s="322"/>
      <c r="I171" s="322"/>
      <c r="J171" s="284" t="s">
        <v>800</v>
      </c>
      <c r="K171" s="264"/>
    </row>
    <row r="172" spans="2:11" ht="5.25" customHeight="1">
      <c r="B172" s="290"/>
      <c r="C172" s="287"/>
      <c r="D172" s="287"/>
      <c r="E172" s="287"/>
      <c r="F172" s="287"/>
      <c r="G172" s="288"/>
      <c r="H172" s="287"/>
      <c r="I172" s="287"/>
      <c r="J172" s="287"/>
      <c r="K172" s="311"/>
    </row>
    <row r="173" spans="2:11" ht="15" customHeight="1">
      <c r="B173" s="290"/>
      <c r="C173" s="270" t="s">
        <v>804</v>
      </c>
      <c r="D173" s="270"/>
      <c r="E173" s="270"/>
      <c r="F173" s="289" t="s">
        <v>801</v>
      </c>
      <c r="G173" s="270"/>
      <c r="H173" s="270" t="s">
        <v>840</v>
      </c>
      <c r="I173" s="270" t="s">
        <v>803</v>
      </c>
      <c r="J173" s="270">
        <v>120</v>
      </c>
      <c r="K173" s="311"/>
    </row>
    <row r="174" spans="2:11" ht="15" customHeight="1">
      <c r="B174" s="290"/>
      <c r="C174" s="270" t="s">
        <v>849</v>
      </c>
      <c r="D174" s="270"/>
      <c r="E174" s="270"/>
      <c r="F174" s="289" t="s">
        <v>801</v>
      </c>
      <c r="G174" s="270"/>
      <c r="H174" s="270" t="s">
        <v>850</v>
      </c>
      <c r="I174" s="270" t="s">
        <v>803</v>
      </c>
      <c r="J174" s="270" t="s">
        <v>851</v>
      </c>
      <c r="K174" s="311"/>
    </row>
    <row r="175" spans="2:11" ht="15" customHeight="1">
      <c r="B175" s="290"/>
      <c r="C175" s="270" t="s">
        <v>749</v>
      </c>
      <c r="D175" s="270"/>
      <c r="E175" s="270"/>
      <c r="F175" s="289" t="s">
        <v>801</v>
      </c>
      <c r="G175" s="270"/>
      <c r="H175" s="270" t="s">
        <v>867</v>
      </c>
      <c r="I175" s="270" t="s">
        <v>803</v>
      </c>
      <c r="J175" s="270" t="s">
        <v>851</v>
      </c>
      <c r="K175" s="311"/>
    </row>
    <row r="176" spans="2:11" ht="15" customHeight="1">
      <c r="B176" s="290"/>
      <c r="C176" s="270" t="s">
        <v>806</v>
      </c>
      <c r="D176" s="270"/>
      <c r="E176" s="270"/>
      <c r="F176" s="289" t="s">
        <v>807</v>
      </c>
      <c r="G176" s="270"/>
      <c r="H176" s="270" t="s">
        <v>867</v>
      </c>
      <c r="I176" s="270" t="s">
        <v>803</v>
      </c>
      <c r="J176" s="270">
        <v>50</v>
      </c>
      <c r="K176" s="311"/>
    </row>
    <row r="177" spans="2:11" ht="15" customHeight="1">
      <c r="B177" s="290"/>
      <c r="C177" s="270" t="s">
        <v>809</v>
      </c>
      <c r="D177" s="270"/>
      <c r="E177" s="270"/>
      <c r="F177" s="289" t="s">
        <v>801</v>
      </c>
      <c r="G177" s="270"/>
      <c r="H177" s="270" t="s">
        <v>867</v>
      </c>
      <c r="I177" s="270" t="s">
        <v>811</v>
      </c>
      <c r="J177" s="270"/>
      <c r="K177" s="311"/>
    </row>
    <row r="178" spans="2:11" ht="15" customHeight="1">
      <c r="B178" s="290"/>
      <c r="C178" s="270" t="s">
        <v>820</v>
      </c>
      <c r="D178" s="270"/>
      <c r="E178" s="270"/>
      <c r="F178" s="289" t="s">
        <v>807</v>
      </c>
      <c r="G178" s="270"/>
      <c r="H178" s="270" t="s">
        <v>867</v>
      </c>
      <c r="I178" s="270" t="s">
        <v>803</v>
      </c>
      <c r="J178" s="270">
        <v>50</v>
      </c>
      <c r="K178" s="311"/>
    </row>
    <row r="179" spans="2:11" ht="15" customHeight="1">
      <c r="B179" s="290"/>
      <c r="C179" s="270" t="s">
        <v>828</v>
      </c>
      <c r="D179" s="270"/>
      <c r="E179" s="270"/>
      <c r="F179" s="289" t="s">
        <v>807</v>
      </c>
      <c r="G179" s="270"/>
      <c r="H179" s="270" t="s">
        <v>867</v>
      </c>
      <c r="I179" s="270" t="s">
        <v>803</v>
      </c>
      <c r="J179" s="270">
        <v>50</v>
      </c>
      <c r="K179" s="311"/>
    </row>
    <row r="180" spans="2:11" ht="15" customHeight="1">
      <c r="B180" s="290"/>
      <c r="C180" s="270" t="s">
        <v>826</v>
      </c>
      <c r="D180" s="270"/>
      <c r="E180" s="270"/>
      <c r="F180" s="289" t="s">
        <v>807</v>
      </c>
      <c r="G180" s="270"/>
      <c r="H180" s="270" t="s">
        <v>867</v>
      </c>
      <c r="I180" s="270" t="s">
        <v>803</v>
      </c>
      <c r="J180" s="270">
        <v>50</v>
      </c>
      <c r="K180" s="311"/>
    </row>
    <row r="181" spans="2:11" ht="15" customHeight="1">
      <c r="B181" s="290"/>
      <c r="C181" s="270" t="s">
        <v>117</v>
      </c>
      <c r="D181" s="270"/>
      <c r="E181" s="270"/>
      <c r="F181" s="289" t="s">
        <v>801</v>
      </c>
      <c r="G181" s="270"/>
      <c r="H181" s="270" t="s">
        <v>868</v>
      </c>
      <c r="I181" s="270" t="s">
        <v>869</v>
      </c>
      <c r="J181" s="270"/>
      <c r="K181" s="311"/>
    </row>
    <row r="182" spans="2:11" ht="15" customHeight="1">
      <c r="B182" s="290"/>
      <c r="C182" s="270" t="s">
        <v>57</v>
      </c>
      <c r="D182" s="270"/>
      <c r="E182" s="270"/>
      <c r="F182" s="289" t="s">
        <v>801</v>
      </c>
      <c r="G182" s="270"/>
      <c r="H182" s="270" t="s">
        <v>870</v>
      </c>
      <c r="I182" s="270" t="s">
        <v>871</v>
      </c>
      <c r="J182" s="270">
        <v>1</v>
      </c>
      <c r="K182" s="311"/>
    </row>
    <row r="183" spans="2:11" ht="15" customHeight="1">
      <c r="B183" s="290"/>
      <c r="C183" s="270" t="s">
        <v>53</v>
      </c>
      <c r="D183" s="270"/>
      <c r="E183" s="270"/>
      <c r="F183" s="289" t="s">
        <v>801</v>
      </c>
      <c r="G183" s="270"/>
      <c r="H183" s="270" t="s">
        <v>872</v>
      </c>
      <c r="I183" s="270" t="s">
        <v>803</v>
      </c>
      <c r="J183" s="270">
        <v>20</v>
      </c>
      <c r="K183" s="311"/>
    </row>
    <row r="184" spans="2:11" ht="15" customHeight="1">
      <c r="B184" s="290"/>
      <c r="C184" s="270" t="s">
        <v>118</v>
      </c>
      <c r="D184" s="270"/>
      <c r="E184" s="270"/>
      <c r="F184" s="289" t="s">
        <v>801</v>
      </c>
      <c r="G184" s="270"/>
      <c r="H184" s="270" t="s">
        <v>873</v>
      </c>
      <c r="I184" s="270" t="s">
        <v>803</v>
      </c>
      <c r="J184" s="270">
        <v>255</v>
      </c>
      <c r="K184" s="311"/>
    </row>
    <row r="185" spans="2:11" ht="15" customHeight="1">
      <c r="B185" s="290"/>
      <c r="C185" s="270" t="s">
        <v>119</v>
      </c>
      <c r="D185" s="270"/>
      <c r="E185" s="270"/>
      <c r="F185" s="289" t="s">
        <v>801</v>
      </c>
      <c r="G185" s="270"/>
      <c r="H185" s="270" t="s">
        <v>765</v>
      </c>
      <c r="I185" s="270" t="s">
        <v>803</v>
      </c>
      <c r="J185" s="270">
        <v>10</v>
      </c>
      <c r="K185" s="311"/>
    </row>
    <row r="186" spans="2:11" ht="15" customHeight="1">
      <c r="B186" s="290"/>
      <c r="C186" s="270" t="s">
        <v>120</v>
      </c>
      <c r="D186" s="270"/>
      <c r="E186" s="270"/>
      <c r="F186" s="289" t="s">
        <v>801</v>
      </c>
      <c r="G186" s="270"/>
      <c r="H186" s="270" t="s">
        <v>874</v>
      </c>
      <c r="I186" s="270" t="s">
        <v>835</v>
      </c>
      <c r="J186" s="270"/>
      <c r="K186" s="311"/>
    </row>
    <row r="187" spans="2:11" ht="15" customHeight="1">
      <c r="B187" s="290"/>
      <c r="C187" s="270" t="s">
        <v>875</v>
      </c>
      <c r="D187" s="270"/>
      <c r="E187" s="270"/>
      <c r="F187" s="289" t="s">
        <v>801</v>
      </c>
      <c r="G187" s="270"/>
      <c r="H187" s="270" t="s">
        <v>876</v>
      </c>
      <c r="I187" s="270" t="s">
        <v>835</v>
      </c>
      <c r="J187" s="270"/>
      <c r="K187" s="311"/>
    </row>
    <row r="188" spans="2:11" ht="15" customHeight="1">
      <c r="B188" s="290"/>
      <c r="C188" s="270" t="s">
        <v>864</v>
      </c>
      <c r="D188" s="270"/>
      <c r="E188" s="270"/>
      <c r="F188" s="289" t="s">
        <v>801</v>
      </c>
      <c r="G188" s="270"/>
      <c r="H188" s="270" t="s">
        <v>877</v>
      </c>
      <c r="I188" s="270" t="s">
        <v>835</v>
      </c>
      <c r="J188" s="270"/>
      <c r="K188" s="311"/>
    </row>
    <row r="189" spans="2:11" ht="15" customHeight="1">
      <c r="B189" s="290"/>
      <c r="C189" s="270" t="s">
        <v>122</v>
      </c>
      <c r="D189" s="270"/>
      <c r="E189" s="270"/>
      <c r="F189" s="289" t="s">
        <v>807</v>
      </c>
      <c r="G189" s="270"/>
      <c r="H189" s="270" t="s">
        <v>878</v>
      </c>
      <c r="I189" s="270" t="s">
        <v>803</v>
      </c>
      <c r="J189" s="270">
        <v>50</v>
      </c>
      <c r="K189" s="311"/>
    </row>
    <row r="190" spans="2:11" ht="15" customHeight="1">
      <c r="B190" s="290"/>
      <c r="C190" s="270" t="s">
        <v>879</v>
      </c>
      <c r="D190" s="270"/>
      <c r="E190" s="270"/>
      <c r="F190" s="289" t="s">
        <v>807</v>
      </c>
      <c r="G190" s="270"/>
      <c r="H190" s="270" t="s">
        <v>880</v>
      </c>
      <c r="I190" s="270" t="s">
        <v>881</v>
      </c>
      <c r="J190" s="270"/>
      <c r="K190" s="311"/>
    </row>
    <row r="191" spans="2:11" ht="15" customHeight="1">
      <c r="B191" s="290"/>
      <c r="C191" s="270" t="s">
        <v>882</v>
      </c>
      <c r="D191" s="270"/>
      <c r="E191" s="270"/>
      <c r="F191" s="289" t="s">
        <v>807</v>
      </c>
      <c r="G191" s="270"/>
      <c r="H191" s="270" t="s">
        <v>883</v>
      </c>
      <c r="I191" s="270" t="s">
        <v>881</v>
      </c>
      <c r="J191" s="270"/>
      <c r="K191" s="311"/>
    </row>
    <row r="192" spans="2:11" ht="15" customHeight="1">
      <c r="B192" s="290"/>
      <c r="C192" s="270" t="s">
        <v>884</v>
      </c>
      <c r="D192" s="270"/>
      <c r="E192" s="270"/>
      <c r="F192" s="289" t="s">
        <v>807</v>
      </c>
      <c r="G192" s="270"/>
      <c r="H192" s="270" t="s">
        <v>885</v>
      </c>
      <c r="I192" s="270" t="s">
        <v>881</v>
      </c>
      <c r="J192" s="270"/>
      <c r="K192" s="311"/>
    </row>
    <row r="193" spans="2:11" ht="15" customHeight="1">
      <c r="B193" s="290"/>
      <c r="C193" s="323" t="s">
        <v>886</v>
      </c>
      <c r="D193" s="270"/>
      <c r="E193" s="270"/>
      <c r="F193" s="289" t="s">
        <v>807</v>
      </c>
      <c r="G193" s="270"/>
      <c r="H193" s="270" t="s">
        <v>887</v>
      </c>
      <c r="I193" s="270" t="s">
        <v>888</v>
      </c>
      <c r="J193" s="324" t="s">
        <v>889</v>
      </c>
      <c r="K193" s="311"/>
    </row>
    <row r="194" spans="2:11" ht="15" customHeight="1">
      <c r="B194" s="290"/>
      <c r="C194" s="275" t="s">
        <v>42</v>
      </c>
      <c r="D194" s="270"/>
      <c r="E194" s="270"/>
      <c r="F194" s="289" t="s">
        <v>801</v>
      </c>
      <c r="G194" s="270"/>
      <c r="H194" s="266" t="s">
        <v>890</v>
      </c>
      <c r="I194" s="270" t="s">
        <v>891</v>
      </c>
      <c r="J194" s="270"/>
      <c r="K194" s="311"/>
    </row>
    <row r="195" spans="2:11" ht="15" customHeight="1">
      <c r="B195" s="290"/>
      <c r="C195" s="275" t="s">
        <v>892</v>
      </c>
      <c r="D195" s="270"/>
      <c r="E195" s="270"/>
      <c r="F195" s="289" t="s">
        <v>801</v>
      </c>
      <c r="G195" s="270"/>
      <c r="H195" s="270" t="s">
        <v>893</v>
      </c>
      <c r="I195" s="270" t="s">
        <v>835</v>
      </c>
      <c r="J195" s="270"/>
      <c r="K195" s="311"/>
    </row>
    <row r="196" spans="2:11" ht="15" customHeight="1">
      <c r="B196" s="290"/>
      <c r="C196" s="275" t="s">
        <v>894</v>
      </c>
      <c r="D196" s="270"/>
      <c r="E196" s="270"/>
      <c r="F196" s="289" t="s">
        <v>801</v>
      </c>
      <c r="G196" s="270"/>
      <c r="H196" s="270" t="s">
        <v>895</v>
      </c>
      <c r="I196" s="270" t="s">
        <v>835</v>
      </c>
      <c r="J196" s="270"/>
      <c r="K196" s="311"/>
    </row>
    <row r="197" spans="2:11" ht="15" customHeight="1">
      <c r="B197" s="290"/>
      <c r="C197" s="275" t="s">
        <v>896</v>
      </c>
      <c r="D197" s="270"/>
      <c r="E197" s="270"/>
      <c r="F197" s="289" t="s">
        <v>807</v>
      </c>
      <c r="G197" s="270"/>
      <c r="H197" s="270" t="s">
        <v>897</v>
      </c>
      <c r="I197" s="270" t="s">
        <v>835</v>
      </c>
      <c r="J197" s="270"/>
      <c r="K197" s="311"/>
    </row>
    <row r="198" spans="2:11" ht="15" customHeight="1">
      <c r="B198" s="317"/>
      <c r="C198" s="325"/>
      <c r="D198" s="299"/>
      <c r="E198" s="299"/>
      <c r="F198" s="299"/>
      <c r="G198" s="299"/>
      <c r="H198" s="299"/>
      <c r="I198" s="299"/>
      <c r="J198" s="299"/>
      <c r="K198" s="318"/>
    </row>
    <row r="199" spans="2:11" ht="18.75" customHeight="1">
      <c r="B199" s="266"/>
      <c r="C199" s="270"/>
      <c r="D199" s="270"/>
      <c r="E199" s="270"/>
      <c r="F199" s="289"/>
      <c r="G199" s="270"/>
      <c r="H199" s="270"/>
      <c r="I199" s="270"/>
      <c r="J199" s="270"/>
      <c r="K199" s="266"/>
    </row>
    <row r="200" spans="2:11" ht="18.75" customHeight="1">
      <c r="B200" s="276"/>
      <c r="C200" s="276"/>
      <c r="D200" s="276"/>
      <c r="E200" s="276"/>
      <c r="F200" s="276"/>
      <c r="G200" s="276"/>
      <c r="H200" s="276"/>
      <c r="I200" s="276"/>
      <c r="J200" s="276"/>
      <c r="K200" s="276"/>
    </row>
    <row r="201" spans="2:11" ht="13.5">
      <c r="B201" s="258"/>
      <c r="C201" s="259"/>
      <c r="D201" s="259"/>
      <c r="E201" s="259"/>
      <c r="F201" s="259"/>
      <c r="G201" s="259"/>
      <c r="H201" s="259"/>
      <c r="I201" s="259"/>
      <c r="J201" s="259"/>
      <c r="K201" s="260"/>
    </row>
    <row r="202" spans="2:11" ht="21" customHeight="1">
      <c r="B202" s="261"/>
      <c r="C202" s="382" t="s">
        <v>898</v>
      </c>
      <c r="D202" s="382"/>
      <c r="E202" s="382"/>
      <c r="F202" s="382"/>
      <c r="G202" s="382"/>
      <c r="H202" s="382"/>
      <c r="I202" s="382"/>
      <c r="J202" s="382"/>
      <c r="K202" s="262"/>
    </row>
    <row r="203" spans="2:11" ht="25.5" customHeight="1">
      <c r="B203" s="261"/>
      <c r="C203" s="326" t="s">
        <v>899</v>
      </c>
      <c r="D203" s="326"/>
      <c r="E203" s="326"/>
      <c r="F203" s="326" t="s">
        <v>900</v>
      </c>
      <c r="G203" s="327"/>
      <c r="H203" s="388" t="s">
        <v>901</v>
      </c>
      <c r="I203" s="388"/>
      <c r="J203" s="388"/>
      <c r="K203" s="262"/>
    </row>
    <row r="204" spans="2:11" ht="5.25" customHeight="1">
      <c r="B204" s="290"/>
      <c r="C204" s="287"/>
      <c r="D204" s="287"/>
      <c r="E204" s="287"/>
      <c r="F204" s="287"/>
      <c r="G204" s="270"/>
      <c r="H204" s="287"/>
      <c r="I204" s="287"/>
      <c r="J204" s="287"/>
      <c r="K204" s="311"/>
    </row>
    <row r="205" spans="2:11" ht="15" customHeight="1">
      <c r="B205" s="290"/>
      <c r="C205" s="270" t="s">
        <v>891</v>
      </c>
      <c r="D205" s="270"/>
      <c r="E205" s="270"/>
      <c r="F205" s="289" t="s">
        <v>43</v>
      </c>
      <c r="G205" s="270"/>
      <c r="H205" s="387" t="s">
        <v>902</v>
      </c>
      <c r="I205" s="387"/>
      <c r="J205" s="387"/>
      <c r="K205" s="311"/>
    </row>
    <row r="206" spans="2:11" ht="15" customHeight="1">
      <c r="B206" s="290"/>
      <c r="C206" s="296"/>
      <c r="D206" s="270"/>
      <c r="E206" s="270"/>
      <c r="F206" s="289" t="s">
        <v>44</v>
      </c>
      <c r="G206" s="270"/>
      <c r="H206" s="387" t="s">
        <v>903</v>
      </c>
      <c r="I206" s="387"/>
      <c r="J206" s="387"/>
      <c r="K206" s="311"/>
    </row>
    <row r="207" spans="2:11" ht="15" customHeight="1">
      <c r="B207" s="290"/>
      <c r="C207" s="296"/>
      <c r="D207" s="270"/>
      <c r="E207" s="270"/>
      <c r="F207" s="289" t="s">
        <v>47</v>
      </c>
      <c r="G207" s="270"/>
      <c r="H207" s="387" t="s">
        <v>904</v>
      </c>
      <c r="I207" s="387"/>
      <c r="J207" s="387"/>
      <c r="K207" s="311"/>
    </row>
    <row r="208" spans="2:11" ht="15" customHeight="1">
      <c r="B208" s="290"/>
      <c r="C208" s="270"/>
      <c r="D208" s="270"/>
      <c r="E208" s="270"/>
      <c r="F208" s="289" t="s">
        <v>45</v>
      </c>
      <c r="G208" s="270"/>
      <c r="H208" s="387" t="s">
        <v>905</v>
      </c>
      <c r="I208" s="387"/>
      <c r="J208" s="387"/>
      <c r="K208" s="311"/>
    </row>
    <row r="209" spans="2:11" ht="15" customHeight="1">
      <c r="B209" s="290"/>
      <c r="C209" s="270"/>
      <c r="D209" s="270"/>
      <c r="E209" s="270"/>
      <c r="F209" s="289" t="s">
        <v>46</v>
      </c>
      <c r="G209" s="270"/>
      <c r="H209" s="387" t="s">
        <v>906</v>
      </c>
      <c r="I209" s="387"/>
      <c r="J209" s="387"/>
      <c r="K209" s="311"/>
    </row>
    <row r="210" spans="2:11" ht="15" customHeight="1">
      <c r="B210" s="290"/>
      <c r="C210" s="270"/>
      <c r="D210" s="270"/>
      <c r="E210" s="270"/>
      <c r="F210" s="289"/>
      <c r="G210" s="270"/>
      <c r="H210" s="270"/>
      <c r="I210" s="270"/>
      <c r="J210" s="270"/>
      <c r="K210" s="311"/>
    </row>
    <row r="211" spans="2:11" ht="15" customHeight="1">
      <c r="B211" s="290"/>
      <c r="C211" s="270" t="s">
        <v>847</v>
      </c>
      <c r="D211" s="270"/>
      <c r="E211" s="270"/>
      <c r="F211" s="289" t="s">
        <v>79</v>
      </c>
      <c r="G211" s="270"/>
      <c r="H211" s="387" t="s">
        <v>907</v>
      </c>
      <c r="I211" s="387"/>
      <c r="J211" s="387"/>
      <c r="K211" s="311"/>
    </row>
    <row r="212" spans="2:11" ht="15" customHeight="1">
      <c r="B212" s="290"/>
      <c r="C212" s="296"/>
      <c r="D212" s="270"/>
      <c r="E212" s="270"/>
      <c r="F212" s="289" t="s">
        <v>743</v>
      </c>
      <c r="G212" s="270"/>
      <c r="H212" s="387" t="s">
        <v>744</v>
      </c>
      <c r="I212" s="387"/>
      <c r="J212" s="387"/>
      <c r="K212" s="311"/>
    </row>
    <row r="213" spans="2:11" ht="15" customHeight="1">
      <c r="B213" s="290"/>
      <c r="C213" s="270"/>
      <c r="D213" s="270"/>
      <c r="E213" s="270"/>
      <c r="F213" s="289" t="s">
        <v>741</v>
      </c>
      <c r="G213" s="270"/>
      <c r="H213" s="387" t="s">
        <v>908</v>
      </c>
      <c r="I213" s="387"/>
      <c r="J213" s="387"/>
      <c r="K213" s="311"/>
    </row>
    <row r="214" spans="2:11" ht="15" customHeight="1">
      <c r="B214" s="328"/>
      <c r="C214" s="296"/>
      <c r="D214" s="296"/>
      <c r="E214" s="296"/>
      <c r="F214" s="289" t="s">
        <v>745</v>
      </c>
      <c r="G214" s="275"/>
      <c r="H214" s="386" t="s">
        <v>746</v>
      </c>
      <c r="I214" s="386"/>
      <c r="J214" s="386"/>
      <c r="K214" s="329"/>
    </row>
    <row r="215" spans="2:11" ht="15" customHeight="1">
      <c r="B215" s="328"/>
      <c r="C215" s="296"/>
      <c r="D215" s="296"/>
      <c r="E215" s="296"/>
      <c r="F215" s="289" t="s">
        <v>747</v>
      </c>
      <c r="G215" s="275"/>
      <c r="H215" s="386" t="s">
        <v>909</v>
      </c>
      <c r="I215" s="386"/>
      <c r="J215" s="386"/>
      <c r="K215" s="329"/>
    </row>
    <row r="216" spans="2:11" ht="15" customHeight="1">
      <c r="B216" s="328"/>
      <c r="C216" s="296"/>
      <c r="D216" s="296"/>
      <c r="E216" s="296"/>
      <c r="F216" s="330"/>
      <c r="G216" s="275"/>
      <c r="H216" s="331"/>
      <c r="I216" s="331"/>
      <c r="J216" s="331"/>
      <c r="K216" s="329"/>
    </row>
    <row r="217" spans="2:11" ht="15" customHeight="1">
      <c r="B217" s="328"/>
      <c r="C217" s="270" t="s">
        <v>871</v>
      </c>
      <c r="D217" s="296"/>
      <c r="E217" s="296"/>
      <c r="F217" s="289">
        <v>1</v>
      </c>
      <c r="G217" s="275"/>
      <c r="H217" s="386" t="s">
        <v>910</v>
      </c>
      <c r="I217" s="386"/>
      <c r="J217" s="386"/>
      <c r="K217" s="329"/>
    </row>
    <row r="218" spans="2:11" ht="15" customHeight="1">
      <c r="B218" s="328"/>
      <c r="C218" s="296"/>
      <c r="D218" s="296"/>
      <c r="E218" s="296"/>
      <c r="F218" s="289">
        <v>2</v>
      </c>
      <c r="G218" s="275"/>
      <c r="H218" s="386" t="s">
        <v>911</v>
      </c>
      <c r="I218" s="386"/>
      <c r="J218" s="386"/>
      <c r="K218" s="329"/>
    </row>
    <row r="219" spans="2:11" ht="15" customHeight="1">
      <c r="B219" s="328"/>
      <c r="C219" s="296"/>
      <c r="D219" s="296"/>
      <c r="E219" s="296"/>
      <c r="F219" s="289">
        <v>3</v>
      </c>
      <c r="G219" s="275"/>
      <c r="H219" s="386" t="s">
        <v>912</v>
      </c>
      <c r="I219" s="386"/>
      <c r="J219" s="386"/>
      <c r="K219" s="329"/>
    </row>
    <row r="220" spans="2:11" ht="15" customHeight="1">
      <c r="B220" s="328"/>
      <c r="C220" s="296"/>
      <c r="D220" s="296"/>
      <c r="E220" s="296"/>
      <c r="F220" s="289">
        <v>4</v>
      </c>
      <c r="G220" s="275"/>
      <c r="H220" s="386" t="s">
        <v>913</v>
      </c>
      <c r="I220" s="386"/>
      <c r="J220" s="386"/>
      <c r="K220" s="329"/>
    </row>
    <row r="221" spans="2:11" ht="12.75" customHeight="1">
      <c r="B221" s="332"/>
      <c r="C221" s="333"/>
      <c r="D221" s="333"/>
      <c r="E221" s="333"/>
      <c r="F221" s="333"/>
      <c r="G221" s="333"/>
      <c r="H221" s="333"/>
      <c r="I221" s="333"/>
      <c r="J221" s="333"/>
      <c r="K221" s="334"/>
    </row>
  </sheetData>
  <sheetProtection password="CC35" sheet="1" objects="1" scenarios="1" formatCells="0" formatColumns="0" formatRows="0" sort="0" autoFilter="0"/>
  <mergeCells count="77">
    <mergeCell ref="H203:J203"/>
    <mergeCell ref="H205:J205"/>
    <mergeCell ref="H206:J206"/>
    <mergeCell ref="H207:J207"/>
    <mergeCell ref="H220:J220"/>
    <mergeCell ref="H208:J208"/>
    <mergeCell ref="H209:J209"/>
    <mergeCell ref="H211:J211"/>
    <mergeCell ref="H212:J212"/>
    <mergeCell ref="H213:J213"/>
    <mergeCell ref="H214:J214"/>
    <mergeCell ref="H215:J215"/>
    <mergeCell ref="H217:J217"/>
    <mergeCell ref="H218:J218"/>
    <mergeCell ref="H219:J219"/>
    <mergeCell ref="C145:J145"/>
    <mergeCell ref="C169:J169"/>
    <mergeCell ref="C202:J202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G38:J38"/>
    <mergeCell ref="D59:J59"/>
    <mergeCell ref="G43:J43"/>
    <mergeCell ref="D45:J45"/>
    <mergeCell ref="E46:J46"/>
    <mergeCell ref="E47:J47"/>
    <mergeCell ref="E48:J48"/>
    <mergeCell ref="D49:J49"/>
    <mergeCell ref="C52:J52"/>
    <mergeCell ref="C53:J53"/>
    <mergeCell ref="C55:J55"/>
    <mergeCell ref="D56:J56"/>
    <mergeCell ref="D57:J57"/>
    <mergeCell ref="D58:J58"/>
    <mergeCell ref="D32:J32"/>
    <mergeCell ref="D33:J33"/>
    <mergeCell ref="G34:J34"/>
    <mergeCell ref="G35:J35"/>
    <mergeCell ref="G36:J36"/>
    <mergeCell ref="C50:J50"/>
    <mergeCell ref="G39:J39"/>
    <mergeCell ref="G40:J40"/>
    <mergeCell ref="G41:J41"/>
    <mergeCell ref="G42:J42"/>
    <mergeCell ref="D14:J14"/>
    <mergeCell ref="D15:J15"/>
    <mergeCell ref="F16:J16"/>
    <mergeCell ref="F17:J17"/>
    <mergeCell ref="G37:J37"/>
    <mergeCell ref="D25:J25"/>
    <mergeCell ref="D26:J26"/>
    <mergeCell ref="D28:J28"/>
    <mergeCell ref="D29:J29"/>
    <mergeCell ref="F18:J18"/>
    <mergeCell ref="F19:J19"/>
    <mergeCell ref="F20:J20"/>
    <mergeCell ref="F21:J21"/>
    <mergeCell ref="C23:J23"/>
    <mergeCell ref="C24:J24"/>
    <mergeCell ref="D31:J31"/>
    <mergeCell ref="D11:J11"/>
    <mergeCell ref="D13:J13"/>
    <mergeCell ref="C9:J9"/>
    <mergeCell ref="D10:J10"/>
    <mergeCell ref="C3:J3"/>
    <mergeCell ref="C4:J4"/>
    <mergeCell ref="C6:J6"/>
    <mergeCell ref="C7:J7"/>
  </mergeCells>
  <printOptions/>
  <pageMargins left="0.7" right="0.7" top="0.787401575" bottom="0.7874015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VALES-ROZPOCTY\Valeš</dc:creator>
  <cp:keywords/>
  <dc:description/>
  <cp:lastModifiedBy>Pešek Jaromír</cp:lastModifiedBy>
  <dcterms:created xsi:type="dcterms:W3CDTF">2017-04-27T13:42:03Z</dcterms:created>
  <dcterms:modified xsi:type="dcterms:W3CDTF">2017-05-16T07:59:19Z</dcterms:modified>
  <cp:category/>
  <cp:version/>
  <cp:contentType/>
  <cp:contentStatus/>
</cp:coreProperties>
</file>