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630" yWindow="555" windowWidth="25440" windowHeight="13485" activeTab="0"/>
  </bookViews>
  <sheets>
    <sheet name="Rekapitulace stavby" sheetId="1" r:id="rId1"/>
    <sheet name="170715-1 - Výměna výplní ..." sheetId="2" r:id="rId2"/>
    <sheet name="Pokyny pro vyplnění" sheetId="3" r:id="rId3"/>
  </sheets>
  <definedNames>
    <definedName name="_xlnm._FilterDatabase" localSheetId="1" hidden="1">'170715-1 - Výměna výplní ...'!$C$98:$K$575</definedName>
    <definedName name="_xlnm.Print_Area" localSheetId="1">'170715-1 - Výměna výplní ...'!$C$4:$J$38,'170715-1 - Výměna výplní ...'!$C$44:$J$78,'170715-1 - Výměna výplní ...'!$C$84:$K$575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'170715-1 - Výměna výplní ...'!$98:$98</definedName>
  </definedNames>
  <calcPr calcId="125725"/>
</workbook>
</file>

<file path=xl/sharedStrings.xml><?xml version="1.0" encoding="utf-8"?>
<sst xmlns="http://schemas.openxmlformats.org/spreadsheetml/2006/main" count="4991" uniqueCount="808">
  <si>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</si>
  <si>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</si>
  <si>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</si>
  <si>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</si>
  <si>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</si>
  <si>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</si>
  <si>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</si>
  <si>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{0c232a6b-cf61-4c32-9e7b-ba189714e608}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</si>
  <si>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</si>
  <si>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</si>
  <si>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</si>
  <si>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</si>
  <si>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</si>
  <si>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</si>
  <si>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</si>
  <si>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</si>
  <si>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170715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</si>
  <si>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</si>
  <si>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</si>
  <si>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výplní otvorů, ul. Mariánská č.p. 204, Česká Lípa</t>
  </si>
  <si>
    <t>KSO:</t>
  </si>
  <si>
    <t/>
  </si>
  <si>
    <t>CC-CZ:</t>
  </si>
  <si>
    <t>Místo:</t>
  </si>
  <si>
    <t>Česká Lípa</t>
  </si>
  <si>
    <t>Datum:</t>
  </si>
  <si>
    <t>15. 7. 2017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</si>
  <si>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</si>
  <si>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</si>
  <si>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</si>
  <si>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</si>
  <si>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</si>
  <si>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</si>
  <si>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</si>
  <si>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Kateřina Iwanejko</t>
  </si>
  <si>
    <t>True</t>
  </si>
  <si>
    <t>Poznámka:</t>
  </si>
  <si>
    <t>Soupis prací je sestaven při využití cenové soustavy ÚRS. Cenové a technické podmínky položek, které nejsou uvedeny v soupisu prací (tzv.úvodní části katalogů), jsou neomezeně dálkově k dispozici na www.cs-urs.cz. Položky soupisu prací, které nemají ve sloupci "Cenová soustava" uveden žádný údaj, nepochází z cenové soustavy ÚRS. 
S položkami uvedenými v této specifikaci platí veškeré s 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 doplnit a ocenit jako kompletně vykonané práce včetně materiálu, nářadí a strojů nutných k práci, i když nejsou ve výkazech vypsány zvlášť.
Pokud jsou v této dokumentaci uvedeny konkrétní typy výrobků, jedná se pouze o příklady sloužící pro specifikaci vlastností -technických a uživatelských standardů.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</si>
  <si>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</si>
  <si>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</si>
  <si>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</si>
  <si>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</si>
  <si>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</si>
  <si>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</si>
  <si>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</si>
  <si>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</si>
  <si>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</si>
  <si>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</si>
  <si>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</si>
  <si>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</si>
  <si>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</si>
  <si>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</si>
  <si>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</si>
  <si>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</si>
  <si>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</si>
  <si>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</si>
  <si>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</si>
  <si>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</si>
  <si>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</si>
  <si>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</si>
  <si>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</si>
  <si>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</si>
  <si>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</si>
  <si>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</si>
  <si>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</si>
  <si>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</si>
  <si>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</si>
  <si>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</si>
  <si>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</si>
  <si>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</si>
  <si>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</si>
  <si>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</si>
  <si>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</si>
  <si>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</si>
  <si>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</si>
  <si>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</si>
  <si>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Výměna výplní otvorů, ul. Mariáská č.p. 204, Česká Lípa</t>
  </si>
  <si>
    <t>STA</t>
  </si>
  <si>
    <t>1</t>
  </si>
  <si>
    <t>{b754b598-2d03-44a0-aebc-05dd2caf67fb}</t>
  </si>
  <si>
    <t>/</t>
  </si>
  <si>
    <t>170715-1</t>
  </si>
  <si>
    <t>Soupis</t>
  </si>
  <si>
    <t>2</t>
  </si>
  <si>
    <t>{96e7668b-192d-4148-ba8a-ce97335d278a}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</si>
  <si>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</si>
  <si>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</si>
  <si>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</si>
  <si>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</si>
  <si>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</si>
  <si>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</si>
  <si>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</si>
  <si>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170715 - Výměna výplní otvorů, ul. Mariáská č.p. 204, Česká Lípa</t>
  </si>
  <si>
    <t>Soupis:</t>
  </si>
  <si>
    <t>170715-1 - Výměna výplní otvorů, ul. Mariánská č.p. 204, Česká Lípa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</si>
  <si>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</si>
  <si>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</si>
  <si>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</si>
  <si>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</si>
  <si>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</si>
  <si>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</si>
  <si>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</si>
  <si>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</si>
  <si>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</si>
  <si>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</si>
  <si>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</si>
  <si>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</si>
  <si>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</si>
  <si>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781 - Dokončovací práce - obklady</t>
  </si>
  <si>
    <t xml:space="preserve">    783 - Dokončovací práce - nátěry</t>
  </si>
  <si>
    <t xml:space="preserve">    784 - Malby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</si>
  <si>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</si>
  <si>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</si>
  <si>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</si>
  <si>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</si>
  <si>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</si>
  <si>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</si>
  <si>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</si>
  <si>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</si>
  <si>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</si>
  <si>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</si>
  <si>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</si>
  <si>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</si>
  <si>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</si>
  <si>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</si>
  <si>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</si>
  <si>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</si>
  <si>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</si>
  <si>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</si>
  <si>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</si>
  <si>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</si>
  <si>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</si>
  <si>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</si>
  <si>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</si>
  <si>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</si>
  <si>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</si>
  <si>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</si>
  <si>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612311131</t>
  </si>
  <si>
    <t>Potažení vnitřních stěn vápenným štukem tloušťky do 3 mm</t>
  </si>
  <si>
    <t>m2</t>
  </si>
  <si>
    <t>CS ÚRS 2017 01</t>
  </si>
  <si>
    <t>4</t>
  </si>
  <si>
    <t>-1199692234</t>
  </si>
  <si>
    <t>PP</t>
  </si>
  <si>
    <t>Potažení vnitřních ploch štukem tloušťky do 3 mm svislých konstrukcí stěn</t>
  </si>
  <si>
    <t>VV</t>
  </si>
  <si>
    <t xml:space="preserve">okna </t>
  </si>
  <si>
    <t>"O1" (1,3+2,65*2)*2*0,25</t>
  </si>
  <si>
    <t>"O2" (1,45+2,0*2)*2*0,25</t>
  </si>
  <si>
    <t>"O3" (1,05+1,75*2)*16*0,25</t>
  </si>
  <si>
    <t>"O4" (1,05+1,75*2)*1*0,25</t>
  </si>
  <si>
    <t>"X" (0,9+0,6*2)*1*0,25</t>
  </si>
  <si>
    <t>"O5" (1,2+1,5*2)*4*0,25</t>
  </si>
  <si>
    <t>"O6" (1,05+1,8*2)*3*0,25</t>
  </si>
  <si>
    <t>"O7" (1,05+1,6*2)*2*0,25</t>
  </si>
  <si>
    <t>"O8" (1,05+1,05*2)*2*0,25</t>
  </si>
  <si>
    <t>"O9" (1,05+1,75*2)*2*0,25</t>
  </si>
  <si>
    <t>Mezisoučet</t>
  </si>
  <si>
    <t>3</t>
  </si>
  <si>
    <t>dveře</t>
  </si>
  <si>
    <t>"A" (1,05+2,65*2)*0,25</t>
  </si>
  <si>
    <t>"B" (1,45+2,6*2)*0,25</t>
  </si>
  <si>
    <t>"C" (1,1+2,65*2)*0,25</t>
  </si>
  <si>
    <t>"D" (0,9+2,65*2)*0,25</t>
  </si>
  <si>
    <t>"F" (1,25+2,2*2)*0,25</t>
  </si>
  <si>
    <t>"G" (0,7+2,0*2)*0,25</t>
  </si>
  <si>
    <t>Součet</t>
  </si>
  <si>
    <t>612325412</t>
  </si>
  <si>
    <t>Oprava vnitřní vápenocementové hladké omítky stěn v rozsahu plochy do 30%</t>
  </si>
  <si>
    <t>647260184</t>
  </si>
  <si>
    <t>Oprava vápenocementové nebo vápenné omítky vnitřních ploch hladké, tloušťky do 20 mm stěn, v rozsahu opravované plochy přes 10 do 30%</t>
  </si>
  <si>
    <t>"O1" (1,3+2,65*2)*2*0,15</t>
  </si>
  <si>
    <t>"O2" (1,45+2,0*2)*2*0,15</t>
  </si>
  <si>
    <t>"O3" (1,05+1,75*2)*16*0,15</t>
  </si>
  <si>
    <t>"O4" (1,05+1,75*2)*1*0,15</t>
  </si>
  <si>
    <t>"X" (0,9+0,6*2)*1*0,15</t>
  </si>
  <si>
    <t>"O5" (1,2+1,5*2)*4*0,15</t>
  </si>
  <si>
    <t>"O6" (1,05+1,8*2)*3*0,15</t>
  </si>
  <si>
    <t>"O7" (1,05+1,6*2)*2*0,15</t>
  </si>
  <si>
    <t>"O8" (1,05+1,05*2)*2*0,15</t>
  </si>
  <si>
    <t>"O9" (1,05+1,75*2)*2*0,15</t>
  </si>
  <si>
    <t>"A" (1,05+2,65*2)*0,15</t>
  </si>
  <si>
    <t>"B" (1,45+2,6*2)*0,15</t>
  </si>
  <si>
    <t>"C" (1,1+2,65*2)*0,15</t>
  </si>
  <si>
    <t>"D" (0,9+2,65*2)*0,15</t>
  </si>
  <si>
    <t>"F" (1,25+2,2*2)*0,15</t>
  </si>
  <si>
    <t>"G" (0,7+2,0*2)*0,15</t>
  </si>
  <si>
    <t>619991001</t>
  </si>
  <si>
    <t>Zakrytí podlah fólií přilepenou lepící páskou</t>
  </si>
  <si>
    <t>748209326</t>
  </si>
  <si>
    <t>Zakrytí vnitřních ploch před znečištěním včetně pozdějšího odkrytí podlah fólií přilepenou lepící páskou</t>
  </si>
  <si>
    <t>zakrytí podlah v prostoru otvorů s přesahem, v šíři 1,5 m + zakrytí podlah pro nutnou manipulaci</t>
  </si>
  <si>
    <t>150,0</t>
  </si>
  <si>
    <t>619991011</t>
  </si>
  <si>
    <t>Obalení konstrukcí a prvků fólií přilepenou lepící páskou - zakrývání oken</t>
  </si>
  <si>
    <t>-932853413</t>
  </si>
  <si>
    <t xml:space="preserve">Zakrytí vnitřních ploch před znečištěním včetně pozdějšího odkrytí konstrukcí a prvků obalením fólií a přelepením páskou - zakrývání oken
</t>
  </si>
  <si>
    <t>"O1" (1,3*2,65)*2</t>
  </si>
  <si>
    <t>"O2" (1,45*2,0)*2</t>
  </si>
  <si>
    <t>"O3" (1,05*1,75)*16</t>
  </si>
  <si>
    <t>"O4" (1,05*1,75)*1</t>
  </si>
  <si>
    <t>"X" (0,9*0,6)*1</t>
  </si>
  <si>
    <t>"O5" (1,2*1,5)*4</t>
  </si>
  <si>
    <t>"O6" (1,05*1,8)*3</t>
  </si>
  <si>
    <t>"O7" (1,05*1,6)*2</t>
  </si>
  <si>
    <t>"O8" (1,05*1,05)*2</t>
  </si>
  <si>
    <t>"O9" (1,05*1,75)*2</t>
  </si>
  <si>
    <t>5</t>
  </si>
  <si>
    <t>619995001</t>
  </si>
  <si>
    <t>Začištění omítek kolem oken, dveří, podlah nebo obkladů</t>
  </si>
  <si>
    <t>m</t>
  </si>
  <si>
    <t>1032504989</t>
  </si>
  <si>
    <t>Začištění omítek (s dodáním hmot) kolem oken, dveří, podlah, obkladů apod.</t>
  </si>
  <si>
    <t>"O1" (1,3*2+2,65*2)*2</t>
  </si>
  <si>
    <t>"O2" (1,45*2+2,0*2)*2</t>
  </si>
  <si>
    <t>"O3" (1,05*2+1,75*2)*16</t>
  </si>
  <si>
    <t>"O4" (1,05*2+1,75*2)*1</t>
  </si>
  <si>
    <t>"X" (0,9*2+0,6*2)*1</t>
  </si>
  <si>
    <t>"O5" (1,2*2+1,5*2)*4</t>
  </si>
  <si>
    <t>"O6" (1,05*2+1,8*2)*3</t>
  </si>
  <si>
    <t>"O7" (1,05*2+1,6*2)*2</t>
  </si>
  <si>
    <t>"O8" (1,05*2+1,05*2)*2</t>
  </si>
  <si>
    <t>"O9" (1,05*2+1,75*2)*2</t>
  </si>
  <si>
    <t>"A" (1,05+2,65*2)</t>
  </si>
  <si>
    <t>"B" (1,45+2,6*2)</t>
  </si>
  <si>
    <t>"C" (1,1+2,65*2)</t>
  </si>
  <si>
    <t>"D" (0,9+2,65*2)</t>
  </si>
  <si>
    <t>"F" (1,25+2,2*2)</t>
  </si>
  <si>
    <t>"G" (0,7+2,0*2)</t>
  </si>
  <si>
    <t>621325202</t>
  </si>
  <si>
    <t>Oprava vnější vápenocementové štukové omítky složitosti 1 podhledů v rozsahu do 30%</t>
  </si>
  <si>
    <t>1888947855</t>
  </si>
  <si>
    <t>Oprava vápenocementové omítky vnějších ploch stupně členitosti 1 štukové podhledů, v rozsahu opravované plochy přes 10 do 30%</t>
  </si>
  <si>
    <t>vnější špalety oken</t>
  </si>
  <si>
    <t>"O1" (1,3+2,65*2)*2*0,05</t>
  </si>
  <si>
    <t>"O2" (1,45+2,0*2)*2*0,05</t>
  </si>
  <si>
    <t>"O3" (1,05+1,75*2)*16*0,05</t>
  </si>
  <si>
    <t>"O4" (1,05+1,75*2)*1*0,05</t>
  </si>
  <si>
    <t>"X" (0,9+0,6*2)*1*0,05</t>
  </si>
  <si>
    <t>"O5" (1,2+1,5*2)*4*0,05</t>
  </si>
  <si>
    <t>"O6" (1,05+1,8*2)*3*0,05</t>
  </si>
  <si>
    <t>"O7" (1,05+1,6*2)*2*0,05</t>
  </si>
  <si>
    <t>"O8" (1,05+1,05*2)*2*0,05</t>
  </si>
  <si>
    <t>"O9" (1,05+1,75*2)*2*0,05</t>
  </si>
  <si>
    <t>vnější ostění a nadpraží dveří</t>
  </si>
  <si>
    <t>"A" (1,05+2,65*2)*0,05</t>
  </si>
  <si>
    <t>"B" (1,6+2,6*2)*0,05</t>
  </si>
  <si>
    <t>"C" (1,1+2,65*2)*0,05</t>
  </si>
  <si>
    <t>"D" (0,9+2,65*2)*0,05</t>
  </si>
  <si>
    <t>"F" (1,25+2,2*2)*0,05</t>
  </si>
  <si>
    <t>"G" (0,6+2,0*2)*0,05</t>
  </si>
  <si>
    <t>7</t>
  </si>
  <si>
    <t>629135102</t>
  </si>
  <si>
    <t>Vyrovnávací vrstva pod klempířské prvky z MC š do 300 mm</t>
  </si>
  <si>
    <t>-2135673541</t>
  </si>
  <si>
    <t>Vyrovnávací vrstva z cementové malty pod klempířskými prvky šířky přes 150 do 300 mm</t>
  </si>
  <si>
    <t>vyrovnání pod oplechování parapetů</t>
  </si>
  <si>
    <t>"O1" 1,3*2</t>
  </si>
  <si>
    <t>"O2" 1,45*2</t>
  </si>
  <si>
    <t>"O3" 1,05*16</t>
  </si>
  <si>
    <t>"O4" 1,05*1</t>
  </si>
  <si>
    <t>"X" 0,9*1</t>
  </si>
  <si>
    <t>"O5" 1,2*4</t>
  </si>
  <si>
    <t>"O6" 1,05*3</t>
  </si>
  <si>
    <t>"O7" 1,05*2</t>
  </si>
  <si>
    <t>"O8" 1,2*2</t>
  </si>
  <si>
    <t>"O9" 1,05*2</t>
  </si>
  <si>
    <t>8</t>
  </si>
  <si>
    <t>629991011</t>
  </si>
  <si>
    <t>Zakrytí výplní otvorů a svislých ploch fólií přilepenou lepící páskou</t>
  </si>
  <si>
    <t>-1236301963</t>
  </si>
  <si>
    <t>Zakrytí vnějších ploch před znečištěním včetně pozdějšího odkrytí výplní otvorů a svislých ploch fólií přilepenou lepící páskou</t>
  </si>
  <si>
    <t>9</t>
  </si>
  <si>
    <t>Ostatní konstrukce a práce-bourání</t>
  </si>
  <si>
    <t>949101112</t>
  </si>
  <si>
    <t>Lešení pomocné pro objekty pozemních staveb s lešeňovou podlahou v do 3,5 m zatížení do 150 kg/m2</t>
  </si>
  <si>
    <t>-1885552036</t>
  </si>
  <si>
    <t>Lešení pomocné pracovní pro objekty pozemních staveb pro zatížení do 150 kg/m2, o výšce lešeňové podlahy přes 1,9 do 3,5 m</t>
  </si>
  <si>
    <t>10</t>
  </si>
  <si>
    <t>952000000</t>
  </si>
  <si>
    <t>Přípravné a dokončovací práce</t>
  </si>
  <si>
    <t>kpl</t>
  </si>
  <si>
    <t>-1703656412</t>
  </si>
  <si>
    <t>Přípravné a dokončovací práce - posouvání nábytku apod.</t>
  </si>
  <si>
    <t>11</t>
  </si>
  <si>
    <t>952901111</t>
  </si>
  <si>
    <t>Vyčištění budov bytové a občanské výstavby při výšce podlaží do 4 m</t>
  </si>
  <si>
    <t>-473722364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</si>
  <si>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</si>
  <si>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prostor v místě výměny oken, manipulace</t>
  </si>
  <si>
    <t>12</t>
  </si>
  <si>
    <t>968062376</t>
  </si>
  <si>
    <t>Vybourání dřevěných rámů oken zdvojených včetně křídel pl do 4 m2</t>
  </si>
  <si>
    <t>827210282</t>
  </si>
  <si>
    <t>Vybourání dřevěných rámů oken s křídly, dveřních zárubní, vrat, stěn, ostění nebo obkladů rámů oken s křídly zdvojených, plochy do 4 m2</t>
  </si>
  <si>
    <t>13</t>
  </si>
  <si>
    <t>968062455</t>
  </si>
  <si>
    <t>Vybourání dřevěných dveřních zárubní pl do 2 m2</t>
  </si>
  <si>
    <t>-1812736954</t>
  </si>
  <si>
    <t>Vybourání dřevěných rámů oken s křídly, dveřních zárubní, vrat, stěn, ostění nebo obkladů dveřních zárubní, plochy do 2 m2</t>
  </si>
  <si>
    <t>dveře G</t>
  </si>
  <si>
    <t>0,7*2,0</t>
  </si>
  <si>
    <t>14</t>
  </si>
  <si>
    <t>968062456</t>
  </si>
  <si>
    <t>Vybourání dřevěných dveřních zárubní pl přes 2 m2</t>
  </si>
  <si>
    <t>1088118621</t>
  </si>
  <si>
    <t>Vybourání dřevěných rámů oken s křídly, dveřních zárubní, vrat, stěn, ostění nebo obkladů dveřních zárubní, plochy přes 2 m2</t>
  </si>
  <si>
    <t>dveře A, B, C, D, F</t>
  </si>
  <si>
    <t>1,0*2,0+1,45*2,0+1,1*2,0+0,9*2,0+1,25*2,2</t>
  </si>
  <si>
    <t>978059511</t>
  </si>
  <si>
    <t>Odsekání a odebrání obkladů stěn z vnitřních obkládaček plochy do 1 m2</t>
  </si>
  <si>
    <t>1995372832</t>
  </si>
  <si>
    <t>Odsekání obkladů stěn včetně otlučení podkladní omítky až na zdivo z obkládaček vnitřních, z jakýchkoliv materiálů, plochy do 1 m2</t>
  </si>
  <si>
    <t>"okno O7"</t>
  </si>
  <si>
    <t>2,0</t>
  </si>
  <si>
    <t>997</t>
  </si>
  <si>
    <t xml:space="preserve"> Přesun sutě</t>
  </si>
  <si>
    <t>16</t>
  </si>
  <si>
    <t>997013213</t>
  </si>
  <si>
    <t>Vnitrostaveništní doprava suti a vybouraných hmot pro budovy v do 12 m ručně</t>
  </si>
  <si>
    <t>t</t>
  </si>
  <si>
    <t>1204864118</t>
  </si>
  <si>
    <t>Vnitrostaveništní doprava suti a vybouraných hmot vodorovně do 50 m svisle ručně (nošením po schodech) pro budovy a haly výšky přes 9 do 12 m</t>
  </si>
  <si>
    <t>17</t>
  </si>
  <si>
    <t>997013501.1</t>
  </si>
  <si>
    <t>Odvoz  suti na skládku a vybouraných hmot se složením - skládka dle dodavatele stavby</t>
  </si>
  <si>
    <t>62480710</t>
  </si>
  <si>
    <t>18</t>
  </si>
  <si>
    <t>997013831</t>
  </si>
  <si>
    <t>Poplatek za uložení stavebního směsného odpadu na skládce (skládkovné)</t>
  </si>
  <si>
    <t>479656021</t>
  </si>
  <si>
    <t>Poplatek za uložení stavebního odpadu na skládce (skládkovné) směsného</t>
  </si>
  <si>
    <t>998</t>
  </si>
  <si>
    <t>Přesun hmot</t>
  </si>
  <si>
    <t>19</t>
  </si>
  <si>
    <t>998011002</t>
  </si>
  <si>
    <t>Přesun hmot pro budovy zděné v do 12 m</t>
  </si>
  <si>
    <t>-387989384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</si>
  <si>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</si>
  <si>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</si>
  <si>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</si>
  <si>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764</t>
  </si>
  <si>
    <t>Konstrukce klempířské</t>
  </si>
  <si>
    <t>20</t>
  </si>
  <si>
    <t>764002851</t>
  </si>
  <si>
    <t>Demontáž oplechování parapetů do suti</t>
  </si>
  <si>
    <t>1158513462</t>
  </si>
  <si>
    <t>Demontáž klempířských konstrukcí oplechování parapetů do suti</t>
  </si>
  <si>
    <t>stávající oplechování parapetů</t>
  </si>
  <si>
    <t>764246444.1</t>
  </si>
  <si>
    <t>Oplechování parapetů rovných celoplošně lepené z TiZn předzvětralého plechu do rš 350 mm</t>
  </si>
  <si>
    <t>249480476</t>
  </si>
  <si>
    <t>Oplechování parapetů z titanzinkového předzvětralého plechu rovných celoplošně lepené, bez rohů rš 350 mm</t>
  </si>
  <si>
    <t>"O1" 1,35*2</t>
  </si>
  <si>
    <t>"O2" 1,50*2</t>
  </si>
  <si>
    <t>"O3" 1,10*16</t>
  </si>
  <si>
    <t>"O4" 1,10*1</t>
  </si>
  <si>
    <t>"X" 0,95*1</t>
  </si>
  <si>
    <t>"O5" 1,25*4</t>
  </si>
  <si>
    <t>"O6" 1,10*3</t>
  </si>
  <si>
    <t>"O7" 1,10*2</t>
  </si>
  <si>
    <t>"O8" 1,25*2</t>
  </si>
  <si>
    <t>"O9" 1,10*2</t>
  </si>
  <si>
    <t>22</t>
  </si>
  <si>
    <t>998764202</t>
  </si>
  <si>
    <t>Přesun hmot procentní pro konstrukce klempířské v objektech v do 12 m</t>
  </si>
  <si>
    <t>%</t>
  </si>
  <si>
    <t>-1623670881</t>
  </si>
  <si>
    <t>Přesun hmot pro konstrukce klempířské stanovený procentní sazbou (%) z ceny vodorovná dopravní vzdálenost do 50 m v objektech výšky přes 6 do 12 m</t>
  </si>
  <si>
    <t>766</t>
  </si>
  <si>
    <t>Konstrukce truhlářské</t>
  </si>
  <si>
    <t>23</t>
  </si>
  <si>
    <t>766000001</t>
  </si>
  <si>
    <t xml:space="preserve">O1 - Dodávka a montáž výkladec dřevěný, jednoduchý, oblouk, izolační dvojsklo, rozm. 1300/2600 mm </t>
  </si>
  <si>
    <t>kus</t>
  </si>
  <si>
    <t>-406445091</t>
  </si>
  <si>
    <t xml:space="preserve">O1 - Dodávka a montáž výkladec dřevěný, jednoduchý, oblouk, izolační dvojsklo, rozm. 1300/2600 mm 
</t>
  </si>
  <si>
    <t>P</t>
  </si>
  <si>
    <t>Poznámka k položce:
fotodokumentaci, specifikace a schema okna viz Výpis oken, dveří - fasády A, B, C, D, E</t>
  </si>
  <si>
    <t>24</t>
  </si>
  <si>
    <t>766000002</t>
  </si>
  <si>
    <t xml:space="preserve">O2 - Dodávka a montáž výkladec dřevěný, jednoduchý, oblouk, izolační dvojsklo, rozm. 1450/2000 mm </t>
  </si>
  <si>
    <t>320785228</t>
  </si>
  <si>
    <t xml:space="preserve">O2 - Dodávka a montáž výkladec dřevěný, jednoduchý, oblouk, izolační dvojsklo, rozm. 1450/200 mm </t>
  </si>
  <si>
    <t>25</t>
  </si>
  <si>
    <t>766000003</t>
  </si>
  <si>
    <t>O3 - Dodávka a montáž okno dřevěné, jednoduché, trojkřídlé, izolační dvojsklo, rozm. 1050/1750 mm</t>
  </si>
  <si>
    <t>-1095574399</t>
  </si>
  <si>
    <t xml:space="preserve">O3 - Dodávka a montáž okno dřevěné, jednoduché, trojkřídlé, izolační dvojsklo, rozm. 1050/1750 mm
</t>
  </si>
  <si>
    <t xml:space="preserve">Poznámka k položce:
fotodokumentaci, specifikace a schema okna viz Výpis oken, dveří - fasády A, B, C, D, E
</t>
  </si>
  <si>
    <t>26</t>
  </si>
  <si>
    <t>766000004</t>
  </si>
  <si>
    <t>O4 - Dodávka a montáž okno dřevěné, jednoduché, dvoukřídlé, izolační dvojsklo, rozm. 1050/1750 mm</t>
  </si>
  <si>
    <t>-686301823</t>
  </si>
  <si>
    <t>27</t>
  </si>
  <si>
    <t>766000005</t>
  </si>
  <si>
    <t>X - Dodávka a montáž okno dřevěné, jednoduché, jednokřídlé, izolační dvojsklo, rozm. 900/600 mm</t>
  </si>
  <si>
    <t>-1544774140</t>
  </si>
  <si>
    <t xml:space="preserve">O5 - Dodávka a montáž okno dřevěné, jednoduché, jednokřídlé, izolační dvojsklo, rozm. 900/600 mm
</t>
  </si>
  <si>
    <t>28</t>
  </si>
  <si>
    <t>766000006</t>
  </si>
  <si>
    <t>O5 - Dodávka a montáž okno dřevěné, jednoduché, dvoukřídlé, izolační dvojsklo, rozm. 1200/1500 mm</t>
  </si>
  <si>
    <t>-2097248566</t>
  </si>
  <si>
    <t>29</t>
  </si>
  <si>
    <t>766000007</t>
  </si>
  <si>
    <t>O6 - Dodávka a montáž okno dřevěné, jednoduché, trojkřídlé, izolační dvojsklo, rozm. 1050/1800 mm</t>
  </si>
  <si>
    <t>1216421247</t>
  </si>
  <si>
    <t xml:space="preserve">O6 - Dodávka a montáž okno dřevěné, jednoduché, trojkřídlé, izolační dvojsklo, rozm. 1050/1800 mm
</t>
  </si>
  <si>
    <t>30</t>
  </si>
  <si>
    <t>766000008</t>
  </si>
  <si>
    <t>O7 - Dodávka a montáž okno dřevěné, jednoduché, trojkřídlé, izolační dvojsklo, rozm. 1050/1600 mm</t>
  </si>
  <si>
    <t>1469988801</t>
  </si>
  <si>
    <t xml:space="preserve">Poznámka k položce:
fotodokumentaci, specifikace a schema okna viz Výpis oken, dveří - fasády A, B, C, D, E
</t>
  </si>
  <si>
    <t>31</t>
  </si>
  <si>
    <t>766000010</t>
  </si>
  <si>
    <t>O8 - Dodávka a montáž okno dřevěné, jednoduché, dvoukřídlé, izolační dvojsklo, rozm. 1050/1050 mm</t>
  </si>
  <si>
    <t>-1799568902</t>
  </si>
  <si>
    <t>32</t>
  </si>
  <si>
    <t>766000011</t>
  </si>
  <si>
    <t>O9 - Dodávka a montáž okno dřevěné, jednoduché, trojkřídlé, izolační dvojsklo, rozm. 1050/1750 mm</t>
  </si>
  <si>
    <t>-63836644</t>
  </si>
  <si>
    <t>33</t>
  </si>
  <si>
    <t>766000012</t>
  </si>
  <si>
    <t>A - Dodávka a montáž dveře dřevěné, vč. dřevěné zárubně, jednokřídlé, kazetové, částečně prosklené, s nadsvětlíkem, rozm. 1000/2000 mm</t>
  </si>
  <si>
    <t>2040377441</t>
  </si>
  <si>
    <t>34</t>
  </si>
  <si>
    <t>766000013</t>
  </si>
  <si>
    <t>B - Dodávka a montáž dveře dřevěné, vč. dřevěné zárubně, jednokřídlé, kazetové, částečně prosklené, s nadsvětlíkem, rozm. 1450/2000 mm</t>
  </si>
  <si>
    <t>-69691218</t>
  </si>
  <si>
    <t>A - Dodávka a montáž dveře dřevěné, vč. dřevěné zárubně, jednokřídlé, kazetové, částečně prosklené, s nadsvětlíkem,  rozm. 1450/2000 mm</t>
  </si>
  <si>
    <t>35</t>
  </si>
  <si>
    <t>766000014</t>
  </si>
  <si>
    <t>C - Dodávka a montáž dveře dřevěné, vč. dřevěné zárubně, jednokřídlé, kazetové, částečně prosklené, s nadsvětlíkem, rozm. 1100/2000 mm</t>
  </si>
  <si>
    <t>396673639</t>
  </si>
  <si>
    <t>A - Dodávka a montáž dveře dřevěné, vč. dřevěné zárubně, jednokřídlé, kazetové, částečně prosklené, s nadsvětlíkem,  rozm. 1100/2000 mm</t>
  </si>
  <si>
    <t>36</t>
  </si>
  <si>
    <t>766000015</t>
  </si>
  <si>
    <t>D - Dodávka a montáž dveře dřevěné, balkónové, prosklené, s nadsvětlíkem,  rozm. 900/(2000+700) mm</t>
  </si>
  <si>
    <t>1021665223</t>
  </si>
  <si>
    <t>37</t>
  </si>
  <si>
    <t>766000016</t>
  </si>
  <si>
    <t>E - Dodávka a montáž dveře plné, vchodové, do ocelové zárubně, rozm. 900/1970 mm</t>
  </si>
  <si>
    <t>-89166927</t>
  </si>
  <si>
    <t>E - Dodávka a montáž dveře plné, vchodové, rozm. 900/1970 mm</t>
  </si>
  <si>
    <t>38</t>
  </si>
  <si>
    <t>766000017</t>
  </si>
  <si>
    <t>F - Dodávka a montáž dveře dřevěné, balkónové, dvoukřídlé, prosklené,  rozm. 1250/2200 mm</t>
  </si>
  <si>
    <t>310483828</t>
  </si>
  <si>
    <t xml:space="preserve">F - Dodávka a montáž dveře dřevěné, balkónové, dvoukřídlé, prosklené,  rozm. 1250/2200 mm
</t>
  </si>
  <si>
    <t>39</t>
  </si>
  <si>
    <t>766000018</t>
  </si>
  <si>
    <t>G - Dodávka a montáž dveře prosklené, rozm. 600/1970 mm</t>
  </si>
  <si>
    <t>-5483124</t>
  </si>
  <si>
    <t>G - Dodávka a montáž dveře prosklené, do ocelové zárubně, rozm. 600/1970 mm</t>
  </si>
  <si>
    <t>40</t>
  </si>
  <si>
    <t>766000019</t>
  </si>
  <si>
    <t>H - Dodávka a montáž dveře jednokřídlé, částečně prosklené, do ocelové zárubně, rozm. 800/1970 mm</t>
  </si>
  <si>
    <t>1314036690</t>
  </si>
  <si>
    <t>41</t>
  </si>
  <si>
    <t>766629214</t>
  </si>
  <si>
    <t>Příplatek k montáži oken rovné ostění připojovací spára - komprimační páska</t>
  </si>
  <si>
    <t>994895175</t>
  </si>
  <si>
    <t>Montáž oken dřevěných Příplatek k cenám za tepelnou izolaci mezi ostěním a rámem okna při rovném ostění, připojovací spára - komprimační páska</t>
  </si>
  <si>
    <t>"B" (1,6+2,6*2)</t>
  </si>
  <si>
    <t>42</t>
  </si>
  <si>
    <t>766692912</t>
  </si>
  <si>
    <t>Výměna parapetních desek dřevěných, laminovaných šířky do 30 cm délky do 1,6 m</t>
  </si>
  <si>
    <t>-1411912093</t>
  </si>
  <si>
    <t>Ostatní práce výměna dřevěných parapetních desek šířky do 300 mm, délky přes 1000 do 1600 mm</t>
  </si>
  <si>
    <t>výměna stávajících parapetů</t>
  </si>
  <si>
    <t>26,0</t>
  </si>
  <si>
    <t>43</t>
  </si>
  <si>
    <t>M</t>
  </si>
  <si>
    <t>607941010</t>
  </si>
  <si>
    <t>deska parapetní dřevotřísková vnitřní š. 200 mm</t>
  </si>
  <si>
    <t>-1234153262</t>
  </si>
  <si>
    <t xml:space="preserve">deska parapetní dřevotřísková vnitřní 0,2 x 1 m
</t>
  </si>
  <si>
    <t>"O3" 1,37*16</t>
  </si>
  <si>
    <t>"O4" 1,37*1</t>
  </si>
  <si>
    <t>"O5" 1,37*4</t>
  </si>
  <si>
    <t>"O6" 1,25*3</t>
  </si>
  <si>
    <t>"O9" 1,37*2</t>
  </si>
  <si>
    <t>44</t>
  </si>
  <si>
    <t>998766202</t>
  </si>
  <si>
    <t>Přesun hmot procentní pro konstrukce truhlářské v objektech v do 12 m</t>
  </si>
  <si>
    <t>-1015938311</t>
  </si>
  <si>
    <t>Přesun hmot pro konstrukce truhlářské stanovený procentní sazbou (%) z ceny vodorovná dopravní vzdálenost do 50 m v objektech výšky přes 6 do 12 m</t>
  </si>
  <si>
    <t>781</t>
  </si>
  <si>
    <t>Dokončovací práce - obklady</t>
  </si>
  <si>
    <t>45</t>
  </si>
  <si>
    <t>781674113.1</t>
  </si>
  <si>
    <t>Montáž obkladů parapetů šířky do 200 mm z dlaždic keramických lepených flexibilním lepidlem</t>
  </si>
  <si>
    <t>1087967759</t>
  </si>
  <si>
    <t>Montáž obkladů parapetů z dlaždic keramických lepených flexibilním lepidlem, šířky parapetu přes 150 do 200 mm</t>
  </si>
  <si>
    <t>46</t>
  </si>
  <si>
    <t>597611180</t>
  </si>
  <si>
    <t>dlaždice keramické - finální specifikace dle výběru investora</t>
  </si>
  <si>
    <t>-1119502374</t>
  </si>
  <si>
    <t>dlaždice keramické - koupelny  (barevné) - finální specifikace dle výběru investora</t>
  </si>
  <si>
    <t>2*1,1 'Přepočtené koeficientem množství</t>
  </si>
  <si>
    <t>47</t>
  </si>
  <si>
    <t>998781202</t>
  </si>
  <si>
    <t>Přesun hmot procentní pro obklady keramické v objektech v do 12 m</t>
  </si>
  <si>
    <t>742730930</t>
  </si>
  <si>
    <t>Přesun hmot pro obklady keramické stanovený procentní sazbou (%) z ceny vodorovná dopravní vzdálenost do 50 m v objektech výšky přes 6 do 12 m</t>
  </si>
  <si>
    <t>783</t>
  </si>
  <si>
    <t>Dokončovací práce - nátěry</t>
  </si>
  <si>
    <t>48</t>
  </si>
  <si>
    <t>783801501</t>
  </si>
  <si>
    <t>Omytí omítek před provedením nátěru</t>
  </si>
  <si>
    <t>-2044258085</t>
  </si>
  <si>
    <t>Příprava podkladu omítek před provedením nátěru omytí</t>
  </si>
  <si>
    <t>"O1" (1,3+2,65*2)*2*0,1</t>
  </si>
  <si>
    <t>"O2" (1,45+2,0*2)*2*0,1</t>
  </si>
  <si>
    <t>"O3" (1,05+1,75*2)*16*0,1</t>
  </si>
  <si>
    <t>"O4" (1,05+1,75*2)*1*0,1</t>
  </si>
  <si>
    <t>"X" (0,9+0,6*2)*1*0,1</t>
  </si>
  <si>
    <t>"O5" (1,2+1,5*2)*4*0,1</t>
  </si>
  <si>
    <t>"O6" (1,05+1,8*2)*3*0,1</t>
  </si>
  <si>
    <t>"O7" (1,05+1,6*2)*2*0,1</t>
  </si>
  <si>
    <t>"O8" (1,05+1,05*2)*2*0,1</t>
  </si>
  <si>
    <t>"O9" (1,05+1,75*2)*2*0,1</t>
  </si>
  <si>
    <t>"A" (1,05+2,65*2)*0,1</t>
  </si>
  <si>
    <t>"B" (1,6+2,6*2)*0,1</t>
  </si>
  <si>
    <t>"C" (1,1+2,65*2)*0,1</t>
  </si>
  <si>
    <t>"D" (0,9+2,65*2)*0,1</t>
  </si>
  <si>
    <t>"F" (1,25+2,2*2)*0,1</t>
  </si>
  <si>
    <t>"G" (0,6+2,0*2)*0,1</t>
  </si>
  <si>
    <t>49</t>
  </si>
  <si>
    <t>783823135</t>
  </si>
  <si>
    <t>Penetrační silikonový nátěr hladkých, tenkovrstvých zrnitých nebo štukových omítek</t>
  </si>
  <si>
    <t>-1303543075</t>
  </si>
  <si>
    <t>Penetrační nátěr omítek hladkých omítek hladkých, zrnitých tenkovrstvých nebo štukových stupně členitosti 1 a 2 silikonový</t>
  </si>
  <si>
    <t>50</t>
  </si>
  <si>
    <t>783827425</t>
  </si>
  <si>
    <t>Krycí dvojnásobný silikonový nátěr omítek stupně členitosti 1 a 2</t>
  </si>
  <si>
    <t>1551788492</t>
  </si>
  <si>
    <t>Krycí (ochranný ) nátěr omítek dvojnásobný hladkých omítek hladkých, zrnitých tenkovrstvých nebo štukových stupně členitosti 1 a 2 silikonový</t>
  </si>
  <si>
    <t>784</t>
  </si>
  <si>
    <t>Malby</t>
  </si>
  <si>
    <t>51</t>
  </si>
  <si>
    <t>784181111</t>
  </si>
  <si>
    <t>Základní silikátová jednonásobná penetrace podkladu v místnostech výšky do 3,80m</t>
  </si>
  <si>
    <t>-1086866732</t>
  </si>
  <si>
    <t>Penetrace podkladu jednonásobná základní silikátová v místnostech výšky do 3,80 m</t>
  </si>
  <si>
    <t>"O1" (1,3+2,65*2)*2*0,4</t>
  </si>
  <si>
    <t>"O2" (1,45+2,0*2)*2*0,4</t>
  </si>
  <si>
    <t>"O3" (1,05+1,75*2)*16*0,4</t>
  </si>
  <si>
    <t>"O4" (1,05+1,75*2)*1*4</t>
  </si>
  <si>
    <t>"X" (0,9+0,6*2)*1*0,4</t>
  </si>
  <si>
    <t>"O5" (1,2+1,5*2)*4*0,4</t>
  </si>
  <si>
    <t>"O6" (1,05+1,8*2)*3*0,4</t>
  </si>
  <si>
    <t>"O7" (1,05+1,6*2)*2*0,4</t>
  </si>
  <si>
    <t>"O8" (1,05+1,05*2)*2*0,4</t>
  </si>
  <si>
    <t>"O9" (1,05+1,75*2)*2*0,4</t>
  </si>
  <si>
    <t>"A" (1,05+2,65*2)*0,4</t>
  </si>
  <si>
    <t>"B" (1,6+2,6*2)*0,4</t>
  </si>
  <si>
    <t>"C" (1,1+2,65*2)*0,4</t>
  </si>
  <si>
    <t>"D" (0,9+2,65*2)*0,4</t>
  </si>
  <si>
    <t>"F" (1,25+2,2*2)*0,4</t>
  </si>
  <si>
    <t>"G" (0,6+2,0*2)*0,4</t>
  </si>
  <si>
    <t>52</t>
  </si>
  <si>
    <t>784221101</t>
  </si>
  <si>
    <t>Dvojnásobné bílé malby  ze směsí za sucha dobře otěruvzdorných v místnostech do 3,80 m</t>
  </si>
  <si>
    <t>451166667</t>
  </si>
  <si>
    <t>Malby z malířských směsí otěruvzdorných za sucha dvojnásobné, bílé za sucha otěruvzdorné dobře v místnostech výšky do 3,80 m</t>
  </si>
  <si>
    <t>Poznámka k položce:
uvažována pouze výmalba ploch okolo oken</t>
  </si>
  <si>
    <t>789</t>
  </si>
  <si>
    <t>Povrchové úpravy ocelových konstrukcí a technologických zařízení</t>
  </si>
  <si>
    <t>53</t>
  </si>
  <si>
    <t>789121151</t>
  </si>
  <si>
    <t>Čištění ručním nářadím ocelových konstrukcí třídy I stupeň přípravy St 2 stupeň zrezivění B</t>
  </si>
  <si>
    <t>-505717948</t>
  </si>
  <si>
    <t>Úpravy povrchů pod nátěry ocelových konstrukcí třídy I odstranění rzi a nečistot pomocí ručního nářadí stupeň přípravy St 2, stupeň zrezivění B</t>
  </si>
  <si>
    <t>stávající zárubně</t>
  </si>
  <si>
    <t>dveře E, H</t>
  </si>
  <si>
    <t>1,25*2</t>
  </si>
  <si>
    <t>54</t>
  </si>
  <si>
    <t>789121270</t>
  </si>
  <si>
    <t>Odrezivění odrezovačem ocelových konstrukcí třídy I</t>
  </si>
  <si>
    <t>136294748</t>
  </si>
  <si>
    <t>Úpravy povrchů pod nátěry ocelových konstrukcí třídy I očištění odrezivěním bezoplachovým odrezovačem</t>
  </si>
  <si>
    <t>55</t>
  </si>
  <si>
    <t>789325210</t>
  </si>
  <si>
    <t>Nátěr ocelových konstrukcí třídy I 2složkový epoxidový základní tl do 40 μm</t>
  </si>
  <si>
    <t>1422093056</t>
  </si>
  <si>
    <t>Nátěr ocelových konstrukcí třídy I dvousložkový epoxidový základní, tloušťky do 40 μm</t>
  </si>
  <si>
    <t>56</t>
  </si>
  <si>
    <t>789325215</t>
  </si>
  <si>
    <t>Nátěr ocelových konstrukcí třídy I 2složkový epoxidový mezivrstva do 40 μm</t>
  </si>
  <si>
    <t>-1827719302</t>
  </si>
  <si>
    <t>Nátěr ocelových konstrukcí třídy I dvousložkový epoxidový mezivrstva, tloušťky do 40 μm</t>
  </si>
  <si>
    <t>57</t>
  </si>
  <si>
    <t>789325220</t>
  </si>
  <si>
    <t>Nátěr ocelových konstrukcí třídy I 2složkový epoxidový krycí (vrchní) do 40 μm</t>
  </si>
  <si>
    <t>-1098791417</t>
  </si>
  <si>
    <t>Nátěr ocelových konstrukcí třídy I dvousložkový epoxidový krycí (vrchní), tloušťky do 40 μm</t>
  </si>
  <si>
    <t>VRN</t>
  </si>
  <si>
    <t>Vedlejší rozpočtové náklady</t>
  </si>
  <si>
    <t>VRN1</t>
  </si>
  <si>
    <t>Průzkumné, geodetické a projektové práce</t>
  </si>
  <si>
    <t>58</t>
  </si>
  <si>
    <t>013254000</t>
  </si>
  <si>
    <t>Dokumentace skutečného provedení stavby</t>
  </si>
  <si>
    <t>1024</t>
  </si>
  <si>
    <t>-833109796</t>
  </si>
  <si>
    <t>Průzkumné, geodetické a projektové práce projektové práce dokumentace stavby (výkresová a textová) skutečného provedení stavby</t>
  </si>
  <si>
    <t>VRN3</t>
  </si>
  <si>
    <t>Zařízení staveniště</t>
  </si>
  <si>
    <t>59</t>
  </si>
  <si>
    <t>030001000</t>
  </si>
  <si>
    <t>1156307058</t>
  </si>
  <si>
    <t>Základní rozdělení průvodních činností a nákladů zařízení staveniště</t>
  </si>
  <si>
    <t>VRN4</t>
  </si>
  <si>
    <t>Inženýrská činnost</t>
  </si>
  <si>
    <t>60</t>
  </si>
  <si>
    <t>045002000</t>
  </si>
  <si>
    <t>Kompletační a koordinační činnost</t>
  </si>
  <si>
    <t>626168751</t>
  </si>
  <si>
    <t>Hlavní tituly průvodních činností a nákladů inženýrská činnost kompletační a koordinační činnost</t>
  </si>
  <si>
    <t>VRN7</t>
  </si>
  <si>
    <t>Provozní vlivy</t>
  </si>
  <si>
    <t>61</t>
  </si>
  <si>
    <t>070001000</t>
  </si>
  <si>
    <t>-308429786</t>
  </si>
  <si>
    <t>Základní rozdělení průvodních činností a nákladů provozní vlivy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</si>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</sst>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2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3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167" fontId="1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vertical="center" wrapText="1"/>
      <protection/>
    </xf>
    <xf numFmtId="0" fontId="42" fillId="0" borderId="27" xfId="0" applyFont="1" applyBorder="1" applyAlignment="1" applyProtection="1">
      <alignment horizontal="center" vertical="center"/>
      <protection/>
    </xf>
    <xf numFmtId="49" fontId="42" fillId="0" borderId="27" xfId="0" applyNumberFormat="1" applyFont="1" applyBorder="1" applyAlignment="1" applyProtection="1">
      <alignment horizontal="left" vertical="center" wrapText="1"/>
      <protection/>
    </xf>
    <xf numFmtId="0" fontId="42" fillId="0" borderId="27" xfId="0" applyFont="1" applyBorder="1" applyAlignment="1" applyProtection="1">
      <alignment horizontal="left" vertical="center" wrapText="1"/>
      <protection/>
    </xf>
    <xf numFmtId="0" fontId="42" fillId="0" borderId="27" xfId="0" applyFont="1" applyBorder="1" applyAlignment="1" applyProtection="1">
      <alignment horizontal="center" vertical="center" wrapText="1"/>
      <protection/>
    </xf>
    <xf numFmtId="167" fontId="42" fillId="0" borderId="27" xfId="0" applyNumberFormat="1" applyFont="1" applyBorder="1" applyAlignment="1" applyProtection="1">
      <alignment vertical="center"/>
      <protection/>
    </xf>
    <xf numFmtId="4" fontId="42" fillId="3" borderId="27" xfId="0" applyNumberFormat="1" applyFont="1" applyFill="1" applyBorder="1" applyAlignment="1" applyProtection="1">
      <alignment vertical="center"/>
      <protection locked="0"/>
    </xf>
    <xf numFmtId="4" fontId="42" fillId="0" borderId="27" xfId="0" applyNumberFormat="1" applyFont="1" applyBorder="1" applyAlignment="1" applyProtection="1">
      <alignment vertical="center"/>
      <protection/>
    </xf>
    <xf numFmtId="0" fontId="42" fillId="0" borderId="4" xfId="0" applyFont="1" applyBorder="1" applyAlignment="1">
      <alignment vertical="center"/>
    </xf>
    <xf numFmtId="0" fontId="42" fillId="3" borderId="27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4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95" t="s">
        <v>16</v>
      </c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0"/>
      <c r="AQ5" s="32"/>
      <c r="BE5" s="393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97" t="s">
        <v>19</v>
      </c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0"/>
      <c r="AQ6" s="32"/>
      <c r="BE6" s="394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94"/>
      <c r="BS7" s="25" t="s">
        <v>8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94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94"/>
      <c r="BS9" s="25" t="s">
        <v>8</v>
      </c>
    </row>
    <row r="10" spans="2:71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21</v>
      </c>
      <c r="AO10" s="30"/>
      <c r="AP10" s="30"/>
      <c r="AQ10" s="32"/>
      <c r="BE10" s="394"/>
      <c r="BS10" s="25" t="s">
        <v>8</v>
      </c>
    </row>
    <row r="11" spans="2:71" ht="18.4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30</v>
      </c>
      <c r="AL11" s="30"/>
      <c r="AM11" s="30"/>
      <c r="AN11" s="36" t="s">
        <v>21</v>
      </c>
      <c r="AO11" s="30"/>
      <c r="AP11" s="30"/>
      <c r="AQ11" s="32"/>
      <c r="BE11" s="394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94"/>
      <c r="BS12" s="25" t="s">
        <v>8</v>
      </c>
    </row>
    <row r="13" spans="2:71" ht="14.45" customHeight="1">
      <c r="B13" s="29"/>
      <c r="C13" s="30"/>
      <c r="D13" s="38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32</v>
      </c>
      <c r="AO13" s="30"/>
      <c r="AP13" s="30"/>
      <c r="AQ13" s="32"/>
      <c r="BE13" s="394"/>
      <c r="BS13" s="25" t="s">
        <v>8</v>
      </c>
    </row>
    <row r="14" spans="2:71" ht="15">
      <c r="B14" s="29"/>
      <c r="C14" s="30"/>
      <c r="D14" s="30"/>
      <c r="E14" s="398" t="s">
        <v>32</v>
      </c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8" t="s">
        <v>30</v>
      </c>
      <c r="AL14" s="30"/>
      <c r="AM14" s="30"/>
      <c r="AN14" s="40" t="s">
        <v>32</v>
      </c>
      <c r="AO14" s="30"/>
      <c r="AP14" s="30"/>
      <c r="AQ14" s="32"/>
      <c r="BE14" s="394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94"/>
      <c r="BS15" s="25" t="s">
        <v>6</v>
      </c>
    </row>
    <row r="16" spans="2:71" ht="14.45" customHeight="1">
      <c r="B16" s="29"/>
      <c r="C16" s="30"/>
      <c r="D16" s="38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21</v>
      </c>
      <c r="AO16" s="30"/>
      <c r="AP16" s="30"/>
      <c r="AQ16" s="32"/>
      <c r="BE16" s="394"/>
      <c r="BS16" s="25" t="s">
        <v>6</v>
      </c>
    </row>
    <row r="17" spans="2:71" ht="18.4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30</v>
      </c>
      <c r="AL17" s="30"/>
      <c r="AM17" s="30"/>
      <c r="AN17" s="36" t="s">
        <v>21</v>
      </c>
      <c r="AO17" s="30"/>
      <c r="AP17" s="30"/>
      <c r="AQ17" s="32"/>
      <c r="BE17" s="394"/>
      <c r="BS17" s="25" t="s">
        <v>35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94"/>
      <c r="BS18" s="25" t="s">
        <v>8</v>
      </c>
    </row>
    <row r="19" spans="2:71" ht="14.45" customHeight="1">
      <c r="B19" s="29"/>
      <c r="C19" s="30"/>
      <c r="D19" s="38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94"/>
      <c r="BS19" s="25" t="s">
        <v>8</v>
      </c>
    </row>
    <row r="20" spans="2:71" ht="162.75" customHeight="1">
      <c r="B20" s="29"/>
      <c r="C20" s="30"/>
      <c r="D20" s="30"/>
      <c r="E20" s="400" t="s">
        <v>37</v>
      </c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30"/>
      <c r="AP20" s="30"/>
      <c r="AQ20" s="32"/>
      <c r="BE20" s="394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94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94"/>
    </row>
    <row r="23" spans="2:57" s="1" customFormat="1" ht="25.9" customHeight="1">
      <c r="B23" s="42"/>
      <c r="C23" s="43"/>
      <c r="D23" s="44" t="s">
        <v>38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01">
        <f>ROUND(AG51,2)</f>
        <v>0</v>
      </c>
      <c r="AL23" s="402"/>
      <c r="AM23" s="402"/>
      <c r="AN23" s="402"/>
      <c r="AO23" s="402"/>
      <c r="AP23" s="43"/>
      <c r="AQ23" s="46"/>
      <c r="BE23" s="394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94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03" t="s">
        <v>39</v>
      </c>
      <c r="M25" s="403"/>
      <c r="N25" s="403"/>
      <c r="O25" s="403"/>
      <c r="P25" s="43"/>
      <c r="Q25" s="43"/>
      <c r="R25" s="43"/>
      <c r="S25" s="43"/>
      <c r="T25" s="43"/>
      <c r="U25" s="43"/>
      <c r="V25" s="43"/>
      <c r="W25" s="403" t="s">
        <v>40</v>
      </c>
      <c r="X25" s="403"/>
      <c r="Y25" s="403"/>
      <c r="Z25" s="403"/>
      <c r="AA25" s="403"/>
      <c r="AB25" s="403"/>
      <c r="AC25" s="403"/>
      <c r="AD25" s="403"/>
      <c r="AE25" s="403"/>
      <c r="AF25" s="43"/>
      <c r="AG25" s="43"/>
      <c r="AH25" s="43"/>
      <c r="AI25" s="43"/>
      <c r="AJ25" s="43"/>
      <c r="AK25" s="403" t="s">
        <v>41</v>
      </c>
      <c r="AL25" s="403"/>
      <c r="AM25" s="403"/>
      <c r="AN25" s="403"/>
      <c r="AO25" s="403"/>
      <c r="AP25" s="43"/>
      <c r="AQ25" s="46"/>
      <c r="BE25" s="394"/>
    </row>
    <row r="26" spans="2:57" s="2" customFormat="1" ht="14.45" customHeight="1">
      <c r="B26" s="48"/>
      <c r="C26" s="49"/>
      <c r="D26" s="50" t="s">
        <v>42</v>
      </c>
      <c r="E26" s="49"/>
      <c r="F26" s="50" t="s">
        <v>43</v>
      </c>
      <c r="G26" s="49"/>
      <c r="H26" s="49"/>
      <c r="I26" s="49"/>
      <c r="J26" s="49"/>
      <c r="K26" s="49"/>
      <c r="L26" s="386">
        <v>0.21</v>
      </c>
      <c r="M26" s="387"/>
      <c r="N26" s="387"/>
      <c r="O26" s="387"/>
      <c r="P26" s="49"/>
      <c r="Q26" s="49"/>
      <c r="R26" s="49"/>
      <c r="S26" s="49"/>
      <c r="T26" s="49"/>
      <c r="U26" s="49"/>
      <c r="V26" s="49"/>
      <c r="W26" s="388">
        <f>ROUND(AZ51,2)</f>
        <v>0</v>
      </c>
      <c r="X26" s="387"/>
      <c r="Y26" s="387"/>
      <c r="Z26" s="387"/>
      <c r="AA26" s="387"/>
      <c r="AB26" s="387"/>
      <c r="AC26" s="387"/>
      <c r="AD26" s="387"/>
      <c r="AE26" s="387"/>
      <c r="AF26" s="49"/>
      <c r="AG26" s="49"/>
      <c r="AH26" s="49"/>
      <c r="AI26" s="49"/>
      <c r="AJ26" s="49"/>
      <c r="AK26" s="388">
        <f>ROUND(AV51,2)</f>
        <v>0</v>
      </c>
      <c r="AL26" s="387"/>
      <c r="AM26" s="387"/>
      <c r="AN26" s="387"/>
      <c r="AO26" s="387"/>
      <c r="AP26" s="49"/>
      <c r="AQ26" s="51"/>
      <c r="BE26" s="394"/>
    </row>
    <row r="27" spans="2:57" s="2" customFormat="1" ht="14.45" customHeight="1">
      <c r="B27" s="48"/>
      <c r="C27" s="49"/>
      <c r="D27" s="49"/>
      <c r="E27" s="49"/>
      <c r="F27" s="50" t="s">
        <v>44</v>
      </c>
      <c r="G27" s="49"/>
      <c r="H27" s="49"/>
      <c r="I27" s="49"/>
      <c r="J27" s="49"/>
      <c r="K27" s="49"/>
      <c r="L27" s="386">
        <v>0.15</v>
      </c>
      <c r="M27" s="387"/>
      <c r="N27" s="387"/>
      <c r="O27" s="387"/>
      <c r="P27" s="49"/>
      <c r="Q27" s="49"/>
      <c r="R27" s="49"/>
      <c r="S27" s="49"/>
      <c r="T27" s="49"/>
      <c r="U27" s="49"/>
      <c r="V27" s="49"/>
      <c r="W27" s="388">
        <f>ROUND(BA51,2)</f>
        <v>0</v>
      </c>
      <c r="X27" s="387"/>
      <c r="Y27" s="387"/>
      <c r="Z27" s="387"/>
      <c r="AA27" s="387"/>
      <c r="AB27" s="387"/>
      <c r="AC27" s="387"/>
      <c r="AD27" s="387"/>
      <c r="AE27" s="387"/>
      <c r="AF27" s="49"/>
      <c r="AG27" s="49"/>
      <c r="AH27" s="49"/>
      <c r="AI27" s="49"/>
      <c r="AJ27" s="49"/>
      <c r="AK27" s="388">
        <f>ROUND(AW51,2)</f>
        <v>0</v>
      </c>
      <c r="AL27" s="387"/>
      <c r="AM27" s="387"/>
      <c r="AN27" s="387"/>
      <c r="AO27" s="387"/>
      <c r="AP27" s="49"/>
      <c r="AQ27" s="51"/>
      <c r="BE27" s="394"/>
    </row>
    <row r="28" spans="2:57" s="2" customFormat="1" ht="14.45" customHeight="1" hidden="1">
      <c r="B28" s="48"/>
      <c r="C28" s="49"/>
      <c r="D28" s="49"/>
      <c r="E28" s="49"/>
      <c r="F28" s="50" t="s">
        <v>45</v>
      </c>
      <c r="G28" s="49"/>
      <c r="H28" s="49"/>
      <c r="I28" s="49"/>
      <c r="J28" s="49"/>
      <c r="K28" s="49"/>
      <c r="L28" s="386">
        <v>0.21</v>
      </c>
      <c r="M28" s="387"/>
      <c r="N28" s="387"/>
      <c r="O28" s="387"/>
      <c r="P28" s="49"/>
      <c r="Q28" s="49"/>
      <c r="R28" s="49"/>
      <c r="S28" s="49"/>
      <c r="T28" s="49"/>
      <c r="U28" s="49"/>
      <c r="V28" s="49"/>
      <c r="W28" s="388">
        <f>ROUND(BB51,2)</f>
        <v>0</v>
      </c>
      <c r="X28" s="387"/>
      <c r="Y28" s="387"/>
      <c r="Z28" s="387"/>
      <c r="AA28" s="387"/>
      <c r="AB28" s="387"/>
      <c r="AC28" s="387"/>
      <c r="AD28" s="387"/>
      <c r="AE28" s="387"/>
      <c r="AF28" s="49"/>
      <c r="AG28" s="49"/>
      <c r="AH28" s="49"/>
      <c r="AI28" s="49"/>
      <c r="AJ28" s="49"/>
      <c r="AK28" s="388">
        <v>0</v>
      </c>
      <c r="AL28" s="387"/>
      <c r="AM28" s="387"/>
      <c r="AN28" s="387"/>
      <c r="AO28" s="387"/>
      <c r="AP28" s="49"/>
      <c r="AQ28" s="51"/>
      <c r="BE28" s="394"/>
    </row>
    <row r="29" spans="2:57" s="2" customFormat="1" ht="14.45" customHeight="1" hidden="1">
      <c r="B29" s="48"/>
      <c r="C29" s="49"/>
      <c r="D29" s="49"/>
      <c r="E29" s="49"/>
      <c r="F29" s="50" t="s">
        <v>46</v>
      </c>
      <c r="G29" s="49"/>
      <c r="H29" s="49"/>
      <c r="I29" s="49"/>
      <c r="J29" s="49"/>
      <c r="K29" s="49"/>
      <c r="L29" s="386">
        <v>0.15</v>
      </c>
      <c r="M29" s="387"/>
      <c r="N29" s="387"/>
      <c r="O29" s="387"/>
      <c r="P29" s="49"/>
      <c r="Q29" s="49"/>
      <c r="R29" s="49"/>
      <c r="S29" s="49"/>
      <c r="T29" s="49"/>
      <c r="U29" s="49"/>
      <c r="V29" s="49"/>
      <c r="W29" s="388">
        <f>ROUND(BC51,2)</f>
        <v>0</v>
      </c>
      <c r="X29" s="387"/>
      <c r="Y29" s="387"/>
      <c r="Z29" s="387"/>
      <c r="AA29" s="387"/>
      <c r="AB29" s="387"/>
      <c r="AC29" s="387"/>
      <c r="AD29" s="387"/>
      <c r="AE29" s="387"/>
      <c r="AF29" s="49"/>
      <c r="AG29" s="49"/>
      <c r="AH29" s="49"/>
      <c r="AI29" s="49"/>
      <c r="AJ29" s="49"/>
      <c r="AK29" s="388">
        <v>0</v>
      </c>
      <c r="AL29" s="387"/>
      <c r="AM29" s="387"/>
      <c r="AN29" s="387"/>
      <c r="AO29" s="387"/>
      <c r="AP29" s="49"/>
      <c r="AQ29" s="51"/>
      <c r="BE29" s="394"/>
    </row>
    <row r="30" spans="2:57" s="2" customFormat="1" ht="14.45" customHeight="1" hidden="1">
      <c r="B30" s="48"/>
      <c r="C30" s="49"/>
      <c r="D30" s="49"/>
      <c r="E30" s="49"/>
      <c r="F30" s="50" t="s">
        <v>47</v>
      </c>
      <c r="G30" s="49"/>
      <c r="H30" s="49"/>
      <c r="I30" s="49"/>
      <c r="J30" s="49"/>
      <c r="K30" s="49"/>
      <c r="L30" s="386">
        <v>0</v>
      </c>
      <c r="M30" s="387"/>
      <c r="N30" s="387"/>
      <c r="O30" s="387"/>
      <c r="P30" s="49"/>
      <c r="Q30" s="49"/>
      <c r="R30" s="49"/>
      <c r="S30" s="49"/>
      <c r="T30" s="49"/>
      <c r="U30" s="49"/>
      <c r="V30" s="49"/>
      <c r="W30" s="388">
        <f>ROUND(BD51,2)</f>
        <v>0</v>
      </c>
      <c r="X30" s="387"/>
      <c r="Y30" s="387"/>
      <c r="Z30" s="387"/>
      <c r="AA30" s="387"/>
      <c r="AB30" s="387"/>
      <c r="AC30" s="387"/>
      <c r="AD30" s="387"/>
      <c r="AE30" s="387"/>
      <c r="AF30" s="49"/>
      <c r="AG30" s="49"/>
      <c r="AH30" s="49"/>
      <c r="AI30" s="49"/>
      <c r="AJ30" s="49"/>
      <c r="AK30" s="388">
        <v>0</v>
      </c>
      <c r="AL30" s="387"/>
      <c r="AM30" s="387"/>
      <c r="AN30" s="387"/>
      <c r="AO30" s="387"/>
      <c r="AP30" s="49"/>
      <c r="AQ30" s="51"/>
      <c r="BE30" s="394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94"/>
    </row>
    <row r="32" spans="2:57" s="1" customFormat="1" ht="25.9" customHeight="1">
      <c r="B32" s="42"/>
      <c r="C32" s="52"/>
      <c r="D32" s="53" t="s">
        <v>48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49</v>
      </c>
      <c r="U32" s="54"/>
      <c r="V32" s="54"/>
      <c r="W32" s="54"/>
      <c r="X32" s="389" t="s">
        <v>50</v>
      </c>
      <c r="Y32" s="390"/>
      <c r="Z32" s="390"/>
      <c r="AA32" s="390"/>
      <c r="AB32" s="390"/>
      <c r="AC32" s="54"/>
      <c r="AD32" s="54"/>
      <c r="AE32" s="54"/>
      <c r="AF32" s="54"/>
      <c r="AG32" s="54"/>
      <c r="AH32" s="54"/>
      <c r="AI32" s="54"/>
      <c r="AJ32" s="54"/>
      <c r="AK32" s="391">
        <f>SUM(AK23:AK30)</f>
        <v>0</v>
      </c>
      <c r="AL32" s="390"/>
      <c r="AM32" s="390"/>
      <c r="AN32" s="390"/>
      <c r="AO32" s="392"/>
      <c r="AP32" s="52"/>
      <c r="AQ32" s="56"/>
      <c r="BE32" s="394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51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170715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2" t="str">
        <f>K6</f>
        <v>Výměna výplní otvorů, ul. Mariánská č.p. 204, Česká Lípa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5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Česká Lípa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74" t="str">
        <f>IF(AN8="","",AN8)</f>
        <v>15. 7. 2017</v>
      </c>
      <c r="AN44" s="374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5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 xml:space="preserve"> 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33</v>
      </c>
      <c r="AJ46" s="64"/>
      <c r="AK46" s="64"/>
      <c r="AL46" s="64"/>
      <c r="AM46" s="375" t="str">
        <f>IF(E17="","",E17)</f>
        <v>Ing. Kateřina Iwanejko</v>
      </c>
      <c r="AN46" s="375"/>
      <c r="AO46" s="375"/>
      <c r="AP46" s="375"/>
      <c r="AQ46" s="64"/>
      <c r="AR46" s="62"/>
      <c r="AS46" s="376" t="s">
        <v>52</v>
      </c>
      <c r="AT46" s="377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5">
      <c r="B47" s="42"/>
      <c r="C47" s="66" t="s">
        <v>31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78"/>
      <c r="AT47" s="379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0"/>
      <c r="AT48" s="381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2" t="s">
        <v>53</v>
      </c>
      <c r="D49" s="383"/>
      <c r="E49" s="383"/>
      <c r="F49" s="383"/>
      <c r="G49" s="383"/>
      <c r="H49" s="80"/>
      <c r="I49" s="384" t="s">
        <v>54</v>
      </c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5" t="s">
        <v>55</v>
      </c>
      <c r="AH49" s="383"/>
      <c r="AI49" s="383"/>
      <c r="AJ49" s="383"/>
      <c r="AK49" s="383"/>
      <c r="AL49" s="383"/>
      <c r="AM49" s="383"/>
      <c r="AN49" s="384" t="s">
        <v>56</v>
      </c>
      <c r="AO49" s="383"/>
      <c r="AP49" s="383"/>
      <c r="AQ49" s="81" t="s">
        <v>57</v>
      </c>
      <c r="AR49" s="62"/>
      <c r="AS49" s="82" t="s">
        <v>58</v>
      </c>
      <c r="AT49" s="83" t="s">
        <v>59</v>
      </c>
      <c r="AU49" s="83" t="s">
        <v>60</v>
      </c>
      <c r="AV49" s="83" t="s">
        <v>61</v>
      </c>
      <c r="AW49" s="83" t="s">
        <v>62</v>
      </c>
      <c r="AX49" s="83" t="s">
        <v>63</v>
      </c>
      <c r="AY49" s="83" t="s">
        <v>64</v>
      </c>
      <c r="AZ49" s="83" t="s">
        <v>65</v>
      </c>
      <c r="BA49" s="83" t="s">
        <v>66</v>
      </c>
      <c r="BB49" s="83" t="s">
        <v>67</v>
      </c>
      <c r="BC49" s="83" t="s">
        <v>68</v>
      </c>
      <c r="BD49" s="84" t="s">
        <v>69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70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62">
        <f>ROUND(AG52,2)</f>
        <v>0</v>
      </c>
      <c r="AH51" s="362"/>
      <c r="AI51" s="362"/>
      <c r="AJ51" s="362"/>
      <c r="AK51" s="362"/>
      <c r="AL51" s="362"/>
      <c r="AM51" s="362"/>
      <c r="AN51" s="363">
        <f>SUM(AG51,AT51)</f>
        <v>0</v>
      </c>
      <c r="AO51" s="363"/>
      <c r="AP51" s="363"/>
      <c r="AQ51" s="90" t="s">
        <v>21</v>
      </c>
      <c r="AR51" s="72"/>
      <c r="AS51" s="91">
        <f>ROUND(AS52,2)</f>
        <v>0</v>
      </c>
      <c r="AT51" s="92">
        <f>ROUND(SUM(AV51:AW51),2)</f>
        <v>0</v>
      </c>
      <c r="AU51" s="93">
        <f>ROUND(AU52,5)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 aca="true" t="shared" si="0" ref="AZ51:BD52">ROUND(AZ52,2)</f>
        <v>0</v>
      </c>
      <c r="BA51" s="92">
        <f t="shared" si="0"/>
        <v>0</v>
      </c>
      <c r="BB51" s="92">
        <f t="shared" si="0"/>
        <v>0</v>
      </c>
      <c r="BC51" s="92">
        <f t="shared" si="0"/>
        <v>0</v>
      </c>
      <c r="BD51" s="94">
        <f t="shared" si="0"/>
        <v>0</v>
      </c>
      <c r="BS51" s="95" t="s">
        <v>71</v>
      </c>
      <c r="BT51" s="95" t="s">
        <v>72</v>
      </c>
      <c r="BU51" s="96" t="s">
        <v>73</v>
      </c>
      <c r="BV51" s="95" t="s">
        <v>74</v>
      </c>
      <c r="BW51" s="95" t="s">
        <v>7</v>
      </c>
      <c r="BX51" s="95" t="s">
        <v>75</v>
      </c>
      <c r="CL51" s="95" t="s">
        <v>21</v>
      </c>
    </row>
    <row r="52" spans="2:91" s="5" customFormat="1" ht="37.5" customHeight="1">
      <c r="B52" s="97"/>
      <c r="C52" s="98"/>
      <c r="D52" s="368" t="s">
        <v>16</v>
      </c>
      <c r="E52" s="368"/>
      <c r="F52" s="368"/>
      <c r="G52" s="368"/>
      <c r="H52" s="368"/>
      <c r="I52" s="99"/>
      <c r="J52" s="368" t="s">
        <v>76</v>
      </c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7">
        <f>ROUND(AG53,2)</f>
        <v>0</v>
      </c>
      <c r="AH52" s="366"/>
      <c r="AI52" s="366"/>
      <c r="AJ52" s="366"/>
      <c r="AK52" s="366"/>
      <c r="AL52" s="366"/>
      <c r="AM52" s="366"/>
      <c r="AN52" s="365">
        <f>SUM(AG52,AT52)</f>
        <v>0</v>
      </c>
      <c r="AO52" s="366"/>
      <c r="AP52" s="366"/>
      <c r="AQ52" s="100" t="s">
        <v>77</v>
      </c>
      <c r="AR52" s="101"/>
      <c r="AS52" s="102">
        <f>ROUND(AS53,2)</f>
        <v>0</v>
      </c>
      <c r="AT52" s="103">
        <f>ROUND(SUM(AV52:AW52),2)</f>
        <v>0</v>
      </c>
      <c r="AU52" s="104">
        <f>ROUND(AU53,5)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 t="shared" si="0"/>
        <v>0</v>
      </c>
      <c r="BA52" s="103">
        <f t="shared" si="0"/>
        <v>0</v>
      </c>
      <c r="BB52" s="103">
        <f t="shared" si="0"/>
        <v>0</v>
      </c>
      <c r="BC52" s="103">
        <f t="shared" si="0"/>
        <v>0</v>
      </c>
      <c r="BD52" s="105">
        <f t="shared" si="0"/>
        <v>0</v>
      </c>
      <c r="BS52" s="106" t="s">
        <v>71</v>
      </c>
      <c r="BT52" s="106" t="s">
        <v>78</v>
      </c>
      <c r="BU52" s="106" t="s">
        <v>73</v>
      </c>
      <c r="BV52" s="106" t="s">
        <v>74</v>
      </c>
      <c r="BW52" s="106" t="s">
        <v>79</v>
      </c>
      <c r="BX52" s="106" t="s">
        <v>7</v>
      </c>
      <c r="CL52" s="106" t="s">
        <v>21</v>
      </c>
      <c r="CM52" s="106" t="s">
        <v>78</v>
      </c>
    </row>
    <row r="53" spans="1:90" s="6" customFormat="1" ht="34.5" customHeight="1">
      <c r="A53" s="107" t="s">
        <v>80</v>
      </c>
      <c r="B53" s="108"/>
      <c r="C53" s="109"/>
      <c r="D53" s="109"/>
      <c r="E53" s="371" t="s">
        <v>81</v>
      </c>
      <c r="F53" s="371"/>
      <c r="G53" s="371"/>
      <c r="H53" s="371"/>
      <c r="I53" s="371"/>
      <c r="J53" s="109"/>
      <c r="K53" s="371" t="s">
        <v>19</v>
      </c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69">
        <f>'170715-1 - Výměna výplní ...'!J29</f>
        <v>0</v>
      </c>
      <c r="AH53" s="370"/>
      <c r="AI53" s="370"/>
      <c r="AJ53" s="370"/>
      <c r="AK53" s="370"/>
      <c r="AL53" s="370"/>
      <c r="AM53" s="370"/>
      <c r="AN53" s="369">
        <f>SUM(AG53,AT53)</f>
        <v>0</v>
      </c>
      <c r="AO53" s="370"/>
      <c r="AP53" s="370"/>
      <c r="AQ53" s="110" t="s">
        <v>82</v>
      </c>
      <c r="AR53" s="111"/>
      <c r="AS53" s="112">
        <v>0</v>
      </c>
      <c r="AT53" s="113">
        <f>ROUND(SUM(AV53:AW53),2)</f>
        <v>0</v>
      </c>
      <c r="AU53" s="114">
        <f>'170715-1 - Výměna výplní ...'!P99</f>
        <v>0</v>
      </c>
      <c r="AV53" s="113">
        <f>'170715-1 - Výměna výplní ...'!J32</f>
        <v>0</v>
      </c>
      <c r="AW53" s="113">
        <f>'170715-1 - Výměna výplní ...'!J33</f>
        <v>0</v>
      </c>
      <c r="AX53" s="113">
        <f>'170715-1 - Výměna výplní ...'!J34</f>
        <v>0</v>
      </c>
      <c r="AY53" s="113">
        <f>'170715-1 - Výměna výplní ...'!J35</f>
        <v>0</v>
      </c>
      <c r="AZ53" s="113">
        <f>'170715-1 - Výměna výplní ...'!F32</f>
        <v>0</v>
      </c>
      <c r="BA53" s="113">
        <f>'170715-1 - Výměna výplní ...'!F33</f>
        <v>0</v>
      </c>
      <c r="BB53" s="113">
        <f>'170715-1 - Výměna výplní ...'!F34</f>
        <v>0</v>
      </c>
      <c r="BC53" s="113">
        <f>'170715-1 - Výměna výplní ...'!F35</f>
        <v>0</v>
      </c>
      <c r="BD53" s="115">
        <f>'170715-1 - Výměna výplní ...'!F36</f>
        <v>0</v>
      </c>
      <c r="BT53" s="116" t="s">
        <v>83</v>
      </c>
      <c r="BV53" s="116" t="s">
        <v>74</v>
      </c>
      <c r="BW53" s="116" t="s">
        <v>84</v>
      </c>
      <c r="BX53" s="116" t="s">
        <v>79</v>
      </c>
      <c r="CL53" s="116" t="s">
        <v>21</v>
      </c>
    </row>
    <row r="54" spans="2:44" s="1" customFormat="1" ht="30" customHeight="1">
      <c r="B54" s="4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2"/>
    </row>
    <row r="55" spans="2:44" s="1" customFormat="1" ht="6.95" customHeight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62"/>
    </row>
  </sheetData>
  <sheetProtection password="CC35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E53:I53"/>
    <mergeCell ref="K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3" location="'170715-1 - Výměna výpl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7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18"/>
      <c r="C1" s="118"/>
      <c r="D1" s="119" t="s">
        <v>1</v>
      </c>
      <c r="E1" s="118"/>
      <c r="F1" s="120" t="s">
        <v>85</v>
      </c>
      <c r="G1" s="404" t="s">
        <v>86</v>
      </c>
      <c r="H1" s="404"/>
      <c r="I1" s="121"/>
      <c r="J1" s="120" t="s">
        <v>87</v>
      </c>
      <c r="K1" s="119" t="s">
        <v>88</v>
      </c>
      <c r="L1" s="120" t="s">
        <v>89</v>
      </c>
      <c r="M1" s="120"/>
      <c r="N1" s="120"/>
      <c r="O1" s="120"/>
      <c r="P1" s="120"/>
      <c r="Q1" s="120"/>
      <c r="R1" s="120"/>
      <c r="S1" s="120"/>
      <c r="T1" s="12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25" t="s">
        <v>84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2"/>
      <c r="J3" s="27"/>
      <c r="K3" s="28"/>
      <c r="AT3" s="25" t="s">
        <v>78</v>
      </c>
    </row>
    <row r="4" spans="2:46" ht="36.95" customHeight="1">
      <c r="B4" s="29"/>
      <c r="C4" s="30"/>
      <c r="D4" s="31" t="s">
        <v>90</v>
      </c>
      <c r="E4" s="30"/>
      <c r="F4" s="30"/>
      <c r="G4" s="30"/>
      <c r="H4" s="30"/>
      <c r="I4" s="123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3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3"/>
      <c r="J6" s="30"/>
      <c r="K6" s="32"/>
    </row>
    <row r="7" spans="2:11" ht="22.5" customHeight="1">
      <c r="B7" s="29"/>
      <c r="C7" s="30"/>
      <c r="D7" s="30"/>
      <c r="E7" s="405" t="str">
        <f>'Rekapitulace stavby'!K6</f>
        <v>Výměna výplní otvorů, ul. Mariánská č.p. 204, Česká Lípa</v>
      </c>
      <c r="F7" s="411"/>
      <c r="G7" s="411"/>
      <c r="H7" s="411"/>
      <c r="I7" s="123"/>
      <c r="J7" s="30"/>
      <c r="K7" s="32"/>
    </row>
    <row r="8" spans="2:11" ht="15">
      <c r="B8" s="29"/>
      <c r="C8" s="30"/>
      <c r="D8" s="38" t="s">
        <v>91</v>
      </c>
      <c r="E8" s="30"/>
      <c r="F8" s="30"/>
      <c r="G8" s="30"/>
      <c r="H8" s="30"/>
      <c r="I8" s="123"/>
      <c r="J8" s="30"/>
      <c r="K8" s="32"/>
    </row>
    <row r="9" spans="2:11" s="1" customFormat="1" ht="22.5" customHeight="1">
      <c r="B9" s="42"/>
      <c r="C9" s="43"/>
      <c r="D9" s="43"/>
      <c r="E9" s="405" t="s">
        <v>92</v>
      </c>
      <c r="F9" s="406"/>
      <c r="G9" s="406"/>
      <c r="H9" s="406"/>
      <c r="I9" s="124"/>
      <c r="J9" s="43"/>
      <c r="K9" s="46"/>
    </row>
    <row r="10" spans="2:11" s="1" customFormat="1" ht="15">
      <c r="B10" s="42"/>
      <c r="C10" s="43"/>
      <c r="D10" s="38" t="s">
        <v>93</v>
      </c>
      <c r="E10" s="43"/>
      <c r="F10" s="43"/>
      <c r="G10" s="43"/>
      <c r="H10" s="43"/>
      <c r="I10" s="124"/>
      <c r="J10" s="43"/>
      <c r="K10" s="46"/>
    </row>
    <row r="11" spans="2:11" s="1" customFormat="1" ht="36.95" customHeight="1">
      <c r="B11" s="42"/>
      <c r="C11" s="43"/>
      <c r="D11" s="43"/>
      <c r="E11" s="407" t="s">
        <v>94</v>
      </c>
      <c r="F11" s="406"/>
      <c r="G11" s="406"/>
      <c r="H11" s="406"/>
      <c r="I11" s="12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4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5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5" t="s">
        <v>25</v>
      </c>
      <c r="J14" s="126" t="str">
        <f>'Rekapitulace stavby'!AN8</f>
        <v>15. 7. 2017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4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5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25" t="s">
        <v>30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4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5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4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5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5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4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4"/>
      <c r="J25" s="43"/>
      <c r="K25" s="46"/>
    </row>
    <row r="26" spans="2:11" s="7" customFormat="1" ht="22.5" customHeight="1">
      <c r="B26" s="127"/>
      <c r="C26" s="128"/>
      <c r="D26" s="128"/>
      <c r="E26" s="400" t="s">
        <v>21</v>
      </c>
      <c r="F26" s="400"/>
      <c r="G26" s="400"/>
      <c r="H26" s="400"/>
      <c r="I26" s="129"/>
      <c r="J26" s="128"/>
      <c r="K26" s="13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4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1"/>
      <c r="J28" s="86"/>
      <c r="K28" s="132"/>
    </row>
    <row r="29" spans="2:11" s="1" customFormat="1" ht="25.35" customHeight="1">
      <c r="B29" s="42"/>
      <c r="C29" s="43"/>
      <c r="D29" s="133" t="s">
        <v>38</v>
      </c>
      <c r="E29" s="43"/>
      <c r="F29" s="43"/>
      <c r="G29" s="43"/>
      <c r="H29" s="43"/>
      <c r="I29" s="124"/>
      <c r="J29" s="134">
        <f>ROUND(J99,2)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1"/>
      <c r="J30" s="86"/>
      <c r="K30" s="132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5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36">
        <f>ROUND(SUM(BE99:BE575),2)</f>
        <v>0</v>
      </c>
      <c r="G32" s="43"/>
      <c r="H32" s="43"/>
      <c r="I32" s="137">
        <v>0.21</v>
      </c>
      <c r="J32" s="136">
        <f>ROUND(ROUND((SUM(BE99:BE575)),2)*I32,2)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36">
        <f>ROUND(SUM(BF99:BF575),2)</f>
        <v>0</v>
      </c>
      <c r="G33" s="43"/>
      <c r="H33" s="43"/>
      <c r="I33" s="137">
        <v>0.15</v>
      </c>
      <c r="J33" s="136">
        <f>ROUND(ROUND((SUM(BF99:BF575)),2)*I33,2)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36">
        <f>ROUND(SUM(BG99:BG575),2)</f>
        <v>0</v>
      </c>
      <c r="G34" s="43"/>
      <c r="H34" s="43"/>
      <c r="I34" s="137">
        <v>0.21</v>
      </c>
      <c r="J34" s="13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36">
        <f>ROUND(SUM(BH99:BH575),2)</f>
        <v>0</v>
      </c>
      <c r="G35" s="43"/>
      <c r="H35" s="43"/>
      <c r="I35" s="137">
        <v>0.15</v>
      </c>
      <c r="J35" s="13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36">
        <f>ROUND(SUM(BI99:BI575),2)</f>
        <v>0</v>
      </c>
      <c r="G36" s="43"/>
      <c r="H36" s="43"/>
      <c r="I36" s="137">
        <v>0</v>
      </c>
      <c r="J36" s="13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4"/>
      <c r="J37" s="43"/>
      <c r="K37" s="46"/>
    </row>
    <row r="38" spans="2:11" s="1" customFormat="1" ht="25.35" customHeight="1">
      <c r="B38" s="42"/>
      <c r="C38" s="138"/>
      <c r="D38" s="139" t="s">
        <v>48</v>
      </c>
      <c r="E38" s="80"/>
      <c r="F38" s="80"/>
      <c r="G38" s="140" t="s">
        <v>49</v>
      </c>
      <c r="H38" s="141" t="s">
        <v>50</v>
      </c>
      <c r="I38" s="142"/>
      <c r="J38" s="143">
        <f>SUM(J29:J36)</f>
        <v>0</v>
      </c>
      <c r="K38" s="14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5"/>
      <c r="J39" s="58"/>
      <c r="K39" s="59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2"/>
      <c r="C44" s="31" t="s">
        <v>95</v>
      </c>
      <c r="D44" s="43"/>
      <c r="E44" s="43"/>
      <c r="F44" s="43"/>
      <c r="G44" s="43"/>
      <c r="H44" s="43"/>
      <c r="I44" s="12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4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4"/>
      <c r="J46" s="43"/>
      <c r="K46" s="46"/>
    </row>
    <row r="47" spans="2:11" s="1" customFormat="1" ht="22.5" customHeight="1">
      <c r="B47" s="42"/>
      <c r="C47" s="43"/>
      <c r="D47" s="43"/>
      <c r="E47" s="405" t="str">
        <f>E7</f>
        <v>Výměna výplní otvorů, ul. Mariánská č.p. 204, Česká Lípa</v>
      </c>
      <c r="F47" s="411"/>
      <c r="G47" s="411"/>
      <c r="H47" s="411"/>
      <c r="I47" s="124"/>
      <c r="J47" s="43"/>
      <c r="K47" s="46"/>
    </row>
    <row r="48" spans="2:11" ht="15">
      <c r="B48" s="29"/>
      <c r="C48" s="38" t="s">
        <v>91</v>
      </c>
      <c r="D48" s="30"/>
      <c r="E48" s="30"/>
      <c r="F48" s="30"/>
      <c r="G48" s="30"/>
      <c r="H48" s="30"/>
      <c r="I48" s="123"/>
      <c r="J48" s="30"/>
      <c r="K48" s="32"/>
    </row>
    <row r="49" spans="2:11" s="1" customFormat="1" ht="22.5" customHeight="1">
      <c r="B49" s="42"/>
      <c r="C49" s="43"/>
      <c r="D49" s="43"/>
      <c r="E49" s="405" t="s">
        <v>92</v>
      </c>
      <c r="F49" s="406"/>
      <c r="G49" s="406"/>
      <c r="H49" s="406"/>
      <c r="I49" s="124"/>
      <c r="J49" s="43"/>
      <c r="K49" s="46"/>
    </row>
    <row r="50" spans="2:11" s="1" customFormat="1" ht="14.45" customHeight="1">
      <c r="B50" s="42"/>
      <c r="C50" s="38" t="s">
        <v>93</v>
      </c>
      <c r="D50" s="43"/>
      <c r="E50" s="43"/>
      <c r="F50" s="43"/>
      <c r="G50" s="43"/>
      <c r="H50" s="43"/>
      <c r="I50" s="124"/>
      <c r="J50" s="43"/>
      <c r="K50" s="46"/>
    </row>
    <row r="51" spans="2:11" s="1" customFormat="1" ht="23.25" customHeight="1">
      <c r="B51" s="42"/>
      <c r="C51" s="43"/>
      <c r="D51" s="43"/>
      <c r="E51" s="407" t="str">
        <f>E11</f>
        <v>170715-1 - Výměna výplní otvorů, ul. Mariánská č.p. 204, Česká Lípa</v>
      </c>
      <c r="F51" s="406"/>
      <c r="G51" s="406"/>
      <c r="H51" s="406"/>
      <c r="I51" s="12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4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Česká Lípa</v>
      </c>
      <c r="G53" s="43"/>
      <c r="H53" s="43"/>
      <c r="I53" s="125" t="s">
        <v>25</v>
      </c>
      <c r="J53" s="126" t="str">
        <f>IF(J14="","",J14)</f>
        <v>15. 7. 2017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4"/>
      <c r="J54" s="43"/>
      <c r="K54" s="46"/>
    </row>
    <row r="55" spans="2:11" s="1" customFormat="1" ht="1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5" t="s">
        <v>33</v>
      </c>
      <c r="J55" s="36" t="str">
        <f>E23</f>
        <v>Ing. Kateřina Iwanejko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4"/>
      <c r="J57" s="43"/>
      <c r="K57" s="46"/>
    </row>
    <row r="58" spans="2:11" s="1" customFormat="1" ht="29.25" customHeight="1">
      <c r="B58" s="42"/>
      <c r="C58" s="150" t="s">
        <v>96</v>
      </c>
      <c r="D58" s="138"/>
      <c r="E58" s="138"/>
      <c r="F58" s="138"/>
      <c r="G58" s="138"/>
      <c r="H58" s="138"/>
      <c r="I58" s="151"/>
      <c r="J58" s="152" t="s">
        <v>97</v>
      </c>
      <c r="K58" s="153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4"/>
      <c r="J59" s="43"/>
      <c r="K59" s="46"/>
    </row>
    <row r="60" spans="2:47" s="1" customFormat="1" ht="29.25" customHeight="1">
      <c r="B60" s="42"/>
      <c r="C60" s="154" t="s">
        <v>98</v>
      </c>
      <c r="D60" s="43"/>
      <c r="E60" s="43"/>
      <c r="F60" s="43"/>
      <c r="G60" s="43"/>
      <c r="H60" s="43"/>
      <c r="I60" s="124"/>
      <c r="J60" s="134">
        <f>J99</f>
        <v>0</v>
      </c>
      <c r="K60" s="46"/>
      <c r="AU60" s="25" t="s">
        <v>99</v>
      </c>
    </row>
    <row r="61" spans="2:11" s="8" customFormat="1" ht="24.95" customHeight="1">
      <c r="B61" s="155"/>
      <c r="C61" s="156"/>
      <c r="D61" s="157" t="s">
        <v>100</v>
      </c>
      <c r="E61" s="158"/>
      <c r="F61" s="158"/>
      <c r="G61" s="158"/>
      <c r="H61" s="158"/>
      <c r="I61" s="159"/>
      <c r="J61" s="160">
        <f>J100</f>
        <v>0</v>
      </c>
      <c r="K61" s="161"/>
    </row>
    <row r="62" spans="2:11" s="9" customFormat="1" ht="19.9" customHeight="1">
      <c r="B62" s="162"/>
      <c r="C62" s="163"/>
      <c r="D62" s="164" t="s">
        <v>101</v>
      </c>
      <c r="E62" s="165"/>
      <c r="F62" s="165"/>
      <c r="G62" s="165"/>
      <c r="H62" s="165"/>
      <c r="I62" s="166"/>
      <c r="J62" s="167">
        <f>J101</f>
        <v>0</v>
      </c>
      <c r="K62" s="168"/>
    </row>
    <row r="63" spans="2:11" s="9" customFormat="1" ht="19.9" customHeight="1">
      <c r="B63" s="162"/>
      <c r="C63" s="163"/>
      <c r="D63" s="164" t="s">
        <v>102</v>
      </c>
      <c r="E63" s="165"/>
      <c r="F63" s="165"/>
      <c r="G63" s="165"/>
      <c r="H63" s="165"/>
      <c r="I63" s="166"/>
      <c r="J63" s="167">
        <f>J240</f>
        <v>0</v>
      </c>
      <c r="K63" s="168"/>
    </row>
    <row r="64" spans="2:11" s="9" customFormat="1" ht="19.9" customHeight="1">
      <c r="B64" s="162"/>
      <c r="C64" s="163"/>
      <c r="D64" s="164" t="s">
        <v>103</v>
      </c>
      <c r="E64" s="165"/>
      <c r="F64" s="165"/>
      <c r="G64" s="165"/>
      <c r="H64" s="165"/>
      <c r="I64" s="166"/>
      <c r="J64" s="167">
        <f>J275</f>
        <v>0</v>
      </c>
      <c r="K64" s="168"/>
    </row>
    <row r="65" spans="2:11" s="9" customFormat="1" ht="19.9" customHeight="1">
      <c r="B65" s="162"/>
      <c r="C65" s="163"/>
      <c r="D65" s="164" t="s">
        <v>104</v>
      </c>
      <c r="E65" s="165"/>
      <c r="F65" s="165"/>
      <c r="G65" s="165"/>
      <c r="H65" s="165"/>
      <c r="I65" s="166"/>
      <c r="J65" s="167">
        <f>J282</f>
        <v>0</v>
      </c>
      <c r="K65" s="168"/>
    </row>
    <row r="66" spans="2:11" s="8" customFormat="1" ht="24.95" customHeight="1">
      <c r="B66" s="155"/>
      <c r="C66" s="156"/>
      <c r="D66" s="157" t="s">
        <v>105</v>
      </c>
      <c r="E66" s="158"/>
      <c r="F66" s="158"/>
      <c r="G66" s="158"/>
      <c r="H66" s="158"/>
      <c r="I66" s="159"/>
      <c r="J66" s="160">
        <f>J285</f>
        <v>0</v>
      </c>
      <c r="K66" s="161"/>
    </row>
    <row r="67" spans="2:11" s="9" customFormat="1" ht="19.9" customHeight="1">
      <c r="B67" s="162"/>
      <c r="C67" s="163"/>
      <c r="D67" s="164" t="s">
        <v>106</v>
      </c>
      <c r="E67" s="165"/>
      <c r="F67" s="165"/>
      <c r="G67" s="165"/>
      <c r="H67" s="165"/>
      <c r="I67" s="166"/>
      <c r="J67" s="167">
        <f>J286</f>
        <v>0</v>
      </c>
      <c r="K67" s="168"/>
    </row>
    <row r="68" spans="2:11" s="9" customFormat="1" ht="19.9" customHeight="1">
      <c r="B68" s="162"/>
      <c r="C68" s="163"/>
      <c r="D68" s="164" t="s">
        <v>107</v>
      </c>
      <c r="E68" s="165"/>
      <c r="F68" s="165"/>
      <c r="G68" s="165"/>
      <c r="H68" s="165"/>
      <c r="I68" s="166"/>
      <c r="J68" s="167">
        <f>J317</f>
        <v>0</v>
      </c>
      <c r="K68" s="168"/>
    </row>
    <row r="69" spans="2:11" s="9" customFormat="1" ht="19.9" customHeight="1">
      <c r="B69" s="162"/>
      <c r="C69" s="163"/>
      <c r="D69" s="164" t="s">
        <v>108</v>
      </c>
      <c r="E69" s="165"/>
      <c r="F69" s="165"/>
      <c r="G69" s="165"/>
      <c r="H69" s="165"/>
      <c r="I69" s="166"/>
      <c r="J69" s="167">
        <f>J409</f>
        <v>0</v>
      </c>
      <c r="K69" s="168"/>
    </row>
    <row r="70" spans="2:11" s="9" customFormat="1" ht="19.9" customHeight="1">
      <c r="B70" s="162"/>
      <c r="C70" s="163"/>
      <c r="D70" s="164" t="s">
        <v>109</v>
      </c>
      <c r="E70" s="165"/>
      <c r="F70" s="165"/>
      <c r="G70" s="165"/>
      <c r="H70" s="165"/>
      <c r="I70" s="166"/>
      <c r="J70" s="167">
        <f>J419</f>
        <v>0</v>
      </c>
      <c r="K70" s="168"/>
    </row>
    <row r="71" spans="2:11" s="9" customFormat="1" ht="19.9" customHeight="1">
      <c r="B71" s="162"/>
      <c r="C71" s="163"/>
      <c r="D71" s="164" t="s">
        <v>110</v>
      </c>
      <c r="E71" s="165"/>
      <c r="F71" s="165"/>
      <c r="G71" s="165"/>
      <c r="H71" s="165"/>
      <c r="I71" s="166"/>
      <c r="J71" s="167">
        <f>J489</f>
        <v>0</v>
      </c>
      <c r="K71" s="168"/>
    </row>
    <row r="72" spans="2:11" s="9" customFormat="1" ht="19.9" customHeight="1">
      <c r="B72" s="162"/>
      <c r="C72" s="163"/>
      <c r="D72" s="164" t="s">
        <v>111</v>
      </c>
      <c r="E72" s="165"/>
      <c r="F72" s="165"/>
      <c r="G72" s="165"/>
      <c r="H72" s="165"/>
      <c r="I72" s="166"/>
      <c r="J72" s="167">
        <f>J537</f>
        <v>0</v>
      </c>
      <c r="K72" s="168"/>
    </row>
    <row r="73" spans="2:11" s="8" customFormat="1" ht="24.95" customHeight="1">
      <c r="B73" s="155"/>
      <c r="C73" s="156"/>
      <c r="D73" s="157" t="s">
        <v>112</v>
      </c>
      <c r="E73" s="158"/>
      <c r="F73" s="158"/>
      <c r="G73" s="158"/>
      <c r="H73" s="158"/>
      <c r="I73" s="159"/>
      <c r="J73" s="160">
        <f>J563</f>
        <v>0</v>
      </c>
      <c r="K73" s="161"/>
    </row>
    <row r="74" spans="2:11" s="9" customFormat="1" ht="19.9" customHeight="1">
      <c r="B74" s="162"/>
      <c r="C74" s="163"/>
      <c r="D74" s="164" t="s">
        <v>113</v>
      </c>
      <c r="E74" s="165"/>
      <c r="F74" s="165"/>
      <c r="G74" s="165"/>
      <c r="H74" s="165"/>
      <c r="I74" s="166"/>
      <c r="J74" s="167">
        <f>J564</f>
        <v>0</v>
      </c>
      <c r="K74" s="168"/>
    </row>
    <row r="75" spans="2:11" s="9" customFormat="1" ht="19.9" customHeight="1">
      <c r="B75" s="162"/>
      <c r="C75" s="163"/>
      <c r="D75" s="164" t="s">
        <v>114</v>
      </c>
      <c r="E75" s="165"/>
      <c r="F75" s="165"/>
      <c r="G75" s="165"/>
      <c r="H75" s="165"/>
      <c r="I75" s="166"/>
      <c r="J75" s="167">
        <f>J567</f>
        <v>0</v>
      </c>
      <c r="K75" s="168"/>
    </row>
    <row r="76" spans="2:11" s="9" customFormat="1" ht="19.9" customHeight="1">
      <c r="B76" s="162"/>
      <c r="C76" s="163"/>
      <c r="D76" s="164" t="s">
        <v>115</v>
      </c>
      <c r="E76" s="165"/>
      <c r="F76" s="165"/>
      <c r="G76" s="165"/>
      <c r="H76" s="165"/>
      <c r="I76" s="166"/>
      <c r="J76" s="167">
        <f>J570</f>
        <v>0</v>
      </c>
      <c r="K76" s="168"/>
    </row>
    <row r="77" spans="2:11" s="9" customFormat="1" ht="19.9" customHeight="1">
      <c r="B77" s="162"/>
      <c r="C77" s="163"/>
      <c r="D77" s="164" t="s">
        <v>116</v>
      </c>
      <c r="E77" s="165"/>
      <c r="F77" s="165"/>
      <c r="G77" s="165"/>
      <c r="H77" s="165"/>
      <c r="I77" s="166"/>
      <c r="J77" s="167">
        <f>J573</f>
        <v>0</v>
      </c>
      <c r="K77" s="168"/>
    </row>
    <row r="78" spans="2:11" s="1" customFormat="1" ht="21.75" customHeight="1">
      <c r="B78" s="42"/>
      <c r="C78" s="43"/>
      <c r="D78" s="43"/>
      <c r="E78" s="43"/>
      <c r="F78" s="43"/>
      <c r="G78" s="43"/>
      <c r="H78" s="43"/>
      <c r="I78" s="124"/>
      <c r="J78" s="43"/>
      <c r="K78" s="46"/>
    </row>
    <row r="79" spans="2:11" s="1" customFormat="1" ht="6.95" customHeight="1">
      <c r="B79" s="57"/>
      <c r="C79" s="58"/>
      <c r="D79" s="58"/>
      <c r="E79" s="58"/>
      <c r="F79" s="58"/>
      <c r="G79" s="58"/>
      <c r="H79" s="58"/>
      <c r="I79" s="145"/>
      <c r="J79" s="58"/>
      <c r="K79" s="59"/>
    </row>
    <row r="83" spans="2:12" s="1" customFormat="1" ht="6.95" customHeight="1">
      <c r="B83" s="60"/>
      <c r="C83" s="61"/>
      <c r="D83" s="61"/>
      <c r="E83" s="61"/>
      <c r="F83" s="61"/>
      <c r="G83" s="61"/>
      <c r="H83" s="61"/>
      <c r="I83" s="148"/>
      <c r="J83" s="61"/>
      <c r="K83" s="61"/>
      <c r="L83" s="62"/>
    </row>
    <row r="84" spans="2:12" s="1" customFormat="1" ht="36.95" customHeight="1">
      <c r="B84" s="42"/>
      <c r="C84" s="63" t="s">
        <v>117</v>
      </c>
      <c r="D84" s="64"/>
      <c r="E84" s="64"/>
      <c r="F84" s="64"/>
      <c r="G84" s="64"/>
      <c r="H84" s="64"/>
      <c r="I84" s="169"/>
      <c r="J84" s="64"/>
      <c r="K84" s="64"/>
      <c r="L84" s="62"/>
    </row>
    <row r="85" spans="2:12" s="1" customFormat="1" ht="6.95" customHeight="1">
      <c r="B85" s="42"/>
      <c r="C85" s="64"/>
      <c r="D85" s="64"/>
      <c r="E85" s="64"/>
      <c r="F85" s="64"/>
      <c r="G85" s="64"/>
      <c r="H85" s="64"/>
      <c r="I85" s="169"/>
      <c r="J85" s="64"/>
      <c r="K85" s="64"/>
      <c r="L85" s="62"/>
    </row>
    <row r="86" spans="2:12" s="1" customFormat="1" ht="14.45" customHeight="1">
      <c r="B86" s="42"/>
      <c r="C86" s="66" t="s">
        <v>18</v>
      </c>
      <c r="D86" s="64"/>
      <c r="E86" s="64"/>
      <c r="F86" s="64"/>
      <c r="G86" s="64"/>
      <c r="H86" s="64"/>
      <c r="I86" s="169"/>
      <c r="J86" s="64"/>
      <c r="K86" s="64"/>
      <c r="L86" s="62"/>
    </row>
    <row r="87" spans="2:12" s="1" customFormat="1" ht="22.5" customHeight="1">
      <c r="B87" s="42"/>
      <c r="C87" s="64"/>
      <c r="D87" s="64"/>
      <c r="E87" s="408" t="str">
        <f>E7</f>
        <v>Výměna výplní otvorů, ul. Mariánská č.p. 204, Česká Lípa</v>
      </c>
      <c r="F87" s="409"/>
      <c r="G87" s="409"/>
      <c r="H87" s="409"/>
      <c r="I87" s="169"/>
      <c r="J87" s="64"/>
      <c r="K87" s="64"/>
      <c r="L87" s="62"/>
    </row>
    <row r="88" spans="2:12" ht="15">
      <c r="B88" s="29"/>
      <c r="C88" s="66" t="s">
        <v>91</v>
      </c>
      <c r="D88" s="170"/>
      <c r="E88" s="170"/>
      <c r="F88" s="170"/>
      <c r="G88" s="170"/>
      <c r="H88" s="170"/>
      <c r="J88" s="170"/>
      <c r="K88" s="170"/>
      <c r="L88" s="171"/>
    </row>
    <row r="89" spans="2:12" s="1" customFormat="1" ht="22.5" customHeight="1">
      <c r="B89" s="42"/>
      <c r="C89" s="64"/>
      <c r="D89" s="64"/>
      <c r="E89" s="408" t="s">
        <v>92</v>
      </c>
      <c r="F89" s="410"/>
      <c r="G89" s="410"/>
      <c r="H89" s="410"/>
      <c r="I89" s="169"/>
      <c r="J89" s="64"/>
      <c r="K89" s="64"/>
      <c r="L89" s="62"/>
    </row>
    <row r="90" spans="2:12" s="1" customFormat="1" ht="14.45" customHeight="1">
      <c r="B90" s="42"/>
      <c r="C90" s="66" t="s">
        <v>93</v>
      </c>
      <c r="D90" s="64"/>
      <c r="E90" s="64"/>
      <c r="F90" s="64"/>
      <c r="G90" s="64"/>
      <c r="H90" s="64"/>
      <c r="I90" s="169"/>
      <c r="J90" s="64"/>
      <c r="K90" s="64"/>
      <c r="L90" s="62"/>
    </row>
    <row r="91" spans="2:12" s="1" customFormat="1" ht="23.25" customHeight="1">
      <c r="B91" s="42"/>
      <c r="C91" s="64"/>
      <c r="D91" s="64"/>
      <c r="E91" s="372" t="str">
        <f>E11</f>
        <v>170715-1 - Výměna výplní otvorů, ul. Mariánská č.p. 204, Česká Lípa</v>
      </c>
      <c r="F91" s="410"/>
      <c r="G91" s="410"/>
      <c r="H91" s="410"/>
      <c r="I91" s="169"/>
      <c r="J91" s="64"/>
      <c r="K91" s="64"/>
      <c r="L91" s="62"/>
    </row>
    <row r="92" spans="2:12" s="1" customFormat="1" ht="6.95" customHeight="1">
      <c r="B92" s="42"/>
      <c r="C92" s="64"/>
      <c r="D92" s="64"/>
      <c r="E92" s="64"/>
      <c r="F92" s="64"/>
      <c r="G92" s="64"/>
      <c r="H92" s="64"/>
      <c r="I92" s="169"/>
      <c r="J92" s="64"/>
      <c r="K92" s="64"/>
      <c r="L92" s="62"/>
    </row>
    <row r="93" spans="2:12" s="1" customFormat="1" ht="18" customHeight="1">
      <c r="B93" s="42"/>
      <c r="C93" s="66" t="s">
        <v>23</v>
      </c>
      <c r="D93" s="64"/>
      <c r="E93" s="64"/>
      <c r="F93" s="172" t="str">
        <f>F14</f>
        <v>Česká Lípa</v>
      </c>
      <c r="G93" s="64"/>
      <c r="H93" s="64"/>
      <c r="I93" s="173" t="s">
        <v>25</v>
      </c>
      <c r="J93" s="74" t="str">
        <f>IF(J14="","",J14)</f>
        <v>15. 7. 2017</v>
      </c>
      <c r="K93" s="64"/>
      <c r="L93" s="62"/>
    </row>
    <row r="94" spans="2:12" s="1" customFormat="1" ht="6.95" customHeight="1">
      <c r="B94" s="42"/>
      <c r="C94" s="64"/>
      <c r="D94" s="64"/>
      <c r="E94" s="64"/>
      <c r="F94" s="64"/>
      <c r="G94" s="64"/>
      <c r="H94" s="64"/>
      <c r="I94" s="169"/>
      <c r="J94" s="64"/>
      <c r="K94" s="64"/>
      <c r="L94" s="62"/>
    </row>
    <row r="95" spans="2:12" s="1" customFormat="1" ht="15">
      <c r="B95" s="42"/>
      <c r="C95" s="66" t="s">
        <v>27</v>
      </c>
      <c r="D95" s="64"/>
      <c r="E95" s="64"/>
      <c r="F95" s="172" t="str">
        <f>E17</f>
        <v xml:space="preserve"> </v>
      </c>
      <c r="G95" s="64"/>
      <c r="H95" s="64"/>
      <c r="I95" s="173" t="s">
        <v>33</v>
      </c>
      <c r="J95" s="172" t="str">
        <f>E23</f>
        <v>Ing. Kateřina Iwanejko</v>
      </c>
      <c r="K95" s="64"/>
      <c r="L95" s="62"/>
    </row>
    <row r="96" spans="2:12" s="1" customFormat="1" ht="14.45" customHeight="1">
      <c r="B96" s="42"/>
      <c r="C96" s="66" t="s">
        <v>31</v>
      </c>
      <c r="D96" s="64"/>
      <c r="E96" s="64"/>
      <c r="F96" s="172" t="str">
        <f>IF(E20="","",E20)</f>
        <v/>
      </c>
      <c r="G96" s="64"/>
      <c r="H96" s="64"/>
      <c r="I96" s="169"/>
      <c r="J96" s="64"/>
      <c r="K96" s="64"/>
      <c r="L96" s="62"/>
    </row>
    <row r="97" spans="2:12" s="1" customFormat="1" ht="10.35" customHeight="1">
      <c r="B97" s="42"/>
      <c r="C97" s="64"/>
      <c r="D97" s="64"/>
      <c r="E97" s="64"/>
      <c r="F97" s="64"/>
      <c r="G97" s="64"/>
      <c r="H97" s="64"/>
      <c r="I97" s="169"/>
      <c r="J97" s="64"/>
      <c r="K97" s="64"/>
      <c r="L97" s="62"/>
    </row>
    <row r="98" spans="2:20" s="10" customFormat="1" ht="29.25" customHeight="1">
      <c r="B98" s="174"/>
      <c r="C98" s="175" t="s">
        <v>118</v>
      </c>
      <c r="D98" s="176" t="s">
        <v>57</v>
      </c>
      <c r="E98" s="176" t="s">
        <v>53</v>
      </c>
      <c r="F98" s="176" t="s">
        <v>119</v>
      </c>
      <c r="G98" s="176" t="s">
        <v>120</v>
      </c>
      <c r="H98" s="176" t="s">
        <v>121</v>
      </c>
      <c r="I98" s="177" t="s">
        <v>122</v>
      </c>
      <c r="J98" s="176" t="s">
        <v>97</v>
      </c>
      <c r="K98" s="178" t="s">
        <v>123</v>
      </c>
      <c r="L98" s="179"/>
      <c r="M98" s="82" t="s">
        <v>124</v>
      </c>
      <c r="N98" s="83" t="s">
        <v>42</v>
      </c>
      <c r="O98" s="83" t="s">
        <v>125</v>
      </c>
      <c r="P98" s="83" t="s">
        <v>126</v>
      </c>
      <c r="Q98" s="83" t="s">
        <v>127</v>
      </c>
      <c r="R98" s="83" t="s">
        <v>128</v>
      </c>
      <c r="S98" s="83" t="s">
        <v>129</v>
      </c>
      <c r="T98" s="84" t="s">
        <v>130</v>
      </c>
    </row>
    <row r="99" spans="2:63" s="1" customFormat="1" ht="29.25" customHeight="1">
      <c r="B99" s="42"/>
      <c r="C99" s="88" t="s">
        <v>98</v>
      </c>
      <c r="D99" s="64"/>
      <c r="E99" s="64"/>
      <c r="F99" s="64"/>
      <c r="G99" s="64"/>
      <c r="H99" s="64"/>
      <c r="I99" s="169"/>
      <c r="J99" s="180">
        <f>BK99</f>
        <v>0</v>
      </c>
      <c r="K99" s="64"/>
      <c r="L99" s="62"/>
      <c r="M99" s="85"/>
      <c r="N99" s="86"/>
      <c r="O99" s="86"/>
      <c r="P99" s="181">
        <f>P100+P285+P563</f>
        <v>0</v>
      </c>
      <c r="Q99" s="86"/>
      <c r="R99" s="181">
        <f>R100+R285+R563</f>
        <v>2.34750988</v>
      </c>
      <c r="S99" s="86"/>
      <c r="T99" s="182">
        <f>T100+T285+T563</f>
        <v>3.667198000000001</v>
      </c>
      <c r="AT99" s="25" t="s">
        <v>71</v>
      </c>
      <c r="AU99" s="25" t="s">
        <v>99</v>
      </c>
      <c r="BK99" s="183">
        <f>BK100+BK285+BK563</f>
        <v>0</v>
      </c>
    </row>
    <row r="100" spans="2:63" s="11" customFormat="1" ht="37.35" customHeight="1">
      <c r="B100" s="184"/>
      <c r="C100" s="185"/>
      <c r="D100" s="186" t="s">
        <v>71</v>
      </c>
      <c r="E100" s="187" t="s">
        <v>131</v>
      </c>
      <c r="F100" s="187" t="s">
        <v>132</v>
      </c>
      <c r="G100" s="185"/>
      <c r="H100" s="185"/>
      <c r="I100" s="188"/>
      <c r="J100" s="189">
        <f>BK100</f>
        <v>0</v>
      </c>
      <c r="K100" s="185"/>
      <c r="L100" s="190"/>
      <c r="M100" s="191"/>
      <c r="N100" s="192"/>
      <c r="O100" s="192"/>
      <c r="P100" s="193">
        <f>P101+P240+P275+P282</f>
        <v>0</v>
      </c>
      <c r="Q100" s="192"/>
      <c r="R100" s="193">
        <f>R101+R240+R275+R282</f>
        <v>1.93891868</v>
      </c>
      <c r="S100" s="192"/>
      <c r="T100" s="194">
        <f>T101+T240+T275+T282</f>
        <v>3.303402000000001</v>
      </c>
      <c r="AR100" s="195" t="s">
        <v>78</v>
      </c>
      <c r="AT100" s="196" t="s">
        <v>71</v>
      </c>
      <c r="AU100" s="196" t="s">
        <v>72</v>
      </c>
      <c r="AY100" s="195" t="s">
        <v>133</v>
      </c>
      <c r="BK100" s="197">
        <f>BK101+BK240+BK275+BK282</f>
        <v>0</v>
      </c>
    </row>
    <row r="101" spans="2:63" s="11" customFormat="1" ht="19.9" customHeight="1">
      <c r="B101" s="184"/>
      <c r="C101" s="185"/>
      <c r="D101" s="198" t="s">
        <v>71</v>
      </c>
      <c r="E101" s="199" t="s">
        <v>134</v>
      </c>
      <c r="F101" s="199" t="s">
        <v>135</v>
      </c>
      <c r="G101" s="185"/>
      <c r="H101" s="185"/>
      <c r="I101" s="188"/>
      <c r="J101" s="200">
        <f>BK101</f>
        <v>0</v>
      </c>
      <c r="K101" s="185"/>
      <c r="L101" s="190"/>
      <c r="M101" s="191"/>
      <c r="N101" s="192"/>
      <c r="O101" s="192"/>
      <c r="P101" s="193">
        <f>SUM(P102:P239)</f>
        <v>0</v>
      </c>
      <c r="Q101" s="192"/>
      <c r="R101" s="193">
        <f>SUM(R102:R239)</f>
        <v>1.91401868</v>
      </c>
      <c r="S101" s="192"/>
      <c r="T101" s="194">
        <f>SUM(T102:T239)</f>
        <v>0</v>
      </c>
      <c r="AR101" s="195" t="s">
        <v>78</v>
      </c>
      <c r="AT101" s="196" t="s">
        <v>71</v>
      </c>
      <c r="AU101" s="196" t="s">
        <v>78</v>
      </c>
      <c r="AY101" s="195" t="s">
        <v>133</v>
      </c>
      <c r="BK101" s="197">
        <f>SUM(BK102:BK239)</f>
        <v>0</v>
      </c>
    </row>
    <row r="102" spans="2:65" s="1" customFormat="1" ht="22.5" customHeight="1">
      <c r="B102" s="42"/>
      <c r="C102" s="201" t="s">
        <v>78</v>
      </c>
      <c r="D102" s="201" t="s">
        <v>136</v>
      </c>
      <c r="E102" s="202" t="s">
        <v>137</v>
      </c>
      <c r="F102" s="203" t="s">
        <v>138</v>
      </c>
      <c r="G102" s="204" t="s">
        <v>139</v>
      </c>
      <c r="H102" s="205">
        <v>48.54</v>
      </c>
      <c r="I102" s="206"/>
      <c r="J102" s="207">
        <f>ROUND(I102*H102,2)</f>
        <v>0</v>
      </c>
      <c r="K102" s="203" t="s">
        <v>140</v>
      </c>
      <c r="L102" s="62"/>
      <c r="M102" s="208" t="s">
        <v>21</v>
      </c>
      <c r="N102" s="209" t="s">
        <v>44</v>
      </c>
      <c r="O102" s="43"/>
      <c r="P102" s="210">
        <f>O102*H102</f>
        <v>0</v>
      </c>
      <c r="Q102" s="210">
        <v>0.003</v>
      </c>
      <c r="R102" s="210">
        <f>Q102*H102</f>
        <v>0.14562</v>
      </c>
      <c r="S102" s="210">
        <v>0</v>
      </c>
      <c r="T102" s="211">
        <f>S102*H102</f>
        <v>0</v>
      </c>
      <c r="AR102" s="25" t="s">
        <v>141</v>
      </c>
      <c r="AT102" s="25" t="s">
        <v>136</v>
      </c>
      <c r="AU102" s="25" t="s">
        <v>83</v>
      </c>
      <c r="AY102" s="25" t="s">
        <v>133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5" t="s">
        <v>83</v>
      </c>
      <c r="BK102" s="212">
        <f>ROUND(I102*H102,2)</f>
        <v>0</v>
      </c>
      <c r="BL102" s="25" t="s">
        <v>141</v>
      </c>
      <c r="BM102" s="25" t="s">
        <v>142</v>
      </c>
    </row>
    <row r="103" spans="2:47" s="1" customFormat="1" ht="13.5">
      <c r="B103" s="42"/>
      <c r="C103" s="64"/>
      <c r="D103" s="213" t="s">
        <v>143</v>
      </c>
      <c r="E103" s="64"/>
      <c r="F103" s="214" t="s">
        <v>144</v>
      </c>
      <c r="G103" s="64"/>
      <c r="H103" s="64"/>
      <c r="I103" s="169"/>
      <c r="J103" s="64"/>
      <c r="K103" s="64"/>
      <c r="L103" s="62"/>
      <c r="M103" s="215"/>
      <c r="N103" s="43"/>
      <c r="O103" s="43"/>
      <c r="P103" s="43"/>
      <c r="Q103" s="43"/>
      <c r="R103" s="43"/>
      <c r="S103" s="43"/>
      <c r="T103" s="79"/>
      <c r="AT103" s="25" t="s">
        <v>143</v>
      </c>
      <c r="AU103" s="25" t="s">
        <v>83</v>
      </c>
    </row>
    <row r="104" spans="2:51" s="12" customFormat="1" ht="13.5">
      <c r="B104" s="216"/>
      <c r="C104" s="217"/>
      <c r="D104" s="213" t="s">
        <v>145</v>
      </c>
      <c r="E104" s="218" t="s">
        <v>21</v>
      </c>
      <c r="F104" s="219" t="s">
        <v>146</v>
      </c>
      <c r="G104" s="217"/>
      <c r="H104" s="220" t="s">
        <v>21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145</v>
      </c>
      <c r="AU104" s="226" t="s">
        <v>83</v>
      </c>
      <c r="AV104" s="12" t="s">
        <v>78</v>
      </c>
      <c r="AW104" s="12" t="s">
        <v>35</v>
      </c>
      <c r="AX104" s="12" t="s">
        <v>72</v>
      </c>
      <c r="AY104" s="226" t="s">
        <v>133</v>
      </c>
    </row>
    <row r="105" spans="2:51" s="13" customFormat="1" ht="13.5">
      <c r="B105" s="227"/>
      <c r="C105" s="228"/>
      <c r="D105" s="213" t="s">
        <v>145</v>
      </c>
      <c r="E105" s="229" t="s">
        <v>21</v>
      </c>
      <c r="F105" s="230" t="s">
        <v>147</v>
      </c>
      <c r="G105" s="228"/>
      <c r="H105" s="231">
        <v>3.3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145</v>
      </c>
      <c r="AU105" s="237" t="s">
        <v>83</v>
      </c>
      <c r="AV105" s="13" t="s">
        <v>83</v>
      </c>
      <c r="AW105" s="13" t="s">
        <v>35</v>
      </c>
      <c r="AX105" s="13" t="s">
        <v>72</v>
      </c>
      <c r="AY105" s="237" t="s">
        <v>133</v>
      </c>
    </row>
    <row r="106" spans="2:51" s="13" customFormat="1" ht="13.5">
      <c r="B106" s="227"/>
      <c r="C106" s="228"/>
      <c r="D106" s="213" t="s">
        <v>145</v>
      </c>
      <c r="E106" s="229" t="s">
        <v>21</v>
      </c>
      <c r="F106" s="230" t="s">
        <v>148</v>
      </c>
      <c r="G106" s="228"/>
      <c r="H106" s="231">
        <v>2.725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145</v>
      </c>
      <c r="AU106" s="237" t="s">
        <v>83</v>
      </c>
      <c r="AV106" s="13" t="s">
        <v>83</v>
      </c>
      <c r="AW106" s="13" t="s">
        <v>35</v>
      </c>
      <c r="AX106" s="13" t="s">
        <v>72</v>
      </c>
      <c r="AY106" s="237" t="s">
        <v>133</v>
      </c>
    </row>
    <row r="107" spans="2:51" s="13" customFormat="1" ht="13.5">
      <c r="B107" s="227"/>
      <c r="C107" s="228"/>
      <c r="D107" s="213" t="s">
        <v>145</v>
      </c>
      <c r="E107" s="229" t="s">
        <v>21</v>
      </c>
      <c r="F107" s="230" t="s">
        <v>149</v>
      </c>
      <c r="G107" s="228"/>
      <c r="H107" s="231">
        <v>18.2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145</v>
      </c>
      <c r="AU107" s="237" t="s">
        <v>83</v>
      </c>
      <c r="AV107" s="13" t="s">
        <v>83</v>
      </c>
      <c r="AW107" s="13" t="s">
        <v>35</v>
      </c>
      <c r="AX107" s="13" t="s">
        <v>72</v>
      </c>
      <c r="AY107" s="237" t="s">
        <v>133</v>
      </c>
    </row>
    <row r="108" spans="2:51" s="13" customFormat="1" ht="13.5">
      <c r="B108" s="227"/>
      <c r="C108" s="228"/>
      <c r="D108" s="213" t="s">
        <v>145</v>
      </c>
      <c r="E108" s="229" t="s">
        <v>21</v>
      </c>
      <c r="F108" s="230" t="s">
        <v>150</v>
      </c>
      <c r="G108" s="228"/>
      <c r="H108" s="231">
        <v>1.138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145</v>
      </c>
      <c r="AU108" s="237" t="s">
        <v>83</v>
      </c>
      <c r="AV108" s="13" t="s">
        <v>83</v>
      </c>
      <c r="AW108" s="13" t="s">
        <v>35</v>
      </c>
      <c r="AX108" s="13" t="s">
        <v>72</v>
      </c>
      <c r="AY108" s="237" t="s">
        <v>133</v>
      </c>
    </row>
    <row r="109" spans="2:51" s="13" customFormat="1" ht="13.5">
      <c r="B109" s="227"/>
      <c r="C109" s="228"/>
      <c r="D109" s="213" t="s">
        <v>145</v>
      </c>
      <c r="E109" s="229" t="s">
        <v>21</v>
      </c>
      <c r="F109" s="230" t="s">
        <v>151</v>
      </c>
      <c r="G109" s="228"/>
      <c r="H109" s="231">
        <v>0.525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145</v>
      </c>
      <c r="AU109" s="237" t="s">
        <v>83</v>
      </c>
      <c r="AV109" s="13" t="s">
        <v>83</v>
      </c>
      <c r="AW109" s="13" t="s">
        <v>35</v>
      </c>
      <c r="AX109" s="13" t="s">
        <v>72</v>
      </c>
      <c r="AY109" s="237" t="s">
        <v>133</v>
      </c>
    </row>
    <row r="110" spans="2:51" s="13" customFormat="1" ht="13.5">
      <c r="B110" s="227"/>
      <c r="C110" s="228"/>
      <c r="D110" s="213" t="s">
        <v>145</v>
      </c>
      <c r="E110" s="229" t="s">
        <v>21</v>
      </c>
      <c r="F110" s="230" t="s">
        <v>152</v>
      </c>
      <c r="G110" s="228"/>
      <c r="H110" s="231">
        <v>4.2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145</v>
      </c>
      <c r="AU110" s="237" t="s">
        <v>83</v>
      </c>
      <c r="AV110" s="13" t="s">
        <v>83</v>
      </c>
      <c r="AW110" s="13" t="s">
        <v>35</v>
      </c>
      <c r="AX110" s="13" t="s">
        <v>72</v>
      </c>
      <c r="AY110" s="237" t="s">
        <v>133</v>
      </c>
    </row>
    <row r="111" spans="2:51" s="13" customFormat="1" ht="13.5">
      <c r="B111" s="227"/>
      <c r="C111" s="228"/>
      <c r="D111" s="213" t="s">
        <v>145</v>
      </c>
      <c r="E111" s="229" t="s">
        <v>21</v>
      </c>
      <c r="F111" s="230" t="s">
        <v>153</v>
      </c>
      <c r="G111" s="228"/>
      <c r="H111" s="231">
        <v>3.488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145</v>
      </c>
      <c r="AU111" s="237" t="s">
        <v>83</v>
      </c>
      <c r="AV111" s="13" t="s">
        <v>83</v>
      </c>
      <c r="AW111" s="13" t="s">
        <v>35</v>
      </c>
      <c r="AX111" s="13" t="s">
        <v>72</v>
      </c>
      <c r="AY111" s="237" t="s">
        <v>133</v>
      </c>
    </row>
    <row r="112" spans="2:51" s="13" customFormat="1" ht="13.5">
      <c r="B112" s="227"/>
      <c r="C112" s="228"/>
      <c r="D112" s="213" t="s">
        <v>145</v>
      </c>
      <c r="E112" s="229" t="s">
        <v>21</v>
      </c>
      <c r="F112" s="230" t="s">
        <v>154</v>
      </c>
      <c r="G112" s="228"/>
      <c r="H112" s="231">
        <v>2.125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145</v>
      </c>
      <c r="AU112" s="237" t="s">
        <v>83</v>
      </c>
      <c r="AV112" s="13" t="s">
        <v>83</v>
      </c>
      <c r="AW112" s="13" t="s">
        <v>35</v>
      </c>
      <c r="AX112" s="13" t="s">
        <v>72</v>
      </c>
      <c r="AY112" s="237" t="s">
        <v>133</v>
      </c>
    </row>
    <row r="113" spans="2:51" s="13" customFormat="1" ht="13.5">
      <c r="B113" s="227"/>
      <c r="C113" s="228"/>
      <c r="D113" s="213" t="s">
        <v>145</v>
      </c>
      <c r="E113" s="229" t="s">
        <v>21</v>
      </c>
      <c r="F113" s="230" t="s">
        <v>155</v>
      </c>
      <c r="G113" s="228"/>
      <c r="H113" s="231">
        <v>1.575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145</v>
      </c>
      <c r="AU113" s="237" t="s">
        <v>83</v>
      </c>
      <c r="AV113" s="13" t="s">
        <v>83</v>
      </c>
      <c r="AW113" s="13" t="s">
        <v>35</v>
      </c>
      <c r="AX113" s="13" t="s">
        <v>72</v>
      </c>
      <c r="AY113" s="237" t="s">
        <v>133</v>
      </c>
    </row>
    <row r="114" spans="2:51" s="13" customFormat="1" ht="13.5">
      <c r="B114" s="227"/>
      <c r="C114" s="228"/>
      <c r="D114" s="213" t="s">
        <v>145</v>
      </c>
      <c r="E114" s="229" t="s">
        <v>21</v>
      </c>
      <c r="F114" s="230" t="s">
        <v>156</v>
      </c>
      <c r="G114" s="228"/>
      <c r="H114" s="231">
        <v>2.275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145</v>
      </c>
      <c r="AU114" s="237" t="s">
        <v>83</v>
      </c>
      <c r="AV114" s="13" t="s">
        <v>83</v>
      </c>
      <c r="AW114" s="13" t="s">
        <v>35</v>
      </c>
      <c r="AX114" s="13" t="s">
        <v>72</v>
      </c>
      <c r="AY114" s="237" t="s">
        <v>133</v>
      </c>
    </row>
    <row r="115" spans="2:51" s="14" customFormat="1" ht="13.5">
      <c r="B115" s="238"/>
      <c r="C115" s="239"/>
      <c r="D115" s="213" t="s">
        <v>145</v>
      </c>
      <c r="E115" s="240" t="s">
        <v>21</v>
      </c>
      <c r="F115" s="241" t="s">
        <v>157</v>
      </c>
      <c r="G115" s="239"/>
      <c r="H115" s="242">
        <v>39.551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145</v>
      </c>
      <c r="AU115" s="248" t="s">
        <v>83</v>
      </c>
      <c r="AV115" s="14" t="s">
        <v>158</v>
      </c>
      <c r="AW115" s="14" t="s">
        <v>35</v>
      </c>
      <c r="AX115" s="14" t="s">
        <v>72</v>
      </c>
      <c r="AY115" s="248" t="s">
        <v>133</v>
      </c>
    </row>
    <row r="116" spans="2:51" s="12" customFormat="1" ht="13.5">
      <c r="B116" s="216"/>
      <c r="C116" s="217"/>
      <c r="D116" s="213" t="s">
        <v>145</v>
      </c>
      <c r="E116" s="218" t="s">
        <v>21</v>
      </c>
      <c r="F116" s="219" t="s">
        <v>159</v>
      </c>
      <c r="G116" s="217"/>
      <c r="H116" s="220" t="s">
        <v>21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145</v>
      </c>
      <c r="AU116" s="226" t="s">
        <v>83</v>
      </c>
      <c r="AV116" s="12" t="s">
        <v>78</v>
      </c>
      <c r="AW116" s="12" t="s">
        <v>35</v>
      </c>
      <c r="AX116" s="12" t="s">
        <v>72</v>
      </c>
      <c r="AY116" s="226" t="s">
        <v>133</v>
      </c>
    </row>
    <row r="117" spans="2:51" s="13" customFormat="1" ht="13.5">
      <c r="B117" s="227"/>
      <c r="C117" s="228"/>
      <c r="D117" s="213" t="s">
        <v>145</v>
      </c>
      <c r="E117" s="229" t="s">
        <v>21</v>
      </c>
      <c r="F117" s="230" t="s">
        <v>160</v>
      </c>
      <c r="G117" s="228"/>
      <c r="H117" s="231">
        <v>1.588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145</v>
      </c>
      <c r="AU117" s="237" t="s">
        <v>83</v>
      </c>
      <c r="AV117" s="13" t="s">
        <v>83</v>
      </c>
      <c r="AW117" s="13" t="s">
        <v>35</v>
      </c>
      <c r="AX117" s="13" t="s">
        <v>72</v>
      </c>
      <c r="AY117" s="237" t="s">
        <v>133</v>
      </c>
    </row>
    <row r="118" spans="2:51" s="13" customFormat="1" ht="13.5">
      <c r="B118" s="227"/>
      <c r="C118" s="228"/>
      <c r="D118" s="213" t="s">
        <v>145</v>
      </c>
      <c r="E118" s="229" t="s">
        <v>21</v>
      </c>
      <c r="F118" s="230" t="s">
        <v>161</v>
      </c>
      <c r="G118" s="228"/>
      <c r="H118" s="231">
        <v>1.663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145</v>
      </c>
      <c r="AU118" s="237" t="s">
        <v>83</v>
      </c>
      <c r="AV118" s="13" t="s">
        <v>83</v>
      </c>
      <c r="AW118" s="13" t="s">
        <v>35</v>
      </c>
      <c r="AX118" s="13" t="s">
        <v>72</v>
      </c>
      <c r="AY118" s="237" t="s">
        <v>133</v>
      </c>
    </row>
    <row r="119" spans="2:51" s="13" customFormat="1" ht="13.5">
      <c r="B119" s="227"/>
      <c r="C119" s="228"/>
      <c r="D119" s="213" t="s">
        <v>145</v>
      </c>
      <c r="E119" s="229" t="s">
        <v>21</v>
      </c>
      <c r="F119" s="230" t="s">
        <v>162</v>
      </c>
      <c r="G119" s="228"/>
      <c r="H119" s="231">
        <v>1.6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145</v>
      </c>
      <c r="AU119" s="237" t="s">
        <v>83</v>
      </c>
      <c r="AV119" s="13" t="s">
        <v>83</v>
      </c>
      <c r="AW119" s="13" t="s">
        <v>35</v>
      </c>
      <c r="AX119" s="13" t="s">
        <v>72</v>
      </c>
      <c r="AY119" s="237" t="s">
        <v>133</v>
      </c>
    </row>
    <row r="120" spans="2:51" s="13" customFormat="1" ht="13.5">
      <c r="B120" s="227"/>
      <c r="C120" s="228"/>
      <c r="D120" s="213" t="s">
        <v>145</v>
      </c>
      <c r="E120" s="229" t="s">
        <v>21</v>
      </c>
      <c r="F120" s="230" t="s">
        <v>163</v>
      </c>
      <c r="G120" s="228"/>
      <c r="H120" s="231">
        <v>1.55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145</v>
      </c>
      <c r="AU120" s="237" t="s">
        <v>83</v>
      </c>
      <c r="AV120" s="13" t="s">
        <v>83</v>
      </c>
      <c r="AW120" s="13" t="s">
        <v>35</v>
      </c>
      <c r="AX120" s="13" t="s">
        <v>72</v>
      </c>
      <c r="AY120" s="237" t="s">
        <v>133</v>
      </c>
    </row>
    <row r="121" spans="2:51" s="13" customFormat="1" ht="13.5">
      <c r="B121" s="227"/>
      <c r="C121" s="228"/>
      <c r="D121" s="213" t="s">
        <v>145</v>
      </c>
      <c r="E121" s="229" t="s">
        <v>21</v>
      </c>
      <c r="F121" s="230" t="s">
        <v>164</v>
      </c>
      <c r="G121" s="228"/>
      <c r="H121" s="231">
        <v>1.413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145</v>
      </c>
      <c r="AU121" s="237" t="s">
        <v>83</v>
      </c>
      <c r="AV121" s="13" t="s">
        <v>83</v>
      </c>
      <c r="AW121" s="13" t="s">
        <v>35</v>
      </c>
      <c r="AX121" s="13" t="s">
        <v>72</v>
      </c>
      <c r="AY121" s="237" t="s">
        <v>133</v>
      </c>
    </row>
    <row r="122" spans="2:51" s="13" customFormat="1" ht="13.5">
      <c r="B122" s="227"/>
      <c r="C122" s="228"/>
      <c r="D122" s="213" t="s">
        <v>145</v>
      </c>
      <c r="E122" s="229" t="s">
        <v>21</v>
      </c>
      <c r="F122" s="230" t="s">
        <v>165</v>
      </c>
      <c r="G122" s="228"/>
      <c r="H122" s="231">
        <v>1.175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145</v>
      </c>
      <c r="AU122" s="237" t="s">
        <v>83</v>
      </c>
      <c r="AV122" s="13" t="s">
        <v>83</v>
      </c>
      <c r="AW122" s="13" t="s">
        <v>35</v>
      </c>
      <c r="AX122" s="13" t="s">
        <v>72</v>
      </c>
      <c r="AY122" s="237" t="s">
        <v>133</v>
      </c>
    </row>
    <row r="123" spans="2:51" s="14" customFormat="1" ht="13.5">
      <c r="B123" s="238"/>
      <c r="C123" s="239"/>
      <c r="D123" s="213" t="s">
        <v>145</v>
      </c>
      <c r="E123" s="240" t="s">
        <v>21</v>
      </c>
      <c r="F123" s="241" t="s">
        <v>157</v>
      </c>
      <c r="G123" s="239"/>
      <c r="H123" s="242">
        <v>8.989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AT123" s="248" t="s">
        <v>145</v>
      </c>
      <c r="AU123" s="248" t="s">
        <v>83</v>
      </c>
      <c r="AV123" s="14" t="s">
        <v>158</v>
      </c>
      <c r="AW123" s="14" t="s">
        <v>35</v>
      </c>
      <c r="AX123" s="14" t="s">
        <v>72</v>
      </c>
      <c r="AY123" s="248" t="s">
        <v>133</v>
      </c>
    </row>
    <row r="124" spans="2:51" s="15" customFormat="1" ht="13.5">
      <c r="B124" s="249"/>
      <c r="C124" s="250"/>
      <c r="D124" s="251" t="s">
        <v>145</v>
      </c>
      <c r="E124" s="252" t="s">
        <v>21</v>
      </c>
      <c r="F124" s="253" t="s">
        <v>166</v>
      </c>
      <c r="G124" s="250"/>
      <c r="H124" s="254">
        <v>48.54</v>
      </c>
      <c r="I124" s="255"/>
      <c r="J124" s="250"/>
      <c r="K124" s="250"/>
      <c r="L124" s="256"/>
      <c r="M124" s="257"/>
      <c r="N124" s="258"/>
      <c r="O124" s="258"/>
      <c r="P124" s="258"/>
      <c r="Q124" s="258"/>
      <c r="R124" s="258"/>
      <c r="S124" s="258"/>
      <c r="T124" s="259"/>
      <c r="AT124" s="260" t="s">
        <v>145</v>
      </c>
      <c r="AU124" s="260" t="s">
        <v>83</v>
      </c>
      <c r="AV124" s="15" t="s">
        <v>141</v>
      </c>
      <c r="AW124" s="15" t="s">
        <v>35</v>
      </c>
      <c r="AX124" s="15" t="s">
        <v>78</v>
      </c>
      <c r="AY124" s="260" t="s">
        <v>133</v>
      </c>
    </row>
    <row r="125" spans="2:65" s="1" customFormat="1" ht="22.5" customHeight="1">
      <c r="B125" s="42"/>
      <c r="C125" s="201" t="s">
        <v>83</v>
      </c>
      <c r="D125" s="201" t="s">
        <v>136</v>
      </c>
      <c r="E125" s="202" t="s">
        <v>167</v>
      </c>
      <c r="F125" s="203" t="s">
        <v>168</v>
      </c>
      <c r="G125" s="204" t="s">
        <v>139</v>
      </c>
      <c r="H125" s="205">
        <v>29.125</v>
      </c>
      <c r="I125" s="206"/>
      <c r="J125" s="207">
        <f>ROUND(I125*H125,2)</f>
        <v>0</v>
      </c>
      <c r="K125" s="203" t="s">
        <v>140</v>
      </c>
      <c r="L125" s="62"/>
      <c r="M125" s="208" t="s">
        <v>21</v>
      </c>
      <c r="N125" s="209" t="s">
        <v>44</v>
      </c>
      <c r="O125" s="43"/>
      <c r="P125" s="210">
        <f>O125*H125</f>
        <v>0</v>
      </c>
      <c r="Q125" s="210">
        <v>0.0156</v>
      </c>
      <c r="R125" s="210">
        <f>Q125*H125</f>
        <v>0.45435</v>
      </c>
      <c r="S125" s="210">
        <v>0</v>
      </c>
      <c r="T125" s="211">
        <f>S125*H125</f>
        <v>0</v>
      </c>
      <c r="AR125" s="25" t="s">
        <v>141</v>
      </c>
      <c r="AT125" s="25" t="s">
        <v>136</v>
      </c>
      <c r="AU125" s="25" t="s">
        <v>83</v>
      </c>
      <c r="AY125" s="25" t="s">
        <v>133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25" t="s">
        <v>83</v>
      </c>
      <c r="BK125" s="212">
        <f>ROUND(I125*H125,2)</f>
        <v>0</v>
      </c>
      <c r="BL125" s="25" t="s">
        <v>141</v>
      </c>
      <c r="BM125" s="25" t="s">
        <v>169</v>
      </c>
    </row>
    <row r="126" spans="2:47" s="1" customFormat="1" ht="27">
      <c r="B126" s="42"/>
      <c r="C126" s="64"/>
      <c r="D126" s="213" t="s">
        <v>143</v>
      </c>
      <c r="E126" s="64"/>
      <c r="F126" s="214" t="s">
        <v>170</v>
      </c>
      <c r="G126" s="64"/>
      <c r="H126" s="64"/>
      <c r="I126" s="169"/>
      <c r="J126" s="64"/>
      <c r="K126" s="64"/>
      <c r="L126" s="62"/>
      <c r="M126" s="215"/>
      <c r="N126" s="43"/>
      <c r="O126" s="43"/>
      <c r="P126" s="43"/>
      <c r="Q126" s="43"/>
      <c r="R126" s="43"/>
      <c r="S126" s="43"/>
      <c r="T126" s="79"/>
      <c r="AT126" s="25" t="s">
        <v>143</v>
      </c>
      <c r="AU126" s="25" t="s">
        <v>83</v>
      </c>
    </row>
    <row r="127" spans="2:51" s="12" customFormat="1" ht="13.5">
      <c r="B127" s="216"/>
      <c r="C127" s="217"/>
      <c r="D127" s="213" t="s">
        <v>145</v>
      </c>
      <c r="E127" s="218" t="s">
        <v>21</v>
      </c>
      <c r="F127" s="219" t="s">
        <v>146</v>
      </c>
      <c r="G127" s="217"/>
      <c r="H127" s="220" t="s">
        <v>21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145</v>
      </c>
      <c r="AU127" s="226" t="s">
        <v>83</v>
      </c>
      <c r="AV127" s="12" t="s">
        <v>78</v>
      </c>
      <c r="AW127" s="12" t="s">
        <v>35</v>
      </c>
      <c r="AX127" s="12" t="s">
        <v>72</v>
      </c>
      <c r="AY127" s="226" t="s">
        <v>133</v>
      </c>
    </row>
    <row r="128" spans="2:51" s="13" customFormat="1" ht="13.5">
      <c r="B128" s="227"/>
      <c r="C128" s="228"/>
      <c r="D128" s="213" t="s">
        <v>145</v>
      </c>
      <c r="E128" s="229" t="s">
        <v>21</v>
      </c>
      <c r="F128" s="230" t="s">
        <v>171</v>
      </c>
      <c r="G128" s="228"/>
      <c r="H128" s="231">
        <v>1.98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145</v>
      </c>
      <c r="AU128" s="237" t="s">
        <v>83</v>
      </c>
      <c r="AV128" s="13" t="s">
        <v>83</v>
      </c>
      <c r="AW128" s="13" t="s">
        <v>35</v>
      </c>
      <c r="AX128" s="13" t="s">
        <v>72</v>
      </c>
      <c r="AY128" s="237" t="s">
        <v>133</v>
      </c>
    </row>
    <row r="129" spans="2:51" s="13" customFormat="1" ht="13.5">
      <c r="B129" s="227"/>
      <c r="C129" s="228"/>
      <c r="D129" s="213" t="s">
        <v>145</v>
      </c>
      <c r="E129" s="229" t="s">
        <v>21</v>
      </c>
      <c r="F129" s="230" t="s">
        <v>172</v>
      </c>
      <c r="G129" s="228"/>
      <c r="H129" s="231">
        <v>1.635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145</v>
      </c>
      <c r="AU129" s="237" t="s">
        <v>83</v>
      </c>
      <c r="AV129" s="13" t="s">
        <v>83</v>
      </c>
      <c r="AW129" s="13" t="s">
        <v>35</v>
      </c>
      <c r="AX129" s="13" t="s">
        <v>72</v>
      </c>
      <c r="AY129" s="237" t="s">
        <v>133</v>
      </c>
    </row>
    <row r="130" spans="2:51" s="13" customFormat="1" ht="13.5">
      <c r="B130" s="227"/>
      <c r="C130" s="228"/>
      <c r="D130" s="213" t="s">
        <v>145</v>
      </c>
      <c r="E130" s="229" t="s">
        <v>21</v>
      </c>
      <c r="F130" s="230" t="s">
        <v>173</v>
      </c>
      <c r="G130" s="228"/>
      <c r="H130" s="231">
        <v>10.92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145</v>
      </c>
      <c r="AU130" s="237" t="s">
        <v>83</v>
      </c>
      <c r="AV130" s="13" t="s">
        <v>83</v>
      </c>
      <c r="AW130" s="13" t="s">
        <v>35</v>
      </c>
      <c r="AX130" s="13" t="s">
        <v>72</v>
      </c>
      <c r="AY130" s="237" t="s">
        <v>133</v>
      </c>
    </row>
    <row r="131" spans="2:51" s="13" customFormat="1" ht="13.5">
      <c r="B131" s="227"/>
      <c r="C131" s="228"/>
      <c r="D131" s="213" t="s">
        <v>145</v>
      </c>
      <c r="E131" s="229" t="s">
        <v>21</v>
      </c>
      <c r="F131" s="230" t="s">
        <v>174</v>
      </c>
      <c r="G131" s="228"/>
      <c r="H131" s="231">
        <v>0.683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145</v>
      </c>
      <c r="AU131" s="237" t="s">
        <v>83</v>
      </c>
      <c r="AV131" s="13" t="s">
        <v>83</v>
      </c>
      <c r="AW131" s="13" t="s">
        <v>35</v>
      </c>
      <c r="AX131" s="13" t="s">
        <v>72</v>
      </c>
      <c r="AY131" s="237" t="s">
        <v>133</v>
      </c>
    </row>
    <row r="132" spans="2:51" s="13" customFormat="1" ht="13.5">
      <c r="B132" s="227"/>
      <c r="C132" s="228"/>
      <c r="D132" s="213" t="s">
        <v>145</v>
      </c>
      <c r="E132" s="229" t="s">
        <v>21</v>
      </c>
      <c r="F132" s="230" t="s">
        <v>175</v>
      </c>
      <c r="G132" s="228"/>
      <c r="H132" s="231">
        <v>0.315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145</v>
      </c>
      <c r="AU132" s="237" t="s">
        <v>83</v>
      </c>
      <c r="AV132" s="13" t="s">
        <v>83</v>
      </c>
      <c r="AW132" s="13" t="s">
        <v>35</v>
      </c>
      <c r="AX132" s="13" t="s">
        <v>72</v>
      </c>
      <c r="AY132" s="237" t="s">
        <v>133</v>
      </c>
    </row>
    <row r="133" spans="2:51" s="13" customFormat="1" ht="13.5">
      <c r="B133" s="227"/>
      <c r="C133" s="228"/>
      <c r="D133" s="213" t="s">
        <v>145</v>
      </c>
      <c r="E133" s="229" t="s">
        <v>21</v>
      </c>
      <c r="F133" s="230" t="s">
        <v>176</v>
      </c>
      <c r="G133" s="228"/>
      <c r="H133" s="231">
        <v>2.52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145</v>
      </c>
      <c r="AU133" s="237" t="s">
        <v>83</v>
      </c>
      <c r="AV133" s="13" t="s">
        <v>83</v>
      </c>
      <c r="AW133" s="13" t="s">
        <v>35</v>
      </c>
      <c r="AX133" s="13" t="s">
        <v>72</v>
      </c>
      <c r="AY133" s="237" t="s">
        <v>133</v>
      </c>
    </row>
    <row r="134" spans="2:51" s="13" customFormat="1" ht="13.5">
      <c r="B134" s="227"/>
      <c r="C134" s="228"/>
      <c r="D134" s="213" t="s">
        <v>145</v>
      </c>
      <c r="E134" s="229" t="s">
        <v>21</v>
      </c>
      <c r="F134" s="230" t="s">
        <v>177</v>
      </c>
      <c r="G134" s="228"/>
      <c r="H134" s="231">
        <v>2.093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145</v>
      </c>
      <c r="AU134" s="237" t="s">
        <v>83</v>
      </c>
      <c r="AV134" s="13" t="s">
        <v>83</v>
      </c>
      <c r="AW134" s="13" t="s">
        <v>35</v>
      </c>
      <c r="AX134" s="13" t="s">
        <v>72</v>
      </c>
      <c r="AY134" s="237" t="s">
        <v>133</v>
      </c>
    </row>
    <row r="135" spans="2:51" s="13" customFormat="1" ht="13.5">
      <c r="B135" s="227"/>
      <c r="C135" s="228"/>
      <c r="D135" s="213" t="s">
        <v>145</v>
      </c>
      <c r="E135" s="229" t="s">
        <v>21</v>
      </c>
      <c r="F135" s="230" t="s">
        <v>178</v>
      </c>
      <c r="G135" s="228"/>
      <c r="H135" s="231">
        <v>1.275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145</v>
      </c>
      <c r="AU135" s="237" t="s">
        <v>83</v>
      </c>
      <c r="AV135" s="13" t="s">
        <v>83</v>
      </c>
      <c r="AW135" s="13" t="s">
        <v>35</v>
      </c>
      <c r="AX135" s="13" t="s">
        <v>72</v>
      </c>
      <c r="AY135" s="237" t="s">
        <v>133</v>
      </c>
    </row>
    <row r="136" spans="2:51" s="13" customFormat="1" ht="13.5">
      <c r="B136" s="227"/>
      <c r="C136" s="228"/>
      <c r="D136" s="213" t="s">
        <v>145</v>
      </c>
      <c r="E136" s="229" t="s">
        <v>21</v>
      </c>
      <c r="F136" s="230" t="s">
        <v>179</v>
      </c>
      <c r="G136" s="228"/>
      <c r="H136" s="231">
        <v>0.945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145</v>
      </c>
      <c r="AU136" s="237" t="s">
        <v>83</v>
      </c>
      <c r="AV136" s="13" t="s">
        <v>83</v>
      </c>
      <c r="AW136" s="13" t="s">
        <v>35</v>
      </c>
      <c r="AX136" s="13" t="s">
        <v>72</v>
      </c>
      <c r="AY136" s="237" t="s">
        <v>133</v>
      </c>
    </row>
    <row r="137" spans="2:51" s="13" customFormat="1" ht="13.5">
      <c r="B137" s="227"/>
      <c r="C137" s="228"/>
      <c r="D137" s="213" t="s">
        <v>145</v>
      </c>
      <c r="E137" s="229" t="s">
        <v>21</v>
      </c>
      <c r="F137" s="230" t="s">
        <v>180</v>
      </c>
      <c r="G137" s="228"/>
      <c r="H137" s="231">
        <v>1.365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145</v>
      </c>
      <c r="AU137" s="237" t="s">
        <v>83</v>
      </c>
      <c r="AV137" s="13" t="s">
        <v>83</v>
      </c>
      <c r="AW137" s="13" t="s">
        <v>35</v>
      </c>
      <c r="AX137" s="13" t="s">
        <v>72</v>
      </c>
      <c r="AY137" s="237" t="s">
        <v>133</v>
      </c>
    </row>
    <row r="138" spans="2:51" s="14" customFormat="1" ht="13.5">
      <c r="B138" s="238"/>
      <c r="C138" s="239"/>
      <c r="D138" s="213" t="s">
        <v>145</v>
      </c>
      <c r="E138" s="240" t="s">
        <v>21</v>
      </c>
      <c r="F138" s="241" t="s">
        <v>157</v>
      </c>
      <c r="G138" s="239"/>
      <c r="H138" s="242">
        <v>23.731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145</v>
      </c>
      <c r="AU138" s="248" t="s">
        <v>83</v>
      </c>
      <c r="AV138" s="14" t="s">
        <v>158</v>
      </c>
      <c r="AW138" s="14" t="s">
        <v>35</v>
      </c>
      <c r="AX138" s="14" t="s">
        <v>72</v>
      </c>
      <c r="AY138" s="248" t="s">
        <v>133</v>
      </c>
    </row>
    <row r="139" spans="2:51" s="12" customFormat="1" ht="13.5">
      <c r="B139" s="216"/>
      <c r="C139" s="217"/>
      <c r="D139" s="213" t="s">
        <v>145</v>
      </c>
      <c r="E139" s="218" t="s">
        <v>21</v>
      </c>
      <c r="F139" s="219" t="s">
        <v>159</v>
      </c>
      <c r="G139" s="217"/>
      <c r="H139" s="220" t="s">
        <v>21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145</v>
      </c>
      <c r="AU139" s="226" t="s">
        <v>83</v>
      </c>
      <c r="AV139" s="12" t="s">
        <v>78</v>
      </c>
      <c r="AW139" s="12" t="s">
        <v>35</v>
      </c>
      <c r="AX139" s="12" t="s">
        <v>72</v>
      </c>
      <c r="AY139" s="226" t="s">
        <v>133</v>
      </c>
    </row>
    <row r="140" spans="2:51" s="13" customFormat="1" ht="13.5">
      <c r="B140" s="227"/>
      <c r="C140" s="228"/>
      <c r="D140" s="213" t="s">
        <v>145</v>
      </c>
      <c r="E140" s="229" t="s">
        <v>21</v>
      </c>
      <c r="F140" s="230" t="s">
        <v>181</v>
      </c>
      <c r="G140" s="228"/>
      <c r="H140" s="231">
        <v>0.953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145</v>
      </c>
      <c r="AU140" s="237" t="s">
        <v>83</v>
      </c>
      <c r="AV140" s="13" t="s">
        <v>83</v>
      </c>
      <c r="AW140" s="13" t="s">
        <v>35</v>
      </c>
      <c r="AX140" s="13" t="s">
        <v>72</v>
      </c>
      <c r="AY140" s="237" t="s">
        <v>133</v>
      </c>
    </row>
    <row r="141" spans="2:51" s="13" customFormat="1" ht="13.5">
      <c r="B141" s="227"/>
      <c r="C141" s="228"/>
      <c r="D141" s="213" t="s">
        <v>145</v>
      </c>
      <c r="E141" s="229" t="s">
        <v>21</v>
      </c>
      <c r="F141" s="230" t="s">
        <v>182</v>
      </c>
      <c r="G141" s="228"/>
      <c r="H141" s="231">
        <v>0.998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145</v>
      </c>
      <c r="AU141" s="237" t="s">
        <v>83</v>
      </c>
      <c r="AV141" s="13" t="s">
        <v>83</v>
      </c>
      <c r="AW141" s="13" t="s">
        <v>35</v>
      </c>
      <c r="AX141" s="13" t="s">
        <v>72</v>
      </c>
      <c r="AY141" s="237" t="s">
        <v>133</v>
      </c>
    </row>
    <row r="142" spans="2:51" s="13" customFormat="1" ht="13.5">
      <c r="B142" s="227"/>
      <c r="C142" s="228"/>
      <c r="D142" s="213" t="s">
        <v>145</v>
      </c>
      <c r="E142" s="229" t="s">
        <v>21</v>
      </c>
      <c r="F142" s="230" t="s">
        <v>183</v>
      </c>
      <c r="G142" s="228"/>
      <c r="H142" s="231">
        <v>0.96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145</v>
      </c>
      <c r="AU142" s="237" t="s">
        <v>83</v>
      </c>
      <c r="AV142" s="13" t="s">
        <v>83</v>
      </c>
      <c r="AW142" s="13" t="s">
        <v>35</v>
      </c>
      <c r="AX142" s="13" t="s">
        <v>72</v>
      </c>
      <c r="AY142" s="237" t="s">
        <v>133</v>
      </c>
    </row>
    <row r="143" spans="2:51" s="13" customFormat="1" ht="13.5">
      <c r="B143" s="227"/>
      <c r="C143" s="228"/>
      <c r="D143" s="213" t="s">
        <v>145</v>
      </c>
      <c r="E143" s="229" t="s">
        <v>21</v>
      </c>
      <c r="F143" s="230" t="s">
        <v>184</v>
      </c>
      <c r="G143" s="228"/>
      <c r="H143" s="231">
        <v>0.93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145</v>
      </c>
      <c r="AU143" s="237" t="s">
        <v>83</v>
      </c>
      <c r="AV143" s="13" t="s">
        <v>83</v>
      </c>
      <c r="AW143" s="13" t="s">
        <v>35</v>
      </c>
      <c r="AX143" s="13" t="s">
        <v>72</v>
      </c>
      <c r="AY143" s="237" t="s">
        <v>133</v>
      </c>
    </row>
    <row r="144" spans="2:51" s="13" customFormat="1" ht="13.5">
      <c r="B144" s="227"/>
      <c r="C144" s="228"/>
      <c r="D144" s="213" t="s">
        <v>145</v>
      </c>
      <c r="E144" s="229" t="s">
        <v>21</v>
      </c>
      <c r="F144" s="230" t="s">
        <v>185</v>
      </c>
      <c r="G144" s="228"/>
      <c r="H144" s="231">
        <v>0.848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145</v>
      </c>
      <c r="AU144" s="237" t="s">
        <v>83</v>
      </c>
      <c r="AV144" s="13" t="s">
        <v>83</v>
      </c>
      <c r="AW144" s="13" t="s">
        <v>35</v>
      </c>
      <c r="AX144" s="13" t="s">
        <v>72</v>
      </c>
      <c r="AY144" s="237" t="s">
        <v>133</v>
      </c>
    </row>
    <row r="145" spans="2:51" s="13" customFormat="1" ht="13.5">
      <c r="B145" s="227"/>
      <c r="C145" s="228"/>
      <c r="D145" s="213" t="s">
        <v>145</v>
      </c>
      <c r="E145" s="229" t="s">
        <v>21</v>
      </c>
      <c r="F145" s="230" t="s">
        <v>186</v>
      </c>
      <c r="G145" s="228"/>
      <c r="H145" s="231">
        <v>0.705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145</v>
      </c>
      <c r="AU145" s="237" t="s">
        <v>83</v>
      </c>
      <c r="AV145" s="13" t="s">
        <v>83</v>
      </c>
      <c r="AW145" s="13" t="s">
        <v>35</v>
      </c>
      <c r="AX145" s="13" t="s">
        <v>72</v>
      </c>
      <c r="AY145" s="237" t="s">
        <v>133</v>
      </c>
    </row>
    <row r="146" spans="2:51" s="14" customFormat="1" ht="13.5">
      <c r="B146" s="238"/>
      <c r="C146" s="239"/>
      <c r="D146" s="213" t="s">
        <v>145</v>
      </c>
      <c r="E146" s="240" t="s">
        <v>21</v>
      </c>
      <c r="F146" s="241" t="s">
        <v>157</v>
      </c>
      <c r="G146" s="239"/>
      <c r="H146" s="242">
        <v>5.394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145</v>
      </c>
      <c r="AU146" s="248" t="s">
        <v>83</v>
      </c>
      <c r="AV146" s="14" t="s">
        <v>158</v>
      </c>
      <c r="AW146" s="14" t="s">
        <v>35</v>
      </c>
      <c r="AX146" s="14" t="s">
        <v>72</v>
      </c>
      <c r="AY146" s="248" t="s">
        <v>133</v>
      </c>
    </row>
    <row r="147" spans="2:51" s="15" customFormat="1" ht="13.5">
      <c r="B147" s="249"/>
      <c r="C147" s="250"/>
      <c r="D147" s="251" t="s">
        <v>145</v>
      </c>
      <c r="E147" s="252" t="s">
        <v>21</v>
      </c>
      <c r="F147" s="253" t="s">
        <v>166</v>
      </c>
      <c r="G147" s="250"/>
      <c r="H147" s="254">
        <v>29.125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AT147" s="260" t="s">
        <v>145</v>
      </c>
      <c r="AU147" s="260" t="s">
        <v>83</v>
      </c>
      <c r="AV147" s="15" t="s">
        <v>141</v>
      </c>
      <c r="AW147" s="15" t="s">
        <v>35</v>
      </c>
      <c r="AX147" s="15" t="s">
        <v>78</v>
      </c>
      <c r="AY147" s="260" t="s">
        <v>133</v>
      </c>
    </row>
    <row r="148" spans="2:65" s="1" customFormat="1" ht="22.5" customHeight="1">
      <c r="B148" s="42"/>
      <c r="C148" s="201" t="s">
        <v>158</v>
      </c>
      <c r="D148" s="201" t="s">
        <v>136</v>
      </c>
      <c r="E148" s="202" t="s">
        <v>187</v>
      </c>
      <c r="F148" s="203" t="s">
        <v>188</v>
      </c>
      <c r="G148" s="204" t="s">
        <v>139</v>
      </c>
      <c r="H148" s="205">
        <v>150</v>
      </c>
      <c r="I148" s="206"/>
      <c r="J148" s="207">
        <f>ROUND(I148*H148,2)</f>
        <v>0</v>
      </c>
      <c r="K148" s="203" t="s">
        <v>140</v>
      </c>
      <c r="L148" s="62"/>
      <c r="M148" s="208" t="s">
        <v>21</v>
      </c>
      <c r="N148" s="209" t="s">
        <v>44</v>
      </c>
      <c r="O148" s="43"/>
      <c r="P148" s="210">
        <f>O148*H148</f>
        <v>0</v>
      </c>
      <c r="Q148" s="210">
        <v>0.00012</v>
      </c>
      <c r="R148" s="210">
        <f>Q148*H148</f>
        <v>0.018000000000000002</v>
      </c>
      <c r="S148" s="210">
        <v>0</v>
      </c>
      <c r="T148" s="211">
        <f>S148*H148</f>
        <v>0</v>
      </c>
      <c r="AR148" s="25" t="s">
        <v>141</v>
      </c>
      <c r="AT148" s="25" t="s">
        <v>136</v>
      </c>
      <c r="AU148" s="25" t="s">
        <v>83</v>
      </c>
      <c r="AY148" s="25" t="s">
        <v>133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5" t="s">
        <v>83</v>
      </c>
      <c r="BK148" s="212">
        <f>ROUND(I148*H148,2)</f>
        <v>0</v>
      </c>
      <c r="BL148" s="25" t="s">
        <v>141</v>
      </c>
      <c r="BM148" s="25" t="s">
        <v>189</v>
      </c>
    </row>
    <row r="149" spans="2:47" s="1" customFormat="1" ht="27">
      <c r="B149" s="42"/>
      <c r="C149" s="64"/>
      <c r="D149" s="213" t="s">
        <v>143</v>
      </c>
      <c r="E149" s="64"/>
      <c r="F149" s="214" t="s">
        <v>190</v>
      </c>
      <c r="G149" s="64"/>
      <c r="H149" s="64"/>
      <c r="I149" s="169"/>
      <c r="J149" s="64"/>
      <c r="K149" s="64"/>
      <c r="L149" s="62"/>
      <c r="M149" s="215"/>
      <c r="N149" s="43"/>
      <c r="O149" s="43"/>
      <c r="P149" s="43"/>
      <c r="Q149" s="43"/>
      <c r="R149" s="43"/>
      <c r="S149" s="43"/>
      <c r="T149" s="79"/>
      <c r="AT149" s="25" t="s">
        <v>143</v>
      </c>
      <c r="AU149" s="25" t="s">
        <v>83</v>
      </c>
    </row>
    <row r="150" spans="2:51" s="12" customFormat="1" ht="27">
      <c r="B150" s="216"/>
      <c r="C150" s="217"/>
      <c r="D150" s="213" t="s">
        <v>145</v>
      </c>
      <c r="E150" s="218" t="s">
        <v>21</v>
      </c>
      <c r="F150" s="219" t="s">
        <v>191</v>
      </c>
      <c r="G150" s="217"/>
      <c r="H150" s="220" t="s">
        <v>21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145</v>
      </c>
      <c r="AU150" s="226" t="s">
        <v>83</v>
      </c>
      <c r="AV150" s="12" t="s">
        <v>78</v>
      </c>
      <c r="AW150" s="12" t="s">
        <v>35</v>
      </c>
      <c r="AX150" s="12" t="s">
        <v>72</v>
      </c>
      <c r="AY150" s="226" t="s">
        <v>133</v>
      </c>
    </row>
    <row r="151" spans="2:51" s="13" customFormat="1" ht="13.5">
      <c r="B151" s="227"/>
      <c r="C151" s="228"/>
      <c r="D151" s="251" t="s">
        <v>145</v>
      </c>
      <c r="E151" s="261" t="s">
        <v>21</v>
      </c>
      <c r="F151" s="262" t="s">
        <v>192</v>
      </c>
      <c r="G151" s="228"/>
      <c r="H151" s="263">
        <v>150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145</v>
      </c>
      <c r="AU151" s="237" t="s">
        <v>83</v>
      </c>
      <c r="AV151" s="13" t="s">
        <v>83</v>
      </c>
      <c r="AW151" s="13" t="s">
        <v>35</v>
      </c>
      <c r="AX151" s="13" t="s">
        <v>78</v>
      </c>
      <c r="AY151" s="237" t="s">
        <v>133</v>
      </c>
    </row>
    <row r="152" spans="2:65" s="1" customFormat="1" ht="22.5" customHeight="1">
      <c r="B152" s="42"/>
      <c r="C152" s="201" t="s">
        <v>141</v>
      </c>
      <c r="D152" s="201" t="s">
        <v>136</v>
      </c>
      <c r="E152" s="202" t="s">
        <v>193</v>
      </c>
      <c r="F152" s="203" t="s">
        <v>194</v>
      </c>
      <c r="G152" s="204" t="s">
        <v>139</v>
      </c>
      <c r="H152" s="205">
        <v>66.578</v>
      </c>
      <c r="I152" s="206"/>
      <c r="J152" s="207">
        <f>ROUND(I152*H152,2)</f>
        <v>0</v>
      </c>
      <c r="K152" s="203" t="s">
        <v>140</v>
      </c>
      <c r="L152" s="62"/>
      <c r="M152" s="208" t="s">
        <v>21</v>
      </c>
      <c r="N152" s="209" t="s">
        <v>44</v>
      </c>
      <c r="O152" s="43"/>
      <c r="P152" s="210">
        <f>O152*H152</f>
        <v>0</v>
      </c>
      <c r="Q152" s="210">
        <v>0.00024</v>
      </c>
      <c r="R152" s="210">
        <f>Q152*H152</f>
        <v>0.015978720000000002</v>
      </c>
      <c r="S152" s="210">
        <v>0</v>
      </c>
      <c r="T152" s="211">
        <f>S152*H152</f>
        <v>0</v>
      </c>
      <c r="AR152" s="25" t="s">
        <v>141</v>
      </c>
      <c r="AT152" s="25" t="s">
        <v>136</v>
      </c>
      <c r="AU152" s="25" t="s">
        <v>83</v>
      </c>
      <c r="AY152" s="25" t="s">
        <v>133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25" t="s">
        <v>83</v>
      </c>
      <c r="BK152" s="212">
        <f>ROUND(I152*H152,2)</f>
        <v>0</v>
      </c>
      <c r="BL152" s="25" t="s">
        <v>141</v>
      </c>
      <c r="BM152" s="25" t="s">
        <v>195</v>
      </c>
    </row>
    <row r="153" spans="2:47" s="1" customFormat="1" ht="40.5">
      <c r="B153" s="42"/>
      <c r="C153" s="64"/>
      <c r="D153" s="213" t="s">
        <v>143</v>
      </c>
      <c r="E153" s="64"/>
      <c r="F153" s="214" t="s">
        <v>196</v>
      </c>
      <c r="G153" s="64"/>
      <c r="H153" s="64"/>
      <c r="I153" s="169"/>
      <c r="J153" s="64"/>
      <c r="K153" s="64"/>
      <c r="L153" s="62"/>
      <c r="M153" s="215"/>
      <c r="N153" s="43"/>
      <c r="O153" s="43"/>
      <c r="P153" s="43"/>
      <c r="Q153" s="43"/>
      <c r="R153" s="43"/>
      <c r="S153" s="43"/>
      <c r="T153" s="79"/>
      <c r="AT153" s="25" t="s">
        <v>143</v>
      </c>
      <c r="AU153" s="25" t="s">
        <v>83</v>
      </c>
    </row>
    <row r="154" spans="2:51" s="12" customFormat="1" ht="13.5">
      <c r="B154" s="216"/>
      <c r="C154" s="217"/>
      <c r="D154" s="213" t="s">
        <v>145</v>
      </c>
      <c r="E154" s="218" t="s">
        <v>21</v>
      </c>
      <c r="F154" s="219" t="s">
        <v>146</v>
      </c>
      <c r="G154" s="217"/>
      <c r="H154" s="220" t="s">
        <v>21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145</v>
      </c>
      <c r="AU154" s="226" t="s">
        <v>83</v>
      </c>
      <c r="AV154" s="12" t="s">
        <v>78</v>
      </c>
      <c r="AW154" s="12" t="s">
        <v>35</v>
      </c>
      <c r="AX154" s="12" t="s">
        <v>72</v>
      </c>
      <c r="AY154" s="226" t="s">
        <v>133</v>
      </c>
    </row>
    <row r="155" spans="2:51" s="13" customFormat="1" ht="13.5">
      <c r="B155" s="227"/>
      <c r="C155" s="228"/>
      <c r="D155" s="213" t="s">
        <v>145</v>
      </c>
      <c r="E155" s="229" t="s">
        <v>21</v>
      </c>
      <c r="F155" s="230" t="s">
        <v>197</v>
      </c>
      <c r="G155" s="228"/>
      <c r="H155" s="231">
        <v>6.89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145</v>
      </c>
      <c r="AU155" s="237" t="s">
        <v>83</v>
      </c>
      <c r="AV155" s="13" t="s">
        <v>83</v>
      </c>
      <c r="AW155" s="13" t="s">
        <v>35</v>
      </c>
      <c r="AX155" s="13" t="s">
        <v>72</v>
      </c>
      <c r="AY155" s="237" t="s">
        <v>133</v>
      </c>
    </row>
    <row r="156" spans="2:51" s="13" customFormat="1" ht="13.5">
      <c r="B156" s="227"/>
      <c r="C156" s="228"/>
      <c r="D156" s="213" t="s">
        <v>145</v>
      </c>
      <c r="E156" s="229" t="s">
        <v>21</v>
      </c>
      <c r="F156" s="230" t="s">
        <v>198</v>
      </c>
      <c r="G156" s="228"/>
      <c r="H156" s="231">
        <v>5.8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145</v>
      </c>
      <c r="AU156" s="237" t="s">
        <v>83</v>
      </c>
      <c r="AV156" s="13" t="s">
        <v>83</v>
      </c>
      <c r="AW156" s="13" t="s">
        <v>35</v>
      </c>
      <c r="AX156" s="13" t="s">
        <v>72</v>
      </c>
      <c r="AY156" s="237" t="s">
        <v>133</v>
      </c>
    </row>
    <row r="157" spans="2:51" s="13" customFormat="1" ht="13.5">
      <c r="B157" s="227"/>
      <c r="C157" s="228"/>
      <c r="D157" s="213" t="s">
        <v>145</v>
      </c>
      <c r="E157" s="229" t="s">
        <v>21</v>
      </c>
      <c r="F157" s="230" t="s">
        <v>199</v>
      </c>
      <c r="G157" s="228"/>
      <c r="H157" s="231">
        <v>29.4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145</v>
      </c>
      <c r="AU157" s="237" t="s">
        <v>83</v>
      </c>
      <c r="AV157" s="13" t="s">
        <v>83</v>
      </c>
      <c r="AW157" s="13" t="s">
        <v>35</v>
      </c>
      <c r="AX157" s="13" t="s">
        <v>72</v>
      </c>
      <c r="AY157" s="237" t="s">
        <v>133</v>
      </c>
    </row>
    <row r="158" spans="2:51" s="13" customFormat="1" ht="13.5">
      <c r="B158" s="227"/>
      <c r="C158" s="228"/>
      <c r="D158" s="213" t="s">
        <v>145</v>
      </c>
      <c r="E158" s="229" t="s">
        <v>21</v>
      </c>
      <c r="F158" s="230" t="s">
        <v>200</v>
      </c>
      <c r="G158" s="228"/>
      <c r="H158" s="231">
        <v>1.838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145</v>
      </c>
      <c r="AU158" s="237" t="s">
        <v>83</v>
      </c>
      <c r="AV158" s="13" t="s">
        <v>83</v>
      </c>
      <c r="AW158" s="13" t="s">
        <v>35</v>
      </c>
      <c r="AX158" s="13" t="s">
        <v>72</v>
      </c>
      <c r="AY158" s="237" t="s">
        <v>133</v>
      </c>
    </row>
    <row r="159" spans="2:51" s="13" customFormat="1" ht="13.5">
      <c r="B159" s="227"/>
      <c r="C159" s="228"/>
      <c r="D159" s="213" t="s">
        <v>145</v>
      </c>
      <c r="E159" s="229" t="s">
        <v>21</v>
      </c>
      <c r="F159" s="230" t="s">
        <v>201</v>
      </c>
      <c r="G159" s="228"/>
      <c r="H159" s="231">
        <v>0.54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145</v>
      </c>
      <c r="AU159" s="237" t="s">
        <v>83</v>
      </c>
      <c r="AV159" s="13" t="s">
        <v>83</v>
      </c>
      <c r="AW159" s="13" t="s">
        <v>35</v>
      </c>
      <c r="AX159" s="13" t="s">
        <v>72</v>
      </c>
      <c r="AY159" s="237" t="s">
        <v>133</v>
      </c>
    </row>
    <row r="160" spans="2:51" s="13" customFormat="1" ht="13.5">
      <c r="B160" s="227"/>
      <c r="C160" s="228"/>
      <c r="D160" s="213" t="s">
        <v>145</v>
      </c>
      <c r="E160" s="229" t="s">
        <v>21</v>
      </c>
      <c r="F160" s="230" t="s">
        <v>202</v>
      </c>
      <c r="G160" s="228"/>
      <c r="H160" s="231">
        <v>7.2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145</v>
      </c>
      <c r="AU160" s="237" t="s">
        <v>83</v>
      </c>
      <c r="AV160" s="13" t="s">
        <v>83</v>
      </c>
      <c r="AW160" s="13" t="s">
        <v>35</v>
      </c>
      <c r="AX160" s="13" t="s">
        <v>72</v>
      </c>
      <c r="AY160" s="237" t="s">
        <v>133</v>
      </c>
    </row>
    <row r="161" spans="2:51" s="13" customFormat="1" ht="13.5">
      <c r="B161" s="227"/>
      <c r="C161" s="228"/>
      <c r="D161" s="213" t="s">
        <v>145</v>
      </c>
      <c r="E161" s="229" t="s">
        <v>21</v>
      </c>
      <c r="F161" s="230" t="s">
        <v>203</v>
      </c>
      <c r="G161" s="228"/>
      <c r="H161" s="231">
        <v>5.67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145</v>
      </c>
      <c r="AU161" s="237" t="s">
        <v>83</v>
      </c>
      <c r="AV161" s="13" t="s">
        <v>83</v>
      </c>
      <c r="AW161" s="13" t="s">
        <v>35</v>
      </c>
      <c r="AX161" s="13" t="s">
        <v>72</v>
      </c>
      <c r="AY161" s="237" t="s">
        <v>133</v>
      </c>
    </row>
    <row r="162" spans="2:51" s="13" customFormat="1" ht="13.5">
      <c r="B162" s="227"/>
      <c r="C162" s="228"/>
      <c r="D162" s="213" t="s">
        <v>145</v>
      </c>
      <c r="E162" s="229" t="s">
        <v>21</v>
      </c>
      <c r="F162" s="230" t="s">
        <v>204</v>
      </c>
      <c r="G162" s="228"/>
      <c r="H162" s="231">
        <v>3.36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145</v>
      </c>
      <c r="AU162" s="237" t="s">
        <v>83</v>
      </c>
      <c r="AV162" s="13" t="s">
        <v>83</v>
      </c>
      <c r="AW162" s="13" t="s">
        <v>35</v>
      </c>
      <c r="AX162" s="13" t="s">
        <v>72</v>
      </c>
      <c r="AY162" s="237" t="s">
        <v>133</v>
      </c>
    </row>
    <row r="163" spans="2:51" s="13" customFormat="1" ht="13.5">
      <c r="B163" s="227"/>
      <c r="C163" s="228"/>
      <c r="D163" s="213" t="s">
        <v>145</v>
      </c>
      <c r="E163" s="229" t="s">
        <v>21</v>
      </c>
      <c r="F163" s="230" t="s">
        <v>205</v>
      </c>
      <c r="G163" s="228"/>
      <c r="H163" s="231">
        <v>2.205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145</v>
      </c>
      <c r="AU163" s="237" t="s">
        <v>83</v>
      </c>
      <c r="AV163" s="13" t="s">
        <v>83</v>
      </c>
      <c r="AW163" s="13" t="s">
        <v>35</v>
      </c>
      <c r="AX163" s="13" t="s">
        <v>72</v>
      </c>
      <c r="AY163" s="237" t="s">
        <v>133</v>
      </c>
    </row>
    <row r="164" spans="2:51" s="13" customFormat="1" ht="13.5">
      <c r="B164" s="227"/>
      <c r="C164" s="228"/>
      <c r="D164" s="213" t="s">
        <v>145</v>
      </c>
      <c r="E164" s="229" t="s">
        <v>21</v>
      </c>
      <c r="F164" s="230" t="s">
        <v>206</v>
      </c>
      <c r="G164" s="228"/>
      <c r="H164" s="231">
        <v>3.675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145</v>
      </c>
      <c r="AU164" s="237" t="s">
        <v>83</v>
      </c>
      <c r="AV164" s="13" t="s">
        <v>83</v>
      </c>
      <c r="AW164" s="13" t="s">
        <v>35</v>
      </c>
      <c r="AX164" s="13" t="s">
        <v>72</v>
      </c>
      <c r="AY164" s="237" t="s">
        <v>133</v>
      </c>
    </row>
    <row r="165" spans="2:51" s="15" customFormat="1" ht="13.5">
      <c r="B165" s="249"/>
      <c r="C165" s="250"/>
      <c r="D165" s="251" t="s">
        <v>145</v>
      </c>
      <c r="E165" s="252" t="s">
        <v>21</v>
      </c>
      <c r="F165" s="253" t="s">
        <v>166</v>
      </c>
      <c r="G165" s="250"/>
      <c r="H165" s="254">
        <v>66.578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AT165" s="260" t="s">
        <v>145</v>
      </c>
      <c r="AU165" s="260" t="s">
        <v>83</v>
      </c>
      <c r="AV165" s="15" t="s">
        <v>141</v>
      </c>
      <c r="AW165" s="15" t="s">
        <v>35</v>
      </c>
      <c r="AX165" s="15" t="s">
        <v>78</v>
      </c>
      <c r="AY165" s="260" t="s">
        <v>133</v>
      </c>
    </row>
    <row r="166" spans="2:65" s="1" customFormat="1" ht="22.5" customHeight="1">
      <c r="B166" s="42"/>
      <c r="C166" s="201" t="s">
        <v>207</v>
      </c>
      <c r="D166" s="201" t="s">
        <v>136</v>
      </c>
      <c r="E166" s="202" t="s">
        <v>208</v>
      </c>
      <c r="F166" s="203" t="s">
        <v>209</v>
      </c>
      <c r="G166" s="204" t="s">
        <v>210</v>
      </c>
      <c r="H166" s="205">
        <v>232.65</v>
      </c>
      <c r="I166" s="206"/>
      <c r="J166" s="207">
        <f>ROUND(I166*H166,2)</f>
        <v>0</v>
      </c>
      <c r="K166" s="203" t="s">
        <v>140</v>
      </c>
      <c r="L166" s="62"/>
      <c r="M166" s="208" t="s">
        <v>21</v>
      </c>
      <c r="N166" s="209" t="s">
        <v>44</v>
      </c>
      <c r="O166" s="43"/>
      <c r="P166" s="210">
        <f>O166*H166</f>
        <v>0</v>
      </c>
      <c r="Q166" s="210">
        <v>0.0015</v>
      </c>
      <c r="R166" s="210">
        <f>Q166*H166</f>
        <v>0.34897500000000004</v>
      </c>
      <c r="S166" s="210">
        <v>0</v>
      </c>
      <c r="T166" s="211">
        <f>S166*H166</f>
        <v>0</v>
      </c>
      <c r="AR166" s="25" t="s">
        <v>141</v>
      </c>
      <c r="AT166" s="25" t="s">
        <v>136</v>
      </c>
      <c r="AU166" s="25" t="s">
        <v>83</v>
      </c>
      <c r="AY166" s="25" t="s">
        <v>133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5" t="s">
        <v>83</v>
      </c>
      <c r="BK166" s="212">
        <f>ROUND(I166*H166,2)</f>
        <v>0</v>
      </c>
      <c r="BL166" s="25" t="s">
        <v>141</v>
      </c>
      <c r="BM166" s="25" t="s">
        <v>211</v>
      </c>
    </row>
    <row r="167" spans="2:47" s="1" customFormat="1" ht="13.5">
      <c r="B167" s="42"/>
      <c r="C167" s="64"/>
      <c r="D167" s="213" t="s">
        <v>143</v>
      </c>
      <c r="E167" s="64"/>
      <c r="F167" s="214" t="s">
        <v>212</v>
      </c>
      <c r="G167" s="64"/>
      <c r="H167" s="64"/>
      <c r="I167" s="169"/>
      <c r="J167" s="64"/>
      <c r="K167" s="64"/>
      <c r="L167" s="62"/>
      <c r="M167" s="215"/>
      <c r="N167" s="43"/>
      <c r="O167" s="43"/>
      <c r="P167" s="43"/>
      <c r="Q167" s="43"/>
      <c r="R167" s="43"/>
      <c r="S167" s="43"/>
      <c r="T167" s="79"/>
      <c r="AT167" s="25" t="s">
        <v>143</v>
      </c>
      <c r="AU167" s="25" t="s">
        <v>83</v>
      </c>
    </row>
    <row r="168" spans="2:51" s="12" customFormat="1" ht="13.5">
      <c r="B168" s="216"/>
      <c r="C168" s="217"/>
      <c r="D168" s="213" t="s">
        <v>145</v>
      </c>
      <c r="E168" s="218" t="s">
        <v>21</v>
      </c>
      <c r="F168" s="219" t="s">
        <v>146</v>
      </c>
      <c r="G168" s="217"/>
      <c r="H168" s="220" t="s">
        <v>21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145</v>
      </c>
      <c r="AU168" s="226" t="s">
        <v>83</v>
      </c>
      <c r="AV168" s="12" t="s">
        <v>78</v>
      </c>
      <c r="AW168" s="12" t="s">
        <v>35</v>
      </c>
      <c r="AX168" s="12" t="s">
        <v>72</v>
      </c>
      <c r="AY168" s="226" t="s">
        <v>133</v>
      </c>
    </row>
    <row r="169" spans="2:51" s="13" customFormat="1" ht="13.5">
      <c r="B169" s="227"/>
      <c r="C169" s="228"/>
      <c r="D169" s="213" t="s">
        <v>145</v>
      </c>
      <c r="E169" s="229" t="s">
        <v>21</v>
      </c>
      <c r="F169" s="230" t="s">
        <v>213</v>
      </c>
      <c r="G169" s="228"/>
      <c r="H169" s="231">
        <v>15.8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145</v>
      </c>
      <c r="AU169" s="237" t="s">
        <v>83</v>
      </c>
      <c r="AV169" s="13" t="s">
        <v>83</v>
      </c>
      <c r="AW169" s="13" t="s">
        <v>35</v>
      </c>
      <c r="AX169" s="13" t="s">
        <v>72</v>
      </c>
      <c r="AY169" s="237" t="s">
        <v>133</v>
      </c>
    </row>
    <row r="170" spans="2:51" s="13" customFormat="1" ht="13.5">
      <c r="B170" s="227"/>
      <c r="C170" s="228"/>
      <c r="D170" s="213" t="s">
        <v>145</v>
      </c>
      <c r="E170" s="229" t="s">
        <v>21</v>
      </c>
      <c r="F170" s="230" t="s">
        <v>214</v>
      </c>
      <c r="G170" s="228"/>
      <c r="H170" s="231">
        <v>13.8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145</v>
      </c>
      <c r="AU170" s="237" t="s">
        <v>83</v>
      </c>
      <c r="AV170" s="13" t="s">
        <v>83</v>
      </c>
      <c r="AW170" s="13" t="s">
        <v>35</v>
      </c>
      <c r="AX170" s="13" t="s">
        <v>72</v>
      </c>
      <c r="AY170" s="237" t="s">
        <v>133</v>
      </c>
    </row>
    <row r="171" spans="2:51" s="13" customFormat="1" ht="13.5">
      <c r="B171" s="227"/>
      <c r="C171" s="228"/>
      <c r="D171" s="213" t="s">
        <v>145</v>
      </c>
      <c r="E171" s="229" t="s">
        <v>21</v>
      </c>
      <c r="F171" s="230" t="s">
        <v>215</v>
      </c>
      <c r="G171" s="228"/>
      <c r="H171" s="231">
        <v>89.6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145</v>
      </c>
      <c r="AU171" s="237" t="s">
        <v>83</v>
      </c>
      <c r="AV171" s="13" t="s">
        <v>83</v>
      </c>
      <c r="AW171" s="13" t="s">
        <v>35</v>
      </c>
      <c r="AX171" s="13" t="s">
        <v>72</v>
      </c>
      <c r="AY171" s="237" t="s">
        <v>133</v>
      </c>
    </row>
    <row r="172" spans="2:51" s="13" customFormat="1" ht="13.5">
      <c r="B172" s="227"/>
      <c r="C172" s="228"/>
      <c r="D172" s="213" t="s">
        <v>145</v>
      </c>
      <c r="E172" s="229" t="s">
        <v>21</v>
      </c>
      <c r="F172" s="230" t="s">
        <v>216</v>
      </c>
      <c r="G172" s="228"/>
      <c r="H172" s="231">
        <v>5.6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145</v>
      </c>
      <c r="AU172" s="237" t="s">
        <v>83</v>
      </c>
      <c r="AV172" s="13" t="s">
        <v>83</v>
      </c>
      <c r="AW172" s="13" t="s">
        <v>35</v>
      </c>
      <c r="AX172" s="13" t="s">
        <v>72</v>
      </c>
      <c r="AY172" s="237" t="s">
        <v>133</v>
      </c>
    </row>
    <row r="173" spans="2:51" s="13" customFormat="1" ht="13.5">
      <c r="B173" s="227"/>
      <c r="C173" s="228"/>
      <c r="D173" s="213" t="s">
        <v>145</v>
      </c>
      <c r="E173" s="229" t="s">
        <v>21</v>
      </c>
      <c r="F173" s="230" t="s">
        <v>217</v>
      </c>
      <c r="G173" s="228"/>
      <c r="H173" s="231">
        <v>3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145</v>
      </c>
      <c r="AU173" s="237" t="s">
        <v>83</v>
      </c>
      <c r="AV173" s="13" t="s">
        <v>83</v>
      </c>
      <c r="AW173" s="13" t="s">
        <v>35</v>
      </c>
      <c r="AX173" s="13" t="s">
        <v>72</v>
      </c>
      <c r="AY173" s="237" t="s">
        <v>133</v>
      </c>
    </row>
    <row r="174" spans="2:51" s="13" customFormat="1" ht="13.5">
      <c r="B174" s="227"/>
      <c r="C174" s="228"/>
      <c r="D174" s="213" t="s">
        <v>145</v>
      </c>
      <c r="E174" s="229" t="s">
        <v>21</v>
      </c>
      <c r="F174" s="230" t="s">
        <v>218</v>
      </c>
      <c r="G174" s="228"/>
      <c r="H174" s="231">
        <v>21.6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145</v>
      </c>
      <c r="AU174" s="237" t="s">
        <v>83</v>
      </c>
      <c r="AV174" s="13" t="s">
        <v>83</v>
      </c>
      <c r="AW174" s="13" t="s">
        <v>35</v>
      </c>
      <c r="AX174" s="13" t="s">
        <v>72</v>
      </c>
      <c r="AY174" s="237" t="s">
        <v>133</v>
      </c>
    </row>
    <row r="175" spans="2:51" s="13" customFormat="1" ht="13.5">
      <c r="B175" s="227"/>
      <c r="C175" s="228"/>
      <c r="D175" s="213" t="s">
        <v>145</v>
      </c>
      <c r="E175" s="229" t="s">
        <v>21</v>
      </c>
      <c r="F175" s="230" t="s">
        <v>219</v>
      </c>
      <c r="G175" s="228"/>
      <c r="H175" s="231">
        <v>17.1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145</v>
      </c>
      <c r="AU175" s="237" t="s">
        <v>83</v>
      </c>
      <c r="AV175" s="13" t="s">
        <v>83</v>
      </c>
      <c r="AW175" s="13" t="s">
        <v>35</v>
      </c>
      <c r="AX175" s="13" t="s">
        <v>72</v>
      </c>
      <c r="AY175" s="237" t="s">
        <v>133</v>
      </c>
    </row>
    <row r="176" spans="2:51" s="13" customFormat="1" ht="13.5">
      <c r="B176" s="227"/>
      <c r="C176" s="228"/>
      <c r="D176" s="213" t="s">
        <v>145</v>
      </c>
      <c r="E176" s="229" t="s">
        <v>21</v>
      </c>
      <c r="F176" s="230" t="s">
        <v>220</v>
      </c>
      <c r="G176" s="228"/>
      <c r="H176" s="231">
        <v>10.6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145</v>
      </c>
      <c r="AU176" s="237" t="s">
        <v>83</v>
      </c>
      <c r="AV176" s="13" t="s">
        <v>83</v>
      </c>
      <c r="AW176" s="13" t="s">
        <v>35</v>
      </c>
      <c r="AX176" s="13" t="s">
        <v>72</v>
      </c>
      <c r="AY176" s="237" t="s">
        <v>133</v>
      </c>
    </row>
    <row r="177" spans="2:51" s="13" customFormat="1" ht="13.5">
      <c r="B177" s="227"/>
      <c r="C177" s="228"/>
      <c r="D177" s="213" t="s">
        <v>145</v>
      </c>
      <c r="E177" s="229" t="s">
        <v>21</v>
      </c>
      <c r="F177" s="230" t="s">
        <v>221</v>
      </c>
      <c r="G177" s="228"/>
      <c r="H177" s="231">
        <v>8.4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145</v>
      </c>
      <c r="AU177" s="237" t="s">
        <v>83</v>
      </c>
      <c r="AV177" s="13" t="s">
        <v>83</v>
      </c>
      <c r="AW177" s="13" t="s">
        <v>35</v>
      </c>
      <c r="AX177" s="13" t="s">
        <v>72</v>
      </c>
      <c r="AY177" s="237" t="s">
        <v>133</v>
      </c>
    </row>
    <row r="178" spans="2:51" s="13" customFormat="1" ht="13.5">
      <c r="B178" s="227"/>
      <c r="C178" s="228"/>
      <c r="D178" s="213" t="s">
        <v>145</v>
      </c>
      <c r="E178" s="229" t="s">
        <v>21</v>
      </c>
      <c r="F178" s="230" t="s">
        <v>222</v>
      </c>
      <c r="G178" s="228"/>
      <c r="H178" s="231">
        <v>11.2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145</v>
      </c>
      <c r="AU178" s="237" t="s">
        <v>83</v>
      </c>
      <c r="AV178" s="13" t="s">
        <v>83</v>
      </c>
      <c r="AW178" s="13" t="s">
        <v>35</v>
      </c>
      <c r="AX178" s="13" t="s">
        <v>72</v>
      </c>
      <c r="AY178" s="237" t="s">
        <v>133</v>
      </c>
    </row>
    <row r="179" spans="2:51" s="14" customFormat="1" ht="13.5">
      <c r="B179" s="238"/>
      <c r="C179" s="239"/>
      <c r="D179" s="213" t="s">
        <v>145</v>
      </c>
      <c r="E179" s="240" t="s">
        <v>21</v>
      </c>
      <c r="F179" s="241" t="s">
        <v>157</v>
      </c>
      <c r="G179" s="239"/>
      <c r="H179" s="242">
        <v>196.7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145</v>
      </c>
      <c r="AU179" s="248" t="s">
        <v>83</v>
      </c>
      <c r="AV179" s="14" t="s">
        <v>158</v>
      </c>
      <c r="AW179" s="14" t="s">
        <v>35</v>
      </c>
      <c r="AX179" s="14" t="s">
        <v>72</v>
      </c>
      <c r="AY179" s="248" t="s">
        <v>133</v>
      </c>
    </row>
    <row r="180" spans="2:51" s="12" customFormat="1" ht="13.5">
      <c r="B180" s="216"/>
      <c r="C180" s="217"/>
      <c r="D180" s="213" t="s">
        <v>145</v>
      </c>
      <c r="E180" s="218" t="s">
        <v>21</v>
      </c>
      <c r="F180" s="219" t="s">
        <v>159</v>
      </c>
      <c r="G180" s="217"/>
      <c r="H180" s="220" t="s">
        <v>21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145</v>
      </c>
      <c r="AU180" s="226" t="s">
        <v>83</v>
      </c>
      <c r="AV180" s="12" t="s">
        <v>78</v>
      </c>
      <c r="AW180" s="12" t="s">
        <v>35</v>
      </c>
      <c r="AX180" s="12" t="s">
        <v>72</v>
      </c>
      <c r="AY180" s="226" t="s">
        <v>133</v>
      </c>
    </row>
    <row r="181" spans="2:51" s="13" customFormat="1" ht="13.5">
      <c r="B181" s="227"/>
      <c r="C181" s="228"/>
      <c r="D181" s="213" t="s">
        <v>145</v>
      </c>
      <c r="E181" s="229" t="s">
        <v>21</v>
      </c>
      <c r="F181" s="230" t="s">
        <v>223</v>
      </c>
      <c r="G181" s="228"/>
      <c r="H181" s="231">
        <v>6.35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145</v>
      </c>
      <c r="AU181" s="237" t="s">
        <v>83</v>
      </c>
      <c r="AV181" s="13" t="s">
        <v>83</v>
      </c>
      <c r="AW181" s="13" t="s">
        <v>35</v>
      </c>
      <c r="AX181" s="13" t="s">
        <v>72</v>
      </c>
      <c r="AY181" s="237" t="s">
        <v>133</v>
      </c>
    </row>
    <row r="182" spans="2:51" s="13" customFormat="1" ht="13.5">
      <c r="B182" s="227"/>
      <c r="C182" s="228"/>
      <c r="D182" s="213" t="s">
        <v>145</v>
      </c>
      <c r="E182" s="229" t="s">
        <v>21</v>
      </c>
      <c r="F182" s="230" t="s">
        <v>224</v>
      </c>
      <c r="G182" s="228"/>
      <c r="H182" s="231">
        <v>6.65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145</v>
      </c>
      <c r="AU182" s="237" t="s">
        <v>83</v>
      </c>
      <c r="AV182" s="13" t="s">
        <v>83</v>
      </c>
      <c r="AW182" s="13" t="s">
        <v>35</v>
      </c>
      <c r="AX182" s="13" t="s">
        <v>72</v>
      </c>
      <c r="AY182" s="237" t="s">
        <v>133</v>
      </c>
    </row>
    <row r="183" spans="2:51" s="13" customFormat="1" ht="13.5">
      <c r="B183" s="227"/>
      <c r="C183" s="228"/>
      <c r="D183" s="213" t="s">
        <v>145</v>
      </c>
      <c r="E183" s="229" t="s">
        <v>21</v>
      </c>
      <c r="F183" s="230" t="s">
        <v>225</v>
      </c>
      <c r="G183" s="228"/>
      <c r="H183" s="231">
        <v>6.4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145</v>
      </c>
      <c r="AU183" s="237" t="s">
        <v>83</v>
      </c>
      <c r="AV183" s="13" t="s">
        <v>83</v>
      </c>
      <c r="AW183" s="13" t="s">
        <v>35</v>
      </c>
      <c r="AX183" s="13" t="s">
        <v>72</v>
      </c>
      <c r="AY183" s="237" t="s">
        <v>133</v>
      </c>
    </row>
    <row r="184" spans="2:51" s="13" customFormat="1" ht="13.5">
      <c r="B184" s="227"/>
      <c r="C184" s="228"/>
      <c r="D184" s="213" t="s">
        <v>145</v>
      </c>
      <c r="E184" s="229" t="s">
        <v>21</v>
      </c>
      <c r="F184" s="230" t="s">
        <v>226</v>
      </c>
      <c r="G184" s="228"/>
      <c r="H184" s="231">
        <v>6.2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145</v>
      </c>
      <c r="AU184" s="237" t="s">
        <v>83</v>
      </c>
      <c r="AV184" s="13" t="s">
        <v>83</v>
      </c>
      <c r="AW184" s="13" t="s">
        <v>35</v>
      </c>
      <c r="AX184" s="13" t="s">
        <v>72</v>
      </c>
      <c r="AY184" s="237" t="s">
        <v>133</v>
      </c>
    </row>
    <row r="185" spans="2:51" s="13" customFormat="1" ht="13.5">
      <c r="B185" s="227"/>
      <c r="C185" s="228"/>
      <c r="D185" s="213" t="s">
        <v>145</v>
      </c>
      <c r="E185" s="229" t="s">
        <v>21</v>
      </c>
      <c r="F185" s="230" t="s">
        <v>227</v>
      </c>
      <c r="G185" s="228"/>
      <c r="H185" s="231">
        <v>5.65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145</v>
      </c>
      <c r="AU185" s="237" t="s">
        <v>83</v>
      </c>
      <c r="AV185" s="13" t="s">
        <v>83</v>
      </c>
      <c r="AW185" s="13" t="s">
        <v>35</v>
      </c>
      <c r="AX185" s="13" t="s">
        <v>72</v>
      </c>
      <c r="AY185" s="237" t="s">
        <v>133</v>
      </c>
    </row>
    <row r="186" spans="2:51" s="13" customFormat="1" ht="13.5">
      <c r="B186" s="227"/>
      <c r="C186" s="228"/>
      <c r="D186" s="213" t="s">
        <v>145</v>
      </c>
      <c r="E186" s="229" t="s">
        <v>21</v>
      </c>
      <c r="F186" s="230" t="s">
        <v>228</v>
      </c>
      <c r="G186" s="228"/>
      <c r="H186" s="231">
        <v>4.7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145</v>
      </c>
      <c r="AU186" s="237" t="s">
        <v>83</v>
      </c>
      <c r="AV186" s="13" t="s">
        <v>83</v>
      </c>
      <c r="AW186" s="13" t="s">
        <v>35</v>
      </c>
      <c r="AX186" s="13" t="s">
        <v>72</v>
      </c>
      <c r="AY186" s="237" t="s">
        <v>133</v>
      </c>
    </row>
    <row r="187" spans="2:51" s="14" customFormat="1" ht="13.5">
      <c r="B187" s="238"/>
      <c r="C187" s="239"/>
      <c r="D187" s="213" t="s">
        <v>145</v>
      </c>
      <c r="E187" s="240" t="s">
        <v>21</v>
      </c>
      <c r="F187" s="241" t="s">
        <v>157</v>
      </c>
      <c r="G187" s="239"/>
      <c r="H187" s="242">
        <v>35.95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145</v>
      </c>
      <c r="AU187" s="248" t="s">
        <v>83</v>
      </c>
      <c r="AV187" s="14" t="s">
        <v>158</v>
      </c>
      <c r="AW187" s="14" t="s">
        <v>35</v>
      </c>
      <c r="AX187" s="14" t="s">
        <v>72</v>
      </c>
      <c r="AY187" s="248" t="s">
        <v>133</v>
      </c>
    </row>
    <row r="188" spans="2:51" s="15" customFormat="1" ht="13.5">
      <c r="B188" s="249"/>
      <c r="C188" s="250"/>
      <c r="D188" s="251" t="s">
        <v>145</v>
      </c>
      <c r="E188" s="252" t="s">
        <v>21</v>
      </c>
      <c r="F188" s="253" t="s">
        <v>166</v>
      </c>
      <c r="G188" s="250"/>
      <c r="H188" s="254">
        <v>232.65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AT188" s="260" t="s">
        <v>145</v>
      </c>
      <c r="AU188" s="260" t="s">
        <v>83</v>
      </c>
      <c r="AV188" s="15" t="s">
        <v>141</v>
      </c>
      <c r="AW188" s="15" t="s">
        <v>35</v>
      </c>
      <c r="AX188" s="15" t="s">
        <v>78</v>
      </c>
      <c r="AY188" s="260" t="s">
        <v>133</v>
      </c>
    </row>
    <row r="189" spans="2:65" s="1" customFormat="1" ht="22.5" customHeight="1">
      <c r="B189" s="42"/>
      <c r="C189" s="201" t="s">
        <v>134</v>
      </c>
      <c r="D189" s="201" t="s">
        <v>136</v>
      </c>
      <c r="E189" s="202" t="s">
        <v>229</v>
      </c>
      <c r="F189" s="203" t="s">
        <v>230</v>
      </c>
      <c r="G189" s="204" t="s">
        <v>139</v>
      </c>
      <c r="H189" s="205">
        <v>9.712</v>
      </c>
      <c r="I189" s="206"/>
      <c r="J189" s="207">
        <f>ROUND(I189*H189,2)</f>
        <v>0</v>
      </c>
      <c r="K189" s="203" t="s">
        <v>140</v>
      </c>
      <c r="L189" s="62"/>
      <c r="M189" s="208" t="s">
        <v>21</v>
      </c>
      <c r="N189" s="209" t="s">
        <v>44</v>
      </c>
      <c r="O189" s="43"/>
      <c r="P189" s="210">
        <f>O189*H189</f>
        <v>0</v>
      </c>
      <c r="Q189" s="210">
        <v>0.01255</v>
      </c>
      <c r="R189" s="210">
        <f>Q189*H189</f>
        <v>0.1218856</v>
      </c>
      <c r="S189" s="210">
        <v>0</v>
      </c>
      <c r="T189" s="211">
        <f>S189*H189</f>
        <v>0</v>
      </c>
      <c r="AR189" s="25" t="s">
        <v>141</v>
      </c>
      <c r="AT189" s="25" t="s">
        <v>136</v>
      </c>
      <c r="AU189" s="25" t="s">
        <v>83</v>
      </c>
      <c r="AY189" s="25" t="s">
        <v>133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25" t="s">
        <v>83</v>
      </c>
      <c r="BK189" s="212">
        <f>ROUND(I189*H189,2)</f>
        <v>0</v>
      </c>
      <c r="BL189" s="25" t="s">
        <v>141</v>
      </c>
      <c r="BM189" s="25" t="s">
        <v>231</v>
      </c>
    </row>
    <row r="190" spans="2:47" s="1" customFormat="1" ht="27">
      <c r="B190" s="42"/>
      <c r="C190" s="64"/>
      <c r="D190" s="213" t="s">
        <v>143</v>
      </c>
      <c r="E190" s="64"/>
      <c r="F190" s="214" t="s">
        <v>232</v>
      </c>
      <c r="G190" s="64"/>
      <c r="H190" s="64"/>
      <c r="I190" s="169"/>
      <c r="J190" s="64"/>
      <c r="K190" s="64"/>
      <c r="L190" s="62"/>
      <c r="M190" s="215"/>
      <c r="N190" s="43"/>
      <c r="O190" s="43"/>
      <c r="P190" s="43"/>
      <c r="Q190" s="43"/>
      <c r="R190" s="43"/>
      <c r="S190" s="43"/>
      <c r="T190" s="79"/>
      <c r="AT190" s="25" t="s">
        <v>143</v>
      </c>
      <c r="AU190" s="25" t="s">
        <v>83</v>
      </c>
    </row>
    <row r="191" spans="2:51" s="12" customFormat="1" ht="13.5">
      <c r="B191" s="216"/>
      <c r="C191" s="217"/>
      <c r="D191" s="213" t="s">
        <v>145</v>
      </c>
      <c r="E191" s="218" t="s">
        <v>21</v>
      </c>
      <c r="F191" s="219" t="s">
        <v>233</v>
      </c>
      <c r="G191" s="217"/>
      <c r="H191" s="220" t="s">
        <v>21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145</v>
      </c>
      <c r="AU191" s="226" t="s">
        <v>83</v>
      </c>
      <c r="AV191" s="12" t="s">
        <v>78</v>
      </c>
      <c r="AW191" s="12" t="s">
        <v>35</v>
      </c>
      <c r="AX191" s="12" t="s">
        <v>72</v>
      </c>
      <c r="AY191" s="226" t="s">
        <v>133</v>
      </c>
    </row>
    <row r="192" spans="2:51" s="13" customFormat="1" ht="13.5">
      <c r="B192" s="227"/>
      <c r="C192" s="228"/>
      <c r="D192" s="213" t="s">
        <v>145</v>
      </c>
      <c r="E192" s="229" t="s">
        <v>21</v>
      </c>
      <c r="F192" s="230" t="s">
        <v>234</v>
      </c>
      <c r="G192" s="228"/>
      <c r="H192" s="231">
        <v>0.66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145</v>
      </c>
      <c r="AU192" s="237" t="s">
        <v>83</v>
      </c>
      <c r="AV192" s="13" t="s">
        <v>83</v>
      </c>
      <c r="AW192" s="13" t="s">
        <v>35</v>
      </c>
      <c r="AX192" s="13" t="s">
        <v>72</v>
      </c>
      <c r="AY192" s="237" t="s">
        <v>133</v>
      </c>
    </row>
    <row r="193" spans="2:51" s="13" customFormat="1" ht="13.5">
      <c r="B193" s="227"/>
      <c r="C193" s="228"/>
      <c r="D193" s="213" t="s">
        <v>145</v>
      </c>
      <c r="E193" s="229" t="s">
        <v>21</v>
      </c>
      <c r="F193" s="230" t="s">
        <v>235</v>
      </c>
      <c r="G193" s="228"/>
      <c r="H193" s="231">
        <v>0.545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145</v>
      </c>
      <c r="AU193" s="237" t="s">
        <v>83</v>
      </c>
      <c r="AV193" s="13" t="s">
        <v>83</v>
      </c>
      <c r="AW193" s="13" t="s">
        <v>35</v>
      </c>
      <c r="AX193" s="13" t="s">
        <v>72</v>
      </c>
      <c r="AY193" s="237" t="s">
        <v>133</v>
      </c>
    </row>
    <row r="194" spans="2:51" s="13" customFormat="1" ht="13.5">
      <c r="B194" s="227"/>
      <c r="C194" s="228"/>
      <c r="D194" s="213" t="s">
        <v>145</v>
      </c>
      <c r="E194" s="229" t="s">
        <v>21</v>
      </c>
      <c r="F194" s="230" t="s">
        <v>236</v>
      </c>
      <c r="G194" s="228"/>
      <c r="H194" s="231">
        <v>3.64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145</v>
      </c>
      <c r="AU194" s="237" t="s">
        <v>83</v>
      </c>
      <c r="AV194" s="13" t="s">
        <v>83</v>
      </c>
      <c r="AW194" s="13" t="s">
        <v>35</v>
      </c>
      <c r="AX194" s="13" t="s">
        <v>72</v>
      </c>
      <c r="AY194" s="237" t="s">
        <v>133</v>
      </c>
    </row>
    <row r="195" spans="2:51" s="13" customFormat="1" ht="13.5">
      <c r="B195" s="227"/>
      <c r="C195" s="228"/>
      <c r="D195" s="213" t="s">
        <v>145</v>
      </c>
      <c r="E195" s="229" t="s">
        <v>21</v>
      </c>
      <c r="F195" s="230" t="s">
        <v>237</v>
      </c>
      <c r="G195" s="228"/>
      <c r="H195" s="231">
        <v>0.228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145</v>
      </c>
      <c r="AU195" s="237" t="s">
        <v>83</v>
      </c>
      <c r="AV195" s="13" t="s">
        <v>83</v>
      </c>
      <c r="AW195" s="13" t="s">
        <v>35</v>
      </c>
      <c r="AX195" s="13" t="s">
        <v>72</v>
      </c>
      <c r="AY195" s="237" t="s">
        <v>133</v>
      </c>
    </row>
    <row r="196" spans="2:51" s="13" customFormat="1" ht="13.5">
      <c r="B196" s="227"/>
      <c r="C196" s="228"/>
      <c r="D196" s="213" t="s">
        <v>145</v>
      </c>
      <c r="E196" s="229" t="s">
        <v>21</v>
      </c>
      <c r="F196" s="230" t="s">
        <v>238</v>
      </c>
      <c r="G196" s="228"/>
      <c r="H196" s="231">
        <v>0.105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145</v>
      </c>
      <c r="AU196" s="237" t="s">
        <v>83</v>
      </c>
      <c r="AV196" s="13" t="s">
        <v>83</v>
      </c>
      <c r="AW196" s="13" t="s">
        <v>35</v>
      </c>
      <c r="AX196" s="13" t="s">
        <v>72</v>
      </c>
      <c r="AY196" s="237" t="s">
        <v>133</v>
      </c>
    </row>
    <row r="197" spans="2:51" s="13" customFormat="1" ht="13.5">
      <c r="B197" s="227"/>
      <c r="C197" s="228"/>
      <c r="D197" s="213" t="s">
        <v>145</v>
      </c>
      <c r="E197" s="229" t="s">
        <v>21</v>
      </c>
      <c r="F197" s="230" t="s">
        <v>239</v>
      </c>
      <c r="G197" s="228"/>
      <c r="H197" s="231">
        <v>0.84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145</v>
      </c>
      <c r="AU197" s="237" t="s">
        <v>83</v>
      </c>
      <c r="AV197" s="13" t="s">
        <v>83</v>
      </c>
      <c r="AW197" s="13" t="s">
        <v>35</v>
      </c>
      <c r="AX197" s="13" t="s">
        <v>72</v>
      </c>
      <c r="AY197" s="237" t="s">
        <v>133</v>
      </c>
    </row>
    <row r="198" spans="2:51" s="13" customFormat="1" ht="13.5">
      <c r="B198" s="227"/>
      <c r="C198" s="228"/>
      <c r="D198" s="213" t="s">
        <v>145</v>
      </c>
      <c r="E198" s="229" t="s">
        <v>21</v>
      </c>
      <c r="F198" s="230" t="s">
        <v>240</v>
      </c>
      <c r="G198" s="228"/>
      <c r="H198" s="231">
        <v>0.698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145</v>
      </c>
      <c r="AU198" s="237" t="s">
        <v>83</v>
      </c>
      <c r="AV198" s="13" t="s">
        <v>83</v>
      </c>
      <c r="AW198" s="13" t="s">
        <v>35</v>
      </c>
      <c r="AX198" s="13" t="s">
        <v>72</v>
      </c>
      <c r="AY198" s="237" t="s">
        <v>133</v>
      </c>
    </row>
    <row r="199" spans="2:51" s="13" customFormat="1" ht="13.5">
      <c r="B199" s="227"/>
      <c r="C199" s="228"/>
      <c r="D199" s="213" t="s">
        <v>145</v>
      </c>
      <c r="E199" s="229" t="s">
        <v>21</v>
      </c>
      <c r="F199" s="230" t="s">
        <v>241</v>
      </c>
      <c r="G199" s="228"/>
      <c r="H199" s="231">
        <v>0.425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145</v>
      </c>
      <c r="AU199" s="237" t="s">
        <v>83</v>
      </c>
      <c r="AV199" s="13" t="s">
        <v>83</v>
      </c>
      <c r="AW199" s="13" t="s">
        <v>35</v>
      </c>
      <c r="AX199" s="13" t="s">
        <v>72</v>
      </c>
      <c r="AY199" s="237" t="s">
        <v>133</v>
      </c>
    </row>
    <row r="200" spans="2:51" s="13" customFormat="1" ht="13.5">
      <c r="B200" s="227"/>
      <c r="C200" s="228"/>
      <c r="D200" s="213" t="s">
        <v>145</v>
      </c>
      <c r="E200" s="229" t="s">
        <v>21</v>
      </c>
      <c r="F200" s="230" t="s">
        <v>242</v>
      </c>
      <c r="G200" s="228"/>
      <c r="H200" s="231">
        <v>0.315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145</v>
      </c>
      <c r="AU200" s="237" t="s">
        <v>83</v>
      </c>
      <c r="AV200" s="13" t="s">
        <v>83</v>
      </c>
      <c r="AW200" s="13" t="s">
        <v>35</v>
      </c>
      <c r="AX200" s="13" t="s">
        <v>72</v>
      </c>
      <c r="AY200" s="237" t="s">
        <v>133</v>
      </c>
    </row>
    <row r="201" spans="2:51" s="13" customFormat="1" ht="13.5">
      <c r="B201" s="227"/>
      <c r="C201" s="228"/>
      <c r="D201" s="213" t="s">
        <v>145</v>
      </c>
      <c r="E201" s="229" t="s">
        <v>21</v>
      </c>
      <c r="F201" s="230" t="s">
        <v>243</v>
      </c>
      <c r="G201" s="228"/>
      <c r="H201" s="231">
        <v>0.455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145</v>
      </c>
      <c r="AU201" s="237" t="s">
        <v>83</v>
      </c>
      <c r="AV201" s="13" t="s">
        <v>83</v>
      </c>
      <c r="AW201" s="13" t="s">
        <v>35</v>
      </c>
      <c r="AX201" s="13" t="s">
        <v>72</v>
      </c>
      <c r="AY201" s="237" t="s">
        <v>133</v>
      </c>
    </row>
    <row r="202" spans="2:51" s="14" customFormat="1" ht="13.5">
      <c r="B202" s="238"/>
      <c r="C202" s="239"/>
      <c r="D202" s="213" t="s">
        <v>145</v>
      </c>
      <c r="E202" s="240" t="s">
        <v>21</v>
      </c>
      <c r="F202" s="241" t="s">
        <v>157</v>
      </c>
      <c r="G202" s="239"/>
      <c r="H202" s="242">
        <v>7.911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145</v>
      </c>
      <c r="AU202" s="248" t="s">
        <v>83</v>
      </c>
      <c r="AV202" s="14" t="s">
        <v>158</v>
      </c>
      <c r="AW202" s="14" t="s">
        <v>35</v>
      </c>
      <c r="AX202" s="14" t="s">
        <v>72</v>
      </c>
      <c r="AY202" s="248" t="s">
        <v>133</v>
      </c>
    </row>
    <row r="203" spans="2:51" s="12" customFormat="1" ht="13.5">
      <c r="B203" s="216"/>
      <c r="C203" s="217"/>
      <c r="D203" s="213" t="s">
        <v>145</v>
      </c>
      <c r="E203" s="218" t="s">
        <v>21</v>
      </c>
      <c r="F203" s="219" t="s">
        <v>244</v>
      </c>
      <c r="G203" s="217"/>
      <c r="H203" s="220" t="s">
        <v>21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145</v>
      </c>
      <c r="AU203" s="226" t="s">
        <v>83</v>
      </c>
      <c r="AV203" s="12" t="s">
        <v>78</v>
      </c>
      <c r="AW203" s="12" t="s">
        <v>35</v>
      </c>
      <c r="AX203" s="12" t="s">
        <v>72</v>
      </c>
      <c r="AY203" s="226" t="s">
        <v>133</v>
      </c>
    </row>
    <row r="204" spans="2:51" s="13" customFormat="1" ht="13.5">
      <c r="B204" s="227"/>
      <c r="C204" s="228"/>
      <c r="D204" s="213" t="s">
        <v>145</v>
      </c>
      <c r="E204" s="229" t="s">
        <v>21</v>
      </c>
      <c r="F204" s="230" t="s">
        <v>245</v>
      </c>
      <c r="G204" s="228"/>
      <c r="H204" s="231">
        <v>0.318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145</v>
      </c>
      <c r="AU204" s="237" t="s">
        <v>83</v>
      </c>
      <c r="AV204" s="13" t="s">
        <v>83</v>
      </c>
      <c r="AW204" s="13" t="s">
        <v>35</v>
      </c>
      <c r="AX204" s="13" t="s">
        <v>72</v>
      </c>
      <c r="AY204" s="237" t="s">
        <v>133</v>
      </c>
    </row>
    <row r="205" spans="2:51" s="13" customFormat="1" ht="13.5">
      <c r="B205" s="227"/>
      <c r="C205" s="228"/>
      <c r="D205" s="213" t="s">
        <v>145</v>
      </c>
      <c r="E205" s="229" t="s">
        <v>21</v>
      </c>
      <c r="F205" s="230" t="s">
        <v>246</v>
      </c>
      <c r="G205" s="228"/>
      <c r="H205" s="231">
        <v>0.34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145</v>
      </c>
      <c r="AU205" s="237" t="s">
        <v>83</v>
      </c>
      <c r="AV205" s="13" t="s">
        <v>83</v>
      </c>
      <c r="AW205" s="13" t="s">
        <v>35</v>
      </c>
      <c r="AX205" s="13" t="s">
        <v>72</v>
      </c>
      <c r="AY205" s="237" t="s">
        <v>133</v>
      </c>
    </row>
    <row r="206" spans="2:51" s="13" customFormat="1" ht="13.5">
      <c r="B206" s="227"/>
      <c r="C206" s="228"/>
      <c r="D206" s="213" t="s">
        <v>145</v>
      </c>
      <c r="E206" s="229" t="s">
        <v>21</v>
      </c>
      <c r="F206" s="230" t="s">
        <v>247</v>
      </c>
      <c r="G206" s="228"/>
      <c r="H206" s="231">
        <v>0.32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145</v>
      </c>
      <c r="AU206" s="237" t="s">
        <v>83</v>
      </c>
      <c r="AV206" s="13" t="s">
        <v>83</v>
      </c>
      <c r="AW206" s="13" t="s">
        <v>35</v>
      </c>
      <c r="AX206" s="13" t="s">
        <v>72</v>
      </c>
      <c r="AY206" s="237" t="s">
        <v>133</v>
      </c>
    </row>
    <row r="207" spans="2:51" s="13" customFormat="1" ht="13.5">
      <c r="B207" s="227"/>
      <c r="C207" s="228"/>
      <c r="D207" s="213" t="s">
        <v>145</v>
      </c>
      <c r="E207" s="229" t="s">
        <v>21</v>
      </c>
      <c r="F207" s="230" t="s">
        <v>248</v>
      </c>
      <c r="G207" s="228"/>
      <c r="H207" s="231">
        <v>0.31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145</v>
      </c>
      <c r="AU207" s="237" t="s">
        <v>83</v>
      </c>
      <c r="AV207" s="13" t="s">
        <v>83</v>
      </c>
      <c r="AW207" s="13" t="s">
        <v>35</v>
      </c>
      <c r="AX207" s="13" t="s">
        <v>72</v>
      </c>
      <c r="AY207" s="237" t="s">
        <v>133</v>
      </c>
    </row>
    <row r="208" spans="2:51" s="13" customFormat="1" ht="13.5">
      <c r="B208" s="227"/>
      <c r="C208" s="228"/>
      <c r="D208" s="213" t="s">
        <v>145</v>
      </c>
      <c r="E208" s="229" t="s">
        <v>21</v>
      </c>
      <c r="F208" s="230" t="s">
        <v>249</v>
      </c>
      <c r="G208" s="228"/>
      <c r="H208" s="231">
        <v>0.283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145</v>
      </c>
      <c r="AU208" s="237" t="s">
        <v>83</v>
      </c>
      <c r="AV208" s="13" t="s">
        <v>83</v>
      </c>
      <c r="AW208" s="13" t="s">
        <v>35</v>
      </c>
      <c r="AX208" s="13" t="s">
        <v>72</v>
      </c>
      <c r="AY208" s="237" t="s">
        <v>133</v>
      </c>
    </row>
    <row r="209" spans="2:51" s="13" customFormat="1" ht="13.5">
      <c r="B209" s="227"/>
      <c r="C209" s="228"/>
      <c r="D209" s="213" t="s">
        <v>145</v>
      </c>
      <c r="E209" s="229" t="s">
        <v>21</v>
      </c>
      <c r="F209" s="230" t="s">
        <v>250</v>
      </c>
      <c r="G209" s="228"/>
      <c r="H209" s="231">
        <v>0.23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145</v>
      </c>
      <c r="AU209" s="237" t="s">
        <v>83</v>
      </c>
      <c r="AV209" s="13" t="s">
        <v>83</v>
      </c>
      <c r="AW209" s="13" t="s">
        <v>35</v>
      </c>
      <c r="AX209" s="13" t="s">
        <v>72</v>
      </c>
      <c r="AY209" s="237" t="s">
        <v>133</v>
      </c>
    </row>
    <row r="210" spans="2:51" s="14" customFormat="1" ht="13.5">
      <c r="B210" s="238"/>
      <c r="C210" s="239"/>
      <c r="D210" s="213" t="s">
        <v>145</v>
      </c>
      <c r="E210" s="240" t="s">
        <v>21</v>
      </c>
      <c r="F210" s="241" t="s">
        <v>157</v>
      </c>
      <c r="G210" s="239"/>
      <c r="H210" s="242">
        <v>1.801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145</v>
      </c>
      <c r="AU210" s="248" t="s">
        <v>83</v>
      </c>
      <c r="AV210" s="14" t="s">
        <v>158</v>
      </c>
      <c r="AW210" s="14" t="s">
        <v>35</v>
      </c>
      <c r="AX210" s="14" t="s">
        <v>72</v>
      </c>
      <c r="AY210" s="248" t="s">
        <v>133</v>
      </c>
    </row>
    <row r="211" spans="2:51" s="15" customFormat="1" ht="13.5">
      <c r="B211" s="249"/>
      <c r="C211" s="250"/>
      <c r="D211" s="251" t="s">
        <v>145</v>
      </c>
      <c r="E211" s="252" t="s">
        <v>21</v>
      </c>
      <c r="F211" s="253" t="s">
        <v>166</v>
      </c>
      <c r="G211" s="250"/>
      <c r="H211" s="254">
        <v>9.712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AT211" s="260" t="s">
        <v>145</v>
      </c>
      <c r="AU211" s="260" t="s">
        <v>83</v>
      </c>
      <c r="AV211" s="15" t="s">
        <v>141</v>
      </c>
      <c r="AW211" s="15" t="s">
        <v>35</v>
      </c>
      <c r="AX211" s="15" t="s">
        <v>78</v>
      </c>
      <c r="AY211" s="260" t="s">
        <v>133</v>
      </c>
    </row>
    <row r="212" spans="2:65" s="1" customFormat="1" ht="22.5" customHeight="1">
      <c r="B212" s="42"/>
      <c r="C212" s="201" t="s">
        <v>251</v>
      </c>
      <c r="D212" s="201" t="s">
        <v>136</v>
      </c>
      <c r="E212" s="202" t="s">
        <v>252</v>
      </c>
      <c r="F212" s="203" t="s">
        <v>253</v>
      </c>
      <c r="G212" s="204" t="s">
        <v>210</v>
      </c>
      <c r="H212" s="205">
        <v>38.8</v>
      </c>
      <c r="I212" s="206"/>
      <c r="J212" s="207">
        <f>ROUND(I212*H212,2)</f>
        <v>0</v>
      </c>
      <c r="K212" s="203" t="s">
        <v>140</v>
      </c>
      <c r="L212" s="62"/>
      <c r="M212" s="208" t="s">
        <v>21</v>
      </c>
      <c r="N212" s="209" t="s">
        <v>44</v>
      </c>
      <c r="O212" s="43"/>
      <c r="P212" s="210">
        <f>O212*H212</f>
        <v>0</v>
      </c>
      <c r="Q212" s="210">
        <v>0.02065</v>
      </c>
      <c r="R212" s="210">
        <f>Q212*H212</f>
        <v>0.80122</v>
      </c>
      <c r="S212" s="210">
        <v>0</v>
      </c>
      <c r="T212" s="211">
        <f>S212*H212</f>
        <v>0</v>
      </c>
      <c r="AR212" s="25" t="s">
        <v>141</v>
      </c>
      <c r="AT212" s="25" t="s">
        <v>136</v>
      </c>
      <c r="AU212" s="25" t="s">
        <v>83</v>
      </c>
      <c r="AY212" s="25" t="s">
        <v>133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5" t="s">
        <v>83</v>
      </c>
      <c r="BK212" s="212">
        <f>ROUND(I212*H212,2)</f>
        <v>0</v>
      </c>
      <c r="BL212" s="25" t="s">
        <v>141</v>
      </c>
      <c r="BM212" s="25" t="s">
        <v>254</v>
      </c>
    </row>
    <row r="213" spans="2:47" s="1" customFormat="1" ht="13.5">
      <c r="B213" s="42"/>
      <c r="C213" s="64"/>
      <c r="D213" s="213" t="s">
        <v>143</v>
      </c>
      <c r="E213" s="64"/>
      <c r="F213" s="214" t="s">
        <v>255</v>
      </c>
      <c r="G213" s="64"/>
      <c r="H213" s="64"/>
      <c r="I213" s="169"/>
      <c r="J213" s="64"/>
      <c r="K213" s="64"/>
      <c r="L213" s="62"/>
      <c r="M213" s="215"/>
      <c r="N213" s="43"/>
      <c r="O213" s="43"/>
      <c r="P213" s="43"/>
      <c r="Q213" s="43"/>
      <c r="R213" s="43"/>
      <c r="S213" s="43"/>
      <c r="T213" s="79"/>
      <c r="AT213" s="25" t="s">
        <v>143</v>
      </c>
      <c r="AU213" s="25" t="s">
        <v>83</v>
      </c>
    </row>
    <row r="214" spans="2:51" s="12" customFormat="1" ht="13.5">
      <c r="B214" s="216"/>
      <c r="C214" s="217"/>
      <c r="D214" s="213" t="s">
        <v>145</v>
      </c>
      <c r="E214" s="218" t="s">
        <v>21</v>
      </c>
      <c r="F214" s="219" t="s">
        <v>256</v>
      </c>
      <c r="G214" s="217"/>
      <c r="H214" s="220" t="s">
        <v>21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145</v>
      </c>
      <c r="AU214" s="226" t="s">
        <v>83</v>
      </c>
      <c r="AV214" s="12" t="s">
        <v>78</v>
      </c>
      <c r="AW214" s="12" t="s">
        <v>35</v>
      </c>
      <c r="AX214" s="12" t="s">
        <v>72</v>
      </c>
      <c r="AY214" s="226" t="s">
        <v>133</v>
      </c>
    </row>
    <row r="215" spans="2:51" s="13" customFormat="1" ht="13.5">
      <c r="B215" s="227"/>
      <c r="C215" s="228"/>
      <c r="D215" s="213" t="s">
        <v>145</v>
      </c>
      <c r="E215" s="229" t="s">
        <v>21</v>
      </c>
      <c r="F215" s="230" t="s">
        <v>257</v>
      </c>
      <c r="G215" s="228"/>
      <c r="H215" s="231">
        <v>2.6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145</v>
      </c>
      <c r="AU215" s="237" t="s">
        <v>83</v>
      </c>
      <c r="AV215" s="13" t="s">
        <v>83</v>
      </c>
      <c r="AW215" s="13" t="s">
        <v>35</v>
      </c>
      <c r="AX215" s="13" t="s">
        <v>72</v>
      </c>
      <c r="AY215" s="237" t="s">
        <v>133</v>
      </c>
    </row>
    <row r="216" spans="2:51" s="13" customFormat="1" ht="13.5">
      <c r="B216" s="227"/>
      <c r="C216" s="228"/>
      <c r="D216" s="213" t="s">
        <v>145</v>
      </c>
      <c r="E216" s="229" t="s">
        <v>21</v>
      </c>
      <c r="F216" s="230" t="s">
        <v>258</v>
      </c>
      <c r="G216" s="228"/>
      <c r="H216" s="231">
        <v>2.9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145</v>
      </c>
      <c r="AU216" s="237" t="s">
        <v>83</v>
      </c>
      <c r="AV216" s="13" t="s">
        <v>83</v>
      </c>
      <c r="AW216" s="13" t="s">
        <v>35</v>
      </c>
      <c r="AX216" s="13" t="s">
        <v>72</v>
      </c>
      <c r="AY216" s="237" t="s">
        <v>133</v>
      </c>
    </row>
    <row r="217" spans="2:51" s="13" customFormat="1" ht="13.5">
      <c r="B217" s="227"/>
      <c r="C217" s="228"/>
      <c r="D217" s="213" t="s">
        <v>145</v>
      </c>
      <c r="E217" s="229" t="s">
        <v>21</v>
      </c>
      <c r="F217" s="230" t="s">
        <v>259</v>
      </c>
      <c r="G217" s="228"/>
      <c r="H217" s="231">
        <v>16.8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145</v>
      </c>
      <c r="AU217" s="237" t="s">
        <v>83</v>
      </c>
      <c r="AV217" s="13" t="s">
        <v>83</v>
      </c>
      <c r="AW217" s="13" t="s">
        <v>35</v>
      </c>
      <c r="AX217" s="13" t="s">
        <v>72</v>
      </c>
      <c r="AY217" s="237" t="s">
        <v>133</v>
      </c>
    </row>
    <row r="218" spans="2:51" s="13" customFormat="1" ht="13.5">
      <c r="B218" s="227"/>
      <c r="C218" s="228"/>
      <c r="D218" s="213" t="s">
        <v>145</v>
      </c>
      <c r="E218" s="229" t="s">
        <v>21</v>
      </c>
      <c r="F218" s="230" t="s">
        <v>260</v>
      </c>
      <c r="G218" s="228"/>
      <c r="H218" s="231">
        <v>1.05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145</v>
      </c>
      <c r="AU218" s="237" t="s">
        <v>83</v>
      </c>
      <c r="AV218" s="13" t="s">
        <v>83</v>
      </c>
      <c r="AW218" s="13" t="s">
        <v>35</v>
      </c>
      <c r="AX218" s="13" t="s">
        <v>72</v>
      </c>
      <c r="AY218" s="237" t="s">
        <v>133</v>
      </c>
    </row>
    <row r="219" spans="2:51" s="13" customFormat="1" ht="13.5">
      <c r="B219" s="227"/>
      <c r="C219" s="228"/>
      <c r="D219" s="213" t="s">
        <v>145</v>
      </c>
      <c r="E219" s="229" t="s">
        <v>21</v>
      </c>
      <c r="F219" s="230" t="s">
        <v>261</v>
      </c>
      <c r="G219" s="228"/>
      <c r="H219" s="231">
        <v>0.9</v>
      </c>
      <c r="I219" s="232"/>
      <c r="J219" s="228"/>
      <c r="K219" s="228"/>
      <c r="L219" s="233"/>
      <c r="M219" s="234"/>
      <c r="N219" s="235"/>
      <c r="O219" s="235"/>
      <c r="P219" s="235"/>
      <c r="Q219" s="235"/>
      <c r="R219" s="235"/>
      <c r="S219" s="235"/>
      <c r="T219" s="236"/>
      <c r="AT219" s="237" t="s">
        <v>145</v>
      </c>
      <c r="AU219" s="237" t="s">
        <v>83</v>
      </c>
      <c r="AV219" s="13" t="s">
        <v>83</v>
      </c>
      <c r="AW219" s="13" t="s">
        <v>35</v>
      </c>
      <c r="AX219" s="13" t="s">
        <v>72</v>
      </c>
      <c r="AY219" s="237" t="s">
        <v>133</v>
      </c>
    </row>
    <row r="220" spans="2:51" s="13" customFormat="1" ht="13.5">
      <c r="B220" s="227"/>
      <c r="C220" s="228"/>
      <c r="D220" s="213" t="s">
        <v>145</v>
      </c>
      <c r="E220" s="229" t="s">
        <v>21</v>
      </c>
      <c r="F220" s="230" t="s">
        <v>262</v>
      </c>
      <c r="G220" s="228"/>
      <c r="H220" s="231">
        <v>4.8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145</v>
      </c>
      <c r="AU220" s="237" t="s">
        <v>83</v>
      </c>
      <c r="AV220" s="13" t="s">
        <v>83</v>
      </c>
      <c r="AW220" s="13" t="s">
        <v>35</v>
      </c>
      <c r="AX220" s="13" t="s">
        <v>72</v>
      </c>
      <c r="AY220" s="237" t="s">
        <v>133</v>
      </c>
    </row>
    <row r="221" spans="2:51" s="13" customFormat="1" ht="13.5">
      <c r="B221" s="227"/>
      <c r="C221" s="228"/>
      <c r="D221" s="213" t="s">
        <v>145</v>
      </c>
      <c r="E221" s="229" t="s">
        <v>21</v>
      </c>
      <c r="F221" s="230" t="s">
        <v>263</v>
      </c>
      <c r="G221" s="228"/>
      <c r="H221" s="231">
        <v>3.15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145</v>
      </c>
      <c r="AU221" s="237" t="s">
        <v>83</v>
      </c>
      <c r="AV221" s="13" t="s">
        <v>83</v>
      </c>
      <c r="AW221" s="13" t="s">
        <v>35</v>
      </c>
      <c r="AX221" s="13" t="s">
        <v>72</v>
      </c>
      <c r="AY221" s="237" t="s">
        <v>133</v>
      </c>
    </row>
    <row r="222" spans="2:51" s="13" customFormat="1" ht="13.5">
      <c r="B222" s="227"/>
      <c r="C222" s="228"/>
      <c r="D222" s="213" t="s">
        <v>145</v>
      </c>
      <c r="E222" s="229" t="s">
        <v>21</v>
      </c>
      <c r="F222" s="230" t="s">
        <v>264</v>
      </c>
      <c r="G222" s="228"/>
      <c r="H222" s="231">
        <v>2.1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145</v>
      </c>
      <c r="AU222" s="237" t="s">
        <v>83</v>
      </c>
      <c r="AV222" s="13" t="s">
        <v>83</v>
      </c>
      <c r="AW222" s="13" t="s">
        <v>35</v>
      </c>
      <c r="AX222" s="13" t="s">
        <v>72</v>
      </c>
      <c r="AY222" s="237" t="s">
        <v>133</v>
      </c>
    </row>
    <row r="223" spans="2:51" s="13" customFormat="1" ht="13.5">
      <c r="B223" s="227"/>
      <c r="C223" s="228"/>
      <c r="D223" s="213" t="s">
        <v>145</v>
      </c>
      <c r="E223" s="229" t="s">
        <v>21</v>
      </c>
      <c r="F223" s="230" t="s">
        <v>265</v>
      </c>
      <c r="G223" s="228"/>
      <c r="H223" s="231">
        <v>2.4</v>
      </c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145</v>
      </c>
      <c r="AU223" s="237" t="s">
        <v>83</v>
      </c>
      <c r="AV223" s="13" t="s">
        <v>83</v>
      </c>
      <c r="AW223" s="13" t="s">
        <v>35</v>
      </c>
      <c r="AX223" s="13" t="s">
        <v>72</v>
      </c>
      <c r="AY223" s="237" t="s">
        <v>133</v>
      </c>
    </row>
    <row r="224" spans="2:51" s="13" customFormat="1" ht="13.5">
      <c r="B224" s="227"/>
      <c r="C224" s="228"/>
      <c r="D224" s="213" t="s">
        <v>145</v>
      </c>
      <c r="E224" s="229" t="s">
        <v>21</v>
      </c>
      <c r="F224" s="230" t="s">
        <v>266</v>
      </c>
      <c r="G224" s="228"/>
      <c r="H224" s="231">
        <v>2.1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145</v>
      </c>
      <c r="AU224" s="237" t="s">
        <v>83</v>
      </c>
      <c r="AV224" s="13" t="s">
        <v>83</v>
      </c>
      <c r="AW224" s="13" t="s">
        <v>35</v>
      </c>
      <c r="AX224" s="13" t="s">
        <v>72</v>
      </c>
      <c r="AY224" s="237" t="s">
        <v>133</v>
      </c>
    </row>
    <row r="225" spans="2:51" s="15" customFormat="1" ht="13.5">
      <c r="B225" s="249"/>
      <c r="C225" s="250"/>
      <c r="D225" s="251" t="s">
        <v>145</v>
      </c>
      <c r="E225" s="252" t="s">
        <v>21</v>
      </c>
      <c r="F225" s="253" t="s">
        <v>166</v>
      </c>
      <c r="G225" s="250"/>
      <c r="H225" s="254">
        <v>38.8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AT225" s="260" t="s">
        <v>145</v>
      </c>
      <c r="AU225" s="260" t="s">
        <v>83</v>
      </c>
      <c r="AV225" s="15" t="s">
        <v>141</v>
      </c>
      <c r="AW225" s="15" t="s">
        <v>35</v>
      </c>
      <c r="AX225" s="15" t="s">
        <v>78</v>
      </c>
      <c r="AY225" s="260" t="s">
        <v>133</v>
      </c>
    </row>
    <row r="226" spans="2:65" s="1" customFormat="1" ht="22.5" customHeight="1">
      <c r="B226" s="42"/>
      <c r="C226" s="201" t="s">
        <v>267</v>
      </c>
      <c r="D226" s="201" t="s">
        <v>136</v>
      </c>
      <c r="E226" s="202" t="s">
        <v>268</v>
      </c>
      <c r="F226" s="203" t="s">
        <v>269</v>
      </c>
      <c r="G226" s="204" t="s">
        <v>139</v>
      </c>
      <c r="H226" s="205">
        <v>66.578</v>
      </c>
      <c r="I226" s="206"/>
      <c r="J226" s="207">
        <f>ROUND(I226*H226,2)</f>
        <v>0</v>
      </c>
      <c r="K226" s="203" t="s">
        <v>140</v>
      </c>
      <c r="L226" s="62"/>
      <c r="M226" s="208" t="s">
        <v>21</v>
      </c>
      <c r="N226" s="209" t="s">
        <v>44</v>
      </c>
      <c r="O226" s="43"/>
      <c r="P226" s="210">
        <f>O226*H226</f>
        <v>0</v>
      </c>
      <c r="Q226" s="210">
        <v>0.00012</v>
      </c>
      <c r="R226" s="210">
        <f>Q226*H226</f>
        <v>0.007989360000000001</v>
      </c>
      <c r="S226" s="210">
        <v>0</v>
      </c>
      <c r="T226" s="211">
        <f>S226*H226</f>
        <v>0</v>
      </c>
      <c r="AR226" s="25" t="s">
        <v>141</v>
      </c>
      <c r="AT226" s="25" t="s">
        <v>136</v>
      </c>
      <c r="AU226" s="25" t="s">
        <v>83</v>
      </c>
      <c r="AY226" s="25" t="s">
        <v>133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25" t="s">
        <v>83</v>
      </c>
      <c r="BK226" s="212">
        <f>ROUND(I226*H226,2)</f>
        <v>0</v>
      </c>
      <c r="BL226" s="25" t="s">
        <v>141</v>
      </c>
      <c r="BM226" s="25" t="s">
        <v>270</v>
      </c>
    </row>
    <row r="227" spans="2:47" s="1" customFormat="1" ht="27">
      <c r="B227" s="42"/>
      <c r="C227" s="64"/>
      <c r="D227" s="213" t="s">
        <v>143</v>
      </c>
      <c r="E227" s="64"/>
      <c r="F227" s="214" t="s">
        <v>271</v>
      </c>
      <c r="G227" s="64"/>
      <c r="H227" s="64"/>
      <c r="I227" s="169"/>
      <c r="J227" s="64"/>
      <c r="K227" s="64"/>
      <c r="L227" s="62"/>
      <c r="M227" s="215"/>
      <c r="N227" s="43"/>
      <c r="O227" s="43"/>
      <c r="P227" s="43"/>
      <c r="Q227" s="43"/>
      <c r="R227" s="43"/>
      <c r="S227" s="43"/>
      <c r="T227" s="79"/>
      <c r="AT227" s="25" t="s">
        <v>143</v>
      </c>
      <c r="AU227" s="25" t="s">
        <v>83</v>
      </c>
    </row>
    <row r="228" spans="2:51" s="12" customFormat="1" ht="13.5">
      <c r="B228" s="216"/>
      <c r="C228" s="217"/>
      <c r="D228" s="213" t="s">
        <v>145</v>
      </c>
      <c r="E228" s="218" t="s">
        <v>21</v>
      </c>
      <c r="F228" s="219" t="s">
        <v>146</v>
      </c>
      <c r="G228" s="217"/>
      <c r="H228" s="220" t="s">
        <v>21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145</v>
      </c>
      <c r="AU228" s="226" t="s">
        <v>83</v>
      </c>
      <c r="AV228" s="12" t="s">
        <v>78</v>
      </c>
      <c r="AW228" s="12" t="s">
        <v>35</v>
      </c>
      <c r="AX228" s="12" t="s">
        <v>72</v>
      </c>
      <c r="AY228" s="226" t="s">
        <v>133</v>
      </c>
    </row>
    <row r="229" spans="2:51" s="13" customFormat="1" ht="13.5">
      <c r="B229" s="227"/>
      <c r="C229" s="228"/>
      <c r="D229" s="213" t="s">
        <v>145</v>
      </c>
      <c r="E229" s="229" t="s">
        <v>21</v>
      </c>
      <c r="F229" s="230" t="s">
        <v>197</v>
      </c>
      <c r="G229" s="228"/>
      <c r="H229" s="231">
        <v>6.89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145</v>
      </c>
      <c r="AU229" s="237" t="s">
        <v>83</v>
      </c>
      <c r="AV229" s="13" t="s">
        <v>83</v>
      </c>
      <c r="AW229" s="13" t="s">
        <v>35</v>
      </c>
      <c r="AX229" s="13" t="s">
        <v>72</v>
      </c>
      <c r="AY229" s="237" t="s">
        <v>133</v>
      </c>
    </row>
    <row r="230" spans="2:51" s="13" customFormat="1" ht="13.5">
      <c r="B230" s="227"/>
      <c r="C230" s="228"/>
      <c r="D230" s="213" t="s">
        <v>145</v>
      </c>
      <c r="E230" s="229" t="s">
        <v>21</v>
      </c>
      <c r="F230" s="230" t="s">
        <v>198</v>
      </c>
      <c r="G230" s="228"/>
      <c r="H230" s="231">
        <v>5.8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145</v>
      </c>
      <c r="AU230" s="237" t="s">
        <v>83</v>
      </c>
      <c r="AV230" s="13" t="s">
        <v>83</v>
      </c>
      <c r="AW230" s="13" t="s">
        <v>35</v>
      </c>
      <c r="AX230" s="13" t="s">
        <v>72</v>
      </c>
      <c r="AY230" s="237" t="s">
        <v>133</v>
      </c>
    </row>
    <row r="231" spans="2:51" s="13" customFormat="1" ht="13.5">
      <c r="B231" s="227"/>
      <c r="C231" s="228"/>
      <c r="D231" s="213" t="s">
        <v>145</v>
      </c>
      <c r="E231" s="229" t="s">
        <v>21</v>
      </c>
      <c r="F231" s="230" t="s">
        <v>199</v>
      </c>
      <c r="G231" s="228"/>
      <c r="H231" s="231">
        <v>29.4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145</v>
      </c>
      <c r="AU231" s="237" t="s">
        <v>83</v>
      </c>
      <c r="AV231" s="13" t="s">
        <v>83</v>
      </c>
      <c r="AW231" s="13" t="s">
        <v>35</v>
      </c>
      <c r="AX231" s="13" t="s">
        <v>72</v>
      </c>
      <c r="AY231" s="237" t="s">
        <v>133</v>
      </c>
    </row>
    <row r="232" spans="2:51" s="13" customFormat="1" ht="13.5">
      <c r="B232" s="227"/>
      <c r="C232" s="228"/>
      <c r="D232" s="213" t="s">
        <v>145</v>
      </c>
      <c r="E232" s="229" t="s">
        <v>21</v>
      </c>
      <c r="F232" s="230" t="s">
        <v>200</v>
      </c>
      <c r="G232" s="228"/>
      <c r="H232" s="231">
        <v>1.838</v>
      </c>
      <c r="I232" s="232"/>
      <c r="J232" s="228"/>
      <c r="K232" s="228"/>
      <c r="L232" s="233"/>
      <c r="M232" s="234"/>
      <c r="N232" s="235"/>
      <c r="O232" s="235"/>
      <c r="P232" s="235"/>
      <c r="Q232" s="235"/>
      <c r="R232" s="235"/>
      <c r="S232" s="235"/>
      <c r="T232" s="236"/>
      <c r="AT232" s="237" t="s">
        <v>145</v>
      </c>
      <c r="AU232" s="237" t="s">
        <v>83</v>
      </c>
      <c r="AV232" s="13" t="s">
        <v>83</v>
      </c>
      <c r="AW232" s="13" t="s">
        <v>35</v>
      </c>
      <c r="AX232" s="13" t="s">
        <v>72</v>
      </c>
      <c r="AY232" s="237" t="s">
        <v>133</v>
      </c>
    </row>
    <row r="233" spans="2:51" s="13" customFormat="1" ht="13.5">
      <c r="B233" s="227"/>
      <c r="C233" s="228"/>
      <c r="D233" s="213" t="s">
        <v>145</v>
      </c>
      <c r="E233" s="229" t="s">
        <v>21</v>
      </c>
      <c r="F233" s="230" t="s">
        <v>201</v>
      </c>
      <c r="G233" s="228"/>
      <c r="H233" s="231">
        <v>0.54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145</v>
      </c>
      <c r="AU233" s="237" t="s">
        <v>83</v>
      </c>
      <c r="AV233" s="13" t="s">
        <v>83</v>
      </c>
      <c r="AW233" s="13" t="s">
        <v>35</v>
      </c>
      <c r="AX233" s="13" t="s">
        <v>72</v>
      </c>
      <c r="AY233" s="237" t="s">
        <v>133</v>
      </c>
    </row>
    <row r="234" spans="2:51" s="13" customFormat="1" ht="13.5">
      <c r="B234" s="227"/>
      <c r="C234" s="228"/>
      <c r="D234" s="213" t="s">
        <v>145</v>
      </c>
      <c r="E234" s="229" t="s">
        <v>21</v>
      </c>
      <c r="F234" s="230" t="s">
        <v>202</v>
      </c>
      <c r="G234" s="228"/>
      <c r="H234" s="231">
        <v>7.2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145</v>
      </c>
      <c r="AU234" s="237" t="s">
        <v>83</v>
      </c>
      <c r="AV234" s="13" t="s">
        <v>83</v>
      </c>
      <c r="AW234" s="13" t="s">
        <v>35</v>
      </c>
      <c r="AX234" s="13" t="s">
        <v>72</v>
      </c>
      <c r="AY234" s="237" t="s">
        <v>133</v>
      </c>
    </row>
    <row r="235" spans="2:51" s="13" customFormat="1" ht="13.5">
      <c r="B235" s="227"/>
      <c r="C235" s="228"/>
      <c r="D235" s="213" t="s">
        <v>145</v>
      </c>
      <c r="E235" s="229" t="s">
        <v>21</v>
      </c>
      <c r="F235" s="230" t="s">
        <v>203</v>
      </c>
      <c r="G235" s="228"/>
      <c r="H235" s="231">
        <v>5.67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145</v>
      </c>
      <c r="AU235" s="237" t="s">
        <v>83</v>
      </c>
      <c r="AV235" s="13" t="s">
        <v>83</v>
      </c>
      <c r="AW235" s="13" t="s">
        <v>35</v>
      </c>
      <c r="AX235" s="13" t="s">
        <v>72</v>
      </c>
      <c r="AY235" s="237" t="s">
        <v>133</v>
      </c>
    </row>
    <row r="236" spans="2:51" s="13" customFormat="1" ht="13.5">
      <c r="B236" s="227"/>
      <c r="C236" s="228"/>
      <c r="D236" s="213" t="s">
        <v>145</v>
      </c>
      <c r="E236" s="229" t="s">
        <v>21</v>
      </c>
      <c r="F236" s="230" t="s">
        <v>204</v>
      </c>
      <c r="G236" s="228"/>
      <c r="H236" s="231">
        <v>3.36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145</v>
      </c>
      <c r="AU236" s="237" t="s">
        <v>83</v>
      </c>
      <c r="AV236" s="13" t="s">
        <v>83</v>
      </c>
      <c r="AW236" s="13" t="s">
        <v>35</v>
      </c>
      <c r="AX236" s="13" t="s">
        <v>72</v>
      </c>
      <c r="AY236" s="237" t="s">
        <v>133</v>
      </c>
    </row>
    <row r="237" spans="2:51" s="13" customFormat="1" ht="13.5">
      <c r="B237" s="227"/>
      <c r="C237" s="228"/>
      <c r="D237" s="213" t="s">
        <v>145</v>
      </c>
      <c r="E237" s="229" t="s">
        <v>21</v>
      </c>
      <c r="F237" s="230" t="s">
        <v>205</v>
      </c>
      <c r="G237" s="228"/>
      <c r="H237" s="231">
        <v>2.205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145</v>
      </c>
      <c r="AU237" s="237" t="s">
        <v>83</v>
      </c>
      <c r="AV237" s="13" t="s">
        <v>83</v>
      </c>
      <c r="AW237" s="13" t="s">
        <v>35</v>
      </c>
      <c r="AX237" s="13" t="s">
        <v>72</v>
      </c>
      <c r="AY237" s="237" t="s">
        <v>133</v>
      </c>
    </row>
    <row r="238" spans="2:51" s="13" customFormat="1" ht="13.5">
      <c r="B238" s="227"/>
      <c r="C238" s="228"/>
      <c r="D238" s="213" t="s">
        <v>145</v>
      </c>
      <c r="E238" s="229" t="s">
        <v>21</v>
      </c>
      <c r="F238" s="230" t="s">
        <v>206</v>
      </c>
      <c r="G238" s="228"/>
      <c r="H238" s="231">
        <v>3.675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145</v>
      </c>
      <c r="AU238" s="237" t="s">
        <v>83</v>
      </c>
      <c r="AV238" s="13" t="s">
        <v>83</v>
      </c>
      <c r="AW238" s="13" t="s">
        <v>35</v>
      </c>
      <c r="AX238" s="13" t="s">
        <v>72</v>
      </c>
      <c r="AY238" s="237" t="s">
        <v>133</v>
      </c>
    </row>
    <row r="239" spans="2:51" s="15" customFormat="1" ht="13.5">
      <c r="B239" s="249"/>
      <c r="C239" s="250"/>
      <c r="D239" s="213" t="s">
        <v>145</v>
      </c>
      <c r="E239" s="264" t="s">
        <v>21</v>
      </c>
      <c r="F239" s="265" t="s">
        <v>166</v>
      </c>
      <c r="G239" s="250"/>
      <c r="H239" s="266">
        <v>66.578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AT239" s="260" t="s">
        <v>145</v>
      </c>
      <c r="AU239" s="260" t="s">
        <v>83</v>
      </c>
      <c r="AV239" s="15" t="s">
        <v>141</v>
      </c>
      <c r="AW239" s="15" t="s">
        <v>35</v>
      </c>
      <c r="AX239" s="15" t="s">
        <v>78</v>
      </c>
      <c r="AY239" s="260" t="s">
        <v>133</v>
      </c>
    </row>
    <row r="240" spans="2:63" s="11" customFormat="1" ht="29.85" customHeight="1">
      <c r="B240" s="184"/>
      <c r="C240" s="185"/>
      <c r="D240" s="198" t="s">
        <v>71</v>
      </c>
      <c r="E240" s="199" t="s">
        <v>272</v>
      </c>
      <c r="F240" s="199" t="s">
        <v>273</v>
      </c>
      <c r="G240" s="185"/>
      <c r="H240" s="185"/>
      <c r="I240" s="188"/>
      <c r="J240" s="200">
        <f>BK240</f>
        <v>0</v>
      </c>
      <c r="K240" s="185"/>
      <c r="L240" s="190"/>
      <c r="M240" s="191"/>
      <c r="N240" s="192"/>
      <c r="O240" s="192"/>
      <c r="P240" s="193">
        <f>SUM(P241:P274)</f>
        <v>0</v>
      </c>
      <c r="Q240" s="192"/>
      <c r="R240" s="193">
        <f>SUM(R241:R274)</f>
        <v>0.0249</v>
      </c>
      <c r="S240" s="192"/>
      <c r="T240" s="194">
        <f>SUM(T241:T274)</f>
        <v>3.303402000000001</v>
      </c>
      <c r="AR240" s="195" t="s">
        <v>78</v>
      </c>
      <c r="AT240" s="196" t="s">
        <v>71</v>
      </c>
      <c r="AU240" s="196" t="s">
        <v>78</v>
      </c>
      <c r="AY240" s="195" t="s">
        <v>133</v>
      </c>
      <c r="BK240" s="197">
        <f>SUM(BK241:BK274)</f>
        <v>0</v>
      </c>
    </row>
    <row r="241" spans="2:65" s="1" customFormat="1" ht="31.5" customHeight="1">
      <c r="B241" s="42"/>
      <c r="C241" s="201" t="s">
        <v>272</v>
      </c>
      <c r="D241" s="201" t="s">
        <v>136</v>
      </c>
      <c r="E241" s="202" t="s">
        <v>274</v>
      </c>
      <c r="F241" s="203" t="s">
        <v>275</v>
      </c>
      <c r="G241" s="204" t="s">
        <v>139</v>
      </c>
      <c r="H241" s="205">
        <v>90</v>
      </c>
      <c r="I241" s="206"/>
      <c r="J241" s="207">
        <f>ROUND(I241*H241,2)</f>
        <v>0</v>
      </c>
      <c r="K241" s="203" t="s">
        <v>140</v>
      </c>
      <c r="L241" s="62"/>
      <c r="M241" s="208" t="s">
        <v>21</v>
      </c>
      <c r="N241" s="209" t="s">
        <v>44</v>
      </c>
      <c r="O241" s="43"/>
      <c r="P241" s="210">
        <f>O241*H241</f>
        <v>0</v>
      </c>
      <c r="Q241" s="210">
        <v>0.00021</v>
      </c>
      <c r="R241" s="210">
        <f>Q241*H241</f>
        <v>0.0189</v>
      </c>
      <c r="S241" s="210">
        <v>0</v>
      </c>
      <c r="T241" s="211">
        <f>S241*H241</f>
        <v>0</v>
      </c>
      <c r="AR241" s="25" t="s">
        <v>141</v>
      </c>
      <c r="AT241" s="25" t="s">
        <v>136</v>
      </c>
      <c r="AU241" s="25" t="s">
        <v>83</v>
      </c>
      <c r="AY241" s="25" t="s">
        <v>133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25" t="s">
        <v>83</v>
      </c>
      <c r="BK241" s="212">
        <f>ROUND(I241*H241,2)</f>
        <v>0</v>
      </c>
      <c r="BL241" s="25" t="s">
        <v>141</v>
      </c>
      <c r="BM241" s="25" t="s">
        <v>276</v>
      </c>
    </row>
    <row r="242" spans="2:47" s="1" customFormat="1" ht="27">
      <c r="B242" s="42"/>
      <c r="C242" s="64"/>
      <c r="D242" s="251" t="s">
        <v>143</v>
      </c>
      <c r="E242" s="64"/>
      <c r="F242" s="267" t="s">
        <v>277</v>
      </c>
      <c r="G242" s="64"/>
      <c r="H242" s="64"/>
      <c r="I242" s="169"/>
      <c r="J242" s="64"/>
      <c r="K242" s="64"/>
      <c r="L242" s="62"/>
      <c r="M242" s="215"/>
      <c r="N242" s="43"/>
      <c r="O242" s="43"/>
      <c r="P242" s="43"/>
      <c r="Q242" s="43"/>
      <c r="R242" s="43"/>
      <c r="S242" s="43"/>
      <c r="T242" s="79"/>
      <c r="AT242" s="25" t="s">
        <v>143</v>
      </c>
      <c r="AU242" s="25" t="s">
        <v>83</v>
      </c>
    </row>
    <row r="243" spans="2:65" s="1" customFormat="1" ht="22.5" customHeight="1">
      <c r="B243" s="42"/>
      <c r="C243" s="201" t="s">
        <v>278</v>
      </c>
      <c r="D243" s="201" t="s">
        <v>136</v>
      </c>
      <c r="E243" s="202" t="s">
        <v>279</v>
      </c>
      <c r="F243" s="203" t="s">
        <v>280</v>
      </c>
      <c r="G243" s="204" t="s">
        <v>281</v>
      </c>
      <c r="H243" s="205">
        <v>1</v>
      </c>
      <c r="I243" s="206"/>
      <c r="J243" s="207">
        <f>ROUND(I243*H243,2)</f>
        <v>0</v>
      </c>
      <c r="K243" s="203" t="s">
        <v>21</v>
      </c>
      <c r="L243" s="62"/>
      <c r="M243" s="208" t="s">
        <v>21</v>
      </c>
      <c r="N243" s="209" t="s">
        <v>44</v>
      </c>
      <c r="O243" s="43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AR243" s="25" t="s">
        <v>141</v>
      </c>
      <c r="AT243" s="25" t="s">
        <v>136</v>
      </c>
      <c r="AU243" s="25" t="s">
        <v>83</v>
      </c>
      <c r="AY243" s="25" t="s">
        <v>133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25" t="s">
        <v>83</v>
      </c>
      <c r="BK243" s="212">
        <f>ROUND(I243*H243,2)</f>
        <v>0</v>
      </c>
      <c r="BL243" s="25" t="s">
        <v>141</v>
      </c>
      <c r="BM243" s="25" t="s">
        <v>282</v>
      </c>
    </row>
    <row r="244" spans="2:47" s="1" customFormat="1" ht="13.5">
      <c r="B244" s="42"/>
      <c r="C244" s="64"/>
      <c r="D244" s="251" t="s">
        <v>143</v>
      </c>
      <c r="E244" s="64"/>
      <c r="F244" s="267" t="s">
        <v>283</v>
      </c>
      <c r="G244" s="64"/>
      <c r="H244" s="64"/>
      <c r="I244" s="169"/>
      <c r="J244" s="64"/>
      <c r="K244" s="64"/>
      <c r="L244" s="62"/>
      <c r="M244" s="215"/>
      <c r="N244" s="43"/>
      <c r="O244" s="43"/>
      <c r="P244" s="43"/>
      <c r="Q244" s="43"/>
      <c r="R244" s="43"/>
      <c r="S244" s="43"/>
      <c r="T244" s="79"/>
      <c r="AT244" s="25" t="s">
        <v>143</v>
      </c>
      <c r="AU244" s="25" t="s">
        <v>83</v>
      </c>
    </row>
    <row r="245" spans="2:65" s="1" customFormat="1" ht="22.5" customHeight="1">
      <c r="B245" s="42"/>
      <c r="C245" s="201" t="s">
        <v>284</v>
      </c>
      <c r="D245" s="201" t="s">
        <v>136</v>
      </c>
      <c r="E245" s="202" t="s">
        <v>285</v>
      </c>
      <c r="F245" s="203" t="s">
        <v>286</v>
      </c>
      <c r="G245" s="204" t="s">
        <v>139</v>
      </c>
      <c r="H245" s="205">
        <v>150</v>
      </c>
      <c r="I245" s="206"/>
      <c r="J245" s="207">
        <f>ROUND(I245*H245,2)</f>
        <v>0</v>
      </c>
      <c r="K245" s="203" t="s">
        <v>140</v>
      </c>
      <c r="L245" s="62"/>
      <c r="M245" s="208" t="s">
        <v>21</v>
      </c>
      <c r="N245" s="209" t="s">
        <v>44</v>
      </c>
      <c r="O245" s="43"/>
      <c r="P245" s="210">
        <f>O245*H245</f>
        <v>0</v>
      </c>
      <c r="Q245" s="210">
        <v>4E-05</v>
      </c>
      <c r="R245" s="210">
        <f>Q245*H245</f>
        <v>0.006</v>
      </c>
      <c r="S245" s="210">
        <v>0</v>
      </c>
      <c r="T245" s="211">
        <f>S245*H245</f>
        <v>0</v>
      </c>
      <c r="AR245" s="25" t="s">
        <v>141</v>
      </c>
      <c r="AT245" s="25" t="s">
        <v>136</v>
      </c>
      <c r="AU245" s="25" t="s">
        <v>83</v>
      </c>
      <c r="AY245" s="25" t="s">
        <v>133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25" t="s">
        <v>83</v>
      </c>
      <c r="BK245" s="212">
        <f>ROUND(I245*H245,2)</f>
        <v>0</v>
      </c>
      <c r="BL245" s="25" t="s">
        <v>141</v>
      </c>
      <c r="BM245" s="25" t="s">
        <v>287</v>
      </c>
    </row>
    <row r="246" spans="2:47" s="1" customFormat="1" ht="54">
      <c r="B246" s="42"/>
      <c r="C246" s="64"/>
      <c r="D246" s="213" t="s">
        <v>143</v>
      </c>
      <c r="E246" s="64"/>
      <c r="F246" s="214" t="s">
        <v>288</v>
      </c>
      <c r="G246" s="64"/>
      <c r="H246" s="64"/>
      <c r="I246" s="169"/>
      <c r="J246" s="64"/>
      <c r="K246" s="64"/>
      <c r="L246" s="62"/>
      <c r="M246" s="215"/>
      <c r="N246" s="43"/>
      <c r="O246" s="43"/>
      <c r="P246" s="43"/>
      <c r="Q246" s="43"/>
      <c r="R246" s="43"/>
      <c r="S246" s="43"/>
      <c r="T246" s="79"/>
      <c r="AT246" s="25" t="s">
        <v>143</v>
      </c>
      <c r="AU246" s="25" t="s">
        <v>83</v>
      </c>
    </row>
    <row r="247" spans="2:51" s="12" customFormat="1" ht="13.5">
      <c r="B247" s="216"/>
      <c r="C247" s="217"/>
      <c r="D247" s="213" t="s">
        <v>145</v>
      </c>
      <c r="E247" s="218" t="s">
        <v>21</v>
      </c>
      <c r="F247" s="219" t="s">
        <v>289</v>
      </c>
      <c r="G247" s="217"/>
      <c r="H247" s="220" t="s">
        <v>21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145</v>
      </c>
      <c r="AU247" s="226" t="s">
        <v>83</v>
      </c>
      <c r="AV247" s="12" t="s">
        <v>78</v>
      </c>
      <c r="AW247" s="12" t="s">
        <v>35</v>
      </c>
      <c r="AX247" s="12" t="s">
        <v>72</v>
      </c>
      <c r="AY247" s="226" t="s">
        <v>133</v>
      </c>
    </row>
    <row r="248" spans="2:51" s="13" customFormat="1" ht="13.5">
      <c r="B248" s="227"/>
      <c r="C248" s="228"/>
      <c r="D248" s="251" t="s">
        <v>145</v>
      </c>
      <c r="E248" s="261" t="s">
        <v>21</v>
      </c>
      <c r="F248" s="262" t="s">
        <v>192</v>
      </c>
      <c r="G248" s="228"/>
      <c r="H248" s="263">
        <v>150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145</v>
      </c>
      <c r="AU248" s="237" t="s">
        <v>83</v>
      </c>
      <c r="AV248" s="13" t="s">
        <v>83</v>
      </c>
      <c r="AW248" s="13" t="s">
        <v>35</v>
      </c>
      <c r="AX248" s="13" t="s">
        <v>78</v>
      </c>
      <c r="AY248" s="237" t="s">
        <v>133</v>
      </c>
    </row>
    <row r="249" spans="2:65" s="1" customFormat="1" ht="22.5" customHeight="1">
      <c r="B249" s="42"/>
      <c r="C249" s="201" t="s">
        <v>290</v>
      </c>
      <c r="D249" s="201" t="s">
        <v>136</v>
      </c>
      <c r="E249" s="202" t="s">
        <v>291</v>
      </c>
      <c r="F249" s="203" t="s">
        <v>292</v>
      </c>
      <c r="G249" s="204" t="s">
        <v>139</v>
      </c>
      <c r="H249" s="205">
        <v>66.578</v>
      </c>
      <c r="I249" s="206"/>
      <c r="J249" s="207">
        <f>ROUND(I249*H249,2)</f>
        <v>0</v>
      </c>
      <c r="K249" s="203" t="s">
        <v>140</v>
      </c>
      <c r="L249" s="62"/>
      <c r="M249" s="208" t="s">
        <v>21</v>
      </c>
      <c r="N249" s="209" t="s">
        <v>44</v>
      </c>
      <c r="O249" s="43"/>
      <c r="P249" s="210">
        <f>O249*H249</f>
        <v>0</v>
      </c>
      <c r="Q249" s="210">
        <v>0</v>
      </c>
      <c r="R249" s="210">
        <f>Q249*H249</f>
        <v>0</v>
      </c>
      <c r="S249" s="210">
        <v>0.034</v>
      </c>
      <c r="T249" s="211">
        <f>S249*H249</f>
        <v>2.2636520000000004</v>
      </c>
      <c r="AR249" s="25" t="s">
        <v>141</v>
      </c>
      <c r="AT249" s="25" t="s">
        <v>136</v>
      </c>
      <c r="AU249" s="25" t="s">
        <v>83</v>
      </c>
      <c r="AY249" s="25" t="s">
        <v>133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25" t="s">
        <v>83</v>
      </c>
      <c r="BK249" s="212">
        <f>ROUND(I249*H249,2)</f>
        <v>0</v>
      </c>
      <c r="BL249" s="25" t="s">
        <v>141</v>
      </c>
      <c r="BM249" s="25" t="s">
        <v>293</v>
      </c>
    </row>
    <row r="250" spans="2:47" s="1" customFormat="1" ht="27">
      <c r="B250" s="42"/>
      <c r="C250" s="64"/>
      <c r="D250" s="213" t="s">
        <v>143</v>
      </c>
      <c r="E250" s="64"/>
      <c r="F250" s="214" t="s">
        <v>294</v>
      </c>
      <c r="G250" s="64"/>
      <c r="H250" s="64"/>
      <c r="I250" s="169"/>
      <c r="J250" s="64"/>
      <c r="K250" s="64"/>
      <c r="L250" s="62"/>
      <c r="M250" s="215"/>
      <c r="N250" s="43"/>
      <c r="O250" s="43"/>
      <c r="P250" s="43"/>
      <c r="Q250" s="43"/>
      <c r="R250" s="43"/>
      <c r="S250" s="43"/>
      <c r="T250" s="79"/>
      <c r="AT250" s="25" t="s">
        <v>143</v>
      </c>
      <c r="AU250" s="25" t="s">
        <v>83</v>
      </c>
    </row>
    <row r="251" spans="2:51" s="12" customFormat="1" ht="13.5">
      <c r="B251" s="216"/>
      <c r="C251" s="217"/>
      <c r="D251" s="213" t="s">
        <v>145</v>
      </c>
      <c r="E251" s="218" t="s">
        <v>21</v>
      </c>
      <c r="F251" s="219" t="s">
        <v>146</v>
      </c>
      <c r="G251" s="217"/>
      <c r="H251" s="220" t="s">
        <v>21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145</v>
      </c>
      <c r="AU251" s="226" t="s">
        <v>83</v>
      </c>
      <c r="AV251" s="12" t="s">
        <v>78</v>
      </c>
      <c r="AW251" s="12" t="s">
        <v>35</v>
      </c>
      <c r="AX251" s="12" t="s">
        <v>72</v>
      </c>
      <c r="AY251" s="226" t="s">
        <v>133</v>
      </c>
    </row>
    <row r="252" spans="2:51" s="13" customFormat="1" ht="13.5">
      <c r="B252" s="227"/>
      <c r="C252" s="228"/>
      <c r="D252" s="213" t="s">
        <v>145</v>
      </c>
      <c r="E252" s="229" t="s">
        <v>21</v>
      </c>
      <c r="F252" s="230" t="s">
        <v>197</v>
      </c>
      <c r="G252" s="228"/>
      <c r="H252" s="231">
        <v>6.89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145</v>
      </c>
      <c r="AU252" s="237" t="s">
        <v>83</v>
      </c>
      <c r="AV252" s="13" t="s">
        <v>83</v>
      </c>
      <c r="AW252" s="13" t="s">
        <v>35</v>
      </c>
      <c r="AX252" s="13" t="s">
        <v>72</v>
      </c>
      <c r="AY252" s="237" t="s">
        <v>133</v>
      </c>
    </row>
    <row r="253" spans="2:51" s="13" customFormat="1" ht="13.5">
      <c r="B253" s="227"/>
      <c r="C253" s="228"/>
      <c r="D253" s="213" t="s">
        <v>145</v>
      </c>
      <c r="E253" s="229" t="s">
        <v>21</v>
      </c>
      <c r="F253" s="230" t="s">
        <v>198</v>
      </c>
      <c r="G253" s="228"/>
      <c r="H253" s="231">
        <v>5.8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145</v>
      </c>
      <c r="AU253" s="237" t="s">
        <v>83</v>
      </c>
      <c r="AV253" s="13" t="s">
        <v>83</v>
      </c>
      <c r="AW253" s="13" t="s">
        <v>35</v>
      </c>
      <c r="AX253" s="13" t="s">
        <v>72</v>
      </c>
      <c r="AY253" s="237" t="s">
        <v>133</v>
      </c>
    </row>
    <row r="254" spans="2:51" s="13" customFormat="1" ht="13.5">
      <c r="B254" s="227"/>
      <c r="C254" s="228"/>
      <c r="D254" s="213" t="s">
        <v>145</v>
      </c>
      <c r="E254" s="229" t="s">
        <v>21</v>
      </c>
      <c r="F254" s="230" t="s">
        <v>199</v>
      </c>
      <c r="G254" s="228"/>
      <c r="H254" s="231">
        <v>29.4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145</v>
      </c>
      <c r="AU254" s="237" t="s">
        <v>83</v>
      </c>
      <c r="AV254" s="13" t="s">
        <v>83</v>
      </c>
      <c r="AW254" s="13" t="s">
        <v>35</v>
      </c>
      <c r="AX254" s="13" t="s">
        <v>72</v>
      </c>
      <c r="AY254" s="237" t="s">
        <v>133</v>
      </c>
    </row>
    <row r="255" spans="2:51" s="13" customFormat="1" ht="13.5">
      <c r="B255" s="227"/>
      <c r="C255" s="228"/>
      <c r="D255" s="213" t="s">
        <v>145</v>
      </c>
      <c r="E255" s="229" t="s">
        <v>21</v>
      </c>
      <c r="F255" s="230" t="s">
        <v>200</v>
      </c>
      <c r="G255" s="228"/>
      <c r="H255" s="231">
        <v>1.838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145</v>
      </c>
      <c r="AU255" s="237" t="s">
        <v>83</v>
      </c>
      <c r="AV255" s="13" t="s">
        <v>83</v>
      </c>
      <c r="AW255" s="13" t="s">
        <v>35</v>
      </c>
      <c r="AX255" s="13" t="s">
        <v>72</v>
      </c>
      <c r="AY255" s="237" t="s">
        <v>133</v>
      </c>
    </row>
    <row r="256" spans="2:51" s="13" customFormat="1" ht="13.5">
      <c r="B256" s="227"/>
      <c r="C256" s="228"/>
      <c r="D256" s="213" t="s">
        <v>145</v>
      </c>
      <c r="E256" s="229" t="s">
        <v>21</v>
      </c>
      <c r="F256" s="230" t="s">
        <v>201</v>
      </c>
      <c r="G256" s="228"/>
      <c r="H256" s="231">
        <v>0.54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145</v>
      </c>
      <c r="AU256" s="237" t="s">
        <v>83</v>
      </c>
      <c r="AV256" s="13" t="s">
        <v>83</v>
      </c>
      <c r="AW256" s="13" t="s">
        <v>35</v>
      </c>
      <c r="AX256" s="13" t="s">
        <v>72</v>
      </c>
      <c r="AY256" s="237" t="s">
        <v>133</v>
      </c>
    </row>
    <row r="257" spans="2:51" s="13" customFormat="1" ht="13.5">
      <c r="B257" s="227"/>
      <c r="C257" s="228"/>
      <c r="D257" s="213" t="s">
        <v>145</v>
      </c>
      <c r="E257" s="229" t="s">
        <v>21</v>
      </c>
      <c r="F257" s="230" t="s">
        <v>202</v>
      </c>
      <c r="G257" s="228"/>
      <c r="H257" s="231">
        <v>7.2</v>
      </c>
      <c r="I257" s="232"/>
      <c r="J257" s="228"/>
      <c r="K257" s="228"/>
      <c r="L257" s="233"/>
      <c r="M257" s="234"/>
      <c r="N257" s="235"/>
      <c r="O257" s="235"/>
      <c r="P257" s="235"/>
      <c r="Q257" s="235"/>
      <c r="R257" s="235"/>
      <c r="S257" s="235"/>
      <c r="T257" s="236"/>
      <c r="AT257" s="237" t="s">
        <v>145</v>
      </c>
      <c r="AU257" s="237" t="s">
        <v>83</v>
      </c>
      <c r="AV257" s="13" t="s">
        <v>83</v>
      </c>
      <c r="AW257" s="13" t="s">
        <v>35</v>
      </c>
      <c r="AX257" s="13" t="s">
        <v>72</v>
      </c>
      <c r="AY257" s="237" t="s">
        <v>133</v>
      </c>
    </row>
    <row r="258" spans="2:51" s="13" customFormat="1" ht="13.5">
      <c r="B258" s="227"/>
      <c r="C258" s="228"/>
      <c r="D258" s="213" t="s">
        <v>145</v>
      </c>
      <c r="E258" s="229" t="s">
        <v>21</v>
      </c>
      <c r="F258" s="230" t="s">
        <v>203</v>
      </c>
      <c r="G258" s="228"/>
      <c r="H258" s="231">
        <v>5.67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AT258" s="237" t="s">
        <v>145</v>
      </c>
      <c r="AU258" s="237" t="s">
        <v>83</v>
      </c>
      <c r="AV258" s="13" t="s">
        <v>83</v>
      </c>
      <c r="AW258" s="13" t="s">
        <v>35</v>
      </c>
      <c r="AX258" s="13" t="s">
        <v>72</v>
      </c>
      <c r="AY258" s="237" t="s">
        <v>133</v>
      </c>
    </row>
    <row r="259" spans="2:51" s="13" customFormat="1" ht="13.5">
      <c r="B259" s="227"/>
      <c r="C259" s="228"/>
      <c r="D259" s="213" t="s">
        <v>145</v>
      </c>
      <c r="E259" s="229" t="s">
        <v>21</v>
      </c>
      <c r="F259" s="230" t="s">
        <v>204</v>
      </c>
      <c r="G259" s="228"/>
      <c r="H259" s="231">
        <v>3.36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145</v>
      </c>
      <c r="AU259" s="237" t="s">
        <v>83</v>
      </c>
      <c r="AV259" s="13" t="s">
        <v>83</v>
      </c>
      <c r="AW259" s="13" t="s">
        <v>35</v>
      </c>
      <c r="AX259" s="13" t="s">
        <v>72</v>
      </c>
      <c r="AY259" s="237" t="s">
        <v>133</v>
      </c>
    </row>
    <row r="260" spans="2:51" s="13" customFormat="1" ht="13.5">
      <c r="B260" s="227"/>
      <c r="C260" s="228"/>
      <c r="D260" s="213" t="s">
        <v>145</v>
      </c>
      <c r="E260" s="229" t="s">
        <v>21</v>
      </c>
      <c r="F260" s="230" t="s">
        <v>205</v>
      </c>
      <c r="G260" s="228"/>
      <c r="H260" s="231">
        <v>2.205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AT260" s="237" t="s">
        <v>145</v>
      </c>
      <c r="AU260" s="237" t="s">
        <v>83</v>
      </c>
      <c r="AV260" s="13" t="s">
        <v>83</v>
      </c>
      <c r="AW260" s="13" t="s">
        <v>35</v>
      </c>
      <c r="AX260" s="13" t="s">
        <v>72</v>
      </c>
      <c r="AY260" s="237" t="s">
        <v>133</v>
      </c>
    </row>
    <row r="261" spans="2:51" s="13" customFormat="1" ht="13.5">
      <c r="B261" s="227"/>
      <c r="C261" s="228"/>
      <c r="D261" s="213" t="s">
        <v>145</v>
      </c>
      <c r="E261" s="229" t="s">
        <v>21</v>
      </c>
      <c r="F261" s="230" t="s">
        <v>206</v>
      </c>
      <c r="G261" s="228"/>
      <c r="H261" s="231">
        <v>3.675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145</v>
      </c>
      <c r="AU261" s="237" t="s">
        <v>83</v>
      </c>
      <c r="AV261" s="13" t="s">
        <v>83</v>
      </c>
      <c r="AW261" s="13" t="s">
        <v>35</v>
      </c>
      <c r="AX261" s="13" t="s">
        <v>72</v>
      </c>
      <c r="AY261" s="237" t="s">
        <v>133</v>
      </c>
    </row>
    <row r="262" spans="2:51" s="15" customFormat="1" ht="13.5">
      <c r="B262" s="249"/>
      <c r="C262" s="250"/>
      <c r="D262" s="251" t="s">
        <v>145</v>
      </c>
      <c r="E262" s="252" t="s">
        <v>21</v>
      </c>
      <c r="F262" s="253" t="s">
        <v>166</v>
      </c>
      <c r="G262" s="250"/>
      <c r="H262" s="254">
        <v>66.578</v>
      </c>
      <c r="I262" s="255"/>
      <c r="J262" s="250"/>
      <c r="K262" s="250"/>
      <c r="L262" s="256"/>
      <c r="M262" s="257"/>
      <c r="N262" s="258"/>
      <c r="O262" s="258"/>
      <c r="P262" s="258"/>
      <c r="Q262" s="258"/>
      <c r="R262" s="258"/>
      <c r="S262" s="258"/>
      <c r="T262" s="259"/>
      <c r="AT262" s="260" t="s">
        <v>145</v>
      </c>
      <c r="AU262" s="260" t="s">
        <v>83</v>
      </c>
      <c r="AV262" s="15" t="s">
        <v>141</v>
      </c>
      <c r="AW262" s="15" t="s">
        <v>35</v>
      </c>
      <c r="AX262" s="15" t="s">
        <v>78</v>
      </c>
      <c r="AY262" s="260" t="s">
        <v>133</v>
      </c>
    </row>
    <row r="263" spans="2:65" s="1" customFormat="1" ht="22.5" customHeight="1">
      <c r="B263" s="42"/>
      <c r="C263" s="201" t="s">
        <v>295</v>
      </c>
      <c r="D263" s="201" t="s">
        <v>136</v>
      </c>
      <c r="E263" s="202" t="s">
        <v>296</v>
      </c>
      <c r="F263" s="203" t="s">
        <v>297</v>
      </c>
      <c r="G263" s="204" t="s">
        <v>139</v>
      </c>
      <c r="H263" s="205">
        <v>1.4</v>
      </c>
      <c r="I263" s="206"/>
      <c r="J263" s="207">
        <f>ROUND(I263*H263,2)</f>
        <v>0</v>
      </c>
      <c r="K263" s="203" t="s">
        <v>140</v>
      </c>
      <c r="L263" s="62"/>
      <c r="M263" s="208" t="s">
        <v>21</v>
      </c>
      <c r="N263" s="209" t="s">
        <v>44</v>
      </c>
      <c r="O263" s="43"/>
      <c r="P263" s="210">
        <f>O263*H263</f>
        <v>0</v>
      </c>
      <c r="Q263" s="210">
        <v>0</v>
      </c>
      <c r="R263" s="210">
        <f>Q263*H263</f>
        <v>0</v>
      </c>
      <c r="S263" s="210">
        <v>0.088</v>
      </c>
      <c r="T263" s="211">
        <f>S263*H263</f>
        <v>0.12319999999999999</v>
      </c>
      <c r="AR263" s="25" t="s">
        <v>141</v>
      </c>
      <c r="AT263" s="25" t="s">
        <v>136</v>
      </c>
      <c r="AU263" s="25" t="s">
        <v>83</v>
      </c>
      <c r="AY263" s="25" t="s">
        <v>133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25" t="s">
        <v>83</v>
      </c>
      <c r="BK263" s="212">
        <f>ROUND(I263*H263,2)</f>
        <v>0</v>
      </c>
      <c r="BL263" s="25" t="s">
        <v>141</v>
      </c>
      <c r="BM263" s="25" t="s">
        <v>298</v>
      </c>
    </row>
    <row r="264" spans="2:47" s="1" customFormat="1" ht="27">
      <c r="B264" s="42"/>
      <c r="C264" s="64"/>
      <c r="D264" s="213" t="s">
        <v>143</v>
      </c>
      <c r="E264" s="64"/>
      <c r="F264" s="214" t="s">
        <v>299</v>
      </c>
      <c r="G264" s="64"/>
      <c r="H264" s="64"/>
      <c r="I264" s="169"/>
      <c r="J264" s="64"/>
      <c r="K264" s="64"/>
      <c r="L264" s="62"/>
      <c r="M264" s="215"/>
      <c r="N264" s="43"/>
      <c r="O264" s="43"/>
      <c r="P264" s="43"/>
      <c r="Q264" s="43"/>
      <c r="R264" s="43"/>
      <c r="S264" s="43"/>
      <c r="T264" s="79"/>
      <c r="AT264" s="25" t="s">
        <v>143</v>
      </c>
      <c r="AU264" s="25" t="s">
        <v>83</v>
      </c>
    </row>
    <row r="265" spans="2:51" s="12" customFormat="1" ht="13.5">
      <c r="B265" s="216"/>
      <c r="C265" s="217"/>
      <c r="D265" s="213" t="s">
        <v>145</v>
      </c>
      <c r="E265" s="218" t="s">
        <v>21</v>
      </c>
      <c r="F265" s="219" t="s">
        <v>300</v>
      </c>
      <c r="G265" s="217"/>
      <c r="H265" s="220" t="s">
        <v>21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145</v>
      </c>
      <c r="AU265" s="226" t="s">
        <v>83</v>
      </c>
      <c r="AV265" s="12" t="s">
        <v>78</v>
      </c>
      <c r="AW265" s="12" t="s">
        <v>35</v>
      </c>
      <c r="AX265" s="12" t="s">
        <v>72</v>
      </c>
      <c r="AY265" s="226" t="s">
        <v>133</v>
      </c>
    </row>
    <row r="266" spans="2:51" s="13" customFormat="1" ht="13.5">
      <c r="B266" s="227"/>
      <c r="C266" s="228"/>
      <c r="D266" s="251" t="s">
        <v>145</v>
      </c>
      <c r="E266" s="261" t="s">
        <v>21</v>
      </c>
      <c r="F266" s="262" t="s">
        <v>301</v>
      </c>
      <c r="G266" s="228"/>
      <c r="H266" s="263">
        <v>1.4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AT266" s="237" t="s">
        <v>145</v>
      </c>
      <c r="AU266" s="237" t="s">
        <v>83</v>
      </c>
      <c r="AV266" s="13" t="s">
        <v>83</v>
      </c>
      <c r="AW266" s="13" t="s">
        <v>35</v>
      </c>
      <c r="AX266" s="13" t="s">
        <v>78</v>
      </c>
      <c r="AY266" s="237" t="s">
        <v>133</v>
      </c>
    </row>
    <row r="267" spans="2:65" s="1" customFormat="1" ht="22.5" customHeight="1">
      <c r="B267" s="42"/>
      <c r="C267" s="201" t="s">
        <v>302</v>
      </c>
      <c r="D267" s="201" t="s">
        <v>136</v>
      </c>
      <c r="E267" s="202" t="s">
        <v>303</v>
      </c>
      <c r="F267" s="203" t="s">
        <v>304</v>
      </c>
      <c r="G267" s="204" t="s">
        <v>139</v>
      </c>
      <c r="H267" s="205">
        <v>11.65</v>
      </c>
      <c r="I267" s="206"/>
      <c r="J267" s="207">
        <f>ROUND(I267*H267,2)</f>
        <v>0</v>
      </c>
      <c r="K267" s="203" t="s">
        <v>140</v>
      </c>
      <c r="L267" s="62"/>
      <c r="M267" s="208" t="s">
        <v>21</v>
      </c>
      <c r="N267" s="209" t="s">
        <v>44</v>
      </c>
      <c r="O267" s="43"/>
      <c r="P267" s="210">
        <f>O267*H267</f>
        <v>0</v>
      </c>
      <c r="Q267" s="210">
        <v>0</v>
      </c>
      <c r="R267" s="210">
        <f>Q267*H267</f>
        <v>0</v>
      </c>
      <c r="S267" s="210">
        <v>0.067</v>
      </c>
      <c r="T267" s="211">
        <f>S267*H267</f>
        <v>0.7805500000000001</v>
      </c>
      <c r="AR267" s="25" t="s">
        <v>141</v>
      </c>
      <c r="AT267" s="25" t="s">
        <v>136</v>
      </c>
      <c r="AU267" s="25" t="s">
        <v>83</v>
      </c>
      <c r="AY267" s="25" t="s">
        <v>133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25" t="s">
        <v>83</v>
      </c>
      <c r="BK267" s="212">
        <f>ROUND(I267*H267,2)</f>
        <v>0</v>
      </c>
      <c r="BL267" s="25" t="s">
        <v>141</v>
      </c>
      <c r="BM267" s="25" t="s">
        <v>305</v>
      </c>
    </row>
    <row r="268" spans="2:47" s="1" customFormat="1" ht="27">
      <c r="B268" s="42"/>
      <c r="C268" s="64"/>
      <c r="D268" s="213" t="s">
        <v>143</v>
      </c>
      <c r="E268" s="64"/>
      <c r="F268" s="214" t="s">
        <v>306</v>
      </c>
      <c r="G268" s="64"/>
      <c r="H268" s="64"/>
      <c r="I268" s="169"/>
      <c r="J268" s="64"/>
      <c r="K268" s="64"/>
      <c r="L268" s="62"/>
      <c r="M268" s="215"/>
      <c r="N268" s="43"/>
      <c r="O268" s="43"/>
      <c r="P268" s="43"/>
      <c r="Q268" s="43"/>
      <c r="R268" s="43"/>
      <c r="S268" s="43"/>
      <c r="T268" s="79"/>
      <c r="AT268" s="25" t="s">
        <v>143</v>
      </c>
      <c r="AU268" s="25" t="s">
        <v>83</v>
      </c>
    </row>
    <row r="269" spans="2:51" s="12" customFormat="1" ht="13.5">
      <c r="B269" s="216"/>
      <c r="C269" s="217"/>
      <c r="D269" s="213" t="s">
        <v>145</v>
      </c>
      <c r="E269" s="218" t="s">
        <v>21</v>
      </c>
      <c r="F269" s="219" t="s">
        <v>307</v>
      </c>
      <c r="G269" s="217"/>
      <c r="H269" s="220" t="s">
        <v>21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145</v>
      </c>
      <c r="AU269" s="226" t="s">
        <v>83</v>
      </c>
      <c r="AV269" s="12" t="s">
        <v>78</v>
      </c>
      <c r="AW269" s="12" t="s">
        <v>35</v>
      </c>
      <c r="AX269" s="12" t="s">
        <v>72</v>
      </c>
      <c r="AY269" s="226" t="s">
        <v>133</v>
      </c>
    </row>
    <row r="270" spans="2:51" s="13" customFormat="1" ht="13.5">
      <c r="B270" s="227"/>
      <c r="C270" s="228"/>
      <c r="D270" s="251" t="s">
        <v>145</v>
      </c>
      <c r="E270" s="261" t="s">
        <v>21</v>
      </c>
      <c r="F270" s="262" t="s">
        <v>308</v>
      </c>
      <c r="G270" s="228"/>
      <c r="H270" s="263">
        <v>11.65</v>
      </c>
      <c r="I270" s="232"/>
      <c r="J270" s="228"/>
      <c r="K270" s="228"/>
      <c r="L270" s="233"/>
      <c r="M270" s="234"/>
      <c r="N270" s="235"/>
      <c r="O270" s="235"/>
      <c r="P270" s="235"/>
      <c r="Q270" s="235"/>
      <c r="R270" s="235"/>
      <c r="S270" s="235"/>
      <c r="T270" s="236"/>
      <c r="AT270" s="237" t="s">
        <v>145</v>
      </c>
      <c r="AU270" s="237" t="s">
        <v>83</v>
      </c>
      <c r="AV270" s="13" t="s">
        <v>83</v>
      </c>
      <c r="AW270" s="13" t="s">
        <v>35</v>
      </c>
      <c r="AX270" s="13" t="s">
        <v>78</v>
      </c>
      <c r="AY270" s="237" t="s">
        <v>133</v>
      </c>
    </row>
    <row r="271" spans="2:65" s="1" customFormat="1" ht="22.5" customHeight="1">
      <c r="B271" s="42"/>
      <c r="C271" s="201" t="s">
        <v>10</v>
      </c>
      <c r="D271" s="201" t="s">
        <v>136</v>
      </c>
      <c r="E271" s="202" t="s">
        <v>309</v>
      </c>
      <c r="F271" s="203" t="s">
        <v>310</v>
      </c>
      <c r="G271" s="204" t="s">
        <v>139</v>
      </c>
      <c r="H271" s="205">
        <v>2</v>
      </c>
      <c r="I271" s="206"/>
      <c r="J271" s="207">
        <f>ROUND(I271*H271,2)</f>
        <v>0</v>
      </c>
      <c r="K271" s="203" t="s">
        <v>140</v>
      </c>
      <c r="L271" s="62"/>
      <c r="M271" s="208" t="s">
        <v>21</v>
      </c>
      <c r="N271" s="209" t="s">
        <v>44</v>
      </c>
      <c r="O271" s="43"/>
      <c r="P271" s="210">
        <f>O271*H271</f>
        <v>0</v>
      </c>
      <c r="Q271" s="210">
        <v>0</v>
      </c>
      <c r="R271" s="210">
        <f>Q271*H271</f>
        <v>0</v>
      </c>
      <c r="S271" s="210">
        <v>0.068</v>
      </c>
      <c r="T271" s="211">
        <f>S271*H271</f>
        <v>0.136</v>
      </c>
      <c r="AR271" s="25" t="s">
        <v>141</v>
      </c>
      <c r="AT271" s="25" t="s">
        <v>136</v>
      </c>
      <c r="AU271" s="25" t="s">
        <v>83</v>
      </c>
      <c r="AY271" s="25" t="s">
        <v>133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25" t="s">
        <v>83</v>
      </c>
      <c r="BK271" s="212">
        <f>ROUND(I271*H271,2)</f>
        <v>0</v>
      </c>
      <c r="BL271" s="25" t="s">
        <v>141</v>
      </c>
      <c r="BM271" s="25" t="s">
        <v>311</v>
      </c>
    </row>
    <row r="272" spans="2:47" s="1" customFormat="1" ht="27">
      <c r="B272" s="42"/>
      <c r="C272" s="64"/>
      <c r="D272" s="213" t="s">
        <v>143</v>
      </c>
      <c r="E272" s="64"/>
      <c r="F272" s="214" t="s">
        <v>312</v>
      </c>
      <c r="G272" s="64"/>
      <c r="H272" s="64"/>
      <c r="I272" s="169"/>
      <c r="J272" s="64"/>
      <c r="K272" s="64"/>
      <c r="L272" s="62"/>
      <c r="M272" s="215"/>
      <c r="N272" s="43"/>
      <c r="O272" s="43"/>
      <c r="P272" s="43"/>
      <c r="Q272" s="43"/>
      <c r="R272" s="43"/>
      <c r="S272" s="43"/>
      <c r="T272" s="79"/>
      <c r="AT272" s="25" t="s">
        <v>143</v>
      </c>
      <c r="AU272" s="25" t="s">
        <v>83</v>
      </c>
    </row>
    <row r="273" spans="2:51" s="12" customFormat="1" ht="13.5">
      <c r="B273" s="216"/>
      <c r="C273" s="217"/>
      <c r="D273" s="213" t="s">
        <v>145</v>
      </c>
      <c r="E273" s="218" t="s">
        <v>21</v>
      </c>
      <c r="F273" s="219" t="s">
        <v>313</v>
      </c>
      <c r="G273" s="217"/>
      <c r="H273" s="220" t="s">
        <v>21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145</v>
      </c>
      <c r="AU273" s="226" t="s">
        <v>83</v>
      </c>
      <c r="AV273" s="12" t="s">
        <v>78</v>
      </c>
      <c r="AW273" s="12" t="s">
        <v>35</v>
      </c>
      <c r="AX273" s="12" t="s">
        <v>72</v>
      </c>
      <c r="AY273" s="226" t="s">
        <v>133</v>
      </c>
    </row>
    <row r="274" spans="2:51" s="13" customFormat="1" ht="13.5">
      <c r="B274" s="227"/>
      <c r="C274" s="228"/>
      <c r="D274" s="213" t="s">
        <v>145</v>
      </c>
      <c r="E274" s="229" t="s">
        <v>21</v>
      </c>
      <c r="F274" s="230" t="s">
        <v>314</v>
      </c>
      <c r="G274" s="228"/>
      <c r="H274" s="231">
        <v>2</v>
      </c>
      <c r="I274" s="232"/>
      <c r="J274" s="228"/>
      <c r="K274" s="228"/>
      <c r="L274" s="233"/>
      <c r="M274" s="234"/>
      <c r="N274" s="235"/>
      <c r="O274" s="235"/>
      <c r="P274" s="235"/>
      <c r="Q274" s="235"/>
      <c r="R274" s="235"/>
      <c r="S274" s="235"/>
      <c r="T274" s="236"/>
      <c r="AT274" s="237" t="s">
        <v>145</v>
      </c>
      <c r="AU274" s="237" t="s">
        <v>83</v>
      </c>
      <c r="AV274" s="13" t="s">
        <v>83</v>
      </c>
      <c r="AW274" s="13" t="s">
        <v>35</v>
      </c>
      <c r="AX274" s="13" t="s">
        <v>78</v>
      </c>
      <c r="AY274" s="237" t="s">
        <v>133</v>
      </c>
    </row>
    <row r="275" spans="2:63" s="11" customFormat="1" ht="29.85" customHeight="1">
      <c r="B275" s="184"/>
      <c r="C275" s="185"/>
      <c r="D275" s="198" t="s">
        <v>71</v>
      </c>
      <c r="E275" s="199" t="s">
        <v>315</v>
      </c>
      <c r="F275" s="199" t="s">
        <v>316</v>
      </c>
      <c r="G275" s="185"/>
      <c r="H275" s="185"/>
      <c r="I275" s="188"/>
      <c r="J275" s="200">
        <f>BK275</f>
        <v>0</v>
      </c>
      <c r="K275" s="185"/>
      <c r="L275" s="190"/>
      <c r="M275" s="191"/>
      <c r="N275" s="192"/>
      <c r="O275" s="192"/>
      <c r="P275" s="193">
        <f>SUM(P276:P281)</f>
        <v>0</v>
      </c>
      <c r="Q275" s="192"/>
      <c r="R275" s="193">
        <f>SUM(R276:R281)</f>
        <v>0</v>
      </c>
      <c r="S275" s="192"/>
      <c r="T275" s="194">
        <f>SUM(T276:T281)</f>
        <v>0</v>
      </c>
      <c r="AR275" s="195" t="s">
        <v>78</v>
      </c>
      <c r="AT275" s="196" t="s">
        <v>71</v>
      </c>
      <c r="AU275" s="196" t="s">
        <v>78</v>
      </c>
      <c r="AY275" s="195" t="s">
        <v>133</v>
      </c>
      <c r="BK275" s="197">
        <f>SUM(BK276:BK281)</f>
        <v>0</v>
      </c>
    </row>
    <row r="276" spans="2:65" s="1" customFormat="1" ht="22.5" customHeight="1">
      <c r="B276" s="42"/>
      <c r="C276" s="201" t="s">
        <v>317</v>
      </c>
      <c r="D276" s="201" t="s">
        <v>136</v>
      </c>
      <c r="E276" s="202" t="s">
        <v>318</v>
      </c>
      <c r="F276" s="203" t="s">
        <v>319</v>
      </c>
      <c r="G276" s="204" t="s">
        <v>320</v>
      </c>
      <c r="H276" s="205">
        <v>3.667</v>
      </c>
      <c r="I276" s="206"/>
      <c r="J276" s="207">
        <f>ROUND(I276*H276,2)</f>
        <v>0</v>
      </c>
      <c r="K276" s="203" t="s">
        <v>140</v>
      </c>
      <c r="L276" s="62"/>
      <c r="M276" s="208" t="s">
        <v>21</v>
      </c>
      <c r="N276" s="209" t="s">
        <v>44</v>
      </c>
      <c r="O276" s="43"/>
      <c r="P276" s="210">
        <f>O276*H276</f>
        <v>0</v>
      </c>
      <c r="Q276" s="210">
        <v>0</v>
      </c>
      <c r="R276" s="210">
        <f>Q276*H276</f>
        <v>0</v>
      </c>
      <c r="S276" s="210">
        <v>0</v>
      </c>
      <c r="T276" s="211">
        <f>S276*H276</f>
        <v>0</v>
      </c>
      <c r="AR276" s="25" t="s">
        <v>141</v>
      </c>
      <c r="AT276" s="25" t="s">
        <v>136</v>
      </c>
      <c r="AU276" s="25" t="s">
        <v>83</v>
      </c>
      <c r="AY276" s="25" t="s">
        <v>133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25" t="s">
        <v>83</v>
      </c>
      <c r="BK276" s="212">
        <f>ROUND(I276*H276,2)</f>
        <v>0</v>
      </c>
      <c r="BL276" s="25" t="s">
        <v>141</v>
      </c>
      <c r="BM276" s="25" t="s">
        <v>321</v>
      </c>
    </row>
    <row r="277" spans="2:47" s="1" customFormat="1" ht="27">
      <c r="B277" s="42"/>
      <c r="C277" s="64"/>
      <c r="D277" s="251" t="s">
        <v>143</v>
      </c>
      <c r="E277" s="64"/>
      <c r="F277" s="267" t="s">
        <v>322</v>
      </c>
      <c r="G277" s="64"/>
      <c r="H277" s="64"/>
      <c r="I277" s="169"/>
      <c r="J277" s="64"/>
      <c r="K277" s="64"/>
      <c r="L277" s="62"/>
      <c r="M277" s="215"/>
      <c r="N277" s="43"/>
      <c r="O277" s="43"/>
      <c r="P277" s="43"/>
      <c r="Q277" s="43"/>
      <c r="R277" s="43"/>
      <c r="S277" s="43"/>
      <c r="T277" s="79"/>
      <c r="AT277" s="25" t="s">
        <v>143</v>
      </c>
      <c r="AU277" s="25" t="s">
        <v>83</v>
      </c>
    </row>
    <row r="278" spans="2:65" s="1" customFormat="1" ht="22.5" customHeight="1">
      <c r="B278" s="42"/>
      <c r="C278" s="201" t="s">
        <v>323</v>
      </c>
      <c r="D278" s="201" t="s">
        <v>136</v>
      </c>
      <c r="E278" s="202" t="s">
        <v>324</v>
      </c>
      <c r="F278" s="203" t="s">
        <v>325</v>
      </c>
      <c r="G278" s="204" t="s">
        <v>320</v>
      </c>
      <c r="H278" s="205">
        <v>3.667</v>
      </c>
      <c r="I278" s="206"/>
      <c r="J278" s="207">
        <f>ROUND(I278*H278,2)</f>
        <v>0</v>
      </c>
      <c r="K278" s="203" t="s">
        <v>21</v>
      </c>
      <c r="L278" s="62"/>
      <c r="M278" s="208" t="s">
        <v>21</v>
      </c>
      <c r="N278" s="209" t="s">
        <v>44</v>
      </c>
      <c r="O278" s="43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AR278" s="25" t="s">
        <v>141</v>
      </c>
      <c r="AT278" s="25" t="s">
        <v>136</v>
      </c>
      <c r="AU278" s="25" t="s">
        <v>83</v>
      </c>
      <c r="AY278" s="25" t="s">
        <v>133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25" t="s">
        <v>83</v>
      </c>
      <c r="BK278" s="212">
        <f>ROUND(I278*H278,2)</f>
        <v>0</v>
      </c>
      <c r="BL278" s="25" t="s">
        <v>141</v>
      </c>
      <c r="BM278" s="25" t="s">
        <v>326</v>
      </c>
    </row>
    <row r="279" spans="2:47" s="1" customFormat="1" ht="13.5">
      <c r="B279" s="42"/>
      <c r="C279" s="64"/>
      <c r="D279" s="251" t="s">
        <v>143</v>
      </c>
      <c r="E279" s="64"/>
      <c r="F279" s="267" t="s">
        <v>325</v>
      </c>
      <c r="G279" s="64"/>
      <c r="H279" s="64"/>
      <c r="I279" s="169"/>
      <c r="J279" s="64"/>
      <c r="K279" s="64"/>
      <c r="L279" s="62"/>
      <c r="M279" s="215"/>
      <c r="N279" s="43"/>
      <c r="O279" s="43"/>
      <c r="P279" s="43"/>
      <c r="Q279" s="43"/>
      <c r="R279" s="43"/>
      <c r="S279" s="43"/>
      <c r="T279" s="79"/>
      <c r="AT279" s="25" t="s">
        <v>143</v>
      </c>
      <c r="AU279" s="25" t="s">
        <v>83</v>
      </c>
    </row>
    <row r="280" spans="2:65" s="1" customFormat="1" ht="22.5" customHeight="1">
      <c r="B280" s="42"/>
      <c r="C280" s="201" t="s">
        <v>327</v>
      </c>
      <c r="D280" s="201" t="s">
        <v>136</v>
      </c>
      <c r="E280" s="202" t="s">
        <v>328</v>
      </c>
      <c r="F280" s="203" t="s">
        <v>329</v>
      </c>
      <c r="G280" s="204" t="s">
        <v>320</v>
      </c>
      <c r="H280" s="205">
        <v>3.667</v>
      </c>
      <c r="I280" s="206"/>
      <c r="J280" s="207">
        <f>ROUND(I280*H280,2)</f>
        <v>0</v>
      </c>
      <c r="K280" s="203" t="s">
        <v>140</v>
      </c>
      <c r="L280" s="62"/>
      <c r="M280" s="208" t="s">
        <v>21</v>
      </c>
      <c r="N280" s="209" t="s">
        <v>44</v>
      </c>
      <c r="O280" s="43"/>
      <c r="P280" s="210">
        <f>O280*H280</f>
        <v>0</v>
      </c>
      <c r="Q280" s="210">
        <v>0</v>
      </c>
      <c r="R280" s="210">
        <f>Q280*H280</f>
        <v>0</v>
      </c>
      <c r="S280" s="210">
        <v>0</v>
      </c>
      <c r="T280" s="211">
        <f>S280*H280</f>
        <v>0</v>
      </c>
      <c r="AR280" s="25" t="s">
        <v>141</v>
      </c>
      <c r="AT280" s="25" t="s">
        <v>136</v>
      </c>
      <c r="AU280" s="25" t="s">
        <v>83</v>
      </c>
      <c r="AY280" s="25" t="s">
        <v>133</v>
      </c>
      <c r="BE280" s="212">
        <f>IF(N280="základní",J280,0)</f>
        <v>0</v>
      </c>
      <c r="BF280" s="212">
        <f>IF(N280="snížená",J280,0)</f>
        <v>0</v>
      </c>
      <c r="BG280" s="212">
        <f>IF(N280="zákl. přenesená",J280,0)</f>
        <v>0</v>
      </c>
      <c r="BH280" s="212">
        <f>IF(N280="sníž. přenesená",J280,0)</f>
        <v>0</v>
      </c>
      <c r="BI280" s="212">
        <f>IF(N280="nulová",J280,0)</f>
        <v>0</v>
      </c>
      <c r="BJ280" s="25" t="s">
        <v>83</v>
      </c>
      <c r="BK280" s="212">
        <f>ROUND(I280*H280,2)</f>
        <v>0</v>
      </c>
      <c r="BL280" s="25" t="s">
        <v>141</v>
      </c>
      <c r="BM280" s="25" t="s">
        <v>330</v>
      </c>
    </row>
    <row r="281" spans="2:47" s="1" customFormat="1" ht="13.5">
      <c r="B281" s="42"/>
      <c r="C281" s="64"/>
      <c r="D281" s="213" t="s">
        <v>143</v>
      </c>
      <c r="E281" s="64"/>
      <c r="F281" s="214" t="s">
        <v>331</v>
      </c>
      <c r="G281" s="64"/>
      <c r="H281" s="64"/>
      <c r="I281" s="169"/>
      <c r="J281" s="64"/>
      <c r="K281" s="64"/>
      <c r="L281" s="62"/>
      <c r="M281" s="215"/>
      <c r="N281" s="43"/>
      <c r="O281" s="43"/>
      <c r="P281" s="43"/>
      <c r="Q281" s="43"/>
      <c r="R281" s="43"/>
      <c r="S281" s="43"/>
      <c r="T281" s="79"/>
      <c r="AT281" s="25" t="s">
        <v>143</v>
      </c>
      <c r="AU281" s="25" t="s">
        <v>83</v>
      </c>
    </row>
    <row r="282" spans="2:63" s="11" customFormat="1" ht="29.85" customHeight="1">
      <c r="B282" s="184"/>
      <c r="C282" s="185"/>
      <c r="D282" s="198" t="s">
        <v>71</v>
      </c>
      <c r="E282" s="199" t="s">
        <v>332</v>
      </c>
      <c r="F282" s="199" t="s">
        <v>333</v>
      </c>
      <c r="G282" s="185"/>
      <c r="H282" s="185"/>
      <c r="I282" s="188"/>
      <c r="J282" s="200">
        <f>BK282</f>
        <v>0</v>
      </c>
      <c r="K282" s="185"/>
      <c r="L282" s="190"/>
      <c r="M282" s="191"/>
      <c r="N282" s="192"/>
      <c r="O282" s="192"/>
      <c r="P282" s="193">
        <f>SUM(P283:P284)</f>
        <v>0</v>
      </c>
      <c r="Q282" s="192"/>
      <c r="R282" s="193">
        <f>SUM(R283:R284)</f>
        <v>0</v>
      </c>
      <c r="S282" s="192"/>
      <c r="T282" s="194">
        <f>SUM(T283:T284)</f>
        <v>0</v>
      </c>
      <c r="AR282" s="195" t="s">
        <v>78</v>
      </c>
      <c r="AT282" s="196" t="s">
        <v>71</v>
      </c>
      <c r="AU282" s="196" t="s">
        <v>78</v>
      </c>
      <c r="AY282" s="195" t="s">
        <v>133</v>
      </c>
      <c r="BK282" s="197">
        <f>SUM(BK283:BK284)</f>
        <v>0</v>
      </c>
    </row>
    <row r="283" spans="2:65" s="1" customFormat="1" ht="22.5" customHeight="1">
      <c r="B283" s="42"/>
      <c r="C283" s="201" t="s">
        <v>334</v>
      </c>
      <c r="D283" s="201" t="s">
        <v>136</v>
      </c>
      <c r="E283" s="202" t="s">
        <v>335</v>
      </c>
      <c r="F283" s="203" t="s">
        <v>336</v>
      </c>
      <c r="G283" s="204" t="s">
        <v>320</v>
      </c>
      <c r="H283" s="205">
        <v>1.939</v>
      </c>
      <c r="I283" s="206"/>
      <c r="J283" s="207">
        <f>ROUND(I283*H283,2)</f>
        <v>0</v>
      </c>
      <c r="K283" s="203" t="s">
        <v>140</v>
      </c>
      <c r="L283" s="62"/>
      <c r="M283" s="208" t="s">
        <v>21</v>
      </c>
      <c r="N283" s="209" t="s">
        <v>44</v>
      </c>
      <c r="O283" s="43"/>
      <c r="P283" s="210">
        <f>O283*H283</f>
        <v>0</v>
      </c>
      <c r="Q283" s="210">
        <v>0</v>
      </c>
      <c r="R283" s="210">
        <f>Q283*H283</f>
        <v>0</v>
      </c>
      <c r="S283" s="210">
        <v>0</v>
      </c>
      <c r="T283" s="211">
        <f>S283*H283</f>
        <v>0</v>
      </c>
      <c r="AR283" s="25" t="s">
        <v>141</v>
      </c>
      <c r="AT283" s="25" t="s">
        <v>136</v>
      </c>
      <c r="AU283" s="25" t="s">
        <v>83</v>
      </c>
      <c r="AY283" s="25" t="s">
        <v>133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25" t="s">
        <v>83</v>
      </c>
      <c r="BK283" s="212">
        <f>ROUND(I283*H283,2)</f>
        <v>0</v>
      </c>
      <c r="BL283" s="25" t="s">
        <v>141</v>
      </c>
      <c r="BM283" s="25" t="s">
        <v>337</v>
      </c>
    </row>
    <row r="284" spans="2:47" s="1" customFormat="1" ht="40.5">
      <c r="B284" s="42"/>
      <c r="C284" s="64"/>
      <c r="D284" s="213" t="s">
        <v>143</v>
      </c>
      <c r="E284" s="64"/>
      <c r="F284" s="214" t="s">
        <v>338</v>
      </c>
      <c r="G284" s="64"/>
      <c r="H284" s="64"/>
      <c r="I284" s="169"/>
      <c r="J284" s="64"/>
      <c r="K284" s="64"/>
      <c r="L284" s="62"/>
      <c r="M284" s="215"/>
      <c r="N284" s="43"/>
      <c r="O284" s="43"/>
      <c r="P284" s="43"/>
      <c r="Q284" s="43"/>
      <c r="R284" s="43"/>
      <c r="S284" s="43"/>
      <c r="T284" s="79"/>
      <c r="AT284" s="25" t="s">
        <v>143</v>
      </c>
      <c r="AU284" s="25" t="s">
        <v>83</v>
      </c>
    </row>
    <row r="285" spans="2:63" s="11" customFormat="1" ht="37.35" customHeight="1">
      <c r="B285" s="184"/>
      <c r="C285" s="185"/>
      <c r="D285" s="186" t="s">
        <v>71</v>
      </c>
      <c r="E285" s="187" t="s">
        <v>339</v>
      </c>
      <c r="F285" s="187" t="s">
        <v>340</v>
      </c>
      <c r="G285" s="185"/>
      <c r="H285" s="185"/>
      <c r="I285" s="188"/>
      <c r="J285" s="189">
        <f>BK285</f>
        <v>0</v>
      </c>
      <c r="K285" s="185"/>
      <c r="L285" s="190"/>
      <c r="M285" s="191"/>
      <c r="N285" s="192"/>
      <c r="O285" s="192"/>
      <c r="P285" s="193">
        <f>P286+P317+P409+P419+P489+P537</f>
        <v>0</v>
      </c>
      <c r="Q285" s="192"/>
      <c r="R285" s="193">
        <f>R286+R317+R409+R419+R489+R537</f>
        <v>0.40859120000000004</v>
      </c>
      <c r="S285" s="192"/>
      <c r="T285" s="194">
        <f>T286+T317+T409+T419+T489+T537</f>
        <v>0.363796</v>
      </c>
      <c r="AR285" s="195" t="s">
        <v>83</v>
      </c>
      <c r="AT285" s="196" t="s">
        <v>71</v>
      </c>
      <c r="AU285" s="196" t="s">
        <v>72</v>
      </c>
      <c r="AY285" s="195" t="s">
        <v>133</v>
      </c>
      <c r="BK285" s="197">
        <f>BK286+BK317+BK409+BK419+BK489+BK537</f>
        <v>0</v>
      </c>
    </row>
    <row r="286" spans="2:63" s="11" customFormat="1" ht="19.9" customHeight="1">
      <c r="B286" s="184"/>
      <c r="C286" s="185"/>
      <c r="D286" s="198" t="s">
        <v>71</v>
      </c>
      <c r="E286" s="199" t="s">
        <v>341</v>
      </c>
      <c r="F286" s="199" t="s">
        <v>342</v>
      </c>
      <c r="G286" s="185"/>
      <c r="H286" s="185"/>
      <c r="I286" s="188"/>
      <c r="J286" s="200">
        <f>BK286</f>
        <v>0</v>
      </c>
      <c r="K286" s="185"/>
      <c r="L286" s="190"/>
      <c r="M286" s="191"/>
      <c r="N286" s="192"/>
      <c r="O286" s="192"/>
      <c r="P286" s="193">
        <f>SUM(P287:P316)</f>
        <v>0</v>
      </c>
      <c r="Q286" s="192"/>
      <c r="R286" s="193">
        <f>SUM(R287:R316)</f>
        <v>0.107052</v>
      </c>
      <c r="S286" s="192"/>
      <c r="T286" s="194">
        <f>SUM(T287:T316)</f>
        <v>0.06479599999999999</v>
      </c>
      <c r="AR286" s="195" t="s">
        <v>83</v>
      </c>
      <c r="AT286" s="196" t="s">
        <v>71</v>
      </c>
      <c r="AU286" s="196" t="s">
        <v>78</v>
      </c>
      <c r="AY286" s="195" t="s">
        <v>133</v>
      </c>
      <c r="BK286" s="197">
        <f>SUM(BK287:BK316)</f>
        <v>0</v>
      </c>
    </row>
    <row r="287" spans="2:65" s="1" customFormat="1" ht="22.5" customHeight="1">
      <c r="B287" s="42"/>
      <c r="C287" s="201" t="s">
        <v>343</v>
      </c>
      <c r="D287" s="201" t="s">
        <v>136</v>
      </c>
      <c r="E287" s="202" t="s">
        <v>344</v>
      </c>
      <c r="F287" s="203" t="s">
        <v>345</v>
      </c>
      <c r="G287" s="204" t="s">
        <v>210</v>
      </c>
      <c r="H287" s="205">
        <v>38.8</v>
      </c>
      <c r="I287" s="206"/>
      <c r="J287" s="207">
        <f>ROUND(I287*H287,2)</f>
        <v>0</v>
      </c>
      <c r="K287" s="203" t="s">
        <v>140</v>
      </c>
      <c r="L287" s="62"/>
      <c r="M287" s="208" t="s">
        <v>21</v>
      </c>
      <c r="N287" s="209" t="s">
        <v>44</v>
      </c>
      <c r="O287" s="43"/>
      <c r="P287" s="210">
        <f>O287*H287</f>
        <v>0</v>
      </c>
      <c r="Q287" s="210">
        <v>0</v>
      </c>
      <c r="R287" s="210">
        <f>Q287*H287</f>
        <v>0</v>
      </c>
      <c r="S287" s="210">
        <v>0.00167</v>
      </c>
      <c r="T287" s="211">
        <f>S287*H287</f>
        <v>0.06479599999999999</v>
      </c>
      <c r="AR287" s="25" t="s">
        <v>317</v>
      </c>
      <c r="AT287" s="25" t="s">
        <v>136</v>
      </c>
      <c r="AU287" s="25" t="s">
        <v>83</v>
      </c>
      <c r="AY287" s="25" t="s">
        <v>133</v>
      </c>
      <c r="BE287" s="212">
        <f>IF(N287="základní",J287,0)</f>
        <v>0</v>
      </c>
      <c r="BF287" s="212">
        <f>IF(N287="snížená",J287,0)</f>
        <v>0</v>
      </c>
      <c r="BG287" s="212">
        <f>IF(N287="zákl. přenesená",J287,0)</f>
        <v>0</v>
      </c>
      <c r="BH287" s="212">
        <f>IF(N287="sníž. přenesená",J287,0)</f>
        <v>0</v>
      </c>
      <c r="BI287" s="212">
        <f>IF(N287="nulová",J287,0)</f>
        <v>0</v>
      </c>
      <c r="BJ287" s="25" t="s">
        <v>83</v>
      </c>
      <c r="BK287" s="212">
        <f>ROUND(I287*H287,2)</f>
        <v>0</v>
      </c>
      <c r="BL287" s="25" t="s">
        <v>317</v>
      </c>
      <c r="BM287" s="25" t="s">
        <v>346</v>
      </c>
    </row>
    <row r="288" spans="2:47" s="1" customFormat="1" ht="13.5">
      <c r="B288" s="42"/>
      <c r="C288" s="64"/>
      <c r="D288" s="213" t="s">
        <v>143</v>
      </c>
      <c r="E288" s="64"/>
      <c r="F288" s="214" t="s">
        <v>347</v>
      </c>
      <c r="G288" s="64"/>
      <c r="H288" s="64"/>
      <c r="I288" s="169"/>
      <c r="J288" s="64"/>
      <c r="K288" s="64"/>
      <c r="L288" s="62"/>
      <c r="M288" s="215"/>
      <c r="N288" s="43"/>
      <c r="O288" s="43"/>
      <c r="P288" s="43"/>
      <c r="Q288" s="43"/>
      <c r="R288" s="43"/>
      <c r="S288" s="43"/>
      <c r="T288" s="79"/>
      <c r="AT288" s="25" t="s">
        <v>143</v>
      </c>
      <c r="AU288" s="25" t="s">
        <v>83</v>
      </c>
    </row>
    <row r="289" spans="2:51" s="12" customFormat="1" ht="13.5">
      <c r="B289" s="216"/>
      <c r="C289" s="217"/>
      <c r="D289" s="213" t="s">
        <v>145</v>
      </c>
      <c r="E289" s="218" t="s">
        <v>21</v>
      </c>
      <c r="F289" s="219" t="s">
        <v>348</v>
      </c>
      <c r="G289" s="217"/>
      <c r="H289" s="220" t="s">
        <v>21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145</v>
      </c>
      <c r="AU289" s="226" t="s">
        <v>83</v>
      </c>
      <c r="AV289" s="12" t="s">
        <v>78</v>
      </c>
      <c r="AW289" s="12" t="s">
        <v>35</v>
      </c>
      <c r="AX289" s="12" t="s">
        <v>72</v>
      </c>
      <c r="AY289" s="226" t="s">
        <v>133</v>
      </c>
    </row>
    <row r="290" spans="2:51" s="13" customFormat="1" ht="13.5">
      <c r="B290" s="227"/>
      <c r="C290" s="228"/>
      <c r="D290" s="213" t="s">
        <v>145</v>
      </c>
      <c r="E290" s="229" t="s">
        <v>21</v>
      </c>
      <c r="F290" s="230" t="s">
        <v>257</v>
      </c>
      <c r="G290" s="228"/>
      <c r="H290" s="231">
        <v>2.6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AT290" s="237" t="s">
        <v>145</v>
      </c>
      <c r="AU290" s="237" t="s">
        <v>83</v>
      </c>
      <c r="AV290" s="13" t="s">
        <v>83</v>
      </c>
      <c r="AW290" s="13" t="s">
        <v>35</v>
      </c>
      <c r="AX290" s="13" t="s">
        <v>72</v>
      </c>
      <c r="AY290" s="237" t="s">
        <v>133</v>
      </c>
    </row>
    <row r="291" spans="2:51" s="13" customFormat="1" ht="13.5">
      <c r="B291" s="227"/>
      <c r="C291" s="228"/>
      <c r="D291" s="213" t="s">
        <v>145</v>
      </c>
      <c r="E291" s="229" t="s">
        <v>21</v>
      </c>
      <c r="F291" s="230" t="s">
        <v>258</v>
      </c>
      <c r="G291" s="228"/>
      <c r="H291" s="231">
        <v>2.9</v>
      </c>
      <c r="I291" s="232"/>
      <c r="J291" s="228"/>
      <c r="K291" s="228"/>
      <c r="L291" s="233"/>
      <c r="M291" s="234"/>
      <c r="N291" s="235"/>
      <c r="O291" s="235"/>
      <c r="P291" s="235"/>
      <c r="Q291" s="235"/>
      <c r="R291" s="235"/>
      <c r="S291" s="235"/>
      <c r="T291" s="236"/>
      <c r="AT291" s="237" t="s">
        <v>145</v>
      </c>
      <c r="AU291" s="237" t="s">
        <v>83</v>
      </c>
      <c r="AV291" s="13" t="s">
        <v>83</v>
      </c>
      <c r="AW291" s="13" t="s">
        <v>35</v>
      </c>
      <c r="AX291" s="13" t="s">
        <v>72</v>
      </c>
      <c r="AY291" s="237" t="s">
        <v>133</v>
      </c>
    </row>
    <row r="292" spans="2:51" s="13" customFormat="1" ht="13.5">
      <c r="B292" s="227"/>
      <c r="C292" s="228"/>
      <c r="D292" s="213" t="s">
        <v>145</v>
      </c>
      <c r="E292" s="229" t="s">
        <v>21</v>
      </c>
      <c r="F292" s="230" t="s">
        <v>259</v>
      </c>
      <c r="G292" s="228"/>
      <c r="H292" s="231">
        <v>16.8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AT292" s="237" t="s">
        <v>145</v>
      </c>
      <c r="AU292" s="237" t="s">
        <v>83</v>
      </c>
      <c r="AV292" s="13" t="s">
        <v>83</v>
      </c>
      <c r="AW292" s="13" t="s">
        <v>35</v>
      </c>
      <c r="AX292" s="13" t="s">
        <v>72</v>
      </c>
      <c r="AY292" s="237" t="s">
        <v>133</v>
      </c>
    </row>
    <row r="293" spans="2:51" s="13" customFormat="1" ht="13.5">
      <c r="B293" s="227"/>
      <c r="C293" s="228"/>
      <c r="D293" s="213" t="s">
        <v>145</v>
      </c>
      <c r="E293" s="229" t="s">
        <v>21</v>
      </c>
      <c r="F293" s="230" t="s">
        <v>260</v>
      </c>
      <c r="G293" s="228"/>
      <c r="H293" s="231">
        <v>1.05</v>
      </c>
      <c r="I293" s="232"/>
      <c r="J293" s="228"/>
      <c r="K293" s="228"/>
      <c r="L293" s="233"/>
      <c r="M293" s="234"/>
      <c r="N293" s="235"/>
      <c r="O293" s="235"/>
      <c r="P293" s="235"/>
      <c r="Q293" s="235"/>
      <c r="R293" s="235"/>
      <c r="S293" s="235"/>
      <c r="T293" s="236"/>
      <c r="AT293" s="237" t="s">
        <v>145</v>
      </c>
      <c r="AU293" s="237" t="s">
        <v>83</v>
      </c>
      <c r="AV293" s="13" t="s">
        <v>83</v>
      </c>
      <c r="AW293" s="13" t="s">
        <v>35</v>
      </c>
      <c r="AX293" s="13" t="s">
        <v>72</v>
      </c>
      <c r="AY293" s="237" t="s">
        <v>133</v>
      </c>
    </row>
    <row r="294" spans="2:51" s="13" customFormat="1" ht="13.5">
      <c r="B294" s="227"/>
      <c r="C294" s="228"/>
      <c r="D294" s="213" t="s">
        <v>145</v>
      </c>
      <c r="E294" s="229" t="s">
        <v>21</v>
      </c>
      <c r="F294" s="230" t="s">
        <v>261</v>
      </c>
      <c r="G294" s="228"/>
      <c r="H294" s="231">
        <v>0.9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AT294" s="237" t="s">
        <v>145</v>
      </c>
      <c r="AU294" s="237" t="s">
        <v>83</v>
      </c>
      <c r="AV294" s="13" t="s">
        <v>83</v>
      </c>
      <c r="AW294" s="13" t="s">
        <v>35</v>
      </c>
      <c r="AX294" s="13" t="s">
        <v>72</v>
      </c>
      <c r="AY294" s="237" t="s">
        <v>133</v>
      </c>
    </row>
    <row r="295" spans="2:51" s="13" customFormat="1" ht="13.5">
      <c r="B295" s="227"/>
      <c r="C295" s="228"/>
      <c r="D295" s="213" t="s">
        <v>145</v>
      </c>
      <c r="E295" s="229" t="s">
        <v>21</v>
      </c>
      <c r="F295" s="230" t="s">
        <v>262</v>
      </c>
      <c r="G295" s="228"/>
      <c r="H295" s="231">
        <v>4.8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145</v>
      </c>
      <c r="AU295" s="237" t="s">
        <v>83</v>
      </c>
      <c r="AV295" s="13" t="s">
        <v>83</v>
      </c>
      <c r="AW295" s="13" t="s">
        <v>35</v>
      </c>
      <c r="AX295" s="13" t="s">
        <v>72</v>
      </c>
      <c r="AY295" s="237" t="s">
        <v>133</v>
      </c>
    </row>
    <row r="296" spans="2:51" s="13" customFormat="1" ht="13.5">
      <c r="B296" s="227"/>
      <c r="C296" s="228"/>
      <c r="D296" s="213" t="s">
        <v>145</v>
      </c>
      <c r="E296" s="229" t="s">
        <v>21</v>
      </c>
      <c r="F296" s="230" t="s">
        <v>263</v>
      </c>
      <c r="G296" s="228"/>
      <c r="H296" s="231">
        <v>3.15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AT296" s="237" t="s">
        <v>145</v>
      </c>
      <c r="AU296" s="237" t="s">
        <v>83</v>
      </c>
      <c r="AV296" s="13" t="s">
        <v>83</v>
      </c>
      <c r="AW296" s="13" t="s">
        <v>35</v>
      </c>
      <c r="AX296" s="13" t="s">
        <v>72</v>
      </c>
      <c r="AY296" s="237" t="s">
        <v>133</v>
      </c>
    </row>
    <row r="297" spans="2:51" s="13" customFormat="1" ht="13.5">
      <c r="B297" s="227"/>
      <c r="C297" s="228"/>
      <c r="D297" s="213" t="s">
        <v>145</v>
      </c>
      <c r="E297" s="229" t="s">
        <v>21</v>
      </c>
      <c r="F297" s="230" t="s">
        <v>264</v>
      </c>
      <c r="G297" s="228"/>
      <c r="H297" s="231">
        <v>2.1</v>
      </c>
      <c r="I297" s="232"/>
      <c r="J297" s="228"/>
      <c r="K297" s="228"/>
      <c r="L297" s="233"/>
      <c r="M297" s="234"/>
      <c r="N297" s="235"/>
      <c r="O297" s="235"/>
      <c r="P297" s="235"/>
      <c r="Q297" s="235"/>
      <c r="R297" s="235"/>
      <c r="S297" s="235"/>
      <c r="T297" s="236"/>
      <c r="AT297" s="237" t="s">
        <v>145</v>
      </c>
      <c r="AU297" s="237" t="s">
        <v>83</v>
      </c>
      <c r="AV297" s="13" t="s">
        <v>83</v>
      </c>
      <c r="AW297" s="13" t="s">
        <v>35</v>
      </c>
      <c r="AX297" s="13" t="s">
        <v>72</v>
      </c>
      <c r="AY297" s="237" t="s">
        <v>133</v>
      </c>
    </row>
    <row r="298" spans="2:51" s="13" customFormat="1" ht="13.5">
      <c r="B298" s="227"/>
      <c r="C298" s="228"/>
      <c r="D298" s="213" t="s">
        <v>145</v>
      </c>
      <c r="E298" s="229" t="s">
        <v>21</v>
      </c>
      <c r="F298" s="230" t="s">
        <v>265</v>
      </c>
      <c r="G298" s="228"/>
      <c r="H298" s="231">
        <v>2.4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145</v>
      </c>
      <c r="AU298" s="237" t="s">
        <v>83</v>
      </c>
      <c r="AV298" s="13" t="s">
        <v>83</v>
      </c>
      <c r="AW298" s="13" t="s">
        <v>35</v>
      </c>
      <c r="AX298" s="13" t="s">
        <v>72</v>
      </c>
      <c r="AY298" s="237" t="s">
        <v>133</v>
      </c>
    </row>
    <row r="299" spans="2:51" s="13" customFormat="1" ht="13.5">
      <c r="B299" s="227"/>
      <c r="C299" s="228"/>
      <c r="D299" s="213" t="s">
        <v>145</v>
      </c>
      <c r="E299" s="229" t="s">
        <v>21</v>
      </c>
      <c r="F299" s="230" t="s">
        <v>266</v>
      </c>
      <c r="G299" s="228"/>
      <c r="H299" s="231">
        <v>2.1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145</v>
      </c>
      <c r="AU299" s="237" t="s">
        <v>83</v>
      </c>
      <c r="AV299" s="13" t="s">
        <v>83</v>
      </c>
      <c r="AW299" s="13" t="s">
        <v>35</v>
      </c>
      <c r="AX299" s="13" t="s">
        <v>72</v>
      </c>
      <c r="AY299" s="237" t="s">
        <v>133</v>
      </c>
    </row>
    <row r="300" spans="2:51" s="15" customFormat="1" ht="13.5">
      <c r="B300" s="249"/>
      <c r="C300" s="250"/>
      <c r="D300" s="251" t="s">
        <v>145</v>
      </c>
      <c r="E300" s="252" t="s">
        <v>21</v>
      </c>
      <c r="F300" s="253" t="s">
        <v>166</v>
      </c>
      <c r="G300" s="250"/>
      <c r="H300" s="254">
        <v>38.8</v>
      </c>
      <c r="I300" s="255"/>
      <c r="J300" s="250"/>
      <c r="K300" s="250"/>
      <c r="L300" s="256"/>
      <c r="M300" s="257"/>
      <c r="N300" s="258"/>
      <c r="O300" s="258"/>
      <c r="P300" s="258"/>
      <c r="Q300" s="258"/>
      <c r="R300" s="258"/>
      <c r="S300" s="258"/>
      <c r="T300" s="259"/>
      <c r="AT300" s="260" t="s">
        <v>145</v>
      </c>
      <c r="AU300" s="260" t="s">
        <v>83</v>
      </c>
      <c r="AV300" s="15" t="s">
        <v>141</v>
      </c>
      <c r="AW300" s="15" t="s">
        <v>35</v>
      </c>
      <c r="AX300" s="15" t="s">
        <v>78</v>
      </c>
      <c r="AY300" s="260" t="s">
        <v>133</v>
      </c>
    </row>
    <row r="301" spans="2:65" s="1" customFormat="1" ht="31.5" customHeight="1">
      <c r="B301" s="42"/>
      <c r="C301" s="201" t="s">
        <v>9</v>
      </c>
      <c r="D301" s="201" t="s">
        <v>136</v>
      </c>
      <c r="E301" s="202" t="s">
        <v>349</v>
      </c>
      <c r="F301" s="203" t="s">
        <v>350</v>
      </c>
      <c r="G301" s="204" t="s">
        <v>210</v>
      </c>
      <c r="H301" s="205">
        <v>40.55</v>
      </c>
      <c r="I301" s="206"/>
      <c r="J301" s="207">
        <f>ROUND(I301*H301,2)</f>
        <v>0</v>
      </c>
      <c r="K301" s="203" t="s">
        <v>21</v>
      </c>
      <c r="L301" s="62"/>
      <c r="M301" s="208" t="s">
        <v>21</v>
      </c>
      <c r="N301" s="209" t="s">
        <v>44</v>
      </c>
      <c r="O301" s="43"/>
      <c r="P301" s="210">
        <f>O301*H301</f>
        <v>0</v>
      </c>
      <c r="Q301" s="210">
        <v>0.00264</v>
      </c>
      <c r="R301" s="210">
        <f>Q301*H301</f>
        <v>0.107052</v>
      </c>
      <c r="S301" s="210">
        <v>0</v>
      </c>
      <c r="T301" s="211">
        <f>S301*H301</f>
        <v>0</v>
      </c>
      <c r="AR301" s="25" t="s">
        <v>317</v>
      </c>
      <c r="AT301" s="25" t="s">
        <v>136</v>
      </c>
      <c r="AU301" s="25" t="s">
        <v>83</v>
      </c>
      <c r="AY301" s="25" t="s">
        <v>133</v>
      </c>
      <c r="BE301" s="212">
        <f>IF(N301="základní",J301,0)</f>
        <v>0</v>
      </c>
      <c r="BF301" s="212">
        <f>IF(N301="snížená",J301,0)</f>
        <v>0</v>
      </c>
      <c r="BG301" s="212">
        <f>IF(N301="zákl. přenesená",J301,0)</f>
        <v>0</v>
      </c>
      <c r="BH301" s="212">
        <f>IF(N301="sníž. přenesená",J301,0)</f>
        <v>0</v>
      </c>
      <c r="BI301" s="212">
        <f>IF(N301="nulová",J301,0)</f>
        <v>0</v>
      </c>
      <c r="BJ301" s="25" t="s">
        <v>83</v>
      </c>
      <c r="BK301" s="212">
        <f>ROUND(I301*H301,2)</f>
        <v>0</v>
      </c>
      <c r="BL301" s="25" t="s">
        <v>317</v>
      </c>
      <c r="BM301" s="25" t="s">
        <v>351</v>
      </c>
    </row>
    <row r="302" spans="2:47" s="1" customFormat="1" ht="27">
      <c r="B302" s="42"/>
      <c r="C302" s="64"/>
      <c r="D302" s="213" t="s">
        <v>143</v>
      </c>
      <c r="E302" s="64"/>
      <c r="F302" s="214" t="s">
        <v>352</v>
      </c>
      <c r="G302" s="64"/>
      <c r="H302" s="64"/>
      <c r="I302" s="169"/>
      <c r="J302" s="64"/>
      <c r="K302" s="64"/>
      <c r="L302" s="62"/>
      <c r="M302" s="215"/>
      <c r="N302" s="43"/>
      <c r="O302" s="43"/>
      <c r="P302" s="43"/>
      <c r="Q302" s="43"/>
      <c r="R302" s="43"/>
      <c r="S302" s="43"/>
      <c r="T302" s="79"/>
      <c r="AT302" s="25" t="s">
        <v>143</v>
      </c>
      <c r="AU302" s="25" t="s">
        <v>83</v>
      </c>
    </row>
    <row r="303" spans="2:51" s="12" customFormat="1" ht="13.5">
      <c r="B303" s="216"/>
      <c r="C303" s="217"/>
      <c r="D303" s="213" t="s">
        <v>145</v>
      </c>
      <c r="E303" s="218" t="s">
        <v>21</v>
      </c>
      <c r="F303" s="219" t="s">
        <v>348</v>
      </c>
      <c r="G303" s="217"/>
      <c r="H303" s="220" t="s">
        <v>21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145</v>
      </c>
      <c r="AU303" s="226" t="s">
        <v>83</v>
      </c>
      <c r="AV303" s="12" t="s">
        <v>78</v>
      </c>
      <c r="AW303" s="12" t="s">
        <v>35</v>
      </c>
      <c r="AX303" s="12" t="s">
        <v>72</v>
      </c>
      <c r="AY303" s="226" t="s">
        <v>133</v>
      </c>
    </row>
    <row r="304" spans="2:51" s="13" customFormat="1" ht="13.5">
      <c r="B304" s="227"/>
      <c r="C304" s="228"/>
      <c r="D304" s="213" t="s">
        <v>145</v>
      </c>
      <c r="E304" s="229" t="s">
        <v>21</v>
      </c>
      <c r="F304" s="230" t="s">
        <v>353</v>
      </c>
      <c r="G304" s="228"/>
      <c r="H304" s="231">
        <v>2.7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145</v>
      </c>
      <c r="AU304" s="237" t="s">
        <v>83</v>
      </c>
      <c r="AV304" s="13" t="s">
        <v>83</v>
      </c>
      <c r="AW304" s="13" t="s">
        <v>35</v>
      </c>
      <c r="AX304" s="13" t="s">
        <v>72</v>
      </c>
      <c r="AY304" s="237" t="s">
        <v>133</v>
      </c>
    </row>
    <row r="305" spans="2:51" s="13" customFormat="1" ht="13.5">
      <c r="B305" s="227"/>
      <c r="C305" s="228"/>
      <c r="D305" s="213" t="s">
        <v>145</v>
      </c>
      <c r="E305" s="229" t="s">
        <v>21</v>
      </c>
      <c r="F305" s="230" t="s">
        <v>354</v>
      </c>
      <c r="G305" s="228"/>
      <c r="H305" s="231">
        <v>3</v>
      </c>
      <c r="I305" s="232"/>
      <c r="J305" s="228"/>
      <c r="K305" s="228"/>
      <c r="L305" s="233"/>
      <c r="M305" s="234"/>
      <c r="N305" s="235"/>
      <c r="O305" s="235"/>
      <c r="P305" s="235"/>
      <c r="Q305" s="235"/>
      <c r="R305" s="235"/>
      <c r="S305" s="235"/>
      <c r="T305" s="236"/>
      <c r="AT305" s="237" t="s">
        <v>145</v>
      </c>
      <c r="AU305" s="237" t="s">
        <v>83</v>
      </c>
      <c r="AV305" s="13" t="s">
        <v>83</v>
      </c>
      <c r="AW305" s="13" t="s">
        <v>35</v>
      </c>
      <c r="AX305" s="13" t="s">
        <v>72</v>
      </c>
      <c r="AY305" s="237" t="s">
        <v>133</v>
      </c>
    </row>
    <row r="306" spans="2:51" s="13" customFormat="1" ht="13.5">
      <c r="B306" s="227"/>
      <c r="C306" s="228"/>
      <c r="D306" s="213" t="s">
        <v>145</v>
      </c>
      <c r="E306" s="229" t="s">
        <v>21</v>
      </c>
      <c r="F306" s="230" t="s">
        <v>355</v>
      </c>
      <c r="G306" s="228"/>
      <c r="H306" s="231">
        <v>17.6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145</v>
      </c>
      <c r="AU306" s="237" t="s">
        <v>83</v>
      </c>
      <c r="AV306" s="13" t="s">
        <v>83</v>
      </c>
      <c r="AW306" s="13" t="s">
        <v>35</v>
      </c>
      <c r="AX306" s="13" t="s">
        <v>72</v>
      </c>
      <c r="AY306" s="237" t="s">
        <v>133</v>
      </c>
    </row>
    <row r="307" spans="2:51" s="13" customFormat="1" ht="13.5">
      <c r="B307" s="227"/>
      <c r="C307" s="228"/>
      <c r="D307" s="213" t="s">
        <v>145</v>
      </c>
      <c r="E307" s="229" t="s">
        <v>21</v>
      </c>
      <c r="F307" s="230" t="s">
        <v>356</v>
      </c>
      <c r="G307" s="228"/>
      <c r="H307" s="231">
        <v>1.1</v>
      </c>
      <c r="I307" s="232"/>
      <c r="J307" s="228"/>
      <c r="K307" s="228"/>
      <c r="L307" s="233"/>
      <c r="M307" s="234"/>
      <c r="N307" s="235"/>
      <c r="O307" s="235"/>
      <c r="P307" s="235"/>
      <c r="Q307" s="235"/>
      <c r="R307" s="235"/>
      <c r="S307" s="235"/>
      <c r="T307" s="236"/>
      <c r="AT307" s="237" t="s">
        <v>145</v>
      </c>
      <c r="AU307" s="237" t="s">
        <v>83</v>
      </c>
      <c r="AV307" s="13" t="s">
        <v>83</v>
      </c>
      <c r="AW307" s="13" t="s">
        <v>35</v>
      </c>
      <c r="AX307" s="13" t="s">
        <v>72</v>
      </c>
      <c r="AY307" s="237" t="s">
        <v>133</v>
      </c>
    </row>
    <row r="308" spans="2:51" s="13" customFormat="1" ht="13.5">
      <c r="B308" s="227"/>
      <c r="C308" s="228"/>
      <c r="D308" s="213" t="s">
        <v>145</v>
      </c>
      <c r="E308" s="229" t="s">
        <v>21</v>
      </c>
      <c r="F308" s="230" t="s">
        <v>357</v>
      </c>
      <c r="G308" s="228"/>
      <c r="H308" s="231">
        <v>0.95</v>
      </c>
      <c r="I308" s="232"/>
      <c r="J308" s="228"/>
      <c r="K308" s="228"/>
      <c r="L308" s="233"/>
      <c r="M308" s="234"/>
      <c r="N308" s="235"/>
      <c r="O308" s="235"/>
      <c r="P308" s="235"/>
      <c r="Q308" s="235"/>
      <c r="R308" s="235"/>
      <c r="S308" s="235"/>
      <c r="T308" s="236"/>
      <c r="AT308" s="237" t="s">
        <v>145</v>
      </c>
      <c r="AU308" s="237" t="s">
        <v>83</v>
      </c>
      <c r="AV308" s="13" t="s">
        <v>83</v>
      </c>
      <c r="AW308" s="13" t="s">
        <v>35</v>
      </c>
      <c r="AX308" s="13" t="s">
        <v>72</v>
      </c>
      <c r="AY308" s="237" t="s">
        <v>133</v>
      </c>
    </row>
    <row r="309" spans="2:51" s="13" customFormat="1" ht="13.5">
      <c r="B309" s="227"/>
      <c r="C309" s="228"/>
      <c r="D309" s="213" t="s">
        <v>145</v>
      </c>
      <c r="E309" s="229" t="s">
        <v>21</v>
      </c>
      <c r="F309" s="230" t="s">
        <v>358</v>
      </c>
      <c r="G309" s="228"/>
      <c r="H309" s="231">
        <v>5</v>
      </c>
      <c r="I309" s="232"/>
      <c r="J309" s="228"/>
      <c r="K309" s="228"/>
      <c r="L309" s="233"/>
      <c r="M309" s="234"/>
      <c r="N309" s="235"/>
      <c r="O309" s="235"/>
      <c r="P309" s="235"/>
      <c r="Q309" s="235"/>
      <c r="R309" s="235"/>
      <c r="S309" s="235"/>
      <c r="T309" s="236"/>
      <c r="AT309" s="237" t="s">
        <v>145</v>
      </c>
      <c r="AU309" s="237" t="s">
        <v>83</v>
      </c>
      <c r="AV309" s="13" t="s">
        <v>83</v>
      </c>
      <c r="AW309" s="13" t="s">
        <v>35</v>
      </c>
      <c r="AX309" s="13" t="s">
        <v>72</v>
      </c>
      <c r="AY309" s="237" t="s">
        <v>133</v>
      </c>
    </row>
    <row r="310" spans="2:51" s="13" customFormat="1" ht="13.5">
      <c r="B310" s="227"/>
      <c r="C310" s="228"/>
      <c r="D310" s="213" t="s">
        <v>145</v>
      </c>
      <c r="E310" s="229" t="s">
        <v>21</v>
      </c>
      <c r="F310" s="230" t="s">
        <v>359</v>
      </c>
      <c r="G310" s="228"/>
      <c r="H310" s="231">
        <v>3.3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145</v>
      </c>
      <c r="AU310" s="237" t="s">
        <v>83</v>
      </c>
      <c r="AV310" s="13" t="s">
        <v>83</v>
      </c>
      <c r="AW310" s="13" t="s">
        <v>35</v>
      </c>
      <c r="AX310" s="13" t="s">
        <v>72</v>
      </c>
      <c r="AY310" s="237" t="s">
        <v>133</v>
      </c>
    </row>
    <row r="311" spans="2:51" s="13" customFormat="1" ht="13.5">
      <c r="B311" s="227"/>
      <c r="C311" s="228"/>
      <c r="D311" s="213" t="s">
        <v>145</v>
      </c>
      <c r="E311" s="229" t="s">
        <v>21</v>
      </c>
      <c r="F311" s="230" t="s">
        <v>360</v>
      </c>
      <c r="G311" s="228"/>
      <c r="H311" s="231">
        <v>2.2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AT311" s="237" t="s">
        <v>145</v>
      </c>
      <c r="AU311" s="237" t="s">
        <v>83</v>
      </c>
      <c r="AV311" s="13" t="s">
        <v>83</v>
      </c>
      <c r="AW311" s="13" t="s">
        <v>35</v>
      </c>
      <c r="AX311" s="13" t="s">
        <v>72</v>
      </c>
      <c r="AY311" s="237" t="s">
        <v>133</v>
      </c>
    </row>
    <row r="312" spans="2:51" s="13" customFormat="1" ht="13.5">
      <c r="B312" s="227"/>
      <c r="C312" s="228"/>
      <c r="D312" s="213" t="s">
        <v>145</v>
      </c>
      <c r="E312" s="229" t="s">
        <v>21</v>
      </c>
      <c r="F312" s="230" t="s">
        <v>361</v>
      </c>
      <c r="G312" s="228"/>
      <c r="H312" s="231">
        <v>2.5</v>
      </c>
      <c r="I312" s="232"/>
      <c r="J312" s="228"/>
      <c r="K312" s="228"/>
      <c r="L312" s="233"/>
      <c r="M312" s="234"/>
      <c r="N312" s="235"/>
      <c r="O312" s="235"/>
      <c r="P312" s="235"/>
      <c r="Q312" s="235"/>
      <c r="R312" s="235"/>
      <c r="S312" s="235"/>
      <c r="T312" s="236"/>
      <c r="AT312" s="237" t="s">
        <v>145</v>
      </c>
      <c r="AU312" s="237" t="s">
        <v>83</v>
      </c>
      <c r="AV312" s="13" t="s">
        <v>83</v>
      </c>
      <c r="AW312" s="13" t="s">
        <v>35</v>
      </c>
      <c r="AX312" s="13" t="s">
        <v>72</v>
      </c>
      <c r="AY312" s="237" t="s">
        <v>133</v>
      </c>
    </row>
    <row r="313" spans="2:51" s="13" customFormat="1" ht="13.5">
      <c r="B313" s="227"/>
      <c r="C313" s="228"/>
      <c r="D313" s="213" t="s">
        <v>145</v>
      </c>
      <c r="E313" s="229" t="s">
        <v>21</v>
      </c>
      <c r="F313" s="230" t="s">
        <v>362</v>
      </c>
      <c r="G313" s="228"/>
      <c r="H313" s="231">
        <v>2.2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145</v>
      </c>
      <c r="AU313" s="237" t="s">
        <v>83</v>
      </c>
      <c r="AV313" s="13" t="s">
        <v>83</v>
      </c>
      <c r="AW313" s="13" t="s">
        <v>35</v>
      </c>
      <c r="AX313" s="13" t="s">
        <v>72</v>
      </c>
      <c r="AY313" s="237" t="s">
        <v>133</v>
      </c>
    </row>
    <row r="314" spans="2:51" s="15" customFormat="1" ht="13.5">
      <c r="B314" s="249"/>
      <c r="C314" s="250"/>
      <c r="D314" s="251" t="s">
        <v>145</v>
      </c>
      <c r="E314" s="252" t="s">
        <v>21</v>
      </c>
      <c r="F314" s="253" t="s">
        <v>166</v>
      </c>
      <c r="G314" s="250"/>
      <c r="H314" s="254">
        <v>40.55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AT314" s="260" t="s">
        <v>145</v>
      </c>
      <c r="AU314" s="260" t="s">
        <v>83</v>
      </c>
      <c r="AV314" s="15" t="s">
        <v>141</v>
      </c>
      <c r="AW314" s="15" t="s">
        <v>35</v>
      </c>
      <c r="AX314" s="15" t="s">
        <v>78</v>
      </c>
      <c r="AY314" s="260" t="s">
        <v>133</v>
      </c>
    </row>
    <row r="315" spans="2:65" s="1" customFormat="1" ht="22.5" customHeight="1">
      <c r="B315" s="42"/>
      <c r="C315" s="201" t="s">
        <v>363</v>
      </c>
      <c r="D315" s="201" t="s">
        <v>136</v>
      </c>
      <c r="E315" s="202" t="s">
        <v>364</v>
      </c>
      <c r="F315" s="203" t="s">
        <v>365</v>
      </c>
      <c r="G315" s="204" t="s">
        <v>366</v>
      </c>
      <c r="H315" s="268"/>
      <c r="I315" s="206"/>
      <c r="J315" s="207">
        <f>ROUND(I315*H315,2)</f>
        <v>0</v>
      </c>
      <c r="K315" s="203" t="s">
        <v>140</v>
      </c>
      <c r="L315" s="62"/>
      <c r="M315" s="208" t="s">
        <v>21</v>
      </c>
      <c r="N315" s="209" t="s">
        <v>44</v>
      </c>
      <c r="O315" s="43"/>
      <c r="P315" s="210">
        <f>O315*H315</f>
        <v>0</v>
      </c>
      <c r="Q315" s="210">
        <v>0</v>
      </c>
      <c r="R315" s="210">
        <f>Q315*H315</f>
        <v>0</v>
      </c>
      <c r="S315" s="210">
        <v>0</v>
      </c>
      <c r="T315" s="211">
        <f>S315*H315</f>
        <v>0</v>
      </c>
      <c r="AR315" s="25" t="s">
        <v>317</v>
      </c>
      <c r="AT315" s="25" t="s">
        <v>136</v>
      </c>
      <c r="AU315" s="25" t="s">
        <v>83</v>
      </c>
      <c r="AY315" s="25" t="s">
        <v>133</v>
      </c>
      <c r="BE315" s="212">
        <f>IF(N315="základní",J315,0)</f>
        <v>0</v>
      </c>
      <c r="BF315" s="212">
        <f>IF(N315="snížená",J315,0)</f>
        <v>0</v>
      </c>
      <c r="BG315" s="212">
        <f>IF(N315="zákl. přenesená",J315,0)</f>
        <v>0</v>
      </c>
      <c r="BH315" s="212">
        <f>IF(N315="sníž. přenesená",J315,0)</f>
        <v>0</v>
      </c>
      <c r="BI315" s="212">
        <f>IF(N315="nulová",J315,0)</f>
        <v>0</v>
      </c>
      <c r="BJ315" s="25" t="s">
        <v>83</v>
      </c>
      <c r="BK315" s="212">
        <f>ROUND(I315*H315,2)</f>
        <v>0</v>
      </c>
      <c r="BL315" s="25" t="s">
        <v>317</v>
      </c>
      <c r="BM315" s="25" t="s">
        <v>367</v>
      </c>
    </row>
    <row r="316" spans="2:47" s="1" customFormat="1" ht="27">
      <c r="B316" s="42"/>
      <c r="C316" s="64"/>
      <c r="D316" s="213" t="s">
        <v>143</v>
      </c>
      <c r="E316" s="64"/>
      <c r="F316" s="214" t="s">
        <v>368</v>
      </c>
      <c r="G316" s="64"/>
      <c r="H316" s="64"/>
      <c r="I316" s="169"/>
      <c r="J316" s="64"/>
      <c r="K316" s="64"/>
      <c r="L316" s="62"/>
      <c r="M316" s="215"/>
      <c r="N316" s="43"/>
      <c r="O316" s="43"/>
      <c r="P316" s="43"/>
      <c r="Q316" s="43"/>
      <c r="R316" s="43"/>
      <c r="S316" s="43"/>
      <c r="T316" s="79"/>
      <c r="AT316" s="25" t="s">
        <v>143</v>
      </c>
      <c r="AU316" s="25" t="s">
        <v>83</v>
      </c>
    </row>
    <row r="317" spans="2:63" s="11" customFormat="1" ht="29.85" customHeight="1">
      <c r="B317" s="184"/>
      <c r="C317" s="185"/>
      <c r="D317" s="198" t="s">
        <v>71</v>
      </c>
      <c r="E317" s="199" t="s">
        <v>369</v>
      </c>
      <c r="F317" s="199" t="s">
        <v>370</v>
      </c>
      <c r="G317" s="185"/>
      <c r="H317" s="185"/>
      <c r="I317" s="188"/>
      <c r="J317" s="200">
        <f>BK317</f>
        <v>0</v>
      </c>
      <c r="K317" s="185"/>
      <c r="L317" s="190"/>
      <c r="M317" s="191"/>
      <c r="N317" s="192"/>
      <c r="O317" s="192"/>
      <c r="P317" s="193">
        <f>SUM(P318:P408)</f>
        <v>0</v>
      </c>
      <c r="Q317" s="192"/>
      <c r="R317" s="193">
        <f>SUM(R318:R408)</f>
        <v>0.169648</v>
      </c>
      <c r="S317" s="192"/>
      <c r="T317" s="194">
        <f>SUM(T318:T408)</f>
        <v>0.299</v>
      </c>
      <c r="AR317" s="195" t="s">
        <v>83</v>
      </c>
      <c r="AT317" s="196" t="s">
        <v>71</v>
      </c>
      <c r="AU317" s="196" t="s">
        <v>78</v>
      </c>
      <c r="AY317" s="195" t="s">
        <v>133</v>
      </c>
      <c r="BK317" s="197">
        <f>SUM(BK318:BK408)</f>
        <v>0</v>
      </c>
    </row>
    <row r="318" spans="2:65" s="1" customFormat="1" ht="31.5" customHeight="1">
      <c r="B318" s="42"/>
      <c r="C318" s="201" t="s">
        <v>371</v>
      </c>
      <c r="D318" s="201" t="s">
        <v>136</v>
      </c>
      <c r="E318" s="202" t="s">
        <v>372</v>
      </c>
      <c r="F318" s="203" t="s">
        <v>373</v>
      </c>
      <c r="G318" s="204" t="s">
        <v>374</v>
      </c>
      <c r="H318" s="205">
        <v>2</v>
      </c>
      <c r="I318" s="206"/>
      <c r="J318" s="207">
        <f>ROUND(I318*H318,2)</f>
        <v>0</v>
      </c>
      <c r="K318" s="203" t="s">
        <v>21</v>
      </c>
      <c r="L318" s="62"/>
      <c r="M318" s="208" t="s">
        <v>21</v>
      </c>
      <c r="N318" s="209" t="s">
        <v>44</v>
      </c>
      <c r="O318" s="43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AR318" s="25" t="s">
        <v>317</v>
      </c>
      <c r="AT318" s="25" t="s">
        <v>136</v>
      </c>
      <c r="AU318" s="25" t="s">
        <v>83</v>
      </c>
      <c r="AY318" s="25" t="s">
        <v>133</v>
      </c>
      <c r="BE318" s="212">
        <f>IF(N318="základní",J318,0)</f>
        <v>0</v>
      </c>
      <c r="BF318" s="212">
        <f>IF(N318="snížená",J318,0)</f>
        <v>0</v>
      </c>
      <c r="BG318" s="212">
        <f>IF(N318="zákl. přenesená",J318,0)</f>
        <v>0</v>
      </c>
      <c r="BH318" s="212">
        <f>IF(N318="sníž. přenesená",J318,0)</f>
        <v>0</v>
      </c>
      <c r="BI318" s="212">
        <f>IF(N318="nulová",J318,0)</f>
        <v>0</v>
      </c>
      <c r="BJ318" s="25" t="s">
        <v>83</v>
      </c>
      <c r="BK318" s="212">
        <f>ROUND(I318*H318,2)</f>
        <v>0</v>
      </c>
      <c r="BL318" s="25" t="s">
        <v>317</v>
      </c>
      <c r="BM318" s="25" t="s">
        <v>375</v>
      </c>
    </row>
    <row r="319" spans="2:47" s="1" customFormat="1" ht="54">
      <c r="B319" s="42"/>
      <c r="C319" s="64"/>
      <c r="D319" s="213" t="s">
        <v>143</v>
      </c>
      <c r="E319" s="64"/>
      <c r="F319" s="214" t="s">
        <v>376</v>
      </c>
      <c r="G319" s="64"/>
      <c r="H319" s="64"/>
      <c r="I319" s="169"/>
      <c r="J319" s="64"/>
      <c r="K319" s="64"/>
      <c r="L319" s="62"/>
      <c r="M319" s="215"/>
      <c r="N319" s="43"/>
      <c r="O319" s="43"/>
      <c r="P319" s="43"/>
      <c r="Q319" s="43"/>
      <c r="R319" s="43"/>
      <c r="S319" s="43"/>
      <c r="T319" s="79"/>
      <c r="AT319" s="25" t="s">
        <v>143</v>
      </c>
      <c r="AU319" s="25" t="s">
        <v>83</v>
      </c>
    </row>
    <row r="320" spans="2:47" s="1" customFormat="1" ht="27">
      <c r="B320" s="42"/>
      <c r="C320" s="64"/>
      <c r="D320" s="251" t="s">
        <v>377</v>
      </c>
      <c r="E320" s="64"/>
      <c r="F320" s="269" t="s">
        <v>378</v>
      </c>
      <c r="G320" s="64"/>
      <c r="H320" s="64"/>
      <c r="I320" s="169"/>
      <c r="J320" s="64"/>
      <c r="K320" s="64"/>
      <c r="L320" s="62"/>
      <c r="M320" s="215"/>
      <c r="N320" s="43"/>
      <c r="O320" s="43"/>
      <c r="P320" s="43"/>
      <c r="Q320" s="43"/>
      <c r="R320" s="43"/>
      <c r="S320" s="43"/>
      <c r="T320" s="79"/>
      <c r="AT320" s="25" t="s">
        <v>377</v>
      </c>
      <c r="AU320" s="25" t="s">
        <v>83</v>
      </c>
    </row>
    <row r="321" spans="2:65" s="1" customFormat="1" ht="31.5" customHeight="1">
      <c r="B321" s="42"/>
      <c r="C321" s="201" t="s">
        <v>379</v>
      </c>
      <c r="D321" s="201" t="s">
        <v>136</v>
      </c>
      <c r="E321" s="202" t="s">
        <v>380</v>
      </c>
      <c r="F321" s="203" t="s">
        <v>381</v>
      </c>
      <c r="G321" s="204" t="s">
        <v>374</v>
      </c>
      <c r="H321" s="205">
        <v>2</v>
      </c>
      <c r="I321" s="206"/>
      <c r="J321" s="207">
        <f>ROUND(I321*H321,2)</f>
        <v>0</v>
      </c>
      <c r="K321" s="203" t="s">
        <v>21</v>
      </c>
      <c r="L321" s="62"/>
      <c r="M321" s="208" t="s">
        <v>21</v>
      </c>
      <c r="N321" s="209" t="s">
        <v>44</v>
      </c>
      <c r="O321" s="43"/>
      <c r="P321" s="210">
        <f>O321*H321</f>
        <v>0</v>
      </c>
      <c r="Q321" s="210">
        <v>0</v>
      </c>
      <c r="R321" s="210">
        <f>Q321*H321</f>
        <v>0</v>
      </c>
      <c r="S321" s="210">
        <v>0</v>
      </c>
      <c r="T321" s="211">
        <f>S321*H321</f>
        <v>0</v>
      </c>
      <c r="AR321" s="25" t="s">
        <v>317</v>
      </c>
      <c r="AT321" s="25" t="s">
        <v>136</v>
      </c>
      <c r="AU321" s="25" t="s">
        <v>83</v>
      </c>
      <c r="AY321" s="25" t="s">
        <v>133</v>
      </c>
      <c r="BE321" s="212">
        <f>IF(N321="základní",J321,0)</f>
        <v>0</v>
      </c>
      <c r="BF321" s="212">
        <f>IF(N321="snížená",J321,0)</f>
        <v>0</v>
      </c>
      <c r="BG321" s="212">
        <f>IF(N321="zákl. přenesená",J321,0)</f>
        <v>0</v>
      </c>
      <c r="BH321" s="212">
        <f>IF(N321="sníž. přenesená",J321,0)</f>
        <v>0</v>
      </c>
      <c r="BI321" s="212">
        <f>IF(N321="nulová",J321,0)</f>
        <v>0</v>
      </c>
      <c r="BJ321" s="25" t="s">
        <v>83</v>
      </c>
      <c r="BK321" s="212">
        <f>ROUND(I321*H321,2)</f>
        <v>0</v>
      </c>
      <c r="BL321" s="25" t="s">
        <v>317</v>
      </c>
      <c r="BM321" s="25" t="s">
        <v>382</v>
      </c>
    </row>
    <row r="322" spans="2:47" s="1" customFormat="1" ht="27">
      <c r="B322" s="42"/>
      <c r="C322" s="64"/>
      <c r="D322" s="213" t="s">
        <v>143</v>
      </c>
      <c r="E322" s="64"/>
      <c r="F322" s="214" t="s">
        <v>383</v>
      </c>
      <c r="G322" s="64"/>
      <c r="H322" s="64"/>
      <c r="I322" s="169"/>
      <c r="J322" s="64"/>
      <c r="K322" s="64"/>
      <c r="L322" s="62"/>
      <c r="M322" s="215"/>
      <c r="N322" s="43"/>
      <c r="O322" s="43"/>
      <c r="P322" s="43"/>
      <c r="Q322" s="43"/>
      <c r="R322" s="43"/>
      <c r="S322" s="43"/>
      <c r="T322" s="79"/>
      <c r="AT322" s="25" t="s">
        <v>143</v>
      </c>
      <c r="AU322" s="25" t="s">
        <v>83</v>
      </c>
    </row>
    <row r="323" spans="2:47" s="1" customFormat="1" ht="27">
      <c r="B323" s="42"/>
      <c r="C323" s="64"/>
      <c r="D323" s="251" t="s">
        <v>377</v>
      </c>
      <c r="E323" s="64"/>
      <c r="F323" s="269" t="s">
        <v>378</v>
      </c>
      <c r="G323" s="64"/>
      <c r="H323" s="64"/>
      <c r="I323" s="169"/>
      <c r="J323" s="64"/>
      <c r="K323" s="64"/>
      <c r="L323" s="62"/>
      <c r="M323" s="215"/>
      <c r="N323" s="43"/>
      <c r="O323" s="43"/>
      <c r="P323" s="43"/>
      <c r="Q323" s="43"/>
      <c r="R323" s="43"/>
      <c r="S323" s="43"/>
      <c r="T323" s="79"/>
      <c r="AT323" s="25" t="s">
        <v>377</v>
      </c>
      <c r="AU323" s="25" t="s">
        <v>83</v>
      </c>
    </row>
    <row r="324" spans="2:65" s="1" customFormat="1" ht="31.5" customHeight="1">
      <c r="B324" s="42"/>
      <c r="C324" s="201" t="s">
        <v>384</v>
      </c>
      <c r="D324" s="201" t="s">
        <v>136</v>
      </c>
      <c r="E324" s="202" t="s">
        <v>385</v>
      </c>
      <c r="F324" s="203" t="s">
        <v>386</v>
      </c>
      <c r="G324" s="204" t="s">
        <v>374</v>
      </c>
      <c r="H324" s="205">
        <v>16</v>
      </c>
      <c r="I324" s="206"/>
      <c r="J324" s="207">
        <f>ROUND(I324*H324,2)</f>
        <v>0</v>
      </c>
      <c r="K324" s="203" t="s">
        <v>21</v>
      </c>
      <c r="L324" s="62"/>
      <c r="M324" s="208" t="s">
        <v>21</v>
      </c>
      <c r="N324" s="209" t="s">
        <v>44</v>
      </c>
      <c r="O324" s="43"/>
      <c r="P324" s="210">
        <f>O324*H324</f>
        <v>0</v>
      </c>
      <c r="Q324" s="210">
        <v>0</v>
      </c>
      <c r="R324" s="210">
        <f>Q324*H324</f>
        <v>0</v>
      </c>
      <c r="S324" s="210">
        <v>0</v>
      </c>
      <c r="T324" s="211">
        <f>S324*H324</f>
        <v>0</v>
      </c>
      <c r="AR324" s="25" t="s">
        <v>317</v>
      </c>
      <c r="AT324" s="25" t="s">
        <v>136</v>
      </c>
      <c r="AU324" s="25" t="s">
        <v>83</v>
      </c>
      <c r="AY324" s="25" t="s">
        <v>133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25" t="s">
        <v>83</v>
      </c>
      <c r="BK324" s="212">
        <f>ROUND(I324*H324,2)</f>
        <v>0</v>
      </c>
      <c r="BL324" s="25" t="s">
        <v>317</v>
      </c>
      <c r="BM324" s="25" t="s">
        <v>387</v>
      </c>
    </row>
    <row r="325" spans="2:47" s="1" customFormat="1" ht="40.5">
      <c r="B325" s="42"/>
      <c r="C325" s="64"/>
      <c r="D325" s="213" t="s">
        <v>143</v>
      </c>
      <c r="E325" s="64"/>
      <c r="F325" s="214" t="s">
        <v>388</v>
      </c>
      <c r="G325" s="64"/>
      <c r="H325" s="64"/>
      <c r="I325" s="169"/>
      <c r="J325" s="64"/>
      <c r="K325" s="64"/>
      <c r="L325" s="62"/>
      <c r="M325" s="215"/>
      <c r="N325" s="43"/>
      <c r="O325" s="43"/>
      <c r="P325" s="43"/>
      <c r="Q325" s="43"/>
      <c r="R325" s="43"/>
      <c r="S325" s="43"/>
      <c r="T325" s="79"/>
      <c r="AT325" s="25" t="s">
        <v>143</v>
      </c>
      <c r="AU325" s="25" t="s">
        <v>83</v>
      </c>
    </row>
    <row r="326" spans="2:47" s="1" customFormat="1" ht="40.5">
      <c r="B326" s="42"/>
      <c r="C326" s="64"/>
      <c r="D326" s="251" t="s">
        <v>377</v>
      </c>
      <c r="E326" s="64"/>
      <c r="F326" s="269" t="s">
        <v>389</v>
      </c>
      <c r="G326" s="64"/>
      <c r="H326" s="64"/>
      <c r="I326" s="169"/>
      <c r="J326" s="64"/>
      <c r="K326" s="64"/>
      <c r="L326" s="62"/>
      <c r="M326" s="215"/>
      <c r="N326" s="43"/>
      <c r="O326" s="43"/>
      <c r="P326" s="43"/>
      <c r="Q326" s="43"/>
      <c r="R326" s="43"/>
      <c r="S326" s="43"/>
      <c r="T326" s="79"/>
      <c r="AT326" s="25" t="s">
        <v>377</v>
      </c>
      <c r="AU326" s="25" t="s">
        <v>83</v>
      </c>
    </row>
    <row r="327" spans="2:65" s="1" customFormat="1" ht="31.5" customHeight="1">
      <c r="B327" s="42"/>
      <c r="C327" s="201" t="s">
        <v>390</v>
      </c>
      <c r="D327" s="201" t="s">
        <v>136</v>
      </c>
      <c r="E327" s="202" t="s">
        <v>391</v>
      </c>
      <c r="F327" s="203" t="s">
        <v>392</v>
      </c>
      <c r="G327" s="204" t="s">
        <v>374</v>
      </c>
      <c r="H327" s="205">
        <v>1</v>
      </c>
      <c r="I327" s="206"/>
      <c r="J327" s="207">
        <f>ROUND(I327*H327,2)</f>
        <v>0</v>
      </c>
      <c r="K327" s="203" t="s">
        <v>21</v>
      </c>
      <c r="L327" s="62"/>
      <c r="M327" s="208" t="s">
        <v>21</v>
      </c>
      <c r="N327" s="209" t="s">
        <v>44</v>
      </c>
      <c r="O327" s="43"/>
      <c r="P327" s="210">
        <f>O327*H327</f>
        <v>0</v>
      </c>
      <c r="Q327" s="210">
        <v>0</v>
      </c>
      <c r="R327" s="210">
        <f>Q327*H327</f>
        <v>0</v>
      </c>
      <c r="S327" s="210">
        <v>0</v>
      </c>
      <c r="T327" s="211">
        <f>S327*H327</f>
        <v>0</v>
      </c>
      <c r="AR327" s="25" t="s">
        <v>317</v>
      </c>
      <c r="AT327" s="25" t="s">
        <v>136</v>
      </c>
      <c r="AU327" s="25" t="s">
        <v>83</v>
      </c>
      <c r="AY327" s="25" t="s">
        <v>133</v>
      </c>
      <c r="BE327" s="212">
        <f>IF(N327="základní",J327,0)</f>
        <v>0</v>
      </c>
      <c r="BF327" s="212">
        <f>IF(N327="snížená",J327,0)</f>
        <v>0</v>
      </c>
      <c r="BG327" s="212">
        <f>IF(N327="zákl. přenesená",J327,0)</f>
        <v>0</v>
      </c>
      <c r="BH327" s="212">
        <f>IF(N327="sníž. přenesená",J327,0)</f>
        <v>0</v>
      </c>
      <c r="BI327" s="212">
        <f>IF(N327="nulová",J327,0)</f>
        <v>0</v>
      </c>
      <c r="BJ327" s="25" t="s">
        <v>83</v>
      </c>
      <c r="BK327" s="212">
        <f>ROUND(I327*H327,2)</f>
        <v>0</v>
      </c>
      <c r="BL327" s="25" t="s">
        <v>317</v>
      </c>
      <c r="BM327" s="25" t="s">
        <v>393</v>
      </c>
    </row>
    <row r="328" spans="2:47" s="1" customFormat="1" ht="27">
      <c r="B328" s="42"/>
      <c r="C328" s="64"/>
      <c r="D328" s="213" t="s">
        <v>143</v>
      </c>
      <c r="E328" s="64"/>
      <c r="F328" s="214" t="s">
        <v>392</v>
      </c>
      <c r="G328" s="64"/>
      <c r="H328" s="64"/>
      <c r="I328" s="169"/>
      <c r="J328" s="64"/>
      <c r="K328" s="64"/>
      <c r="L328" s="62"/>
      <c r="M328" s="215"/>
      <c r="N328" s="43"/>
      <c r="O328" s="43"/>
      <c r="P328" s="43"/>
      <c r="Q328" s="43"/>
      <c r="R328" s="43"/>
      <c r="S328" s="43"/>
      <c r="T328" s="79"/>
      <c r="AT328" s="25" t="s">
        <v>143</v>
      </c>
      <c r="AU328" s="25" t="s">
        <v>83</v>
      </c>
    </row>
    <row r="329" spans="2:47" s="1" customFormat="1" ht="27">
      <c r="B329" s="42"/>
      <c r="C329" s="64"/>
      <c r="D329" s="251" t="s">
        <v>377</v>
      </c>
      <c r="E329" s="64"/>
      <c r="F329" s="269" t="s">
        <v>378</v>
      </c>
      <c r="G329" s="64"/>
      <c r="H329" s="64"/>
      <c r="I329" s="169"/>
      <c r="J329" s="64"/>
      <c r="K329" s="64"/>
      <c r="L329" s="62"/>
      <c r="M329" s="215"/>
      <c r="N329" s="43"/>
      <c r="O329" s="43"/>
      <c r="P329" s="43"/>
      <c r="Q329" s="43"/>
      <c r="R329" s="43"/>
      <c r="S329" s="43"/>
      <c r="T329" s="79"/>
      <c r="AT329" s="25" t="s">
        <v>377</v>
      </c>
      <c r="AU329" s="25" t="s">
        <v>83</v>
      </c>
    </row>
    <row r="330" spans="2:65" s="1" customFormat="1" ht="31.5" customHeight="1">
      <c r="B330" s="42"/>
      <c r="C330" s="201" t="s">
        <v>394</v>
      </c>
      <c r="D330" s="201" t="s">
        <v>136</v>
      </c>
      <c r="E330" s="202" t="s">
        <v>395</v>
      </c>
      <c r="F330" s="203" t="s">
        <v>396</v>
      </c>
      <c r="G330" s="204" t="s">
        <v>374</v>
      </c>
      <c r="H330" s="205">
        <v>1</v>
      </c>
      <c r="I330" s="206"/>
      <c r="J330" s="207">
        <f>ROUND(I330*H330,2)</f>
        <v>0</v>
      </c>
      <c r="K330" s="203" t="s">
        <v>21</v>
      </c>
      <c r="L330" s="62"/>
      <c r="M330" s="208" t="s">
        <v>21</v>
      </c>
      <c r="N330" s="209" t="s">
        <v>44</v>
      </c>
      <c r="O330" s="43"/>
      <c r="P330" s="210">
        <f>O330*H330</f>
        <v>0</v>
      </c>
      <c r="Q330" s="210">
        <v>0</v>
      </c>
      <c r="R330" s="210">
        <f>Q330*H330</f>
        <v>0</v>
      </c>
      <c r="S330" s="210">
        <v>0</v>
      </c>
      <c r="T330" s="211">
        <f>S330*H330</f>
        <v>0</v>
      </c>
      <c r="AR330" s="25" t="s">
        <v>317</v>
      </c>
      <c r="AT330" s="25" t="s">
        <v>136</v>
      </c>
      <c r="AU330" s="25" t="s">
        <v>83</v>
      </c>
      <c r="AY330" s="25" t="s">
        <v>133</v>
      </c>
      <c r="BE330" s="212">
        <f>IF(N330="základní",J330,0)</f>
        <v>0</v>
      </c>
      <c r="BF330" s="212">
        <f>IF(N330="snížená",J330,0)</f>
        <v>0</v>
      </c>
      <c r="BG330" s="212">
        <f>IF(N330="zákl. přenesená",J330,0)</f>
        <v>0</v>
      </c>
      <c r="BH330" s="212">
        <f>IF(N330="sníž. přenesená",J330,0)</f>
        <v>0</v>
      </c>
      <c r="BI330" s="212">
        <f>IF(N330="nulová",J330,0)</f>
        <v>0</v>
      </c>
      <c r="BJ330" s="25" t="s">
        <v>83</v>
      </c>
      <c r="BK330" s="212">
        <f>ROUND(I330*H330,2)</f>
        <v>0</v>
      </c>
      <c r="BL330" s="25" t="s">
        <v>317</v>
      </c>
      <c r="BM330" s="25" t="s">
        <v>397</v>
      </c>
    </row>
    <row r="331" spans="2:47" s="1" customFormat="1" ht="40.5">
      <c r="B331" s="42"/>
      <c r="C331" s="64"/>
      <c r="D331" s="213" t="s">
        <v>143</v>
      </c>
      <c r="E331" s="64"/>
      <c r="F331" s="214" t="s">
        <v>398</v>
      </c>
      <c r="G331" s="64"/>
      <c r="H331" s="64"/>
      <c r="I331" s="169"/>
      <c r="J331" s="64"/>
      <c r="K331" s="64"/>
      <c r="L331" s="62"/>
      <c r="M331" s="215"/>
      <c r="N331" s="43"/>
      <c r="O331" s="43"/>
      <c r="P331" s="43"/>
      <c r="Q331" s="43"/>
      <c r="R331" s="43"/>
      <c r="S331" s="43"/>
      <c r="T331" s="79"/>
      <c r="AT331" s="25" t="s">
        <v>143</v>
      </c>
      <c r="AU331" s="25" t="s">
        <v>83</v>
      </c>
    </row>
    <row r="332" spans="2:47" s="1" customFormat="1" ht="40.5">
      <c r="B332" s="42"/>
      <c r="C332" s="64"/>
      <c r="D332" s="251" t="s">
        <v>377</v>
      </c>
      <c r="E332" s="64"/>
      <c r="F332" s="269" t="s">
        <v>389</v>
      </c>
      <c r="G332" s="64"/>
      <c r="H332" s="64"/>
      <c r="I332" s="169"/>
      <c r="J332" s="64"/>
      <c r="K332" s="64"/>
      <c r="L332" s="62"/>
      <c r="M332" s="215"/>
      <c r="N332" s="43"/>
      <c r="O332" s="43"/>
      <c r="P332" s="43"/>
      <c r="Q332" s="43"/>
      <c r="R332" s="43"/>
      <c r="S332" s="43"/>
      <c r="T332" s="79"/>
      <c r="AT332" s="25" t="s">
        <v>377</v>
      </c>
      <c r="AU332" s="25" t="s">
        <v>83</v>
      </c>
    </row>
    <row r="333" spans="2:65" s="1" customFormat="1" ht="31.5" customHeight="1">
      <c r="B333" s="42"/>
      <c r="C333" s="201" t="s">
        <v>399</v>
      </c>
      <c r="D333" s="201" t="s">
        <v>136</v>
      </c>
      <c r="E333" s="202" t="s">
        <v>400</v>
      </c>
      <c r="F333" s="203" t="s">
        <v>401</v>
      </c>
      <c r="G333" s="204" t="s">
        <v>374</v>
      </c>
      <c r="H333" s="205">
        <v>4</v>
      </c>
      <c r="I333" s="206"/>
      <c r="J333" s="207">
        <f>ROUND(I333*H333,2)</f>
        <v>0</v>
      </c>
      <c r="K333" s="203" t="s">
        <v>21</v>
      </c>
      <c r="L333" s="62"/>
      <c r="M333" s="208" t="s">
        <v>21</v>
      </c>
      <c r="N333" s="209" t="s">
        <v>44</v>
      </c>
      <c r="O333" s="43"/>
      <c r="P333" s="210">
        <f>O333*H333</f>
        <v>0</v>
      </c>
      <c r="Q333" s="210">
        <v>0</v>
      </c>
      <c r="R333" s="210">
        <f>Q333*H333</f>
        <v>0</v>
      </c>
      <c r="S333" s="210">
        <v>0</v>
      </c>
      <c r="T333" s="211">
        <f>S333*H333</f>
        <v>0</v>
      </c>
      <c r="AR333" s="25" t="s">
        <v>317</v>
      </c>
      <c r="AT333" s="25" t="s">
        <v>136</v>
      </c>
      <c r="AU333" s="25" t="s">
        <v>83</v>
      </c>
      <c r="AY333" s="25" t="s">
        <v>133</v>
      </c>
      <c r="BE333" s="212">
        <f>IF(N333="základní",J333,0)</f>
        <v>0</v>
      </c>
      <c r="BF333" s="212">
        <f>IF(N333="snížená",J333,0)</f>
        <v>0</v>
      </c>
      <c r="BG333" s="212">
        <f>IF(N333="zákl. přenesená",J333,0)</f>
        <v>0</v>
      </c>
      <c r="BH333" s="212">
        <f>IF(N333="sníž. přenesená",J333,0)</f>
        <v>0</v>
      </c>
      <c r="BI333" s="212">
        <f>IF(N333="nulová",J333,0)</f>
        <v>0</v>
      </c>
      <c r="BJ333" s="25" t="s">
        <v>83</v>
      </c>
      <c r="BK333" s="212">
        <f>ROUND(I333*H333,2)</f>
        <v>0</v>
      </c>
      <c r="BL333" s="25" t="s">
        <v>317</v>
      </c>
      <c r="BM333" s="25" t="s">
        <v>402</v>
      </c>
    </row>
    <row r="334" spans="2:47" s="1" customFormat="1" ht="27">
      <c r="B334" s="42"/>
      <c r="C334" s="64"/>
      <c r="D334" s="213" t="s">
        <v>143</v>
      </c>
      <c r="E334" s="64"/>
      <c r="F334" s="214" t="s">
        <v>401</v>
      </c>
      <c r="G334" s="64"/>
      <c r="H334" s="64"/>
      <c r="I334" s="169"/>
      <c r="J334" s="64"/>
      <c r="K334" s="64"/>
      <c r="L334" s="62"/>
      <c r="M334" s="215"/>
      <c r="N334" s="43"/>
      <c r="O334" s="43"/>
      <c r="P334" s="43"/>
      <c r="Q334" s="43"/>
      <c r="R334" s="43"/>
      <c r="S334" s="43"/>
      <c r="T334" s="79"/>
      <c r="AT334" s="25" t="s">
        <v>143</v>
      </c>
      <c r="AU334" s="25" t="s">
        <v>83</v>
      </c>
    </row>
    <row r="335" spans="2:47" s="1" customFormat="1" ht="27">
      <c r="B335" s="42"/>
      <c r="C335" s="64"/>
      <c r="D335" s="251" t="s">
        <v>377</v>
      </c>
      <c r="E335" s="64"/>
      <c r="F335" s="269" t="s">
        <v>378</v>
      </c>
      <c r="G335" s="64"/>
      <c r="H335" s="64"/>
      <c r="I335" s="169"/>
      <c r="J335" s="64"/>
      <c r="K335" s="64"/>
      <c r="L335" s="62"/>
      <c r="M335" s="215"/>
      <c r="N335" s="43"/>
      <c r="O335" s="43"/>
      <c r="P335" s="43"/>
      <c r="Q335" s="43"/>
      <c r="R335" s="43"/>
      <c r="S335" s="43"/>
      <c r="T335" s="79"/>
      <c r="AT335" s="25" t="s">
        <v>377</v>
      </c>
      <c r="AU335" s="25" t="s">
        <v>83</v>
      </c>
    </row>
    <row r="336" spans="2:65" s="1" customFormat="1" ht="31.5" customHeight="1">
      <c r="B336" s="42"/>
      <c r="C336" s="201" t="s">
        <v>403</v>
      </c>
      <c r="D336" s="201" t="s">
        <v>136</v>
      </c>
      <c r="E336" s="202" t="s">
        <v>404</v>
      </c>
      <c r="F336" s="203" t="s">
        <v>405</v>
      </c>
      <c r="G336" s="204" t="s">
        <v>374</v>
      </c>
      <c r="H336" s="205">
        <v>3</v>
      </c>
      <c r="I336" s="206"/>
      <c r="J336" s="207">
        <f>ROUND(I336*H336,2)</f>
        <v>0</v>
      </c>
      <c r="K336" s="203" t="s">
        <v>21</v>
      </c>
      <c r="L336" s="62"/>
      <c r="M336" s="208" t="s">
        <v>21</v>
      </c>
      <c r="N336" s="209" t="s">
        <v>44</v>
      </c>
      <c r="O336" s="43"/>
      <c r="P336" s="210">
        <f>O336*H336</f>
        <v>0</v>
      </c>
      <c r="Q336" s="210">
        <v>0</v>
      </c>
      <c r="R336" s="210">
        <f>Q336*H336</f>
        <v>0</v>
      </c>
      <c r="S336" s="210">
        <v>0</v>
      </c>
      <c r="T336" s="211">
        <f>S336*H336</f>
        <v>0</v>
      </c>
      <c r="AR336" s="25" t="s">
        <v>317</v>
      </c>
      <c r="AT336" s="25" t="s">
        <v>136</v>
      </c>
      <c r="AU336" s="25" t="s">
        <v>83</v>
      </c>
      <c r="AY336" s="25" t="s">
        <v>133</v>
      </c>
      <c r="BE336" s="212">
        <f>IF(N336="základní",J336,0)</f>
        <v>0</v>
      </c>
      <c r="BF336" s="212">
        <f>IF(N336="snížená",J336,0)</f>
        <v>0</v>
      </c>
      <c r="BG336" s="212">
        <f>IF(N336="zákl. přenesená",J336,0)</f>
        <v>0</v>
      </c>
      <c r="BH336" s="212">
        <f>IF(N336="sníž. přenesená",J336,0)</f>
        <v>0</v>
      </c>
      <c r="BI336" s="212">
        <f>IF(N336="nulová",J336,0)</f>
        <v>0</v>
      </c>
      <c r="BJ336" s="25" t="s">
        <v>83</v>
      </c>
      <c r="BK336" s="212">
        <f>ROUND(I336*H336,2)</f>
        <v>0</v>
      </c>
      <c r="BL336" s="25" t="s">
        <v>317</v>
      </c>
      <c r="BM336" s="25" t="s">
        <v>406</v>
      </c>
    </row>
    <row r="337" spans="2:47" s="1" customFormat="1" ht="40.5">
      <c r="B337" s="42"/>
      <c r="C337" s="64"/>
      <c r="D337" s="213" t="s">
        <v>143</v>
      </c>
      <c r="E337" s="64"/>
      <c r="F337" s="214" t="s">
        <v>407</v>
      </c>
      <c r="G337" s="64"/>
      <c r="H337" s="64"/>
      <c r="I337" s="169"/>
      <c r="J337" s="64"/>
      <c r="K337" s="64"/>
      <c r="L337" s="62"/>
      <c r="M337" s="215"/>
      <c r="N337" s="43"/>
      <c r="O337" s="43"/>
      <c r="P337" s="43"/>
      <c r="Q337" s="43"/>
      <c r="R337" s="43"/>
      <c r="S337" s="43"/>
      <c r="T337" s="79"/>
      <c r="AT337" s="25" t="s">
        <v>143</v>
      </c>
      <c r="AU337" s="25" t="s">
        <v>83</v>
      </c>
    </row>
    <row r="338" spans="2:47" s="1" customFormat="1" ht="40.5">
      <c r="B338" s="42"/>
      <c r="C338" s="64"/>
      <c r="D338" s="251" t="s">
        <v>377</v>
      </c>
      <c r="E338" s="64"/>
      <c r="F338" s="269" t="s">
        <v>389</v>
      </c>
      <c r="G338" s="64"/>
      <c r="H338" s="64"/>
      <c r="I338" s="169"/>
      <c r="J338" s="64"/>
      <c r="K338" s="64"/>
      <c r="L338" s="62"/>
      <c r="M338" s="215"/>
      <c r="N338" s="43"/>
      <c r="O338" s="43"/>
      <c r="P338" s="43"/>
      <c r="Q338" s="43"/>
      <c r="R338" s="43"/>
      <c r="S338" s="43"/>
      <c r="T338" s="79"/>
      <c r="AT338" s="25" t="s">
        <v>377</v>
      </c>
      <c r="AU338" s="25" t="s">
        <v>83</v>
      </c>
    </row>
    <row r="339" spans="2:65" s="1" customFormat="1" ht="31.5" customHeight="1">
      <c r="B339" s="42"/>
      <c r="C339" s="201" t="s">
        <v>408</v>
      </c>
      <c r="D339" s="201" t="s">
        <v>136</v>
      </c>
      <c r="E339" s="202" t="s">
        <v>409</v>
      </c>
      <c r="F339" s="203" t="s">
        <v>410</v>
      </c>
      <c r="G339" s="204" t="s">
        <v>374</v>
      </c>
      <c r="H339" s="205">
        <v>2</v>
      </c>
      <c r="I339" s="206"/>
      <c r="J339" s="207">
        <f>ROUND(I339*H339,2)</f>
        <v>0</v>
      </c>
      <c r="K339" s="203" t="s">
        <v>21</v>
      </c>
      <c r="L339" s="62"/>
      <c r="M339" s="208" t="s">
        <v>21</v>
      </c>
      <c r="N339" s="209" t="s">
        <v>44</v>
      </c>
      <c r="O339" s="43"/>
      <c r="P339" s="210">
        <f>O339*H339</f>
        <v>0</v>
      </c>
      <c r="Q339" s="210">
        <v>0</v>
      </c>
      <c r="R339" s="210">
        <f>Q339*H339</f>
        <v>0</v>
      </c>
      <c r="S339" s="210">
        <v>0</v>
      </c>
      <c r="T339" s="211">
        <f>S339*H339</f>
        <v>0</v>
      </c>
      <c r="AR339" s="25" t="s">
        <v>317</v>
      </c>
      <c r="AT339" s="25" t="s">
        <v>136</v>
      </c>
      <c r="AU339" s="25" t="s">
        <v>83</v>
      </c>
      <c r="AY339" s="25" t="s">
        <v>133</v>
      </c>
      <c r="BE339" s="212">
        <f>IF(N339="základní",J339,0)</f>
        <v>0</v>
      </c>
      <c r="BF339" s="212">
        <f>IF(N339="snížená",J339,0)</f>
        <v>0</v>
      </c>
      <c r="BG339" s="212">
        <f>IF(N339="zákl. přenesená",J339,0)</f>
        <v>0</v>
      </c>
      <c r="BH339" s="212">
        <f>IF(N339="sníž. přenesená",J339,0)</f>
        <v>0</v>
      </c>
      <c r="BI339" s="212">
        <f>IF(N339="nulová",J339,0)</f>
        <v>0</v>
      </c>
      <c r="BJ339" s="25" t="s">
        <v>83</v>
      </c>
      <c r="BK339" s="212">
        <f>ROUND(I339*H339,2)</f>
        <v>0</v>
      </c>
      <c r="BL339" s="25" t="s">
        <v>317</v>
      </c>
      <c r="BM339" s="25" t="s">
        <v>411</v>
      </c>
    </row>
    <row r="340" spans="2:47" s="1" customFormat="1" ht="27">
      <c r="B340" s="42"/>
      <c r="C340" s="64"/>
      <c r="D340" s="213" t="s">
        <v>143</v>
      </c>
      <c r="E340" s="64"/>
      <c r="F340" s="214" t="s">
        <v>410</v>
      </c>
      <c r="G340" s="64"/>
      <c r="H340" s="64"/>
      <c r="I340" s="169"/>
      <c r="J340" s="64"/>
      <c r="K340" s="64"/>
      <c r="L340" s="62"/>
      <c r="M340" s="215"/>
      <c r="N340" s="43"/>
      <c r="O340" s="43"/>
      <c r="P340" s="43"/>
      <c r="Q340" s="43"/>
      <c r="R340" s="43"/>
      <c r="S340" s="43"/>
      <c r="T340" s="79"/>
      <c r="AT340" s="25" t="s">
        <v>143</v>
      </c>
      <c r="AU340" s="25" t="s">
        <v>83</v>
      </c>
    </row>
    <row r="341" spans="2:47" s="1" customFormat="1" ht="54">
      <c r="B341" s="42"/>
      <c r="C341" s="64"/>
      <c r="D341" s="251" t="s">
        <v>377</v>
      </c>
      <c r="E341" s="64"/>
      <c r="F341" s="269" t="s">
        <v>412</v>
      </c>
      <c r="G341" s="64"/>
      <c r="H341" s="64"/>
      <c r="I341" s="169"/>
      <c r="J341" s="64"/>
      <c r="K341" s="64"/>
      <c r="L341" s="62"/>
      <c r="M341" s="215"/>
      <c r="N341" s="43"/>
      <c r="O341" s="43"/>
      <c r="P341" s="43"/>
      <c r="Q341" s="43"/>
      <c r="R341" s="43"/>
      <c r="S341" s="43"/>
      <c r="T341" s="79"/>
      <c r="AT341" s="25" t="s">
        <v>377</v>
      </c>
      <c r="AU341" s="25" t="s">
        <v>83</v>
      </c>
    </row>
    <row r="342" spans="2:65" s="1" customFormat="1" ht="31.5" customHeight="1">
      <c r="B342" s="42"/>
      <c r="C342" s="201" t="s">
        <v>413</v>
      </c>
      <c r="D342" s="201" t="s">
        <v>136</v>
      </c>
      <c r="E342" s="202" t="s">
        <v>414</v>
      </c>
      <c r="F342" s="203" t="s">
        <v>415</v>
      </c>
      <c r="G342" s="204" t="s">
        <v>374</v>
      </c>
      <c r="H342" s="205">
        <v>2</v>
      </c>
      <c r="I342" s="206"/>
      <c r="J342" s="207">
        <f>ROUND(I342*H342,2)</f>
        <v>0</v>
      </c>
      <c r="K342" s="203" t="s">
        <v>21</v>
      </c>
      <c r="L342" s="62"/>
      <c r="M342" s="208" t="s">
        <v>21</v>
      </c>
      <c r="N342" s="209" t="s">
        <v>44</v>
      </c>
      <c r="O342" s="43"/>
      <c r="P342" s="210">
        <f>O342*H342</f>
        <v>0</v>
      </c>
      <c r="Q342" s="210">
        <v>0</v>
      </c>
      <c r="R342" s="210">
        <f>Q342*H342</f>
        <v>0</v>
      </c>
      <c r="S342" s="210">
        <v>0</v>
      </c>
      <c r="T342" s="211">
        <f>S342*H342</f>
        <v>0</v>
      </c>
      <c r="AR342" s="25" t="s">
        <v>317</v>
      </c>
      <c r="AT342" s="25" t="s">
        <v>136</v>
      </c>
      <c r="AU342" s="25" t="s">
        <v>83</v>
      </c>
      <c r="AY342" s="25" t="s">
        <v>133</v>
      </c>
      <c r="BE342" s="212">
        <f>IF(N342="základní",J342,0)</f>
        <v>0</v>
      </c>
      <c r="BF342" s="212">
        <f>IF(N342="snížená",J342,0)</f>
        <v>0</v>
      </c>
      <c r="BG342" s="212">
        <f>IF(N342="zákl. přenesená",J342,0)</f>
        <v>0</v>
      </c>
      <c r="BH342" s="212">
        <f>IF(N342="sníž. přenesená",J342,0)</f>
        <v>0</v>
      </c>
      <c r="BI342" s="212">
        <f>IF(N342="nulová",J342,0)</f>
        <v>0</v>
      </c>
      <c r="BJ342" s="25" t="s">
        <v>83</v>
      </c>
      <c r="BK342" s="212">
        <f>ROUND(I342*H342,2)</f>
        <v>0</v>
      </c>
      <c r="BL342" s="25" t="s">
        <v>317</v>
      </c>
      <c r="BM342" s="25" t="s">
        <v>416</v>
      </c>
    </row>
    <row r="343" spans="2:47" s="1" customFormat="1" ht="27">
      <c r="B343" s="42"/>
      <c r="C343" s="64"/>
      <c r="D343" s="213" t="s">
        <v>143</v>
      </c>
      <c r="E343" s="64"/>
      <c r="F343" s="214" t="s">
        <v>415</v>
      </c>
      <c r="G343" s="64"/>
      <c r="H343" s="64"/>
      <c r="I343" s="169"/>
      <c r="J343" s="64"/>
      <c r="K343" s="64"/>
      <c r="L343" s="62"/>
      <c r="M343" s="215"/>
      <c r="N343" s="43"/>
      <c r="O343" s="43"/>
      <c r="P343" s="43"/>
      <c r="Q343" s="43"/>
      <c r="R343" s="43"/>
      <c r="S343" s="43"/>
      <c r="T343" s="79"/>
      <c r="AT343" s="25" t="s">
        <v>143</v>
      </c>
      <c r="AU343" s="25" t="s">
        <v>83</v>
      </c>
    </row>
    <row r="344" spans="2:47" s="1" customFormat="1" ht="54">
      <c r="B344" s="42"/>
      <c r="C344" s="64"/>
      <c r="D344" s="251" t="s">
        <v>377</v>
      </c>
      <c r="E344" s="64"/>
      <c r="F344" s="269" t="s">
        <v>412</v>
      </c>
      <c r="G344" s="64"/>
      <c r="H344" s="64"/>
      <c r="I344" s="169"/>
      <c r="J344" s="64"/>
      <c r="K344" s="64"/>
      <c r="L344" s="62"/>
      <c r="M344" s="215"/>
      <c r="N344" s="43"/>
      <c r="O344" s="43"/>
      <c r="P344" s="43"/>
      <c r="Q344" s="43"/>
      <c r="R344" s="43"/>
      <c r="S344" s="43"/>
      <c r="T344" s="79"/>
      <c r="AT344" s="25" t="s">
        <v>377</v>
      </c>
      <c r="AU344" s="25" t="s">
        <v>83</v>
      </c>
    </row>
    <row r="345" spans="2:65" s="1" customFormat="1" ht="31.5" customHeight="1">
      <c r="B345" s="42"/>
      <c r="C345" s="201" t="s">
        <v>417</v>
      </c>
      <c r="D345" s="201" t="s">
        <v>136</v>
      </c>
      <c r="E345" s="202" t="s">
        <v>418</v>
      </c>
      <c r="F345" s="203" t="s">
        <v>419</v>
      </c>
      <c r="G345" s="204" t="s">
        <v>374</v>
      </c>
      <c r="H345" s="205">
        <v>2</v>
      </c>
      <c r="I345" s="206"/>
      <c r="J345" s="207">
        <f>ROUND(I345*H345,2)</f>
        <v>0</v>
      </c>
      <c r="K345" s="203" t="s">
        <v>21</v>
      </c>
      <c r="L345" s="62"/>
      <c r="M345" s="208" t="s">
        <v>21</v>
      </c>
      <c r="N345" s="209" t="s">
        <v>44</v>
      </c>
      <c r="O345" s="43"/>
      <c r="P345" s="210">
        <f>O345*H345</f>
        <v>0</v>
      </c>
      <c r="Q345" s="210">
        <v>0</v>
      </c>
      <c r="R345" s="210">
        <f>Q345*H345</f>
        <v>0</v>
      </c>
      <c r="S345" s="210">
        <v>0</v>
      </c>
      <c r="T345" s="211">
        <f>S345*H345</f>
        <v>0</v>
      </c>
      <c r="AR345" s="25" t="s">
        <v>317</v>
      </c>
      <c r="AT345" s="25" t="s">
        <v>136</v>
      </c>
      <c r="AU345" s="25" t="s">
        <v>83</v>
      </c>
      <c r="AY345" s="25" t="s">
        <v>133</v>
      </c>
      <c r="BE345" s="212">
        <f>IF(N345="základní",J345,0)</f>
        <v>0</v>
      </c>
      <c r="BF345" s="212">
        <f>IF(N345="snížená",J345,0)</f>
        <v>0</v>
      </c>
      <c r="BG345" s="212">
        <f>IF(N345="zákl. přenesená",J345,0)</f>
        <v>0</v>
      </c>
      <c r="BH345" s="212">
        <f>IF(N345="sníž. přenesená",J345,0)</f>
        <v>0</v>
      </c>
      <c r="BI345" s="212">
        <f>IF(N345="nulová",J345,0)</f>
        <v>0</v>
      </c>
      <c r="BJ345" s="25" t="s">
        <v>83</v>
      </c>
      <c r="BK345" s="212">
        <f>ROUND(I345*H345,2)</f>
        <v>0</v>
      </c>
      <c r="BL345" s="25" t="s">
        <v>317</v>
      </c>
      <c r="BM345" s="25" t="s">
        <v>420</v>
      </c>
    </row>
    <row r="346" spans="2:47" s="1" customFormat="1" ht="27">
      <c r="B346" s="42"/>
      <c r="C346" s="64"/>
      <c r="D346" s="213" t="s">
        <v>143</v>
      </c>
      <c r="E346" s="64"/>
      <c r="F346" s="214" t="s">
        <v>419</v>
      </c>
      <c r="G346" s="64"/>
      <c r="H346" s="64"/>
      <c r="I346" s="169"/>
      <c r="J346" s="64"/>
      <c r="K346" s="64"/>
      <c r="L346" s="62"/>
      <c r="M346" s="215"/>
      <c r="N346" s="43"/>
      <c r="O346" s="43"/>
      <c r="P346" s="43"/>
      <c r="Q346" s="43"/>
      <c r="R346" s="43"/>
      <c r="S346" s="43"/>
      <c r="T346" s="79"/>
      <c r="AT346" s="25" t="s">
        <v>143</v>
      </c>
      <c r="AU346" s="25" t="s">
        <v>83</v>
      </c>
    </row>
    <row r="347" spans="2:47" s="1" customFormat="1" ht="27">
      <c r="B347" s="42"/>
      <c r="C347" s="64"/>
      <c r="D347" s="251" t="s">
        <v>377</v>
      </c>
      <c r="E347" s="64"/>
      <c r="F347" s="269" t="s">
        <v>378</v>
      </c>
      <c r="G347" s="64"/>
      <c r="H347" s="64"/>
      <c r="I347" s="169"/>
      <c r="J347" s="64"/>
      <c r="K347" s="64"/>
      <c r="L347" s="62"/>
      <c r="M347" s="215"/>
      <c r="N347" s="43"/>
      <c r="O347" s="43"/>
      <c r="P347" s="43"/>
      <c r="Q347" s="43"/>
      <c r="R347" s="43"/>
      <c r="S347" s="43"/>
      <c r="T347" s="79"/>
      <c r="AT347" s="25" t="s">
        <v>377</v>
      </c>
      <c r="AU347" s="25" t="s">
        <v>83</v>
      </c>
    </row>
    <row r="348" spans="2:65" s="1" customFormat="1" ht="31.5" customHeight="1">
      <c r="B348" s="42"/>
      <c r="C348" s="201" t="s">
        <v>421</v>
      </c>
      <c r="D348" s="201" t="s">
        <v>136</v>
      </c>
      <c r="E348" s="202" t="s">
        <v>422</v>
      </c>
      <c r="F348" s="203" t="s">
        <v>423</v>
      </c>
      <c r="G348" s="204" t="s">
        <v>374</v>
      </c>
      <c r="H348" s="205">
        <v>1</v>
      </c>
      <c r="I348" s="206"/>
      <c r="J348" s="207">
        <f>ROUND(I348*H348,2)</f>
        <v>0</v>
      </c>
      <c r="K348" s="203" t="s">
        <v>21</v>
      </c>
      <c r="L348" s="62"/>
      <c r="M348" s="208" t="s">
        <v>21</v>
      </c>
      <c r="N348" s="209" t="s">
        <v>44</v>
      </c>
      <c r="O348" s="43"/>
      <c r="P348" s="210">
        <f>O348*H348</f>
        <v>0</v>
      </c>
      <c r="Q348" s="210">
        <v>0</v>
      </c>
      <c r="R348" s="210">
        <f>Q348*H348</f>
        <v>0</v>
      </c>
      <c r="S348" s="210">
        <v>0</v>
      </c>
      <c r="T348" s="211">
        <f>S348*H348</f>
        <v>0</v>
      </c>
      <c r="AR348" s="25" t="s">
        <v>317</v>
      </c>
      <c r="AT348" s="25" t="s">
        <v>136</v>
      </c>
      <c r="AU348" s="25" t="s">
        <v>83</v>
      </c>
      <c r="AY348" s="25" t="s">
        <v>133</v>
      </c>
      <c r="BE348" s="212">
        <f>IF(N348="základní",J348,0)</f>
        <v>0</v>
      </c>
      <c r="BF348" s="212">
        <f>IF(N348="snížená",J348,0)</f>
        <v>0</v>
      </c>
      <c r="BG348" s="212">
        <f>IF(N348="zákl. přenesená",J348,0)</f>
        <v>0</v>
      </c>
      <c r="BH348" s="212">
        <f>IF(N348="sníž. přenesená",J348,0)</f>
        <v>0</v>
      </c>
      <c r="BI348" s="212">
        <f>IF(N348="nulová",J348,0)</f>
        <v>0</v>
      </c>
      <c r="BJ348" s="25" t="s">
        <v>83</v>
      </c>
      <c r="BK348" s="212">
        <f>ROUND(I348*H348,2)</f>
        <v>0</v>
      </c>
      <c r="BL348" s="25" t="s">
        <v>317</v>
      </c>
      <c r="BM348" s="25" t="s">
        <v>424</v>
      </c>
    </row>
    <row r="349" spans="2:47" s="1" customFormat="1" ht="27">
      <c r="B349" s="42"/>
      <c r="C349" s="64"/>
      <c r="D349" s="213" t="s">
        <v>143</v>
      </c>
      <c r="E349" s="64"/>
      <c r="F349" s="214" t="s">
        <v>423</v>
      </c>
      <c r="G349" s="64"/>
      <c r="H349" s="64"/>
      <c r="I349" s="169"/>
      <c r="J349" s="64"/>
      <c r="K349" s="64"/>
      <c r="L349" s="62"/>
      <c r="M349" s="215"/>
      <c r="N349" s="43"/>
      <c r="O349" s="43"/>
      <c r="P349" s="43"/>
      <c r="Q349" s="43"/>
      <c r="R349" s="43"/>
      <c r="S349" s="43"/>
      <c r="T349" s="79"/>
      <c r="AT349" s="25" t="s">
        <v>143</v>
      </c>
      <c r="AU349" s="25" t="s">
        <v>83</v>
      </c>
    </row>
    <row r="350" spans="2:47" s="1" customFormat="1" ht="27">
      <c r="B350" s="42"/>
      <c r="C350" s="64"/>
      <c r="D350" s="251" t="s">
        <v>377</v>
      </c>
      <c r="E350" s="64"/>
      <c r="F350" s="269" t="s">
        <v>378</v>
      </c>
      <c r="G350" s="64"/>
      <c r="H350" s="64"/>
      <c r="I350" s="169"/>
      <c r="J350" s="64"/>
      <c r="K350" s="64"/>
      <c r="L350" s="62"/>
      <c r="M350" s="215"/>
      <c r="N350" s="43"/>
      <c r="O350" s="43"/>
      <c r="P350" s="43"/>
      <c r="Q350" s="43"/>
      <c r="R350" s="43"/>
      <c r="S350" s="43"/>
      <c r="T350" s="79"/>
      <c r="AT350" s="25" t="s">
        <v>377</v>
      </c>
      <c r="AU350" s="25" t="s">
        <v>83</v>
      </c>
    </row>
    <row r="351" spans="2:65" s="1" customFormat="1" ht="31.5" customHeight="1">
      <c r="B351" s="42"/>
      <c r="C351" s="201" t="s">
        <v>425</v>
      </c>
      <c r="D351" s="201" t="s">
        <v>136</v>
      </c>
      <c r="E351" s="202" t="s">
        <v>426</v>
      </c>
      <c r="F351" s="203" t="s">
        <v>427</v>
      </c>
      <c r="G351" s="204" t="s">
        <v>374</v>
      </c>
      <c r="H351" s="205">
        <v>1</v>
      </c>
      <c r="I351" s="206"/>
      <c r="J351" s="207">
        <f>ROUND(I351*H351,2)</f>
        <v>0</v>
      </c>
      <c r="K351" s="203" t="s">
        <v>21</v>
      </c>
      <c r="L351" s="62"/>
      <c r="M351" s="208" t="s">
        <v>21</v>
      </c>
      <c r="N351" s="209" t="s">
        <v>44</v>
      </c>
      <c r="O351" s="43"/>
      <c r="P351" s="210">
        <f>O351*H351</f>
        <v>0</v>
      </c>
      <c r="Q351" s="210">
        <v>0</v>
      </c>
      <c r="R351" s="210">
        <f>Q351*H351</f>
        <v>0</v>
      </c>
      <c r="S351" s="210">
        <v>0</v>
      </c>
      <c r="T351" s="211">
        <f>S351*H351</f>
        <v>0</v>
      </c>
      <c r="AR351" s="25" t="s">
        <v>317</v>
      </c>
      <c r="AT351" s="25" t="s">
        <v>136</v>
      </c>
      <c r="AU351" s="25" t="s">
        <v>83</v>
      </c>
      <c r="AY351" s="25" t="s">
        <v>133</v>
      </c>
      <c r="BE351" s="212">
        <f>IF(N351="základní",J351,0)</f>
        <v>0</v>
      </c>
      <c r="BF351" s="212">
        <f>IF(N351="snížená",J351,0)</f>
        <v>0</v>
      </c>
      <c r="BG351" s="212">
        <f>IF(N351="zákl. přenesená",J351,0)</f>
        <v>0</v>
      </c>
      <c r="BH351" s="212">
        <f>IF(N351="sníž. přenesená",J351,0)</f>
        <v>0</v>
      </c>
      <c r="BI351" s="212">
        <f>IF(N351="nulová",J351,0)</f>
        <v>0</v>
      </c>
      <c r="BJ351" s="25" t="s">
        <v>83</v>
      </c>
      <c r="BK351" s="212">
        <f>ROUND(I351*H351,2)</f>
        <v>0</v>
      </c>
      <c r="BL351" s="25" t="s">
        <v>317</v>
      </c>
      <c r="BM351" s="25" t="s">
        <v>428</v>
      </c>
    </row>
    <row r="352" spans="2:47" s="1" customFormat="1" ht="27">
      <c r="B352" s="42"/>
      <c r="C352" s="64"/>
      <c r="D352" s="213" t="s">
        <v>143</v>
      </c>
      <c r="E352" s="64"/>
      <c r="F352" s="214" t="s">
        <v>429</v>
      </c>
      <c r="G352" s="64"/>
      <c r="H352" s="64"/>
      <c r="I352" s="169"/>
      <c r="J352" s="64"/>
      <c r="K352" s="64"/>
      <c r="L352" s="62"/>
      <c r="M352" s="215"/>
      <c r="N352" s="43"/>
      <c r="O352" s="43"/>
      <c r="P352" s="43"/>
      <c r="Q352" s="43"/>
      <c r="R352" s="43"/>
      <c r="S352" s="43"/>
      <c r="T352" s="79"/>
      <c r="AT352" s="25" t="s">
        <v>143</v>
      </c>
      <c r="AU352" s="25" t="s">
        <v>83</v>
      </c>
    </row>
    <row r="353" spans="2:47" s="1" customFormat="1" ht="27">
      <c r="B353" s="42"/>
      <c r="C353" s="64"/>
      <c r="D353" s="251" t="s">
        <v>377</v>
      </c>
      <c r="E353" s="64"/>
      <c r="F353" s="269" t="s">
        <v>378</v>
      </c>
      <c r="G353" s="64"/>
      <c r="H353" s="64"/>
      <c r="I353" s="169"/>
      <c r="J353" s="64"/>
      <c r="K353" s="64"/>
      <c r="L353" s="62"/>
      <c r="M353" s="215"/>
      <c r="N353" s="43"/>
      <c r="O353" s="43"/>
      <c r="P353" s="43"/>
      <c r="Q353" s="43"/>
      <c r="R353" s="43"/>
      <c r="S353" s="43"/>
      <c r="T353" s="79"/>
      <c r="AT353" s="25" t="s">
        <v>377</v>
      </c>
      <c r="AU353" s="25" t="s">
        <v>83</v>
      </c>
    </row>
    <row r="354" spans="2:65" s="1" customFormat="1" ht="31.5" customHeight="1">
      <c r="B354" s="42"/>
      <c r="C354" s="201" t="s">
        <v>430</v>
      </c>
      <c r="D354" s="201" t="s">
        <v>136</v>
      </c>
      <c r="E354" s="202" t="s">
        <v>431</v>
      </c>
      <c r="F354" s="203" t="s">
        <v>432</v>
      </c>
      <c r="G354" s="204" t="s">
        <v>374</v>
      </c>
      <c r="H354" s="205">
        <v>1</v>
      </c>
      <c r="I354" s="206"/>
      <c r="J354" s="207">
        <f>ROUND(I354*H354,2)</f>
        <v>0</v>
      </c>
      <c r="K354" s="203" t="s">
        <v>21</v>
      </c>
      <c r="L354" s="62"/>
      <c r="M354" s="208" t="s">
        <v>21</v>
      </c>
      <c r="N354" s="209" t="s">
        <v>44</v>
      </c>
      <c r="O354" s="43"/>
      <c r="P354" s="210">
        <f>O354*H354</f>
        <v>0</v>
      </c>
      <c r="Q354" s="210">
        <v>0</v>
      </c>
      <c r="R354" s="210">
        <f>Q354*H354</f>
        <v>0</v>
      </c>
      <c r="S354" s="210">
        <v>0</v>
      </c>
      <c r="T354" s="211">
        <f>S354*H354</f>
        <v>0</v>
      </c>
      <c r="AR354" s="25" t="s">
        <v>317</v>
      </c>
      <c r="AT354" s="25" t="s">
        <v>136</v>
      </c>
      <c r="AU354" s="25" t="s">
        <v>83</v>
      </c>
      <c r="AY354" s="25" t="s">
        <v>133</v>
      </c>
      <c r="BE354" s="212">
        <f>IF(N354="základní",J354,0)</f>
        <v>0</v>
      </c>
      <c r="BF354" s="212">
        <f>IF(N354="snížená",J354,0)</f>
        <v>0</v>
      </c>
      <c r="BG354" s="212">
        <f>IF(N354="zákl. přenesená",J354,0)</f>
        <v>0</v>
      </c>
      <c r="BH354" s="212">
        <f>IF(N354="sníž. přenesená",J354,0)</f>
        <v>0</v>
      </c>
      <c r="BI354" s="212">
        <f>IF(N354="nulová",J354,0)</f>
        <v>0</v>
      </c>
      <c r="BJ354" s="25" t="s">
        <v>83</v>
      </c>
      <c r="BK354" s="212">
        <f>ROUND(I354*H354,2)</f>
        <v>0</v>
      </c>
      <c r="BL354" s="25" t="s">
        <v>317</v>
      </c>
      <c r="BM354" s="25" t="s">
        <v>433</v>
      </c>
    </row>
    <row r="355" spans="2:47" s="1" customFormat="1" ht="27">
      <c r="B355" s="42"/>
      <c r="C355" s="64"/>
      <c r="D355" s="213" t="s">
        <v>143</v>
      </c>
      <c r="E355" s="64"/>
      <c r="F355" s="214" t="s">
        <v>434</v>
      </c>
      <c r="G355" s="64"/>
      <c r="H355" s="64"/>
      <c r="I355" s="169"/>
      <c r="J355" s="64"/>
      <c r="K355" s="64"/>
      <c r="L355" s="62"/>
      <c r="M355" s="215"/>
      <c r="N355" s="43"/>
      <c r="O355" s="43"/>
      <c r="P355" s="43"/>
      <c r="Q355" s="43"/>
      <c r="R355" s="43"/>
      <c r="S355" s="43"/>
      <c r="T355" s="79"/>
      <c r="AT355" s="25" t="s">
        <v>143</v>
      </c>
      <c r="AU355" s="25" t="s">
        <v>83</v>
      </c>
    </row>
    <row r="356" spans="2:47" s="1" customFormat="1" ht="27">
      <c r="B356" s="42"/>
      <c r="C356" s="64"/>
      <c r="D356" s="251" t="s">
        <v>377</v>
      </c>
      <c r="E356" s="64"/>
      <c r="F356" s="269" t="s">
        <v>378</v>
      </c>
      <c r="G356" s="64"/>
      <c r="H356" s="64"/>
      <c r="I356" s="169"/>
      <c r="J356" s="64"/>
      <c r="K356" s="64"/>
      <c r="L356" s="62"/>
      <c r="M356" s="215"/>
      <c r="N356" s="43"/>
      <c r="O356" s="43"/>
      <c r="P356" s="43"/>
      <c r="Q356" s="43"/>
      <c r="R356" s="43"/>
      <c r="S356" s="43"/>
      <c r="T356" s="79"/>
      <c r="AT356" s="25" t="s">
        <v>377</v>
      </c>
      <c r="AU356" s="25" t="s">
        <v>83</v>
      </c>
    </row>
    <row r="357" spans="2:65" s="1" customFormat="1" ht="31.5" customHeight="1">
      <c r="B357" s="42"/>
      <c r="C357" s="201" t="s">
        <v>435</v>
      </c>
      <c r="D357" s="201" t="s">
        <v>136</v>
      </c>
      <c r="E357" s="202" t="s">
        <v>436</v>
      </c>
      <c r="F357" s="203" t="s">
        <v>437</v>
      </c>
      <c r="G357" s="204" t="s">
        <v>374</v>
      </c>
      <c r="H357" s="205">
        <v>1</v>
      </c>
      <c r="I357" s="206"/>
      <c r="J357" s="207">
        <f>ROUND(I357*H357,2)</f>
        <v>0</v>
      </c>
      <c r="K357" s="203" t="s">
        <v>21</v>
      </c>
      <c r="L357" s="62"/>
      <c r="M357" s="208" t="s">
        <v>21</v>
      </c>
      <c r="N357" s="209" t="s">
        <v>44</v>
      </c>
      <c r="O357" s="43"/>
      <c r="P357" s="210">
        <f>O357*H357</f>
        <v>0</v>
      </c>
      <c r="Q357" s="210">
        <v>0</v>
      </c>
      <c r="R357" s="210">
        <f>Q357*H357</f>
        <v>0</v>
      </c>
      <c r="S357" s="210">
        <v>0</v>
      </c>
      <c r="T357" s="211">
        <f>S357*H357</f>
        <v>0</v>
      </c>
      <c r="AR357" s="25" t="s">
        <v>317</v>
      </c>
      <c r="AT357" s="25" t="s">
        <v>136</v>
      </c>
      <c r="AU357" s="25" t="s">
        <v>83</v>
      </c>
      <c r="AY357" s="25" t="s">
        <v>133</v>
      </c>
      <c r="BE357" s="212">
        <f>IF(N357="základní",J357,0)</f>
        <v>0</v>
      </c>
      <c r="BF357" s="212">
        <f>IF(N357="snížená",J357,0)</f>
        <v>0</v>
      </c>
      <c r="BG357" s="212">
        <f>IF(N357="zákl. přenesená",J357,0)</f>
        <v>0</v>
      </c>
      <c r="BH357" s="212">
        <f>IF(N357="sníž. přenesená",J357,0)</f>
        <v>0</v>
      </c>
      <c r="BI357" s="212">
        <f>IF(N357="nulová",J357,0)</f>
        <v>0</v>
      </c>
      <c r="BJ357" s="25" t="s">
        <v>83</v>
      </c>
      <c r="BK357" s="212">
        <f>ROUND(I357*H357,2)</f>
        <v>0</v>
      </c>
      <c r="BL357" s="25" t="s">
        <v>317</v>
      </c>
      <c r="BM357" s="25" t="s">
        <v>438</v>
      </c>
    </row>
    <row r="358" spans="2:47" s="1" customFormat="1" ht="27">
      <c r="B358" s="42"/>
      <c r="C358" s="64"/>
      <c r="D358" s="213" t="s">
        <v>143</v>
      </c>
      <c r="E358" s="64"/>
      <c r="F358" s="214" t="s">
        <v>437</v>
      </c>
      <c r="G358" s="64"/>
      <c r="H358" s="64"/>
      <c r="I358" s="169"/>
      <c r="J358" s="64"/>
      <c r="K358" s="64"/>
      <c r="L358" s="62"/>
      <c r="M358" s="215"/>
      <c r="N358" s="43"/>
      <c r="O358" s="43"/>
      <c r="P358" s="43"/>
      <c r="Q358" s="43"/>
      <c r="R358" s="43"/>
      <c r="S358" s="43"/>
      <c r="T358" s="79"/>
      <c r="AT358" s="25" t="s">
        <v>143</v>
      </c>
      <c r="AU358" s="25" t="s">
        <v>83</v>
      </c>
    </row>
    <row r="359" spans="2:47" s="1" customFormat="1" ht="27">
      <c r="B359" s="42"/>
      <c r="C359" s="64"/>
      <c r="D359" s="251" t="s">
        <v>377</v>
      </c>
      <c r="E359" s="64"/>
      <c r="F359" s="269" t="s">
        <v>378</v>
      </c>
      <c r="G359" s="64"/>
      <c r="H359" s="64"/>
      <c r="I359" s="169"/>
      <c r="J359" s="64"/>
      <c r="K359" s="64"/>
      <c r="L359" s="62"/>
      <c r="M359" s="215"/>
      <c r="N359" s="43"/>
      <c r="O359" s="43"/>
      <c r="P359" s="43"/>
      <c r="Q359" s="43"/>
      <c r="R359" s="43"/>
      <c r="S359" s="43"/>
      <c r="T359" s="79"/>
      <c r="AT359" s="25" t="s">
        <v>377</v>
      </c>
      <c r="AU359" s="25" t="s">
        <v>83</v>
      </c>
    </row>
    <row r="360" spans="2:65" s="1" customFormat="1" ht="22.5" customHeight="1">
      <c r="B360" s="42"/>
      <c r="C360" s="201" t="s">
        <v>439</v>
      </c>
      <c r="D360" s="201" t="s">
        <v>136</v>
      </c>
      <c r="E360" s="202" t="s">
        <v>440</v>
      </c>
      <c r="F360" s="203" t="s">
        <v>441</v>
      </c>
      <c r="G360" s="204" t="s">
        <v>374</v>
      </c>
      <c r="H360" s="205">
        <v>1</v>
      </c>
      <c r="I360" s="206"/>
      <c r="J360" s="207">
        <f>ROUND(I360*H360,2)</f>
        <v>0</v>
      </c>
      <c r="K360" s="203" t="s">
        <v>21</v>
      </c>
      <c r="L360" s="62"/>
      <c r="M360" s="208" t="s">
        <v>21</v>
      </c>
      <c r="N360" s="209" t="s">
        <v>44</v>
      </c>
      <c r="O360" s="43"/>
      <c r="P360" s="210">
        <f>O360*H360</f>
        <v>0</v>
      </c>
      <c r="Q360" s="210">
        <v>0</v>
      </c>
      <c r="R360" s="210">
        <f>Q360*H360</f>
        <v>0</v>
      </c>
      <c r="S360" s="210">
        <v>0</v>
      </c>
      <c r="T360" s="211">
        <f>S360*H360</f>
        <v>0</v>
      </c>
      <c r="AR360" s="25" t="s">
        <v>317</v>
      </c>
      <c r="AT360" s="25" t="s">
        <v>136</v>
      </c>
      <c r="AU360" s="25" t="s">
        <v>83</v>
      </c>
      <c r="AY360" s="25" t="s">
        <v>133</v>
      </c>
      <c r="BE360" s="212">
        <f>IF(N360="základní",J360,0)</f>
        <v>0</v>
      </c>
      <c r="BF360" s="212">
        <f>IF(N360="snížená",J360,0)</f>
        <v>0</v>
      </c>
      <c r="BG360" s="212">
        <f>IF(N360="zákl. přenesená",J360,0)</f>
        <v>0</v>
      </c>
      <c r="BH360" s="212">
        <f>IF(N360="sníž. přenesená",J360,0)</f>
        <v>0</v>
      </c>
      <c r="BI360" s="212">
        <f>IF(N360="nulová",J360,0)</f>
        <v>0</v>
      </c>
      <c r="BJ360" s="25" t="s">
        <v>83</v>
      </c>
      <c r="BK360" s="212">
        <f>ROUND(I360*H360,2)</f>
        <v>0</v>
      </c>
      <c r="BL360" s="25" t="s">
        <v>317</v>
      </c>
      <c r="BM360" s="25" t="s">
        <v>442</v>
      </c>
    </row>
    <row r="361" spans="2:47" s="1" customFormat="1" ht="13.5">
      <c r="B361" s="42"/>
      <c r="C361" s="64"/>
      <c r="D361" s="213" t="s">
        <v>143</v>
      </c>
      <c r="E361" s="64"/>
      <c r="F361" s="214" t="s">
        <v>443</v>
      </c>
      <c r="G361" s="64"/>
      <c r="H361" s="64"/>
      <c r="I361" s="169"/>
      <c r="J361" s="64"/>
      <c r="K361" s="64"/>
      <c r="L361" s="62"/>
      <c r="M361" s="215"/>
      <c r="N361" s="43"/>
      <c r="O361" s="43"/>
      <c r="P361" s="43"/>
      <c r="Q361" s="43"/>
      <c r="R361" s="43"/>
      <c r="S361" s="43"/>
      <c r="T361" s="79"/>
      <c r="AT361" s="25" t="s">
        <v>143</v>
      </c>
      <c r="AU361" s="25" t="s">
        <v>83</v>
      </c>
    </row>
    <row r="362" spans="2:47" s="1" customFormat="1" ht="27">
      <c r="B362" s="42"/>
      <c r="C362" s="64"/>
      <c r="D362" s="251" t="s">
        <v>377</v>
      </c>
      <c r="E362" s="64"/>
      <c r="F362" s="269" t="s">
        <v>378</v>
      </c>
      <c r="G362" s="64"/>
      <c r="H362" s="64"/>
      <c r="I362" s="169"/>
      <c r="J362" s="64"/>
      <c r="K362" s="64"/>
      <c r="L362" s="62"/>
      <c r="M362" s="215"/>
      <c r="N362" s="43"/>
      <c r="O362" s="43"/>
      <c r="P362" s="43"/>
      <c r="Q362" s="43"/>
      <c r="R362" s="43"/>
      <c r="S362" s="43"/>
      <c r="T362" s="79"/>
      <c r="AT362" s="25" t="s">
        <v>377</v>
      </c>
      <c r="AU362" s="25" t="s">
        <v>83</v>
      </c>
    </row>
    <row r="363" spans="2:65" s="1" customFormat="1" ht="31.5" customHeight="1">
      <c r="B363" s="42"/>
      <c r="C363" s="201" t="s">
        <v>444</v>
      </c>
      <c r="D363" s="201" t="s">
        <v>136</v>
      </c>
      <c r="E363" s="202" t="s">
        <v>445</v>
      </c>
      <c r="F363" s="203" t="s">
        <v>446</v>
      </c>
      <c r="G363" s="204" t="s">
        <v>374</v>
      </c>
      <c r="H363" s="205">
        <v>1</v>
      </c>
      <c r="I363" s="206"/>
      <c r="J363" s="207">
        <f>ROUND(I363*H363,2)</f>
        <v>0</v>
      </c>
      <c r="K363" s="203" t="s">
        <v>21</v>
      </c>
      <c r="L363" s="62"/>
      <c r="M363" s="208" t="s">
        <v>21</v>
      </c>
      <c r="N363" s="209" t="s">
        <v>44</v>
      </c>
      <c r="O363" s="43"/>
      <c r="P363" s="210">
        <f>O363*H363</f>
        <v>0</v>
      </c>
      <c r="Q363" s="210">
        <v>0</v>
      </c>
      <c r="R363" s="210">
        <f>Q363*H363</f>
        <v>0</v>
      </c>
      <c r="S363" s="210">
        <v>0</v>
      </c>
      <c r="T363" s="211">
        <f>S363*H363</f>
        <v>0</v>
      </c>
      <c r="AR363" s="25" t="s">
        <v>317</v>
      </c>
      <c r="AT363" s="25" t="s">
        <v>136</v>
      </c>
      <c r="AU363" s="25" t="s">
        <v>83</v>
      </c>
      <c r="AY363" s="25" t="s">
        <v>133</v>
      </c>
      <c r="BE363" s="212">
        <f>IF(N363="základní",J363,0)</f>
        <v>0</v>
      </c>
      <c r="BF363" s="212">
        <f>IF(N363="snížená",J363,0)</f>
        <v>0</v>
      </c>
      <c r="BG363" s="212">
        <f>IF(N363="zákl. přenesená",J363,0)</f>
        <v>0</v>
      </c>
      <c r="BH363" s="212">
        <f>IF(N363="sníž. přenesená",J363,0)</f>
        <v>0</v>
      </c>
      <c r="BI363" s="212">
        <f>IF(N363="nulová",J363,0)</f>
        <v>0</v>
      </c>
      <c r="BJ363" s="25" t="s">
        <v>83</v>
      </c>
      <c r="BK363" s="212">
        <f>ROUND(I363*H363,2)</f>
        <v>0</v>
      </c>
      <c r="BL363" s="25" t="s">
        <v>317</v>
      </c>
      <c r="BM363" s="25" t="s">
        <v>447</v>
      </c>
    </row>
    <row r="364" spans="2:47" s="1" customFormat="1" ht="27">
      <c r="B364" s="42"/>
      <c r="C364" s="64"/>
      <c r="D364" s="213" t="s">
        <v>143</v>
      </c>
      <c r="E364" s="64"/>
      <c r="F364" s="214" t="s">
        <v>448</v>
      </c>
      <c r="G364" s="64"/>
      <c r="H364" s="64"/>
      <c r="I364" s="169"/>
      <c r="J364" s="64"/>
      <c r="K364" s="64"/>
      <c r="L364" s="62"/>
      <c r="M364" s="215"/>
      <c r="N364" s="43"/>
      <c r="O364" s="43"/>
      <c r="P364" s="43"/>
      <c r="Q364" s="43"/>
      <c r="R364" s="43"/>
      <c r="S364" s="43"/>
      <c r="T364" s="79"/>
      <c r="AT364" s="25" t="s">
        <v>143</v>
      </c>
      <c r="AU364" s="25" t="s">
        <v>83</v>
      </c>
    </row>
    <row r="365" spans="2:47" s="1" customFormat="1" ht="27">
      <c r="B365" s="42"/>
      <c r="C365" s="64"/>
      <c r="D365" s="251" t="s">
        <v>377</v>
      </c>
      <c r="E365" s="64"/>
      <c r="F365" s="269" t="s">
        <v>378</v>
      </c>
      <c r="G365" s="64"/>
      <c r="H365" s="64"/>
      <c r="I365" s="169"/>
      <c r="J365" s="64"/>
      <c r="K365" s="64"/>
      <c r="L365" s="62"/>
      <c r="M365" s="215"/>
      <c r="N365" s="43"/>
      <c r="O365" s="43"/>
      <c r="P365" s="43"/>
      <c r="Q365" s="43"/>
      <c r="R365" s="43"/>
      <c r="S365" s="43"/>
      <c r="T365" s="79"/>
      <c r="AT365" s="25" t="s">
        <v>377</v>
      </c>
      <c r="AU365" s="25" t="s">
        <v>83</v>
      </c>
    </row>
    <row r="366" spans="2:65" s="1" customFormat="1" ht="22.5" customHeight="1">
      <c r="B366" s="42"/>
      <c r="C366" s="201" t="s">
        <v>449</v>
      </c>
      <c r="D366" s="201" t="s">
        <v>136</v>
      </c>
      <c r="E366" s="202" t="s">
        <v>450</v>
      </c>
      <c r="F366" s="203" t="s">
        <v>451</v>
      </c>
      <c r="G366" s="204" t="s">
        <v>374</v>
      </c>
      <c r="H366" s="205">
        <v>1</v>
      </c>
      <c r="I366" s="206"/>
      <c r="J366" s="207">
        <f>ROUND(I366*H366,2)</f>
        <v>0</v>
      </c>
      <c r="K366" s="203" t="s">
        <v>21</v>
      </c>
      <c r="L366" s="62"/>
      <c r="M366" s="208" t="s">
        <v>21</v>
      </c>
      <c r="N366" s="209" t="s">
        <v>44</v>
      </c>
      <c r="O366" s="43"/>
      <c r="P366" s="210">
        <f>O366*H366</f>
        <v>0</v>
      </c>
      <c r="Q366" s="210">
        <v>0</v>
      </c>
      <c r="R366" s="210">
        <f>Q366*H366</f>
        <v>0</v>
      </c>
      <c r="S366" s="210">
        <v>0</v>
      </c>
      <c r="T366" s="211">
        <f>S366*H366</f>
        <v>0</v>
      </c>
      <c r="AR366" s="25" t="s">
        <v>317</v>
      </c>
      <c r="AT366" s="25" t="s">
        <v>136</v>
      </c>
      <c r="AU366" s="25" t="s">
        <v>83</v>
      </c>
      <c r="AY366" s="25" t="s">
        <v>133</v>
      </c>
      <c r="BE366" s="212">
        <f>IF(N366="základní",J366,0)</f>
        <v>0</v>
      </c>
      <c r="BF366" s="212">
        <f>IF(N366="snížená",J366,0)</f>
        <v>0</v>
      </c>
      <c r="BG366" s="212">
        <f>IF(N366="zákl. přenesená",J366,0)</f>
        <v>0</v>
      </c>
      <c r="BH366" s="212">
        <f>IF(N366="sníž. přenesená",J366,0)</f>
        <v>0</v>
      </c>
      <c r="BI366" s="212">
        <f>IF(N366="nulová",J366,0)</f>
        <v>0</v>
      </c>
      <c r="BJ366" s="25" t="s">
        <v>83</v>
      </c>
      <c r="BK366" s="212">
        <f>ROUND(I366*H366,2)</f>
        <v>0</v>
      </c>
      <c r="BL366" s="25" t="s">
        <v>317</v>
      </c>
      <c r="BM366" s="25" t="s">
        <v>452</v>
      </c>
    </row>
    <row r="367" spans="2:47" s="1" customFormat="1" ht="13.5">
      <c r="B367" s="42"/>
      <c r="C367" s="64"/>
      <c r="D367" s="213" t="s">
        <v>143</v>
      </c>
      <c r="E367" s="64"/>
      <c r="F367" s="214" t="s">
        <v>453</v>
      </c>
      <c r="G367" s="64"/>
      <c r="H367" s="64"/>
      <c r="I367" s="169"/>
      <c r="J367" s="64"/>
      <c r="K367" s="64"/>
      <c r="L367" s="62"/>
      <c r="M367" s="215"/>
      <c r="N367" s="43"/>
      <c r="O367" s="43"/>
      <c r="P367" s="43"/>
      <c r="Q367" s="43"/>
      <c r="R367" s="43"/>
      <c r="S367" s="43"/>
      <c r="T367" s="79"/>
      <c r="AT367" s="25" t="s">
        <v>143</v>
      </c>
      <c r="AU367" s="25" t="s">
        <v>83</v>
      </c>
    </row>
    <row r="368" spans="2:47" s="1" customFormat="1" ht="27">
      <c r="B368" s="42"/>
      <c r="C368" s="64"/>
      <c r="D368" s="251" t="s">
        <v>377</v>
      </c>
      <c r="E368" s="64"/>
      <c r="F368" s="269" t="s">
        <v>378</v>
      </c>
      <c r="G368" s="64"/>
      <c r="H368" s="64"/>
      <c r="I368" s="169"/>
      <c r="J368" s="64"/>
      <c r="K368" s="64"/>
      <c r="L368" s="62"/>
      <c r="M368" s="215"/>
      <c r="N368" s="43"/>
      <c r="O368" s="43"/>
      <c r="P368" s="43"/>
      <c r="Q368" s="43"/>
      <c r="R368" s="43"/>
      <c r="S368" s="43"/>
      <c r="T368" s="79"/>
      <c r="AT368" s="25" t="s">
        <v>377</v>
      </c>
      <c r="AU368" s="25" t="s">
        <v>83</v>
      </c>
    </row>
    <row r="369" spans="2:65" s="1" customFormat="1" ht="31.5" customHeight="1">
      <c r="B369" s="42"/>
      <c r="C369" s="201" t="s">
        <v>454</v>
      </c>
      <c r="D369" s="201" t="s">
        <v>136</v>
      </c>
      <c r="E369" s="202" t="s">
        <v>455</v>
      </c>
      <c r="F369" s="203" t="s">
        <v>456</v>
      </c>
      <c r="G369" s="204" t="s">
        <v>374</v>
      </c>
      <c r="H369" s="205">
        <v>1</v>
      </c>
      <c r="I369" s="206"/>
      <c r="J369" s="207">
        <f>ROUND(I369*H369,2)</f>
        <v>0</v>
      </c>
      <c r="K369" s="203" t="s">
        <v>21</v>
      </c>
      <c r="L369" s="62"/>
      <c r="M369" s="208" t="s">
        <v>21</v>
      </c>
      <c r="N369" s="209" t="s">
        <v>44</v>
      </c>
      <c r="O369" s="43"/>
      <c r="P369" s="210">
        <f>O369*H369</f>
        <v>0</v>
      </c>
      <c r="Q369" s="210">
        <v>0</v>
      </c>
      <c r="R369" s="210">
        <f>Q369*H369</f>
        <v>0</v>
      </c>
      <c r="S369" s="210">
        <v>0</v>
      </c>
      <c r="T369" s="211">
        <f>S369*H369</f>
        <v>0</v>
      </c>
      <c r="AR369" s="25" t="s">
        <v>317</v>
      </c>
      <c r="AT369" s="25" t="s">
        <v>136</v>
      </c>
      <c r="AU369" s="25" t="s">
        <v>83</v>
      </c>
      <c r="AY369" s="25" t="s">
        <v>133</v>
      </c>
      <c r="BE369" s="212">
        <f>IF(N369="základní",J369,0)</f>
        <v>0</v>
      </c>
      <c r="BF369" s="212">
        <f>IF(N369="snížená",J369,0)</f>
        <v>0</v>
      </c>
      <c r="BG369" s="212">
        <f>IF(N369="zákl. přenesená",J369,0)</f>
        <v>0</v>
      </c>
      <c r="BH369" s="212">
        <f>IF(N369="sníž. přenesená",J369,0)</f>
        <v>0</v>
      </c>
      <c r="BI369" s="212">
        <f>IF(N369="nulová",J369,0)</f>
        <v>0</v>
      </c>
      <c r="BJ369" s="25" t="s">
        <v>83</v>
      </c>
      <c r="BK369" s="212">
        <f>ROUND(I369*H369,2)</f>
        <v>0</v>
      </c>
      <c r="BL369" s="25" t="s">
        <v>317</v>
      </c>
      <c r="BM369" s="25" t="s">
        <v>457</v>
      </c>
    </row>
    <row r="370" spans="2:47" s="1" customFormat="1" ht="27">
      <c r="B370" s="42"/>
      <c r="C370" s="64"/>
      <c r="D370" s="213" t="s">
        <v>143</v>
      </c>
      <c r="E370" s="64"/>
      <c r="F370" s="214" t="s">
        <v>456</v>
      </c>
      <c r="G370" s="64"/>
      <c r="H370" s="64"/>
      <c r="I370" s="169"/>
      <c r="J370" s="64"/>
      <c r="K370" s="64"/>
      <c r="L370" s="62"/>
      <c r="M370" s="215"/>
      <c r="N370" s="43"/>
      <c r="O370" s="43"/>
      <c r="P370" s="43"/>
      <c r="Q370" s="43"/>
      <c r="R370" s="43"/>
      <c r="S370" s="43"/>
      <c r="T370" s="79"/>
      <c r="AT370" s="25" t="s">
        <v>143</v>
      </c>
      <c r="AU370" s="25" t="s">
        <v>83</v>
      </c>
    </row>
    <row r="371" spans="2:47" s="1" customFormat="1" ht="27">
      <c r="B371" s="42"/>
      <c r="C371" s="64"/>
      <c r="D371" s="251" t="s">
        <v>377</v>
      </c>
      <c r="E371" s="64"/>
      <c r="F371" s="269" t="s">
        <v>378</v>
      </c>
      <c r="G371" s="64"/>
      <c r="H371" s="64"/>
      <c r="I371" s="169"/>
      <c r="J371" s="64"/>
      <c r="K371" s="64"/>
      <c r="L371" s="62"/>
      <c r="M371" s="215"/>
      <c r="N371" s="43"/>
      <c r="O371" s="43"/>
      <c r="P371" s="43"/>
      <c r="Q371" s="43"/>
      <c r="R371" s="43"/>
      <c r="S371" s="43"/>
      <c r="T371" s="79"/>
      <c r="AT371" s="25" t="s">
        <v>377</v>
      </c>
      <c r="AU371" s="25" t="s">
        <v>83</v>
      </c>
    </row>
    <row r="372" spans="2:65" s="1" customFormat="1" ht="22.5" customHeight="1">
      <c r="B372" s="42"/>
      <c r="C372" s="201" t="s">
        <v>458</v>
      </c>
      <c r="D372" s="201" t="s">
        <v>136</v>
      </c>
      <c r="E372" s="202" t="s">
        <v>459</v>
      </c>
      <c r="F372" s="203" t="s">
        <v>460</v>
      </c>
      <c r="G372" s="204" t="s">
        <v>210</v>
      </c>
      <c r="H372" s="205">
        <v>228.1</v>
      </c>
      <c r="I372" s="206"/>
      <c r="J372" s="207">
        <f>ROUND(I372*H372,2)</f>
        <v>0</v>
      </c>
      <c r="K372" s="203" t="s">
        <v>140</v>
      </c>
      <c r="L372" s="62"/>
      <c r="M372" s="208" t="s">
        <v>21</v>
      </c>
      <c r="N372" s="209" t="s">
        <v>44</v>
      </c>
      <c r="O372" s="43"/>
      <c r="P372" s="210">
        <f>O372*H372</f>
        <v>0</v>
      </c>
      <c r="Q372" s="210">
        <v>0.00028</v>
      </c>
      <c r="R372" s="210">
        <f>Q372*H372</f>
        <v>0.063868</v>
      </c>
      <c r="S372" s="210">
        <v>0</v>
      </c>
      <c r="T372" s="211">
        <f>S372*H372</f>
        <v>0</v>
      </c>
      <c r="AR372" s="25" t="s">
        <v>317</v>
      </c>
      <c r="AT372" s="25" t="s">
        <v>136</v>
      </c>
      <c r="AU372" s="25" t="s">
        <v>83</v>
      </c>
      <c r="AY372" s="25" t="s">
        <v>133</v>
      </c>
      <c r="BE372" s="212">
        <f>IF(N372="základní",J372,0)</f>
        <v>0</v>
      </c>
      <c r="BF372" s="212">
        <f>IF(N372="snížená",J372,0)</f>
        <v>0</v>
      </c>
      <c r="BG372" s="212">
        <f>IF(N372="zákl. přenesená",J372,0)</f>
        <v>0</v>
      </c>
      <c r="BH372" s="212">
        <f>IF(N372="sníž. přenesená",J372,0)</f>
        <v>0</v>
      </c>
      <c r="BI372" s="212">
        <f>IF(N372="nulová",J372,0)</f>
        <v>0</v>
      </c>
      <c r="BJ372" s="25" t="s">
        <v>83</v>
      </c>
      <c r="BK372" s="212">
        <f>ROUND(I372*H372,2)</f>
        <v>0</v>
      </c>
      <c r="BL372" s="25" t="s">
        <v>317</v>
      </c>
      <c r="BM372" s="25" t="s">
        <v>461</v>
      </c>
    </row>
    <row r="373" spans="2:47" s="1" customFormat="1" ht="27">
      <c r="B373" s="42"/>
      <c r="C373" s="64"/>
      <c r="D373" s="213" t="s">
        <v>143</v>
      </c>
      <c r="E373" s="64"/>
      <c r="F373" s="214" t="s">
        <v>462</v>
      </c>
      <c r="G373" s="64"/>
      <c r="H373" s="64"/>
      <c r="I373" s="169"/>
      <c r="J373" s="64"/>
      <c r="K373" s="64"/>
      <c r="L373" s="62"/>
      <c r="M373" s="215"/>
      <c r="N373" s="43"/>
      <c r="O373" s="43"/>
      <c r="P373" s="43"/>
      <c r="Q373" s="43"/>
      <c r="R373" s="43"/>
      <c r="S373" s="43"/>
      <c r="T373" s="79"/>
      <c r="AT373" s="25" t="s">
        <v>143</v>
      </c>
      <c r="AU373" s="25" t="s">
        <v>83</v>
      </c>
    </row>
    <row r="374" spans="2:51" s="12" customFormat="1" ht="13.5">
      <c r="B374" s="216"/>
      <c r="C374" s="217"/>
      <c r="D374" s="213" t="s">
        <v>145</v>
      </c>
      <c r="E374" s="218" t="s">
        <v>21</v>
      </c>
      <c r="F374" s="219" t="s">
        <v>146</v>
      </c>
      <c r="G374" s="217"/>
      <c r="H374" s="220" t="s">
        <v>21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145</v>
      </c>
      <c r="AU374" s="226" t="s">
        <v>83</v>
      </c>
      <c r="AV374" s="12" t="s">
        <v>78</v>
      </c>
      <c r="AW374" s="12" t="s">
        <v>35</v>
      </c>
      <c r="AX374" s="12" t="s">
        <v>72</v>
      </c>
      <c r="AY374" s="226" t="s">
        <v>133</v>
      </c>
    </row>
    <row r="375" spans="2:51" s="13" customFormat="1" ht="13.5">
      <c r="B375" s="227"/>
      <c r="C375" s="228"/>
      <c r="D375" s="213" t="s">
        <v>145</v>
      </c>
      <c r="E375" s="229" t="s">
        <v>21</v>
      </c>
      <c r="F375" s="230" t="s">
        <v>213</v>
      </c>
      <c r="G375" s="228"/>
      <c r="H375" s="231">
        <v>15.8</v>
      </c>
      <c r="I375" s="232"/>
      <c r="J375" s="228"/>
      <c r="K375" s="228"/>
      <c r="L375" s="233"/>
      <c r="M375" s="234"/>
      <c r="N375" s="235"/>
      <c r="O375" s="235"/>
      <c r="P375" s="235"/>
      <c r="Q375" s="235"/>
      <c r="R375" s="235"/>
      <c r="S375" s="235"/>
      <c r="T375" s="236"/>
      <c r="AT375" s="237" t="s">
        <v>145</v>
      </c>
      <c r="AU375" s="237" t="s">
        <v>83</v>
      </c>
      <c r="AV375" s="13" t="s">
        <v>83</v>
      </c>
      <c r="AW375" s="13" t="s">
        <v>35</v>
      </c>
      <c r="AX375" s="13" t="s">
        <v>72</v>
      </c>
      <c r="AY375" s="237" t="s">
        <v>133</v>
      </c>
    </row>
    <row r="376" spans="2:51" s="13" customFormat="1" ht="13.5">
      <c r="B376" s="227"/>
      <c r="C376" s="228"/>
      <c r="D376" s="213" t="s">
        <v>145</v>
      </c>
      <c r="E376" s="229" t="s">
        <v>21</v>
      </c>
      <c r="F376" s="230" t="s">
        <v>214</v>
      </c>
      <c r="G376" s="228"/>
      <c r="H376" s="231">
        <v>13.8</v>
      </c>
      <c r="I376" s="232"/>
      <c r="J376" s="228"/>
      <c r="K376" s="228"/>
      <c r="L376" s="233"/>
      <c r="M376" s="234"/>
      <c r="N376" s="235"/>
      <c r="O376" s="235"/>
      <c r="P376" s="235"/>
      <c r="Q376" s="235"/>
      <c r="R376" s="235"/>
      <c r="S376" s="235"/>
      <c r="T376" s="236"/>
      <c r="AT376" s="237" t="s">
        <v>145</v>
      </c>
      <c r="AU376" s="237" t="s">
        <v>83</v>
      </c>
      <c r="AV376" s="13" t="s">
        <v>83</v>
      </c>
      <c r="AW376" s="13" t="s">
        <v>35</v>
      </c>
      <c r="AX376" s="13" t="s">
        <v>72</v>
      </c>
      <c r="AY376" s="237" t="s">
        <v>133</v>
      </c>
    </row>
    <row r="377" spans="2:51" s="13" customFormat="1" ht="13.5">
      <c r="B377" s="227"/>
      <c r="C377" s="228"/>
      <c r="D377" s="213" t="s">
        <v>145</v>
      </c>
      <c r="E377" s="229" t="s">
        <v>21</v>
      </c>
      <c r="F377" s="230" t="s">
        <v>215</v>
      </c>
      <c r="G377" s="228"/>
      <c r="H377" s="231">
        <v>89.6</v>
      </c>
      <c r="I377" s="232"/>
      <c r="J377" s="228"/>
      <c r="K377" s="228"/>
      <c r="L377" s="233"/>
      <c r="M377" s="234"/>
      <c r="N377" s="235"/>
      <c r="O377" s="235"/>
      <c r="P377" s="235"/>
      <c r="Q377" s="235"/>
      <c r="R377" s="235"/>
      <c r="S377" s="235"/>
      <c r="T377" s="236"/>
      <c r="AT377" s="237" t="s">
        <v>145</v>
      </c>
      <c r="AU377" s="237" t="s">
        <v>83</v>
      </c>
      <c r="AV377" s="13" t="s">
        <v>83</v>
      </c>
      <c r="AW377" s="13" t="s">
        <v>35</v>
      </c>
      <c r="AX377" s="13" t="s">
        <v>72</v>
      </c>
      <c r="AY377" s="237" t="s">
        <v>133</v>
      </c>
    </row>
    <row r="378" spans="2:51" s="13" customFormat="1" ht="13.5">
      <c r="B378" s="227"/>
      <c r="C378" s="228"/>
      <c r="D378" s="213" t="s">
        <v>145</v>
      </c>
      <c r="E378" s="229" t="s">
        <v>21</v>
      </c>
      <c r="F378" s="230" t="s">
        <v>216</v>
      </c>
      <c r="G378" s="228"/>
      <c r="H378" s="231">
        <v>5.6</v>
      </c>
      <c r="I378" s="232"/>
      <c r="J378" s="228"/>
      <c r="K378" s="228"/>
      <c r="L378" s="233"/>
      <c r="M378" s="234"/>
      <c r="N378" s="235"/>
      <c r="O378" s="235"/>
      <c r="P378" s="235"/>
      <c r="Q378" s="235"/>
      <c r="R378" s="235"/>
      <c r="S378" s="235"/>
      <c r="T378" s="236"/>
      <c r="AT378" s="237" t="s">
        <v>145</v>
      </c>
      <c r="AU378" s="237" t="s">
        <v>83</v>
      </c>
      <c r="AV378" s="13" t="s">
        <v>83</v>
      </c>
      <c r="AW378" s="13" t="s">
        <v>35</v>
      </c>
      <c r="AX378" s="13" t="s">
        <v>72</v>
      </c>
      <c r="AY378" s="237" t="s">
        <v>133</v>
      </c>
    </row>
    <row r="379" spans="2:51" s="13" customFormat="1" ht="13.5">
      <c r="B379" s="227"/>
      <c r="C379" s="228"/>
      <c r="D379" s="213" t="s">
        <v>145</v>
      </c>
      <c r="E379" s="229" t="s">
        <v>21</v>
      </c>
      <c r="F379" s="230" t="s">
        <v>217</v>
      </c>
      <c r="G379" s="228"/>
      <c r="H379" s="231">
        <v>3</v>
      </c>
      <c r="I379" s="232"/>
      <c r="J379" s="228"/>
      <c r="K379" s="228"/>
      <c r="L379" s="233"/>
      <c r="M379" s="234"/>
      <c r="N379" s="235"/>
      <c r="O379" s="235"/>
      <c r="P379" s="235"/>
      <c r="Q379" s="235"/>
      <c r="R379" s="235"/>
      <c r="S379" s="235"/>
      <c r="T379" s="236"/>
      <c r="AT379" s="237" t="s">
        <v>145</v>
      </c>
      <c r="AU379" s="237" t="s">
        <v>83</v>
      </c>
      <c r="AV379" s="13" t="s">
        <v>83</v>
      </c>
      <c r="AW379" s="13" t="s">
        <v>35</v>
      </c>
      <c r="AX379" s="13" t="s">
        <v>72</v>
      </c>
      <c r="AY379" s="237" t="s">
        <v>133</v>
      </c>
    </row>
    <row r="380" spans="2:51" s="13" customFormat="1" ht="13.5">
      <c r="B380" s="227"/>
      <c r="C380" s="228"/>
      <c r="D380" s="213" t="s">
        <v>145</v>
      </c>
      <c r="E380" s="229" t="s">
        <v>21</v>
      </c>
      <c r="F380" s="230" t="s">
        <v>218</v>
      </c>
      <c r="G380" s="228"/>
      <c r="H380" s="231">
        <v>21.6</v>
      </c>
      <c r="I380" s="232"/>
      <c r="J380" s="228"/>
      <c r="K380" s="228"/>
      <c r="L380" s="233"/>
      <c r="M380" s="234"/>
      <c r="N380" s="235"/>
      <c r="O380" s="235"/>
      <c r="P380" s="235"/>
      <c r="Q380" s="235"/>
      <c r="R380" s="235"/>
      <c r="S380" s="235"/>
      <c r="T380" s="236"/>
      <c r="AT380" s="237" t="s">
        <v>145</v>
      </c>
      <c r="AU380" s="237" t="s">
        <v>83</v>
      </c>
      <c r="AV380" s="13" t="s">
        <v>83</v>
      </c>
      <c r="AW380" s="13" t="s">
        <v>35</v>
      </c>
      <c r="AX380" s="13" t="s">
        <v>72</v>
      </c>
      <c r="AY380" s="237" t="s">
        <v>133</v>
      </c>
    </row>
    <row r="381" spans="2:51" s="13" customFormat="1" ht="13.5">
      <c r="B381" s="227"/>
      <c r="C381" s="228"/>
      <c r="D381" s="213" t="s">
        <v>145</v>
      </c>
      <c r="E381" s="229" t="s">
        <v>21</v>
      </c>
      <c r="F381" s="230" t="s">
        <v>219</v>
      </c>
      <c r="G381" s="228"/>
      <c r="H381" s="231">
        <v>17.1</v>
      </c>
      <c r="I381" s="232"/>
      <c r="J381" s="228"/>
      <c r="K381" s="228"/>
      <c r="L381" s="233"/>
      <c r="M381" s="234"/>
      <c r="N381" s="235"/>
      <c r="O381" s="235"/>
      <c r="P381" s="235"/>
      <c r="Q381" s="235"/>
      <c r="R381" s="235"/>
      <c r="S381" s="235"/>
      <c r="T381" s="236"/>
      <c r="AT381" s="237" t="s">
        <v>145</v>
      </c>
      <c r="AU381" s="237" t="s">
        <v>83</v>
      </c>
      <c r="AV381" s="13" t="s">
        <v>83</v>
      </c>
      <c r="AW381" s="13" t="s">
        <v>35</v>
      </c>
      <c r="AX381" s="13" t="s">
        <v>72</v>
      </c>
      <c r="AY381" s="237" t="s">
        <v>133</v>
      </c>
    </row>
    <row r="382" spans="2:51" s="13" customFormat="1" ht="13.5">
      <c r="B382" s="227"/>
      <c r="C382" s="228"/>
      <c r="D382" s="213" t="s">
        <v>145</v>
      </c>
      <c r="E382" s="229" t="s">
        <v>21</v>
      </c>
      <c r="F382" s="230" t="s">
        <v>220</v>
      </c>
      <c r="G382" s="228"/>
      <c r="H382" s="231">
        <v>10.6</v>
      </c>
      <c r="I382" s="232"/>
      <c r="J382" s="228"/>
      <c r="K382" s="228"/>
      <c r="L382" s="233"/>
      <c r="M382" s="234"/>
      <c r="N382" s="235"/>
      <c r="O382" s="235"/>
      <c r="P382" s="235"/>
      <c r="Q382" s="235"/>
      <c r="R382" s="235"/>
      <c r="S382" s="235"/>
      <c r="T382" s="236"/>
      <c r="AT382" s="237" t="s">
        <v>145</v>
      </c>
      <c r="AU382" s="237" t="s">
        <v>83</v>
      </c>
      <c r="AV382" s="13" t="s">
        <v>83</v>
      </c>
      <c r="AW382" s="13" t="s">
        <v>35</v>
      </c>
      <c r="AX382" s="13" t="s">
        <v>72</v>
      </c>
      <c r="AY382" s="237" t="s">
        <v>133</v>
      </c>
    </row>
    <row r="383" spans="2:51" s="13" customFormat="1" ht="13.5">
      <c r="B383" s="227"/>
      <c r="C383" s="228"/>
      <c r="D383" s="213" t="s">
        <v>145</v>
      </c>
      <c r="E383" s="229" t="s">
        <v>21</v>
      </c>
      <c r="F383" s="230" t="s">
        <v>221</v>
      </c>
      <c r="G383" s="228"/>
      <c r="H383" s="231">
        <v>8.4</v>
      </c>
      <c r="I383" s="232"/>
      <c r="J383" s="228"/>
      <c r="K383" s="228"/>
      <c r="L383" s="233"/>
      <c r="M383" s="234"/>
      <c r="N383" s="235"/>
      <c r="O383" s="235"/>
      <c r="P383" s="235"/>
      <c r="Q383" s="235"/>
      <c r="R383" s="235"/>
      <c r="S383" s="235"/>
      <c r="T383" s="236"/>
      <c r="AT383" s="237" t="s">
        <v>145</v>
      </c>
      <c r="AU383" s="237" t="s">
        <v>83</v>
      </c>
      <c r="AV383" s="13" t="s">
        <v>83</v>
      </c>
      <c r="AW383" s="13" t="s">
        <v>35</v>
      </c>
      <c r="AX383" s="13" t="s">
        <v>72</v>
      </c>
      <c r="AY383" s="237" t="s">
        <v>133</v>
      </c>
    </row>
    <row r="384" spans="2:51" s="13" customFormat="1" ht="13.5">
      <c r="B384" s="227"/>
      <c r="C384" s="228"/>
      <c r="D384" s="213" t="s">
        <v>145</v>
      </c>
      <c r="E384" s="229" t="s">
        <v>21</v>
      </c>
      <c r="F384" s="230" t="s">
        <v>222</v>
      </c>
      <c r="G384" s="228"/>
      <c r="H384" s="231">
        <v>11.2</v>
      </c>
      <c r="I384" s="232"/>
      <c r="J384" s="228"/>
      <c r="K384" s="228"/>
      <c r="L384" s="233"/>
      <c r="M384" s="234"/>
      <c r="N384" s="235"/>
      <c r="O384" s="235"/>
      <c r="P384" s="235"/>
      <c r="Q384" s="235"/>
      <c r="R384" s="235"/>
      <c r="S384" s="235"/>
      <c r="T384" s="236"/>
      <c r="AT384" s="237" t="s">
        <v>145</v>
      </c>
      <c r="AU384" s="237" t="s">
        <v>83</v>
      </c>
      <c r="AV384" s="13" t="s">
        <v>83</v>
      </c>
      <c r="AW384" s="13" t="s">
        <v>35</v>
      </c>
      <c r="AX384" s="13" t="s">
        <v>72</v>
      </c>
      <c r="AY384" s="237" t="s">
        <v>133</v>
      </c>
    </row>
    <row r="385" spans="2:51" s="14" customFormat="1" ht="13.5">
      <c r="B385" s="238"/>
      <c r="C385" s="239"/>
      <c r="D385" s="213" t="s">
        <v>145</v>
      </c>
      <c r="E385" s="240" t="s">
        <v>21</v>
      </c>
      <c r="F385" s="241" t="s">
        <v>157</v>
      </c>
      <c r="G385" s="239"/>
      <c r="H385" s="242">
        <v>196.7</v>
      </c>
      <c r="I385" s="243"/>
      <c r="J385" s="239"/>
      <c r="K385" s="239"/>
      <c r="L385" s="244"/>
      <c r="M385" s="245"/>
      <c r="N385" s="246"/>
      <c r="O385" s="246"/>
      <c r="P385" s="246"/>
      <c r="Q385" s="246"/>
      <c r="R385" s="246"/>
      <c r="S385" s="246"/>
      <c r="T385" s="247"/>
      <c r="AT385" s="248" t="s">
        <v>145</v>
      </c>
      <c r="AU385" s="248" t="s">
        <v>83</v>
      </c>
      <c r="AV385" s="14" t="s">
        <v>158</v>
      </c>
      <c r="AW385" s="14" t="s">
        <v>35</v>
      </c>
      <c r="AX385" s="14" t="s">
        <v>72</v>
      </c>
      <c r="AY385" s="248" t="s">
        <v>133</v>
      </c>
    </row>
    <row r="386" spans="2:51" s="12" customFormat="1" ht="13.5">
      <c r="B386" s="216"/>
      <c r="C386" s="217"/>
      <c r="D386" s="213" t="s">
        <v>145</v>
      </c>
      <c r="E386" s="218" t="s">
        <v>21</v>
      </c>
      <c r="F386" s="219" t="s">
        <v>159</v>
      </c>
      <c r="G386" s="217"/>
      <c r="H386" s="220" t="s">
        <v>21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145</v>
      </c>
      <c r="AU386" s="226" t="s">
        <v>83</v>
      </c>
      <c r="AV386" s="12" t="s">
        <v>78</v>
      </c>
      <c r="AW386" s="12" t="s">
        <v>35</v>
      </c>
      <c r="AX386" s="12" t="s">
        <v>72</v>
      </c>
      <c r="AY386" s="226" t="s">
        <v>133</v>
      </c>
    </row>
    <row r="387" spans="2:51" s="13" customFormat="1" ht="13.5">
      <c r="B387" s="227"/>
      <c r="C387" s="228"/>
      <c r="D387" s="213" t="s">
        <v>145</v>
      </c>
      <c r="E387" s="229" t="s">
        <v>21</v>
      </c>
      <c r="F387" s="230" t="s">
        <v>223</v>
      </c>
      <c r="G387" s="228"/>
      <c r="H387" s="231">
        <v>6.35</v>
      </c>
      <c r="I387" s="232"/>
      <c r="J387" s="228"/>
      <c r="K387" s="228"/>
      <c r="L387" s="233"/>
      <c r="M387" s="234"/>
      <c r="N387" s="235"/>
      <c r="O387" s="235"/>
      <c r="P387" s="235"/>
      <c r="Q387" s="235"/>
      <c r="R387" s="235"/>
      <c r="S387" s="235"/>
      <c r="T387" s="236"/>
      <c r="AT387" s="237" t="s">
        <v>145</v>
      </c>
      <c r="AU387" s="237" t="s">
        <v>83</v>
      </c>
      <c r="AV387" s="13" t="s">
        <v>83</v>
      </c>
      <c r="AW387" s="13" t="s">
        <v>35</v>
      </c>
      <c r="AX387" s="13" t="s">
        <v>72</v>
      </c>
      <c r="AY387" s="237" t="s">
        <v>133</v>
      </c>
    </row>
    <row r="388" spans="2:51" s="13" customFormat="1" ht="13.5">
      <c r="B388" s="227"/>
      <c r="C388" s="228"/>
      <c r="D388" s="213" t="s">
        <v>145</v>
      </c>
      <c r="E388" s="229" t="s">
        <v>21</v>
      </c>
      <c r="F388" s="230" t="s">
        <v>463</v>
      </c>
      <c r="G388" s="228"/>
      <c r="H388" s="231">
        <v>6.8</v>
      </c>
      <c r="I388" s="232"/>
      <c r="J388" s="228"/>
      <c r="K388" s="228"/>
      <c r="L388" s="233"/>
      <c r="M388" s="234"/>
      <c r="N388" s="235"/>
      <c r="O388" s="235"/>
      <c r="P388" s="235"/>
      <c r="Q388" s="235"/>
      <c r="R388" s="235"/>
      <c r="S388" s="235"/>
      <c r="T388" s="236"/>
      <c r="AT388" s="237" t="s">
        <v>145</v>
      </c>
      <c r="AU388" s="237" t="s">
        <v>83</v>
      </c>
      <c r="AV388" s="13" t="s">
        <v>83</v>
      </c>
      <c r="AW388" s="13" t="s">
        <v>35</v>
      </c>
      <c r="AX388" s="13" t="s">
        <v>72</v>
      </c>
      <c r="AY388" s="237" t="s">
        <v>133</v>
      </c>
    </row>
    <row r="389" spans="2:51" s="13" customFormat="1" ht="13.5">
      <c r="B389" s="227"/>
      <c r="C389" s="228"/>
      <c r="D389" s="213" t="s">
        <v>145</v>
      </c>
      <c r="E389" s="229" t="s">
        <v>21</v>
      </c>
      <c r="F389" s="230" t="s">
        <v>225</v>
      </c>
      <c r="G389" s="228"/>
      <c r="H389" s="231">
        <v>6.4</v>
      </c>
      <c r="I389" s="232"/>
      <c r="J389" s="228"/>
      <c r="K389" s="228"/>
      <c r="L389" s="233"/>
      <c r="M389" s="234"/>
      <c r="N389" s="235"/>
      <c r="O389" s="235"/>
      <c r="P389" s="235"/>
      <c r="Q389" s="235"/>
      <c r="R389" s="235"/>
      <c r="S389" s="235"/>
      <c r="T389" s="236"/>
      <c r="AT389" s="237" t="s">
        <v>145</v>
      </c>
      <c r="AU389" s="237" t="s">
        <v>83</v>
      </c>
      <c r="AV389" s="13" t="s">
        <v>83</v>
      </c>
      <c r="AW389" s="13" t="s">
        <v>35</v>
      </c>
      <c r="AX389" s="13" t="s">
        <v>72</v>
      </c>
      <c r="AY389" s="237" t="s">
        <v>133</v>
      </c>
    </row>
    <row r="390" spans="2:51" s="13" customFormat="1" ht="13.5">
      <c r="B390" s="227"/>
      <c r="C390" s="228"/>
      <c r="D390" s="213" t="s">
        <v>145</v>
      </c>
      <c r="E390" s="229" t="s">
        <v>21</v>
      </c>
      <c r="F390" s="230" t="s">
        <v>226</v>
      </c>
      <c r="G390" s="228"/>
      <c r="H390" s="231">
        <v>6.2</v>
      </c>
      <c r="I390" s="232"/>
      <c r="J390" s="228"/>
      <c r="K390" s="228"/>
      <c r="L390" s="233"/>
      <c r="M390" s="234"/>
      <c r="N390" s="235"/>
      <c r="O390" s="235"/>
      <c r="P390" s="235"/>
      <c r="Q390" s="235"/>
      <c r="R390" s="235"/>
      <c r="S390" s="235"/>
      <c r="T390" s="236"/>
      <c r="AT390" s="237" t="s">
        <v>145</v>
      </c>
      <c r="AU390" s="237" t="s">
        <v>83</v>
      </c>
      <c r="AV390" s="13" t="s">
        <v>83</v>
      </c>
      <c r="AW390" s="13" t="s">
        <v>35</v>
      </c>
      <c r="AX390" s="13" t="s">
        <v>72</v>
      </c>
      <c r="AY390" s="237" t="s">
        <v>133</v>
      </c>
    </row>
    <row r="391" spans="2:51" s="13" customFormat="1" ht="13.5">
      <c r="B391" s="227"/>
      <c r="C391" s="228"/>
      <c r="D391" s="213" t="s">
        <v>145</v>
      </c>
      <c r="E391" s="229" t="s">
        <v>21</v>
      </c>
      <c r="F391" s="230" t="s">
        <v>227</v>
      </c>
      <c r="G391" s="228"/>
      <c r="H391" s="231">
        <v>5.65</v>
      </c>
      <c r="I391" s="232"/>
      <c r="J391" s="228"/>
      <c r="K391" s="228"/>
      <c r="L391" s="233"/>
      <c r="M391" s="234"/>
      <c r="N391" s="235"/>
      <c r="O391" s="235"/>
      <c r="P391" s="235"/>
      <c r="Q391" s="235"/>
      <c r="R391" s="235"/>
      <c r="S391" s="235"/>
      <c r="T391" s="236"/>
      <c r="AT391" s="237" t="s">
        <v>145</v>
      </c>
      <c r="AU391" s="237" t="s">
        <v>83</v>
      </c>
      <c r="AV391" s="13" t="s">
        <v>83</v>
      </c>
      <c r="AW391" s="13" t="s">
        <v>35</v>
      </c>
      <c r="AX391" s="13" t="s">
        <v>72</v>
      </c>
      <c r="AY391" s="237" t="s">
        <v>133</v>
      </c>
    </row>
    <row r="392" spans="2:51" s="14" customFormat="1" ht="13.5">
      <c r="B392" s="238"/>
      <c r="C392" s="239"/>
      <c r="D392" s="213" t="s">
        <v>145</v>
      </c>
      <c r="E392" s="240" t="s">
        <v>21</v>
      </c>
      <c r="F392" s="241" t="s">
        <v>157</v>
      </c>
      <c r="G392" s="239"/>
      <c r="H392" s="242">
        <v>31.4</v>
      </c>
      <c r="I392" s="243"/>
      <c r="J392" s="239"/>
      <c r="K392" s="239"/>
      <c r="L392" s="244"/>
      <c r="M392" s="245"/>
      <c r="N392" s="246"/>
      <c r="O392" s="246"/>
      <c r="P392" s="246"/>
      <c r="Q392" s="246"/>
      <c r="R392" s="246"/>
      <c r="S392" s="246"/>
      <c r="T392" s="247"/>
      <c r="AT392" s="248" t="s">
        <v>145</v>
      </c>
      <c r="AU392" s="248" t="s">
        <v>83</v>
      </c>
      <c r="AV392" s="14" t="s">
        <v>158</v>
      </c>
      <c r="AW392" s="14" t="s">
        <v>35</v>
      </c>
      <c r="AX392" s="14" t="s">
        <v>72</v>
      </c>
      <c r="AY392" s="248" t="s">
        <v>133</v>
      </c>
    </row>
    <row r="393" spans="2:51" s="15" customFormat="1" ht="13.5">
      <c r="B393" s="249"/>
      <c r="C393" s="250"/>
      <c r="D393" s="251" t="s">
        <v>145</v>
      </c>
      <c r="E393" s="252" t="s">
        <v>21</v>
      </c>
      <c r="F393" s="253" t="s">
        <v>166</v>
      </c>
      <c r="G393" s="250"/>
      <c r="H393" s="254">
        <v>228.1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AT393" s="260" t="s">
        <v>145</v>
      </c>
      <c r="AU393" s="260" t="s">
        <v>83</v>
      </c>
      <c r="AV393" s="15" t="s">
        <v>141</v>
      </c>
      <c r="AW393" s="15" t="s">
        <v>35</v>
      </c>
      <c r="AX393" s="15" t="s">
        <v>78</v>
      </c>
      <c r="AY393" s="260" t="s">
        <v>133</v>
      </c>
    </row>
    <row r="394" spans="2:65" s="1" customFormat="1" ht="22.5" customHeight="1">
      <c r="B394" s="42"/>
      <c r="C394" s="201" t="s">
        <v>464</v>
      </c>
      <c r="D394" s="201" t="s">
        <v>136</v>
      </c>
      <c r="E394" s="202" t="s">
        <v>465</v>
      </c>
      <c r="F394" s="203" t="s">
        <v>466</v>
      </c>
      <c r="G394" s="204" t="s">
        <v>374</v>
      </c>
      <c r="H394" s="205">
        <v>26</v>
      </c>
      <c r="I394" s="206"/>
      <c r="J394" s="207">
        <f>ROUND(I394*H394,2)</f>
        <v>0</v>
      </c>
      <c r="K394" s="203" t="s">
        <v>140</v>
      </c>
      <c r="L394" s="62"/>
      <c r="M394" s="208" t="s">
        <v>21</v>
      </c>
      <c r="N394" s="209" t="s">
        <v>44</v>
      </c>
      <c r="O394" s="43"/>
      <c r="P394" s="210">
        <f>O394*H394</f>
        <v>0</v>
      </c>
      <c r="Q394" s="210">
        <v>0</v>
      </c>
      <c r="R394" s="210">
        <f>Q394*H394</f>
        <v>0</v>
      </c>
      <c r="S394" s="210">
        <v>0.0115</v>
      </c>
      <c r="T394" s="211">
        <f>S394*H394</f>
        <v>0.299</v>
      </c>
      <c r="AR394" s="25" t="s">
        <v>317</v>
      </c>
      <c r="AT394" s="25" t="s">
        <v>136</v>
      </c>
      <c r="AU394" s="25" t="s">
        <v>83</v>
      </c>
      <c r="AY394" s="25" t="s">
        <v>133</v>
      </c>
      <c r="BE394" s="212">
        <f>IF(N394="základní",J394,0)</f>
        <v>0</v>
      </c>
      <c r="BF394" s="212">
        <f>IF(N394="snížená",J394,0)</f>
        <v>0</v>
      </c>
      <c r="BG394" s="212">
        <f>IF(N394="zákl. přenesená",J394,0)</f>
        <v>0</v>
      </c>
      <c r="BH394" s="212">
        <f>IF(N394="sníž. přenesená",J394,0)</f>
        <v>0</v>
      </c>
      <c r="BI394" s="212">
        <f>IF(N394="nulová",J394,0)</f>
        <v>0</v>
      </c>
      <c r="BJ394" s="25" t="s">
        <v>83</v>
      </c>
      <c r="BK394" s="212">
        <f>ROUND(I394*H394,2)</f>
        <v>0</v>
      </c>
      <c r="BL394" s="25" t="s">
        <v>317</v>
      </c>
      <c r="BM394" s="25" t="s">
        <v>467</v>
      </c>
    </row>
    <row r="395" spans="2:47" s="1" customFormat="1" ht="13.5">
      <c r="B395" s="42"/>
      <c r="C395" s="64"/>
      <c r="D395" s="213" t="s">
        <v>143</v>
      </c>
      <c r="E395" s="64"/>
      <c r="F395" s="214" t="s">
        <v>468</v>
      </c>
      <c r="G395" s="64"/>
      <c r="H395" s="64"/>
      <c r="I395" s="169"/>
      <c r="J395" s="64"/>
      <c r="K395" s="64"/>
      <c r="L395" s="62"/>
      <c r="M395" s="215"/>
      <c r="N395" s="43"/>
      <c r="O395" s="43"/>
      <c r="P395" s="43"/>
      <c r="Q395" s="43"/>
      <c r="R395" s="43"/>
      <c r="S395" s="43"/>
      <c r="T395" s="79"/>
      <c r="AT395" s="25" t="s">
        <v>143</v>
      </c>
      <c r="AU395" s="25" t="s">
        <v>83</v>
      </c>
    </row>
    <row r="396" spans="2:51" s="12" customFormat="1" ht="13.5">
      <c r="B396" s="216"/>
      <c r="C396" s="217"/>
      <c r="D396" s="213" t="s">
        <v>145</v>
      </c>
      <c r="E396" s="218" t="s">
        <v>21</v>
      </c>
      <c r="F396" s="219" t="s">
        <v>469</v>
      </c>
      <c r="G396" s="217"/>
      <c r="H396" s="220" t="s">
        <v>21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145</v>
      </c>
      <c r="AU396" s="226" t="s">
        <v>83</v>
      </c>
      <c r="AV396" s="12" t="s">
        <v>78</v>
      </c>
      <c r="AW396" s="12" t="s">
        <v>35</v>
      </c>
      <c r="AX396" s="12" t="s">
        <v>72</v>
      </c>
      <c r="AY396" s="226" t="s">
        <v>133</v>
      </c>
    </row>
    <row r="397" spans="2:51" s="13" customFormat="1" ht="13.5">
      <c r="B397" s="227"/>
      <c r="C397" s="228"/>
      <c r="D397" s="251" t="s">
        <v>145</v>
      </c>
      <c r="E397" s="261" t="s">
        <v>21</v>
      </c>
      <c r="F397" s="262" t="s">
        <v>470</v>
      </c>
      <c r="G397" s="228"/>
      <c r="H397" s="263">
        <v>26</v>
      </c>
      <c r="I397" s="232"/>
      <c r="J397" s="228"/>
      <c r="K397" s="228"/>
      <c r="L397" s="233"/>
      <c r="M397" s="234"/>
      <c r="N397" s="235"/>
      <c r="O397" s="235"/>
      <c r="P397" s="235"/>
      <c r="Q397" s="235"/>
      <c r="R397" s="235"/>
      <c r="S397" s="235"/>
      <c r="T397" s="236"/>
      <c r="AT397" s="237" t="s">
        <v>145</v>
      </c>
      <c r="AU397" s="237" t="s">
        <v>83</v>
      </c>
      <c r="AV397" s="13" t="s">
        <v>83</v>
      </c>
      <c r="AW397" s="13" t="s">
        <v>35</v>
      </c>
      <c r="AX397" s="13" t="s">
        <v>78</v>
      </c>
      <c r="AY397" s="237" t="s">
        <v>133</v>
      </c>
    </row>
    <row r="398" spans="2:65" s="1" customFormat="1" ht="22.5" customHeight="1">
      <c r="B398" s="42"/>
      <c r="C398" s="270" t="s">
        <v>471</v>
      </c>
      <c r="D398" s="270" t="s">
        <v>472</v>
      </c>
      <c r="E398" s="271" t="s">
        <v>473</v>
      </c>
      <c r="F398" s="272" t="s">
        <v>474</v>
      </c>
      <c r="G398" s="273" t="s">
        <v>210</v>
      </c>
      <c r="H398" s="274">
        <v>35.26</v>
      </c>
      <c r="I398" s="275"/>
      <c r="J398" s="276">
        <f>ROUND(I398*H398,2)</f>
        <v>0</v>
      </c>
      <c r="K398" s="272" t="s">
        <v>140</v>
      </c>
      <c r="L398" s="277"/>
      <c r="M398" s="278" t="s">
        <v>21</v>
      </c>
      <c r="N398" s="279" t="s">
        <v>44</v>
      </c>
      <c r="O398" s="43"/>
      <c r="P398" s="210">
        <f>O398*H398</f>
        <v>0</v>
      </c>
      <c r="Q398" s="210">
        <v>0.003</v>
      </c>
      <c r="R398" s="210">
        <f>Q398*H398</f>
        <v>0.10578</v>
      </c>
      <c r="S398" s="210">
        <v>0</v>
      </c>
      <c r="T398" s="211">
        <f>S398*H398</f>
        <v>0</v>
      </c>
      <c r="AR398" s="25" t="s">
        <v>417</v>
      </c>
      <c r="AT398" s="25" t="s">
        <v>472</v>
      </c>
      <c r="AU398" s="25" t="s">
        <v>83</v>
      </c>
      <c r="AY398" s="25" t="s">
        <v>133</v>
      </c>
      <c r="BE398" s="212">
        <f>IF(N398="základní",J398,0)</f>
        <v>0</v>
      </c>
      <c r="BF398" s="212">
        <f>IF(N398="snížená",J398,0)</f>
        <v>0</v>
      </c>
      <c r="BG398" s="212">
        <f>IF(N398="zákl. přenesená",J398,0)</f>
        <v>0</v>
      </c>
      <c r="BH398" s="212">
        <f>IF(N398="sníž. přenesená",J398,0)</f>
        <v>0</v>
      </c>
      <c r="BI398" s="212">
        <f>IF(N398="nulová",J398,0)</f>
        <v>0</v>
      </c>
      <c r="BJ398" s="25" t="s">
        <v>83</v>
      </c>
      <c r="BK398" s="212">
        <f>ROUND(I398*H398,2)</f>
        <v>0</v>
      </c>
      <c r="BL398" s="25" t="s">
        <v>317</v>
      </c>
      <c r="BM398" s="25" t="s">
        <v>475</v>
      </c>
    </row>
    <row r="399" spans="2:47" s="1" customFormat="1" ht="27">
      <c r="B399" s="42"/>
      <c r="C399" s="64"/>
      <c r="D399" s="213" t="s">
        <v>143</v>
      </c>
      <c r="E399" s="64"/>
      <c r="F399" s="214" t="s">
        <v>476</v>
      </c>
      <c r="G399" s="64"/>
      <c r="H399" s="64"/>
      <c r="I399" s="169"/>
      <c r="J399" s="64"/>
      <c r="K399" s="64"/>
      <c r="L399" s="62"/>
      <c r="M399" s="215"/>
      <c r="N399" s="43"/>
      <c r="O399" s="43"/>
      <c r="P399" s="43"/>
      <c r="Q399" s="43"/>
      <c r="R399" s="43"/>
      <c r="S399" s="43"/>
      <c r="T399" s="79"/>
      <c r="AT399" s="25" t="s">
        <v>143</v>
      </c>
      <c r="AU399" s="25" t="s">
        <v>83</v>
      </c>
    </row>
    <row r="400" spans="2:51" s="12" customFormat="1" ht="13.5">
      <c r="B400" s="216"/>
      <c r="C400" s="217"/>
      <c r="D400" s="213" t="s">
        <v>145</v>
      </c>
      <c r="E400" s="218" t="s">
        <v>21</v>
      </c>
      <c r="F400" s="219" t="s">
        <v>146</v>
      </c>
      <c r="G400" s="217"/>
      <c r="H400" s="220" t="s">
        <v>21</v>
      </c>
      <c r="I400" s="221"/>
      <c r="J400" s="217"/>
      <c r="K400" s="217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145</v>
      </c>
      <c r="AU400" s="226" t="s">
        <v>83</v>
      </c>
      <c r="AV400" s="12" t="s">
        <v>78</v>
      </c>
      <c r="AW400" s="12" t="s">
        <v>35</v>
      </c>
      <c r="AX400" s="12" t="s">
        <v>72</v>
      </c>
      <c r="AY400" s="226" t="s">
        <v>133</v>
      </c>
    </row>
    <row r="401" spans="2:51" s="13" customFormat="1" ht="13.5">
      <c r="B401" s="227"/>
      <c r="C401" s="228"/>
      <c r="D401" s="213" t="s">
        <v>145</v>
      </c>
      <c r="E401" s="229" t="s">
        <v>21</v>
      </c>
      <c r="F401" s="230" t="s">
        <v>477</v>
      </c>
      <c r="G401" s="228"/>
      <c r="H401" s="231">
        <v>21.92</v>
      </c>
      <c r="I401" s="232"/>
      <c r="J401" s="228"/>
      <c r="K401" s="228"/>
      <c r="L401" s="233"/>
      <c r="M401" s="234"/>
      <c r="N401" s="235"/>
      <c r="O401" s="235"/>
      <c r="P401" s="235"/>
      <c r="Q401" s="235"/>
      <c r="R401" s="235"/>
      <c r="S401" s="235"/>
      <c r="T401" s="236"/>
      <c r="AT401" s="237" t="s">
        <v>145</v>
      </c>
      <c r="AU401" s="237" t="s">
        <v>83</v>
      </c>
      <c r="AV401" s="13" t="s">
        <v>83</v>
      </c>
      <c r="AW401" s="13" t="s">
        <v>35</v>
      </c>
      <c r="AX401" s="13" t="s">
        <v>72</v>
      </c>
      <c r="AY401" s="237" t="s">
        <v>133</v>
      </c>
    </row>
    <row r="402" spans="2:51" s="13" customFormat="1" ht="13.5">
      <c r="B402" s="227"/>
      <c r="C402" s="228"/>
      <c r="D402" s="213" t="s">
        <v>145</v>
      </c>
      <c r="E402" s="229" t="s">
        <v>21</v>
      </c>
      <c r="F402" s="230" t="s">
        <v>478</v>
      </c>
      <c r="G402" s="228"/>
      <c r="H402" s="231">
        <v>1.37</v>
      </c>
      <c r="I402" s="232"/>
      <c r="J402" s="228"/>
      <c r="K402" s="228"/>
      <c r="L402" s="233"/>
      <c r="M402" s="234"/>
      <c r="N402" s="235"/>
      <c r="O402" s="235"/>
      <c r="P402" s="235"/>
      <c r="Q402" s="235"/>
      <c r="R402" s="235"/>
      <c r="S402" s="235"/>
      <c r="T402" s="236"/>
      <c r="AT402" s="237" t="s">
        <v>145</v>
      </c>
      <c r="AU402" s="237" t="s">
        <v>83</v>
      </c>
      <c r="AV402" s="13" t="s">
        <v>83</v>
      </c>
      <c r="AW402" s="13" t="s">
        <v>35</v>
      </c>
      <c r="AX402" s="13" t="s">
        <v>72</v>
      </c>
      <c r="AY402" s="237" t="s">
        <v>133</v>
      </c>
    </row>
    <row r="403" spans="2:51" s="13" customFormat="1" ht="13.5">
      <c r="B403" s="227"/>
      <c r="C403" s="228"/>
      <c r="D403" s="213" t="s">
        <v>145</v>
      </c>
      <c r="E403" s="229" t="s">
        <v>21</v>
      </c>
      <c r="F403" s="230" t="s">
        <v>479</v>
      </c>
      <c r="G403" s="228"/>
      <c r="H403" s="231">
        <v>5.48</v>
      </c>
      <c r="I403" s="232"/>
      <c r="J403" s="228"/>
      <c r="K403" s="228"/>
      <c r="L403" s="233"/>
      <c r="M403" s="234"/>
      <c r="N403" s="235"/>
      <c r="O403" s="235"/>
      <c r="P403" s="235"/>
      <c r="Q403" s="235"/>
      <c r="R403" s="235"/>
      <c r="S403" s="235"/>
      <c r="T403" s="236"/>
      <c r="AT403" s="237" t="s">
        <v>145</v>
      </c>
      <c r="AU403" s="237" t="s">
        <v>83</v>
      </c>
      <c r="AV403" s="13" t="s">
        <v>83</v>
      </c>
      <c r="AW403" s="13" t="s">
        <v>35</v>
      </c>
      <c r="AX403" s="13" t="s">
        <v>72</v>
      </c>
      <c r="AY403" s="237" t="s">
        <v>133</v>
      </c>
    </row>
    <row r="404" spans="2:51" s="13" customFormat="1" ht="13.5">
      <c r="B404" s="227"/>
      <c r="C404" s="228"/>
      <c r="D404" s="213" t="s">
        <v>145</v>
      </c>
      <c r="E404" s="229" t="s">
        <v>21</v>
      </c>
      <c r="F404" s="230" t="s">
        <v>480</v>
      </c>
      <c r="G404" s="228"/>
      <c r="H404" s="231">
        <v>3.75</v>
      </c>
      <c r="I404" s="232"/>
      <c r="J404" s="228"/>
      <c r="K404" s="228"/>
      <c r="L404" s="233"/>
      <c r="M404" s="234"/>
      <c r="N404" s="235"/>
      <c r="O404" s="235"/>
      <c r="P404" s="235"/>
      <c r="Q404" s="235"/>
      <c r="R404" s="235"/>
      <c r="S404" s="235"/>
      <c r="T404" s="236"/>
      <c r="AT404" s="237" t="s">
        <v>145</v>
      </c>
      <c r="AU404" s="237" t="s">
        <v>83</v>
      </c>
      <c r="AV404" s="13" t="s">
        <v>83</v>
      </c>
      <c r="AW404" s="13" t="s">
        <v>35</v>
      </c>
      <c r="AX404" s="13" t="s">
        <v>72</v>
      </c>
      <c r="AY404" s="237" t="s">
        <v>133</v>
      </c>
    </row>
    <row r="405" spans="2:51" s="13" customFormat="1" ht="13.5">
      <c r="B405" s="227"/>
      <c r="C405" s="228"/>
      <c r="D405" s="213" t="s">
        <v>145</v>
      </c>
      <c r="E405" s="229" t="s">
        <v>21</v>
      </c>
      <c r="F405" s="230" t="s">
        <v>481</v>
      </c>
      <c r="G405" s="228"/>
      <c r="H405" s="231">
        <v>2.74</v>
      </c>
      <c r="I405" s="232"/>
      <c r="J405" s="228"/>
      <c r="K405" s="228"/>
      <c r="L405" s="233"/>
      <c r="M405" s="234"/>
      <c r="N405" s="235"/>
      <c r="O405" s="235"/>
      <c r="P405" s="235"/>
      <c r="Q405" s="235"/>
      <c r="R405" s="235"/>
      <c r="S405" s="235"/>
      <c r="T405" s="236"/>
      <c r="AT405" s="237" t="s">
        <v>145</v>
      </c>
      <c r="AU405" s="237" t="s">
        <v>83</v>
      </c>
      <c r="AV405" s="13" t="s">
        <v>83</v>
      </c>
      <c r="AW405" s="13" t="s">
        <v>35</v>
      </c>
      <c r="AX405" s="13" t="s">
        <v>72</v>
      </c>
      <c r="AY405" s="237" t="s">
        <v>133</v>
      </c>
    </row>
    <row r="406" spans="2:51" s="15" customFormat="1" ht="13.5">
      <c r="B406" s="249"/>
      <c r="C406" s="250"/>
      <c r="D406" s="251" t="s">
        <v>145</v>
      </c>
      <c r="E406" s="252" t="s">
        <v>21</v>
      </c>
      <c r="F406" s="253" t="s">
        <v>166</v>
      </c>
      <c r="G406" s="250"/>
      <c r="H406" s="254">
        <v>35.26</v>
      </c>
      <c r="I406" s="255"/>
      <c r="J406" s="250"/>
      <c r="K406" s="250"/>
      <c r="L406" s="256"/>
      <c r="M406" s="257"/>
      <c r="N406" s="258"/>
      <c r="O406" s="258"/>
      <c r="P406" s="258"/>
      <c r="Q406" s="258"/>
      <c r="R406" s="258"/>
      <c r="S406" s="258"/>
      <c r="T406" s="259"/>
      <c r="AT406" s="260" t="s">
        <v>145</v>
      </c>
      <c r="AU406" s="260" t="s">
        <v>83</v>
      </c>
      <c r="AV406" s="15" t="s">
        <v>141</v>
      </c>
      <c r="AW406" s="15" t="s">
        <v>35</v>
      </c>
      <c r="AX406" s="15" t="s">
        <v>78</v>
      </c>
      <c r="AY406" s="260" t="s">
        <v>133</v>
      </c>
    </row>
    <row r="407" spans="2:65" s="1" customFormat="1" ht="22.5" customHeight="1">
      <c r="B407" s="42"/>
      <c r="C407" s="201" t="s">
        <v>482</v>
      </c>
      <c r="D407" s="201" t="s">
        <v>136</v>
      </c>
      <c r="E407" s="202" t="s">
        <v>483</v>
      </c>
      <c r="F407" s="203" t="s">
        <v>484</v>
      </c>
      <c r="G407" s="204" t="s">
        <v>366</v>
      </c>
      <c r="H407" s="268"/>
      <c r="I407" s="206"/>
      <c r="J407" s="207">
        <f>ROUND(I407*H407,2)</f>
        <v>0</v>
      </c>
      <c r="K407" s="203" t="s">
        <v>140</v>
      </c>
      <c r="L407" s="62"/>
      <c r="M407" s="208" t="s">
        <v>21</v>
      </c>
      <c r="N407" s="209" t="s">
        <v>44</v>
      </c>
      <c r="O407" s="43"/>
      <c r="P407" s="210">
        <f>O407*H407</f>
        <v>0</v>
      </c>
      <c r="Q407" s="210">
        <v>0</v>
      </c>
      <c r="R407" s="210">
        <f>Q407*H407</f>
        <v>0</v>
      </c>
      <c r="S407" s="210">
        <v>0</v>
      </c>
      <c r="T407" s="211">
        <f>S407*H407</f>
        <v>0</v>
      </c>
      <c r="AR407" s="25" t="s">
        <v>317</v>
      </c>
      <c r="AT407" s="25" t="s">
        <v>136</v>
      </c>
      <c r="AU407" s="25" t="s">
        <v>83</v>
      </c>
      <c r="AY407" s="25" t="s">
        <v>133</v>
      </c>
      <c r="BE407" s="212">
        <f>IF(N407="základní",J407,0)</f>
        <v>0</v>
      </c>
      <c r="BF407" s="212">
        <f>IF(N407="snížená",J407,0)</f>
        <v>0</v>
      </c>
      <c r="BG407" s="212">
        <f>IF(N407="zákl. přenesená",J407,0)</f>
        <v>0</v>
      </c>
      <c r="BH407" s="212">
        <f>IF(N407="sníž. přenesená",J407,0)</f>
        <v>0</v>
      </c>
      <c r="BI407" s="212">
        <f>IF(N407="nulová",J407,0)</f>
        <v>0</v>
      </c>
      <c r="BJ407" s="25" t="s">
        <v>83</v>
      </c>
      <c r="BK407" s="212">
        <f>ROUND(I407*H407,2)</f>
        <v>0</v>
      </c>
      <c r="BL407" s="25" t="s">
        <v>317</v>
      </c>
      <c r="BM407" s="25" t="s">
        <v>485</v>
      </c>
    </row>
    <row r="408" spans="2:47" s="1" customFormat="1" ht="27">
      <c r="B408" s="42"/>
      <c r="C408" s="64"/>
      <c r="D408" s="213" t="s">
        <v>143</v>
      </c>
      <c r="E408" s="64"/>
      <c r="F408" s="214" t="s">
        <v>486</v>
      </c>
      <c r="G408" s="64"/>
      <c r="H408" s="64"/>
      <c r="I408" s="169"/>
      <c r="J408" s="64"/>
      <c r="K408" s="64"/>
      <c r="L408" s="62"/>
      <c r="M408" s="215"/>
      <c r="N408" s="43"/>
      <c r="O408" s="43"/>
      <c r="P408" s="43"/>
      <c r="Q408" s="43"/>
      <c r="R408" s="43"/>
      <c r="S408" s="43"/>
      <c r="T408" s="79"/>
      <c r="AT408" s="25" t="s">
        <v>143</v>
      </c>
      <c r="AU408" s="25" t="s">
        <v>83</v>
      </c>
    </row>
    <row r="409" spans="2:63" s="11" customFormat="1" ht="29.85" customHeight="1">
      <c r="B409" s="184"/>
      <c r="C409" s="185"/>
      <c r="D409" s="198" t="s">
        <v>71</v>
      </c>
      <c r="E409" s="199" t="s">
        <v>487</v>
      </c>
      <c r="F409" s="199" t="s">
        <v>488</v>
      </c>
      <c r="G409" s="185"/>
      <c r="H409" s="185"/>
      <c r="I409" s="188"/>
      <c r="J409" s="200">
        <f>BK409</f>
        <v>0</v>
      </c>
      <c r="K409" s="185"/>
      <c r="L409" s="190"/>
      <c r="M409" s="191"/>
      <c r="N409" s="192"/>
      <c r="O409" s="192"/>
      <c r="P409" s="193">
        <f>SUM(P410:P418)</f>
        <v>0</v>
      </c>
      <c r="Q409" s="192"/>
      <c r="R409" s="193">
        <f>SUM(R410:R418)</f>
        <v>0.036180000000000004</v>
      </c>
      <c r="S409" s="192"/>
      <c r="T409" s="194">
        <f>SUM(T410:T418)</f>
        <v>0</v>
      </c>
      <c r="AR409" s="195" t="s">
        <v>83</v>
      </c>
      <c r="AT409" s="196" t="s">
        <v>71</v>
      </c>
      <c r="AU409" s="196" t="s">
        <v>78</v>
      </c>
      <c r="AY409" s="195" t="s">
        <v>133</v>
      </c>
      <c r="BK409" s="197">
        <f>SUM(BK410:BK418)</f>
        <v>0</v>
      </c>
    </row>
    <row r="410" spans="2:65" s="1" customFormat="1" ht="31.5" customHeight="1">
      <c r="B410" s="42"/>
      <c r="C410" s="201" t="s">
        <v>489</v>
      </c>
      <c r="D410" s="201" t="s">
        <v>136</v>
      </c>
      <c r="E410" s="202" t="s">
        <v>490</v>
      </c>
      <c r="F410" s="203" t="s">
        <v>491</v>
      </c>
      <c r="G410" s="204" t="s">
        <v>139</v>
      </c>
      <c r="H410" s="205">
        <v>2</v>
      </c>
      <c r="I410" s="206"/>
      <c r="J410" s="207">
        <f>ROUND(I410*H410,2)</f>
        <v>0</v>
      </c>
      <c r="K410" s="203" t="s">
        <v>21</v>
      </c>
      <c r="L410" s="62"/>
      <c r="M410" s="208" t="s">
        <v>21</v>
      </c>
      <c r="N410" s="209" t="s">
        <v>44</v>
      </c>
      <c r="O410" s="43"/>
      <c r="P410" s="210">
        <f>O410*H410</f>
        <v>0</v>
      </c>
      <c r="Q410" s="210">
        <v>0.00104</v>
      </c>
      <c r="R410" s="210">
        <f>Q410*H410</f>
        <v>0.00208</v>
      </c>
      <c r="S410" s="210">
        <v>0</v>
      </c>
      <c r="T410" s="211">
        <f>S410*H410</f>
        <v>0</v>
      </c>
      <c r="AR410" s="25" t="s">
        <v>317</v>
      </c>
      <c r="AT410" s="25" t="s">
        <v>136</v>
      </c>
      <c r="AU410" s="25" t="s">
        <v>83</v>
      </c>
      <c r="AY410" s="25" t="s">
        <v>133</v>
      </c>
      <c r="BE410" s="212">
        <f>IF(N410="základní",J410,0)</f>
        <v>0</v>
      </c>
      <c r="BF410" s="212">
        <f>IF(N410="snížená",J410,0)</f>
        <v>0</v>
      </c>
      <c r="BG410" s="212">
        <f>IF(N410="zákl. přenesená",J410,0)</f>
        <v>0</v>
      </c>
      <c r="BH410" s="212">
        <f>IF(N410="sníž. přenesená",J410,0)</f>
        <v>0</v>
      </c>
      <c r="BI410" s="212">
        <f>IF(N410="nulová",J410,0)</f>
        <v>0</v>
      </c>
      <c r="BJ410" s="25" t="s">
        <v>83</v>
      </c>
      <c r="BK410" s="212">
        <f>ROUND(I410*H410,2)</f>
        <v>0</v>
      </c>
      <c r="BL410" s="25" t="s">
        <v>317</v>
      </c>
      <c r="BM410" s="25" t="s">
        <v>492</v>
      </c>
    </row>
    <row r="411" spans="2:47" s="1" customFormat="1" ht="27">
      <c r="B411" s="42"/>
      <c r="C411" s="64"/>
      <c r="D411" s="213" t="s">
        <v>143</v>
      </c>
      <c r="E411" s="64"/>
      <c r="F411" s="214" t="s">
        <v>493</v>
      </c>
      <c r="G411" s="64"/>
      <c r="H411" s="64"/>
      <c r="I411" s="169"/>
      <c r="J411" s="64"/>
      <c r="K411" s="64"/>
      <c r="L411" s="62"/>
      <c r="M411" s="215"/>
      <c r="N411" s="43"/>
      <c r="O411" s="43"/>
      <c r="P411" s="43"/>
      <c r="Q411" s="43"/>
      <c r="R411" s="43"/>
      <c r="S411" s="43"/>
      <c r="T411" s="79"/>
      <c r="AT411" s="25" t="s">
        <v>143</v>
      </c>
      <c r="AU411" s="25" t="s">
        <v>83</v>
      </c>
    </row>
    <row r="412" spans="2:51" s="12" customFormat="1" ht="13.5">
      <c r="B412" s="216"/>
      <c r="C412" s="217"/>
      <c r="D412" s="213" t="s">
        <v>145</v>
      </c>
      <c r="E412" s="218" t="s">
        <v>21</v>
      </c>
      <c r="F412" s="219" t="s">
        <v>313</v>
      </c>
      <c r="G412" s="217"/>
      <c r="H412" s="220" t="s">
        <v>21</v>
      </c>
      <c r="I412" s="221"/>
      <c r="J412" s="217"/>
      <c r="K412" s="217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145</v>
      </c>
      <c r="AU412" s="226" t="s">
        <v>83</v>
      </c>
      <c r="AV412" s="12" t="s">
        <v>78</v>
      </c>
      <c r="AW412" s="12" t="s">
        <v>35</v>
      </c>
      <c r="AX412" s="12" t="s">
        <v>72</v>
      </c>
      <c r="AY412" s="226" t="s">
        <v>133</v>
      </c>
    </row>
    <row r="413" spans="2:51" s="13" customFormat="1" ht="13.5">
      <c r="B413" s="227"/>
      <c r="C413" s="228"/>
      <c r="D413" s="251" t="s">
        <v>145</v>
      </c>
      <c r="E413" s="261" t="s">
        <v>21</v>
      </c>
      <c r="F413" s="262" t="s">
        <v>314</v>
      </c>
      <c r="G413" s="228"/>
      <c r="H413" s="263">
        <v>2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AT413" s="237" t="s">
        <v>145</v>
      </c>
      <c r="AU413" s="237" t="s">
        <v>83</v>
      </c>
      <c r="AV413" s="13" t="s">
        <v>83</v>
      </c>
      <c r="AW413" s="13" t="s">
        <v>35</v>
      </c>
      <c r="AX413" s="13" t="s">
        <v>78</v>
      </c>
      <c r="AY413" s="237" t="s">
        <v>133</v>
      </c>
    </row>
    <row r="414" spans="2:65" s="1" customFormat="1" ht="22.5" customHeight="1">
      <c r="B414" s="42"/>
      <c r="C414" s="270" t="s">
        <v>494</v>
      </c>
      <c r="D414" s="270" t="s">
        <v>472</v>
      </c>
      <c r="E414" s="271" t="s">
        <v>495</v>
      </c>
      <c r="F414" s="272" t="s">
        <v>496</v>
      </c>
      <c r="G414" s="273" t="s">
        <v>139</v>
      </c>
      <c r="H414" s="274">
        <v>2.2</v>
      </c>
      <c r="I414" s="275"/>
      <c r="J414" s="276">
        <f>ROUND(I414*H414,2)</f>
        <v>0</v>
      </c>
      <c r="K414" s="272" t="s">
        <v>140</v>
      </c>
      <c r="L414" s="277"/>
      <c r="M414" s="278" t="s">
        <v>21</v>
      </c>
      <c r="N414" s="279" t="s">
        <v>44</v>
      </c>
      <c r="O414" s="43"/>
      <c r="P414" s="210">
        <f>O414*H414</f>
        <v>0</v>
      </c>
      <c r="Q414" s="210">
        <v>0.0155</v>
      </c>
      <c r="R414" s="210">
        <f>Q414*H414</f>
        <v>0.034100000000000005</v>
      </c>
      <c r="S414" s="210">
        <v>0</v>
      </c>
      <c r="T414" s="211">
        <f>S414*H414</f>
        <v>0</v>
      </c>
      <c r="AR414" s="25" t="s">
        <v>417</v>
      </c>
      <c r="AT414" s="25" t="s">
        <v>472</v>
      </c>
      <c r="AU414" s="25" t="s">
        <v>83</v>
      </c>
      <c r="AY414" s="25" t="s">
        <v>133</v>
      </c>
      <c r="BE414" s="212">
        <f>IF(N414="základní",J414,0)</f>
        <v>0</v>
      </c>
      <c r="BF414" s="212">
        <f>IF(N414="snížená",J414,0)</f>
        <v>0</v>
      </c>
      <c r="BG414" s="212">
        <f>IF(N414="zákl. přenesená",J414,0)</f>
        <v>0</v>
      </c>
      <c r="BH414" s="212">
        <f>IF(N414="sníž. přenesená",J414,0)</f>
        <v>0</v>
      </c>
      <c r="BI414" s="212">
        <f>IF(N414="nulová",J414,0)</f>
        <v>0</v>
      </c>
      <c r="BJ414" s="25" t="s">
        <v>83</v>
      </c>
      <c r="BK414" s="212">
        <f>ROUND(I414*H414,2)</f>
        <v>0</v>
      </c>
      <c r="BL414" s="25" t="s">
        <v>317</v>
      </c>
      <c r="BM414" s="25" t="s">
        <v>497</v>
      </c>
    </row>
    <row r="415" spans="2:47" s="1" customFormat="1" ht="13.5">
      <c r="B415" s="42"/>
      <c r="C415" s="64"/>
      <c r="D415" s="213" t="s">
        <v>143</v>
      </c>
      <c r="E415" s="64"/>
      <c r="F415" s="214" t="s">
        <v>498</v>
      </c>
      <c r="G415" s="64"/>
      <c r="H415" s="64"/>
      <c r="I415" s="169"/>
      <c r="J415" s="64"/>
      <c r="K415" s="64"/>
      <c r="L415" s="62"/>
      <c r="M415" s="215"/>
      <c r="N415" s="43"/>
      <c r="O415" s="43"/>
      <c r="P415" s="43"/>
      <c r="Q415" s="43"/>
      <c r="R415" s="43"/>
      <c r="S415" s="43"/>
      <c r="T415" s="79"/>
      <c r="AT415" s="25" t="s">
        <v>143</v>
      </c>
      <c r="AU415" s="25" t="s">
        <v>83</v>
      </c>
    </row>
    <row r="416" spans="2:51" s="13" customFormat="1" ht="13.5">
      <c r="B416" s="227"/>
      <c r="C416" s="228"/>
      <c r="D416" s="251" t="s">
        <v>145</v>
      </c>
      <c r="E416" s="228"/>
      <c r="F416" s="262" t="s">
        <v>499</v>
      </c>
      <c r="G416" s="228"/>
      <c r="H416" s="263">
        <v>2.2</v>
      </c>
      <c r="I416" s="232"/>
      <c r="J416" s="228"/>
      <c r="K416" s="228"/>
      <c r="L416" s="233"/>
      <c r="M416" s="234"/>
      <c r="N416" s="235"/>
      <c r="O416" s="235"/>
      <c r="P416" s="235"/>
      <c r="Q416" s="235"/>
      <c r="R416" s="235"/>
      <c r="S416" s="235"/>
      <c r="T416" s="236"/>
      <c r="AT416" s="237" t="s">
        <v>145</v>
      </c>
      <c r="AU416" s="237" t="s">
        <v>83</v>
      </c>
      <c r="AV416" s="13" t="s">
        <v>83</v>
      </c>
      <c r="AW416" s="13" t="s">
        <v>6</v>
      </c>
      <c r="AX416" s="13" t="s">
        <v>78</v>
      </c>
      <c r="AY416" s="237" t="s">
        <v>133</v>
      </c>
    </row>
    <row r="417" spans="2:65" s="1" customFormat="1" ht="22.5" customHeight="1">
      <c r="B417" s="42"/>
      <c r="C417" s="201" t="s">
        <v>500</v>
      </c>
      <c r="D417" s="201" t="s">
        <v>136</v>
      </c>
      <c r="E417" s="202" t="s">
        <v>501</v>
      </c>
      <c r="F417" s="203" t="s">
        <v>502</v>
      </c>
      <c r="G417" s="204" t="s">
        <v>366</v>
      </c>
      <c r="H417" s="268"/>
      <c r="I417" s="206"/>
      <c r="J417" s="207">
        <f>ROUND(I417*H417,2)</f>
        <v>0</v>
      </c>
      <c r="K417" s="203" t="s">
        <v>140</v>
      </c>
      <c r="L417" s="62"/>
      <c r="M417" s="208" t="s">
        <v>21</v>
      </c>
      <c r="N417" s="209" t="s">
        <v>44</v>
      </c>
      <c r="O417" s="43"/>
      <c r="P417" s="210">
        <f>O417*H417</f>
        <v>0</v>
      </c>
      <c r="Q417" s="210">
        <v>0</v>
      </c>
      <c r="R417" s="210">
        <f>Q417*H417</f>
        <v>0</v>
      </c>
      <c r="S417" s="210">
        <v>0</v>
      </c>
      <c r="T417" s="211">
        <f>S417*H417</f>
        <v>0</v>
      </c>
      <c r="AR417" s="25" t="s">
        <v>317</v>
      </c>
      <c r="AT417" s="25" t="s">
        <v>136</v>
      </c>
      <c r="AU417" s="25" t="s">
        <v>83</v>
      </c>
      <c r="AY417" s="25" t="s">
        <v>133</v>
      </c>
      <c r="BE417" s="212">
        <f>IF(N417="základní",J417,0)</f>
        <v>0</v>
      </c>
      <c r="BF417" s="212">
        <f>IF(N417="snížená",J417,0)</f>
        <v>0</v>
      </c>
      <c r="BG417" s="212">
        <f>IF(N417="zákl. přenesená",J417,0)</f>
        <v>0</v>
      </c>
      <c r="BH417" s="212">
        <f>IF(N417="sníž. přenesená",J417,0)</f>
        <v>0</v>
      </c>
      <c r="BI417" s="212">
        <f>IF(N417="nulová",J417,0)</f>
        <v>0</v>
      </c>
      <c r="BJ417" s="25" t="s">
        <v>83</v>
      </c>
      <c r="BK417" s="212">
        <f>ROUND(I417*H417,2)</f>
        <v>0</v>
      </c>
      <c r="BL417" s="25" t="s">
        <v>317</v>
      </c>
      <c r="BM417" s="25" t="s">
        <v>503</v>
      </c>
    </row>
    <row r="418" spans="2:47" s="1" customFormat="1" ht="27">
      <c r="B418" s="42"/>
      <c r="C418" s="64"/>
      <c r="D418" s="213" t="s">
        <v>143</v>
      </c>
      <c r="E418" s="64"/>
      <c r="F418" s="214" t="s">
        <v>504</v>
      </c>
      <c r="G418" s="64"/>
      <c r="H418" s="64"/>
      <c r="I418" s="169"/>
      <c r="J418" s="64"/>
      <c r="K418" s="64"/>
      <c r="L418" s="62"/>
      <c r="M418" s="215"/>
      <c r="N418" s="43"/>
      <c r="O418" s="43"/>
      <c r="P418" s="43"/>
      <c r="Q418" s="43"/>
      <c r="R418" s="43"/>
      <c r="S418" s="43"/>
      <c r="T418" s="79"/>
      <c r="AT418" s="25" t="s">
        <v>143</v>
      </c>
      <c r="AU418" s="25" t="s">
        <v>83</v>
      </c>
    </row>
    <row r="419" spans="2:63" s="11" customFormat="1" ht="29.85" customHeight="1">
      <c r="B419" s="184"/>
      <c r="C419" s="185"/>
      <c r="D419" s="198" t="s">
        <v>71</v>
      </c>
      <c r="E419" s="199" t="s">
        <v>505</v>
      </c>
      <c r="F419" s="199" t="s">
        <v>506</v>
      </c>
      <c r="G419" s="185"/>
      <c r="H419" s="185"/>
      <c r="I419" s="188"/>
      <c r="J419" s="200">
        <f>BK419</f>
        <v>0</v>
      </c>
      <c r="K419" s="185"/>
      <c r="L419" s="190"/>
      <c r="M419" s="191"/>
      <c r="N419" s="192"/>
      <c r="O419" s="192"/>
      <c r="P419" s="193">
        <f>SUM(P420:P488)</f>
        <v>0</v>
      </c>
      <c r="Q419" s="192"/>
      <c r="R419" s="193">
        <f>SUM(R420:R488)</f>
        <v>0.0458312</v>
      </c>
      <c r="S419" s="192"/>
      <c r="T419" s="194">
        <f>SUM(T420:T488)</f>
        <v>0</v>
      </c>
      <c r="AR419" s="195" t="s">
        <v>83</v>
      </c>
      <c r="AT419" s="196" t="s">
        <v>71</v>
      </c>
      <c r="AU419" s="196" t="s">
        <v>78</v>
      </c>
      <c r="AY419" s="195" t="s">
        <v>133</v>
      </c>
      <c r="BK419" s="197">
        <f>SUM(BK420:BK488)</f>
        <v>0</v>
      </c>
    </row>
    <row r="420" spans="2:65" s="1" customFormat="1" ht="22.5" customHeight="1">
      <c r="B420" s="42"/>
      <c r="C420" s="201" t="s">
        <v>507</v>
      </c>
      <c r="D420" s="201" t="s">
        <v>136</v>
      </c>
      <c r="E420" s="202" t="s">
        <v>508</v>
      </c>
      <c r="F420" s="203" t="s">
        <v>509</v>
      </c>
      <c r="G420" s="204" t="s">
        <v>139</v>
      </c>
      <c r="H420" s="205">
        <v>19.42</v>
      </c>
      <c r="I420" s="206"/>
      <c r="J420" s="207">
        <f>ROUND(I420*H420,2)</f>
        <v>0</v>
      </c>
      <c r="K420" s="203" t="s">
        <v>140</v>
      </c>
      <c r="L420" s="62"/>
      <c r="M420" s="208" t="s">
        <v>21</v>
      </c>
      <c r="N420" s="209" t="s">
        <v>44</v>
      </c>
      <c r="O420" s="43"/>
      <c r="P420" s="210">
        <f>O420*H420</f>
        <v>0</v>
      </c>
      <c r="Q420" s="210">
        <v>0.0015</v>
      </c>
      <c r="R420" s="210">
        <f>Q420*H420</f>
        <v>0.029130000000000003</v>
      </c>
      <c r="S420" s="210">
        <v>0</v>
      </c>
      <c r="T420" s="211">
        <f>S420*H420</f>
        <v>0</v>
      </c>
      <c r="AR420" s="25" t="s">
        <v>317</v>
      </c>
      <c r="AT420" s="25" t="s">
        <v>136</v>
      </c>
      <c r="AU420" s="25" t="s">
        <v>83</v>
      </c>
      <c r="AY420" s="25" t="s">
        <v>133</v>
      </c>
      <c r="BE420" s="212">
        <f>IF(N420="základní",J420,0)</f>
        <v>0</v>
      </c>
      <c r="BF420" s="212">
        <f>IF(N420="snížená",J420,0)</f>
        <v>0</v>
      </c>
      <c r="BG420" s="212">
        <f>IF(N420="zákl. přenesená",J420,0)</f>
        <v>0</v>
      </c>
      <c r="BH420" s="212">
        <f>IF(N420="sníž. přenesená",J420,0)</f>
        <v>0</v>
      </c>
      <c r="BI420" s="212">
        <f>IF(N420="nulová",J420,0)</f>
        <v>0</v>
      </c>
      <c r="BJ420" s="25" t="s">
        <v>83</v>
      </c>
      <c r="BK420" s="212">
        <f>ROUND(I420*H420,2)</f>
        <v>0</v>
      </c>
      <c r="BL420" s="25" t="s">
        <v>317</v>
      </c>
      <c r="BM420" s="25" t="s">
        <v>510</v>
      </c>
    </row>
    <row r="421" spans="2:47" s="1" customFormat="1" ht="13.5">
      <c r="B421" s="42"/>
      <c r="C421" s="64"/>
      <c r="D421" s="213" t="s">
        <v>143</v>
      </c>
      <c r="E421" s="64"/>
      <c r="F421" s="214" t="s">
        <v>511</v>
      </c>
      <c r="G421" s="64"/>
      <c r="H421" s="64"/>
      <c r="I421" s="169"/>
      <c r="J421" s="64"/>
      <c r="K421" s="64"/>
      <c r="L421" s="62"/>
      <c r="M421" s="215"/>
      <c r="N421" s="43"/>
      <c r="O421" s="43"/>
      <c r="P421" s="43"/>
      <c r="Q421" s="43"/>
      <c r="R421" s="43"/>
      <c r="S421" s="43"/>
      <c r="T421" s="79"/>
      <c r="AT421" s="25" t="s">
        <v>143</v>
      </c>
      <c r="AU421" s="25" t="s">
        <v>83</v>
      </c>
    </row>
    <row r="422" spans="2:51" s="12" customFormat="1" ht="13.5">
      <c r="B422" s="216"/>
      <c r="C422" s="217"/>
      <c r="D422" s="213" t="s">
        <v>145</v>
      </c>
      <c r="E422" s="218" t="s">
        <v>21</v>
      </c>
      <c r="F422" s="219" t="s">
        <v>233</v>
      </c>
      <c r="G422" s="217"/>
      <c r="H422" s="220" t="s">
        <v>21</v>
      </c>
      <c r="I422" s="221"/>
      <c r="J422" s="217"/>
      <c r="K422" s="217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145</v>
      </c>
      <c r="AU422" s="226" t="s">
        <v>83</v>
      </c>
      <c r="AV422" s="12" t="s">
        <v>78</v>
      </c>
      <c r="AW422" s="12" t="s">
        <v>35</v>
      </c>
      <c r="AX422" s="12" t="s">
        <v>72</v>
      </c>
      <c r="AY422" s="226" t="s">
        <v>133</v>
      </c>
    </row>
    <row r="423" spans="2:51" s="13" customFormat="1" ht="13.5">
      <c r="B423" s="227"/>
      <c r="C423" s="228"/>
      <c r="D423" s="213" t="s">
        <v>145</v>
      </c>
      <c r="E423" s="229" t="s">
        <v>21</v>
      </c>
      <c r="F423" s="230" t="s">
        <v>512</v>
      </c>
      <c r="G423" s="228"/>
      <c r="H423" s="231">
        <v>1.32</v>
      </c>
      <c r="I423" s="232"/>
      <c r="J423" s="228"/>
      <c r="K423" s="228"/>
      <c r="L423" s="233"/>
      <c r="M423" s="234"/>
      <c r="N423" s="235"/>
      <c r="O423" s="235"/>
      <c r="P423" s="235"/>
      <c r="Q423" s="235"/>
      <c r="R423" s="235"/>
      <c r="S423" s="235"/>
      <c r="T423" s="236"/>
      <c r="AT423" s="237" t="s">
        <v>145</v>
      </c>
      <c r="AU423" s="237" t="s">
        <v>83</v>
      </c>
      <c r="AV423" s="13" t="s">
        <v>83</v>
      </c>
      <c r="AW423" s="13" t="s">
        <v>35</v>
      </c>
      <c r="AX423" s="13" t="s">
        <v>72</v>
      </c>
      <c r="AY423" s="237" t="s">
        <v>133</v>
      </c>
    </row>
    <row r="424" spans="2:51" s="13" customFormat="1" ht="13.5">
      <c r="B424" s="227"/>
      <c r="C424" s="228"/>
      <c r="D424" s="213" t="s">
        <v>145</v>
      </c>
      <c r="E424" s="229" t="s">
        <v>21</v>
      </c>
      <c r="F424" s="230" t="s">
        <v>513</v>
      </c>
      <c r="G424" s="228"/>
      <c r="H424" s="231">
        <v>1.09</v>
      </c>
      <c r="I424" s="232"/>
      <c r="J424" s="228"/>
      <c r="K424" s="228"/>
      <c r="L424" s="233"/>
      <c r="M424" s="234"/>
      <c r="N424" s="235"/>
      <c r="O424" s="235"/>
      <c r="P424" s="235"/>
      <c r="Q424" s="235"/>
      <c r="R424" s="235"/>
      <c r="S424" s="235"/>
      <c r="T424" s="236"/>
      <c r="AT424" s="237" t="s">
        <v>145</v>
      </c>
      <c r="AU424" s="237" t="s">
        <v>83</v>
      </c>
      <c r="AV424" s="13" t="s">
        <v>83</v>
      </c>
      <c r="AW424" s="13" t="s">
        <v>35</v>
      </c>
      <c r="AX424" s="13" t="s">
        <v>72</v>
      </c>
      <c r="AY424" s="237" t="s">
        <v>133</v>
      </c>
    </row>
    <row r="425" spans="2:51" s="13" customFormat="1" ht="13.5">
      <c r="B425" s="227"/>
      <c r="C425" s="228"/>
      <c r="D425" s="213" t="s">
        <v>145</v>
      </c>
      <c r="E425" s="229" t="s">
        <v>21</v>
      </c>
      <c r="F425" s="230" t="s">
        <v>514</v>
      </c>
      <c r="G425" s="228"/>
      <c r="H425" s="231">
        <v>7.28</v>
      </c>
      <c r="I425" s="232"/>
      <c r="J425" s="228"/>
      <c r="K425" s="228"/>
      <c r="L425" s="233"/>
      <c r="M425" s="234"/>
      <c r="N425" s="235"/>
      <c r="O425" s="235"/>
      <c r="P425" s="235"/>
      <c r="Q425" s="235"/>
      <c r="R425" s="235"/>
      <c r="S425" s="235"/>
      <c r="T425" s="236"/>
      <c r="AT425" s="237" t="s">
        <v>145</v>
      </c>
      <c r="AU425" s="237" t="s">
        <v>83</v>
      </c>
      <c r="AV425" s="13" t="s">
        <v>83</v>
      </c>
      <c r="AW425" s="13" t="s">
        <v>35</v>
      </c>
      <c r="AX425" s="13" t="s">
        <v>72</v>
      </c>
      <c r="AY425" s="237" t="s">
        <v>133</v>
      </c>
    </row>
    <row r="426" spans="2:51" s="13" customFormat="1" ht="13.5">
      <c r="B426" s="227"/>
      <c r="C426" s="228"/>
      <c r="D426" s="213" t="s">
        <v>145</v>
      </c>
      <c r="E426" s="229" t="s">
        <v>21</v>
      </c>
      <c r="F426" s="230" t="s">
        <v>515</v>
      </c>
      <c r="G426" s="228"/>
      <c r="H426" s="231">
        <v>0.455</v>
      </c>
      <c r="I426" s="232"/>
      <c r="J426" s="228"/>
      <c r="K426" s="228"/>
      <c r="L426" s="233"/>
      <c r="M426" s="234"/>
      <c r="N426" s="235"/>
      <c r="O426" s="235"/>
      <c r="P426" s="235"/>
      <c r="Q426" s="235"/>
      <c r="R426" s="235"/>
      <c r="S426" s="235"/>
      <c r="T426" s="236"/>
      <c r="AT426" s="237" t="s">
        <v>145</v>
      </c>
      <c r="AU426" s="237" t="s">
        <v>83</v>
      </c>
      <c r="AV426" s="13" t="s">
        <v>83</v>
      </c>
      <c r="AW426" s="13" t="s">
        <v>35</v>
      </c>
      <c r="AX426" s="13" t="s">
        <v>72</v>
      </c>
      <c r="AY426" s="237" t="s">
        <v>133</v>
      </c>
    </row>
    <row r="427" spans="2:51" s="13" customFormat="1" ht="13.5">
      <c r="B427" s="227"/>
      <c r="C427" s="228"/>
      <c r="D427" s="213" t="s">
        <v>145</v>
      </c>
      <c r="E427" s="229" t="s">
        <v>21</v>
      </c>
      <c r="F427" s="230" t="s">
        <v>516</v>
      </c>
      <c r="G427" s="228"/>
      <c r="H427" s="231">
        <v>0.21</v>
      </c>
      <c r="I427" s="232"/>
      <c r="J427" s="228"/>
      <c r="K427" s="228"/>
      <c r="L427" s="233"/>
      <c r="M427" s="234"/>
      <c r="N427" s="235"/>
      <c r="O427" s="235"/>
      <c r="P427" s="235"/>
      <c r="Q427" s="235"/>
      <c r="R427" s="235"/>
      <c r="S427" s="235"/>
      <c r="T427" s="236"/>
      <c r="AT427" s="237" t="s">
        <v>145</v>
      </c>
      <c r="AU427" s="237" t="s">
        <v>83</v>
      </c>
      <c r="AV427" s="13" t="s">
        <v>83</v>
      </c>
      <c r="AW427" s="13" t="s">
        <v>35</v>
      </c>
      <c r="AX427" s="13" t="s">
        <v>72</v>
      </c>
      <c r="AY427" s="237" t="s">
        <v>133</v>
      </c>
    </row>
    <row r="428" spans="2:51" s="13" customFormat="1" ht="13.5">
      <c r="B428" s="227"/>
      <c r="C428" s="228"/>
      <c r="D428" s="213" t="s">
        <v>145</v>
      </c>
      <c r="E428" s="229" t="s">
        <v>21</v>
      </c>
      <c r="F428" s="230" t="s">
        <v>517</v>
      </c>
      <c r="G428" s="228"/>
      <c r="H428" s="231">
        <v>1.68</v>
      </c>
      <c r="I428" s="232"/>
      <c r="J428" s="228"/>
      <c r="K428" s="228"/>
      <c r="L428" s="233"/>
      <c r="M428" s="234"/>
      <c r="N428" s="235"/>
      <c r="O428" s="235"/>
      <c r="P428" s="235"/>
      <c r="Q428" s="235"/>
      <c r="R428" s="235"/>
      <c r="S428" s="235"/>
      <c r="T428" s="236"/>
      <c r="AT428" s="237" t="s">
        <v>145</v>
      </c>
      <c r="AU428" s="237" t="s">
        <v>83</v>
      </c>
      <c r="AV428" s="13" t="s">
        <v>83</v>
      </c>
      <c r="AW428" s="13" t="s">
        <v>35</v>
      </c>
      <c r="AX428" s="13" t="s">
        <v>72</v>
      </c>
      <c r="AY428" s="237" t="s">
        <v>133</v>
      </c>
    </row>
    <row r="429" spans="2:51" s="13" customFormat="1" ht="13.5">
      <c r="B429" s="227"/>
      <c r="C429" s="228"/>
      <c r="D429" s="213" t="s">
        <v>145</v>
      </c>
      <c r="E429" s="229" t="s">
        <v>21</v>
      </c>
      <c r="F429" s="230" t="s">
        <v>518</v>
      </c>
      <c r="G429" s="228"/>
      <c r="H429" s="231">
        <v>1.395</v>
      </c>
      <c r="I429" s="232"/>
      <c r="J429" s="228"/>
      <c r="K429" s="228"/>
      <c r="L429" s="233"/>
      <c r="M429" s="234"/>
      <c r="N429" s="235"/>
      <c r="O429" s="235"/>
      <c r="P429" s="235"/>
      <c r="Q429" s="235"/>
      <c r="R429" s="235"/>
      <c r="S429" s="235"/>
      <c r="T429" s="236"/>
      <c r="AT429" s="237" t="s">
        <v>145</v>
      </c>
      <c r="AU429" s="237" t="s">
        <v>83</v>
      </c>
      <c r="AV429" s="13" t="s">
        <v>83</v>
      </c>
      <c r="AW429" s="13" t="s">
        <v>35</v>
      </c>
      <c r="AX429" s="13" t="s">
        <v>72</v>
      </c>
      <c r="AY429" s="237" t="s">
        <v>133</v>
      </c>
    </row>
    <row r="430" spans="2:51" s="13" customFormat="1" ht="13.5">
      <c r="B430" s="227"/>
      <c r="C430" s="228"/>
      <c r="D430" s="213" t="s">
        <v>145</v>
      </c>
      <c r="E430" s="229" t="s">
        <v>21</v>
      </c>
      <c r="F430" s="230" t="s">
        <v>519</v>
      </c>
      <c r="G430" s="228"/>
      <c r="H430" s="231">
        <v>0.85</v>
      </c>
      <c r="I430" s="232"/>
      <c r="J430" s="228"/>
      <c r="K430" s="228"/>
      <c r="L430" s="233"/>
      <c r="M430" s="234"/>
      <c r="N430" s="235"/>
      <c r="O430" s="235"/>
      <c r="P430" s="235"/>
      <c r="Q430" s="235"/>
      <c r="R430" s="235"/>
      <c r="S430" s="235"/>
      <c r="T430" s="236"/>
      <c r="AT430" s="237" t="s">
        <v>145</v>
      </c>
      <c r="AU430" s="237" t="s">
        <v>83</v>
      </c>
      <c r="AV430" s="13" t="s">
        <v>83</v>
      </c>
      <c r="AW430" s="13" t="s">
        <v>35</v>
      </c>
      <c r="AX430" s="13" t="s">
        <v>72</v>
      </c>
      <c r="AY430" s="237" t="s">
        <v>133</v>
      </c>
    </row>
    <row r="431" spans="2:51" s="13" customFormat="1" ht="13.5">
      <c r="B431" s="227"/>
      <c r="C431" s="228"/>
      <c r="D431" s="213" t="s">
        <v>145</v>
      </c>
      <c r="E431" s="229" t="s">
        <v>21</v>
      </c>
      <c r="F431" s="230" t="s">
        <v>520</v>
      </c>
      <c r="G431" s="228"/>
      <c r="H431" s="231">
        <v>0.63</v>
      </c>
      <c r="I431" s="232"/>
      <c r="J431" s="228"/>
      <c r="K431" s="228"/>
      <c r="L431" s="233"/>
      <c r="M431" s="234"/>
      <c r="N431" s="235"/>
      <c r="O431" s="235"/>
      <c r="P431" s="235"/>
      <c r="Q431" s="235"/>
      <c r="R431" s="235"/>
      <c r="S431" s="235"/>
      <c r="T431" s="236"/>
      <c r="AT431" s="237" t="s">
        <v>145</v>
      </c>
      <c r="AU431" s="237" t="s">
        <v>83</v>
      </c>
      <c r="AV431" s="13" t="s">
        <v>83</v>
      </c>
      <c r="AW431" s="13" t="s">
        <v>35</v>
      </c>
      <c r="AX431" s="13" t="s">
        <v>72</v>
      </c>
      <c r="AY431" s="237" t="s">
        <v>133</v>
      </c>
    </row>
    <row r="432" spans="2:51" s="13" customFormat="1" ht="13.5">
      <c r="B432" s="227"/>
      <c r="C432" s="228"/>
      <c r="D432" s="213" t="s">
        <v>145</v>
      </c>
      <c r="E432" s="229" t="s">
        <v>21</v>
      </c>
      <c r="F432" s="230" t="s">
        <v>521</v>
      </c>
      <c r="G432" s="228"/>
      <c r="H432" s="231">
        <v>0.91</v>
      </c>
      <c r="I432" s="232"/>
      <c r="J432" s="228"/>
      <c r="K432" s="228"/>
      <c r="L432" s="233"/>
      <c r="M432" s="234"/>
      <c r="N432" s="235"/>
      <c r="O432" s="235"/>
      <c r="P432" s="235"/>
      <c r="Q432" s="235"/>
      <c r="R432" s="235"/>
      <c r="S432" s="235"/>
      <c r="T432" s="236"/>
      <c r="AT432" s="237" t="s">
        <v>145</v>
      </c>
      <c r="AU432" s="237" t="s">
        <v>83</v>
      </c>
      <c r="AV432" s="13" t="s">
        <v>83</v>
      </c>
      <c r="AW432" s="13" t="s">
        <v>35</v>
      </c>
      <c r="AX432" s="13" t="s">
        <v>72</v>
      </c>
      <c r="AY432" s="237" t="s">
        <v>133</v>
      </c>
    </row>
    <row r="433" spans="2:51" s="14" customFormat="1" ht="13.5">
      <c r="B433" s="238"/>
      <c r="C433" s="239"/>
      <c r="D433" s="213" t="s">
        <v>145</v>
      </c>
      <c r="E433" s="240" t="s">
        <v>21</v>
      </c>
      <c r="F433" s="241" t="s">
        <v>157</v>
      </c>
      <c r="G433" s="239"/>
      <c r="H433" s="242">
        <v>15.82</v>
      </c>
      <c r="I433" s="243"/>
      <c r="J433" s="239"/>
      <c r="K433" s="239"/>
      <c r="L433" s="244"/>
      <c r="M433" s="245"/>
      <c r="N433" s="246"/>
      <c r="O433" s="246"/>
      <c r="P433" s="246"/>
      <c r="Q433" s="246"/>
      <c r="R433" s="246"/>
      <c r="S433" s="246"/>
      <c r="T433" s="247"/>
      <c r="AT433" s="248" t="s">
        <v>145</v>
      </c>
      <c r="AU433" s="248" t="s">
        <v>83</v>
      </c>
      <c r="AV433" s="14" t="s">
        <v>158</v>
      </c>
      <c r="AW433" s="14" t="s">
        <v>35</v>
      </c>
      <c r="AX433" s="14" t="s">
        <v>72</v>
      </c>
      <c r="AY433" s="248" t="s">
        <v>133</v>
      </c>
    </row>
    <row r="434" spans="2:51" s="12" customFormat="1" ht="13.5">
      <c r="B434" s="216"/>
      <c r="C434" s="217"/>
      <c r="D434" s="213" t="s">
        <v>145</v>
      </c>
      <c r="E434" s="218" t="s">
        <v>21</v>
      </c>
      <c r="F434" s="219" t="s">
        <v>244</v>
      </c>
      <c r="G434" s="217"/>
      <c r="H434" s="220" t="s">
        <v>21</v>
      </c>
      <c r="I434" s="221"/>
      <c r="J434" s="217"/>
      <c r="K434" s="217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145</v>
      </c>
      <c r="AU434" s="226" t="s">
        <v>83</v>
      </c>
      <c r="AV434" s="12" t="s">
        <v>78</v>
      </c>
      <c r="AW434" s="12" t="s">
        <v>35</v>
      </c>
      <c r="AX434" s="12" t="s">
        <v>72</v>
      </c>
      <c r="AY434" s="226" t="s">
        <v>133</v>
      </c>
    </row>
    <row r="435" spans="2:51" s="13" customFormat="1" ht="13.5">
      <c r="B435" s="227"/>
      <c r="C435" s="228"/>
      <c r="D435" s="213" t="s">
        <v>145</v>
      </c>
      <c r="E435" s="229" t="s">
        <v>21</v>
      </c>
      <c r="F435" s="230" t="s">
        <v>522</v>
      </c>
      <c r="G435" s="228"/>
      <c r="H435" s="231">
        <v>0.635</v>
      </c>
      <c r="I435" s="232"/>
      <c r="J435" s="228"/>
      <c r="K435" s="228"/>
      <c r="L435" s="233"/>
      <c r="M435" s="234"/>
      <c r="N435" s="235"/>
      <c r="O435" s="235"/>
      <c r="P435" s="235"/>
      <c r="Q435" s="235"/>
      <c r="R435" s="235"/>
      <c r="S435" s="235"/>
      <c r="T435" s="236"/>
      <c r="AT435" s="237" t="s">
        <v>145</v>
      </c>
      <c r="AU435" s="237" t="s">
        <v>83</v>
      </c>
      <c r="AV435" s="13" t="s">
        <v>83</v>
      </c>
      <c r="AW435" s="13" t="s">
        <v>35</v>
      </c>
      <c r="AX435" s="13" t="s">
        <v>72</v>
      </c>
      <c r="AY435" s="237" t="s">
        <v>133</v>
      </c>
    </row>
    <row r="436" spans="2:51" s="13" customFormat="1" ht="13.5">
      <c r="B436" s="227"/>
      <c r="C436" s="228"/>
      <c r="D436" s="213" t="s">
        <v>145</v>
      </c>
      <c r="E436" s="229" t="s">
        <v>21</v>
      </c>
      <c r="F436" s="230" t="s">
        <v>523</v>
      </c>
      <c r="G436" s="228"/>
      <c r="H436" s="231">
        <v>0.68</v>
      </c>
      <c r="I436" s="232"/>
      <c r="J436" s="228"/>
      <c r="K436" s="228"/>
      <c r="L436" s="233"/>
      <c r="M436" s="234"/>
      <c r="N436" s="235"/>
      <c r="O436" s="235"/>
      <c r="P436" s="235"/>
      <c r="Q436" s="235"/>
      <c r="R436" s="235"/>
      <c r="S436" s="235"/>
      <c r="T436" s="236"/>
      <c r="AT436" s="237" t="s">
        <v>145</v>
      </c>
      <c r="AU436" s="237" t="s">
        <v>83</v>
      </c>
      <c r="AV436" s="13" t="s">
        <v>83</v>
      </c>
      <c r="AW436" s="13" t="s">
        <v>35</v>
      </c>
      <c r="AX436" s="13" t="s">
        <v>72</v>
      </c>
      <c r="AY436" s="237" t="s">
        <v>133</v>
      </c>
    </row>
    <row r="437" spans="2:51" s="13" customFormat="1" ht="13.5">
      <c r="B437" s="227"/>
      <c r="C437" s="228"/>
      <c r="D437" s="213" t="s">
        <v>145</v>
      </c>
      <c r="E437" s="229" t="s">
        <v>21</v>
      </c>
      <c r="F437" s="230" t="s">
        <v>524</v>
      </c>
      <c r="G437" s="228"/>
      <c r="H437" s="231">
        <v>0.64</v>
      </c>
      <c r="I437" s="232"/>
      <c r="J437" s="228"/>
      <c r="K437" s="228"/>
      <c r="L437" s="233"/>
      <c r="M437" s="234"/>
      <c r="N437" s="235"/>
      <c r="O437" s="235"/>
      <c r="P437" s="235"/>
      <c r="Q437" s="235"/>
      <c r="R437" s="235"/>
      <c r="S437" s="235"/>
      <c r="T437" s="236"/>
      <c r="AT437" s="237" t="s">
        <v>145</v>
      </c>
      <c r="AU437" s="237" t="s">
        <v>83</v>
      </c>
      <c r="AV437" s="13" t="s">
        <v>83</v>
      </c>
      <c r="AW437" s="13" t="s">
        <v>35</v>
      </c>
      <c r="AX437" s="13" t="s">
        <v>72</v>
      </c>
      <c r="AY437" s="237" t="s">
        <v>133</v>
      </c>
    </row>
    <row r="438" spans="2:51" s="13" customFormat="1" ht="13.5">
      <c r="B438" s="227"/>
      <c r="C438" s="228"/>
      <c r="D438" s="213" t="s">
        <v>145</v>
      </c>
      <c r="E438" s="229" t="s">
        <v>21</v>
      </c>
      <c r="F438" s="230" t="s">
        <v>525</v>
      </c>
      <c r="G438" s="228"/>
      <c r="H438" s="231">
        <v>0.62</v>
      </c>
      <c r="I438" s="232"/>
      <c r="J438" s="228"/>
      <c r="K438" s="228"/>
      <c r="L438" s="233"/>
      <c r="M438" s="234"/>
      <c r="N438" s="235"/>
      <c r="O438" s="235"/>
      <c r="P438" s="235"/>
      <c r="Q438" s="235"/>
      <c r="R438" s="235"/>
      <c r="S438" s="235"/>
      <c r="T438" s="236"/>
      <c r="AT438" s="237" t="s">
        <v>145</v>
      </c>
      <c r="AU438" s="237" t="s">
        <v>83</v>
      </c>
      <c r="AV438" s="13" t="s">
        <v>83</v>
      </c>
      <c r="AW438" s="13" t="s">
        <v>35</v>
      </c>
      <c r="AX438" s="13" t="s">
        <v>72</v>
      </c>
      <c r="AY438" s="237" t="s">
        <v>133</v>
      </c>
    </row>
    <row r="439" spans="2:51" s="13" customFormat="1" ht="13.5">
      <c r="B439" s="227"/>
      <c r="C439" s="228"/>
      <c r="D439" s="213" t="s">
        <v>145</v>
      </c>
      <c r="E439" s="229" t="s">
        <v>21</v>
      </c>
      <c r="F439" s="230" t="s">
        <v>526</v>
      </c>
      <c r="G439" s="228"/>
      <c r="H439" s="231">
        <v>0.565</v>
      </c>
      <c r="I439" s="232"/>
      <c r="J439" s="228"/>
      <c r="K439" s="228"/>
      <c r="L439" s="233"/>
      <c r="M439" s="234"/>
      <c r="N439" s="235"/>
      <c r="O439" s="235"/>
      <c r="P439" s="235"/>
      <c r="Q439" s="235"/>
      <c r="R439" s="235"/>
      <c r="S439" s="235"/>
      <c r="T439" s="236"/>
      <c r="AT439" s="237" t="s">
        <v>145</v>
      </c>
      <c r="AU439" s="237" t="s">
        <v>83</v>
      </c>
      <c r="AV439" s="13" t="s">
        <v>83</v>
      </c>
      <c r="AW439" s="13" t="s">
        <v>35</v>
      </c>
      <c r="AX439" s="13" t="s">
        <v>72</v>
      </c>
      <c r="AY439" s="237" t="s">
        <v>133</v>
      </c>
    </row>
    <row r="440" spans="2:51" s="13" customFormat="1" ht="13.5">
      <c r="B440" s="227"/>
      <c r="C440" s="228"/>
      <c r="D440" s="213" t="s">
        <v>145</v>
      </c>
      <c r="E440" s="229" t="s">
        <v>21</v>
      </c>
      <c r="F440" s="230" t="s">
        <v>527</v>
      </c>
      <c r="G440" s="228"/>
      <c r="H440" s="231">
        <v>0.46</v>
      </c>
      <c r="I440" s="232"/>
      <c r="J440" s="228"/>
      <c r="K440" s="228"/>
      <c r="L440" s="233"/>
      <c r="M440" s="234"/>
      <c r="N440" s="235"/>
      <c r="O440" s="235"/>
      <c r="P440" s="235"/>
      <c r="Q440" s="235"/>
      <c r="R440" s="235"/>
      <c r="S440" s="235"/>
      <c r="T440" s="236"/>
      <c r="AT440" s="237" t="s">
        <v>145</v>
      </c>
      <c r="AU440" s="237" t="s">
        <v>83</v>
      </c>
      <c r="AV440" s="13" t="s">
        <v>83</v>
      </c>
      <c r="AW440" s="13" t="s">
        <v>35</v>
      </c>
      <c r="AX440" s="13" t="s">
        <v>72</v>
      </c>
      <c r="AY440" s="237" t="s">
        <v>133</v>
      </c>
    </row>
    <row r="441" spans="2:51" s="14" customFormat="1" ht="13.5">
      <c r="B441" s="238"/>
      <c r="C441" s="239"/>
      <c r="D441" s="213" t="s">
        <v>145</v>
      </c>
      <c r="E441" s="240" t="s">
        <v>21</v>
      </c>
      <c r="F441" s="241" t="s">
        <v>157</v>
      </c>
      <c r="G441" s="239"/>
      <c r="H441" s="242">
        <v>3.6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AT441" s="248" t="s">
        <v>145</v>
      </c>
      <c r="AU441" s="248" t="s">
        <v>83</v>
      </c>
      <c r="AV441" s="14" t="s">
        <v>158</v>
      </c>
      <c r="AW441" s="14" t="s">
        <v>35</v>
      </c>
      <c r="AX441" s="14" t="s">
        <v>72</v>
      </c>
      <c r="AY441" s="248" t="s">
        <v>133</v>
      </c>
    </row>
    <row r="442" spans="2:51" s="15" customFormat="1" ht="13.5">
      <c r="B442" s="249"/>
      <c r="C442" s="250"/>
      <c r="D442" s="251" t="s">
        <v>145</v>
      </c>
      <c r="E442" s="252" t="s">
        <v>21</v>
      </c>
      <c r="F442" s="253" t="s">
        <v>166</v>
      </c>
      <c r="G442" s="250"/>
      <c r="H442" s="254">
        <v>19.42</v>
      </c>
      <c r="I442" s="255"/>
      <c r="J442" s="250"/>
      <c r="K442" s="250"/>
      <c r="L442" s="256"/>
      <c r="M442" s="257"/>
      <c r="N442" s="258"/>
      <c r="O442" s="258"/>
      <c r="P442" s="258"/>
      <c r="Q442" s="258"/>
      <c r="R442" s="258"/>
      <c r="S442" s="258"/>
      <c r="T442" s="259"/>
      <c r="AT442" s="260" t="s">
        <v>145</v>
      </c>
      <c r="AU442" s="260" t="s">
        <v>83</v>
      </c>
      <c r="AV442" s="15" t="s">
        <v>141</v>
      </c>
      <c r="AW442" s="15" t="s">
        <v>35</v>
      </c>
      <c r="AX442" s="15" t="s">
        <v>78</v>
      </c>
      <c r="AY442" s="260" t="s">
        <v>133</v>
      </c>
    </row>
    <row r="443" spans="2:65" s="1" customFormat="1" ht="22.5" customHeight="1">
      <c r="B443" s="42"/>
      <c r="C443" s="201" t="s">
        <v>528</v>
      </c>
      <c r="D443" s="201" t="s">
        <v>136</v>
      </c>
      <c r="E443" s="202" t="s">
        <v>529</v>
      </c>
      <c r="F443" s="203" t="s">
        <v>530</v>
      </c>
      <c r="G443" s="204" t="s">
        <v>139</v>
      </c>
      <c r="H443" s="205">
        <v>19.42</v>
      </c>
      <c r="I443" s="206"/>
      <c r="J443" s="207">
        <f>ROUND(I443*H443,2)</f>
        <v>0</v>
      </c>
      <c r="K443" s="203" t="s">
        <v>140</v>
      </c>
      <c r="L443" s="62"/>
      <c r="M443" s="208" t="s">
        <v>21</v>
      </c>
      <c r="N443" s="209" t="s">
        <v>44</v>
      </c>
      <c r="O443" s="43"/>
      <c r="P443" s="210">
        <f>O443*H443</f>
        <v>0</v>
      </c>
      <c r="Q443" s="210">
        <v>0.00014</v>
      </c>
      <c r="R443" s="210">
        <f>Q443*H443</f>
        <v>0.0027188</v>
      </c>
      <c r="S443" s="210">
        <v>0</v>
      </c>
      <c r="T443" s="211">
        <f>S443*H443</f>
        <v>0</v>
      </c>
      <c r="AR443" s="25" t="s">
        <v>317</v>
      </c>
      <c r="AT443" s="25" t="s">
        <v>136</v>
      </c>
      <c r="AU443" s="25" t="s">
        <v>83</v>
      </c>
      <c r="AY443" s="25" t="s">
        <v>133</v>
      </c>
      <c r="BE443" s="212">
        <f>IF(N443="základní",J443,0)</f>
        <v>0</v>
      </c>
      <c r="BF443" s="212">
        <f>IF(N443="snížená",J443,0)</f>
        <v>0</v>
      </c>
      <c r="BG443" s="212">
        <f>IF(N443="zákl. přenesená",J443,0)</f>
        <v>0</v>
      </c>
      <c r="BH443" s="212">
        <f>IF(N443="sníž. přenesená",J443,0)</f>
        <v>0</v>
      </c>
      <c r="BI443" s="212">
        <f>IF(N443="nulová",J443,0)</f>
        <v>0</v>
      </c>
      <c r="BJ443" s="25" t="s">
        <v>83</v>
      </c>
      <c r="BK443" s="212">
        <f>ROUND(I443*H443,2)</f>
        <v>0</v>
      </c>
      <c r="BL443" s="25" t="s">
        <v>317</v>
      </c>
      <c r="BM443" s="25" t="s">
        <v>531</v>
      </c>
    </row>
    <row r="444" spans="2:47" s="1" customFormat="1" ht="27">
      <c r="B444" s="42"/>
      <c r="C444" s="64"/>
      <c r="D444" s="213" t="s">
        <v>143</v>
      </c>
      <c r="E444" s="64"/>
      <c r="F444" s="214" t="s">
        <v>532</v>
      </c>
      <c r="G444" s="64"/>
      <c r="H444" s="64"/>
      <c r="I444" s="169"/>
      <c r="J444" s="64"/>
      <c r="K444" s="64"/>
      <c r="L444" s="62"/>
      <c r="M444" s="215"/>
      <c r="N444" s="43"/>
      <c r="O444" s="43"/>
      <c r="P444" s="43"/>
      <c r="Q444" s="43"/>
      <c r="R444" s="43"/>
      <c r="S444" s="43"/>
      <c r="T444" s="79"/>
      <c r="AT444" s="25" t="s">
        <v>143</v>
      </c>
      <c r="AU444" s="25" t="s">
        <v>83</v>
      </c>
    </row>
    <row r="445" spans="2:51" s="12" customFormat="1" ht="13.5">
      <c r="B445" s="216"/>
      <c r="C445" s="217"/>
      <c r="D445" s="213" t="s">
        <v>145</v>
      </c>
      <c r="E445" s="218" t="s">
        <v>21</v>
      </c>
      <c r="F445" s="219" t="s">
        <v>233</v>
      </c>
      <c r="G445" s="217"/>
      <c r="H445" s="220" t="s">
        <v>21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145</v>
      </c>
      <c r="AU445" s="226" t="s">
        <v>83</v>
      </c>
      <c r="AV445" s="12" t="s">
        <v>78</v>
      </c>
      <c r="AW445" s="12" t="s">
        <v>35</v>
      </c>
      <c r="AX445" s="12" t="s">
        <v>72</v>
      </c>
      <c r="AY445" s="226" t="s">
        <v>133</v>
      </c>
    </row>
    <row r="446" spans="2:51" s="13" customFormat="1" ht="13.5">
      <c r="B446" s="227"/>
      <c r="C446" s="228"/>
      <c r="D446" s="213" t="s">
        <v>145</v>
      </c>
      <c r="E446" s="229" t="s">
        <v>21</v>
      </c>
      <c r="F446" s="230" t="s">
        <v>512</v>
      </c>
      <c r="G446" s="228"/>
      <c r="H446" s="231">
        <v>1.32</v>
      </c>
      <c r="I446" s="232"/>
      <c r="J446" s="228"/>
      <c r="K446" s="228"/>
      <c r="L446" s="233"/>
      <c r="M446" s="234"/>
      <c r="N446" s="235"/>
      <c r="O446" s="235"/>
      <c r="P446" s="235"/>
      <c r="Q446" s="235"/>
      <c r="R446" s="235"/>
      <c r="S446" s="235"/>
      <c r="T446" s="236"/>
      <c r="AT446" s="237" t="s">
        <v>145</v>
      </c>
      <c r="AU446" s="237" t="s">
        <v>83</v>
      </c>
      <c r="AV446" s="13" t="s">
        <v>83</v>
      </c>
      <c r="AW446" s="13" t="s">
        <v>35</v>
      </c>
      <c r="AX446" s="13" t="s">
        <v>72</v>
      </c>
      <c r="AY446" s="237" t="s">
        <v>133</v>
      </c>
    </row>
    <row r="447" spans="2:51" s="13" customFormat="1" ht="13.5">
      <c r="B447" s="227"/>
      <c r="C447" s="228"/>
      <c r="D447" s="213" t="s">
        <v>145</v>
      </c>
      <c r="E447" s="229" t="s">
        <v>21</v>
      </c>
      <c r="F447" s="230" t="s">
        <v>513</v>
      </c>
      <c r="G447" s="228"/>
      <c r="H447" s="231">
        <v>1.09</v>
      </c>
      <c r="I447" s="232"/>
      <c r="J447" s="228"/>
      <c r="K447" s="228"/>
      <c r="L447" s="233"/>
      <c r="M447" s="234"/>
      <c r="N447" s="235"/>
      <c r="O447" s="235"/>
      <c r="P447" s="235"/>
      <c r="Q447" s="235"/>
      <c r="R447" s="235"/>
      <c r="S447" s="235"/>
      <c r="T447" s="236"/>
      <c r="AT447" s="237" t="s">
        <v>145</v>
      </c>
      <c r="AU447" s="237" t="s">
        <v>83</v>
      </c>
      <c r="AV447" s="13" t="s">
        <v>83</v>
      </c>
      <c r="AW447" s="13" t="s">
        <v>35</v>
      </c>
      <c r="AX447" s="13" t="s">
        <v>72</v>
      </c>
      <c r="AY447" s="237" t="s">
        <v>133</v>
      </c>
    </row>
    <row r="448" spans="2:51" s="13" customFormat="1" ht="13.5">
      <c r="B448" s="227"/>
      <c r="C448" s="228"/>
      <c r="D448" s="213" t="s">
        <v>145</v>
      </c>
      <c r="E448" s="229" t="s">
        <v>21</v>
      </c>
      <c r="F448" s="230" t="s">
        <v>514</v>
      </c>
      <c r="G448" s="228"/>
      <c r="H448" s="231">
        <v>7.28</v>
      </c>
      <c r="I448" s="232"/>
      <c r="J448" s="228"/>
      <c r="K448" s="228"/>
      <c r="L448" s="233"/>
      <c r="M448" s="234"/>
      <c r="N448" s="235"/>
      <c r="O448" s="235"/>
      <c r="P448" s="235"/>
      <c r="Q448" s="235"/>
      <c r="R448" s="235"/>
      <c r="S448" s="235"/>
      <c r="T448" s="236"/>
      <c r="AT448" s="237" t="s">
        <v>145</v>
      </c>
      <c r="AU448" s="237" t="s">
        <v>83</v>
      </c>
      <c r="AV448" s="13" t="s">
        <v>83</v>
      </c>
      <c r="AW448" s="13" t="s">
        <v>35</v>
      </c>
      <c r="AX448" s="13" t="s">
        <v>72</v>
      </c>
      <c r="AY448" s="237" t="s">
        <v>133</v>
      </c>
    </row>
    <row r="449" spans="2:51" s="13" customFormat="1" ht="13.5">
      <c r="B449" s="227"/>
      <c r="C449" s="228"/>
      <c r="D449" s="213" t="s">
        <v>145</v>
      </c>
      <c r="E449" s="229" t="s">
        <v>21</v>
      </c>
      <c r="F449" s="230" t="s">
        <v>515</v>
      </c>
      <c r="G449" s="228"/>
      <c r="H449" s="231">
        <v>0.455</v>
      </c>
      <c r="I449" s="232"/>
      <c r="J449" s="228"/>
      <c r="K449" s="228"/>
      <c r="L449" s="233"/>
      <c r="M449" s="234"/>
      <c r="N449" s="235"/>
      <c r="O449" s="235"/>
      <c r="P449" s="235"/>
      <c r="Q449" s="235"/>
      <c r="R449" s="235"/>
      <c r="S449" s="235"/>
      <c r="T449" s="236"/>
      <c r="AT449" s="237" t="s">
        <v>145</v>
      </c>
      <c r="AU449" s="237" t="s">
        <v>83</v>
      </c>
      <c r="AV449" s="13" t="s">
        <v>83</v>
      </c>
      <c r="AW449" s="13" t="s">
        <v>35</v>
      </c>
      <c r="AX449" s="13" t="s">
        <v>72</v>
      </c>
      <c r="AY449" s="237" t="s">
        <v>133</v>
      </c>
    </row>
    <row r="450" spans="2:51" s="13" customFormat="1" ht="13.5">
      <c r="B450" s="227"/>
      <c r="C450" s="228"/>
      <c r="D450" s="213" t="s">
        <v>145</v>
      </c>
      <c r="E450" s="229" t="s">
        <v>21</v>
      </c>
      <c r="F450" s="230" t="s">
        <v>516</v>
      </c>
      <c r="G450" s="228"/>
      <c r="H450" s="231">
        <v>0.21</v>
      </c>
      <c r="I450" s="232"/>
      <c r="J450" s="228"/>
      <c r="K450" s="228"/>
      <c r="L450" s="233"/>
      <c r="M450" s="234"/>
      <c r="N450" s="235"/>
      <c r="O450" s="235"/>
      <c r="P450" s="235"/>
      <c r="Q450" s="235"/>
      <c r="R450" s="235"/>
      <c r="S450" s="235"/>
      <c r="T450" s="236"/>
      <c r="AT450" s="237" t="s">
        <v>145</v>
      </c>
      <c r="AU450" s="237" t="s">
        <v>83</v>
      </c>
      <c r="AV450" s="13" t="s">
        <v>83</v>
      </c>
      <c r="AW450" s="13" t="s">
        <v>35</v>
      </c>
      <c r="AX450" s="13" t="s">
        <v>72</v>
      </c>
      <c r="AY450" s="237" t="s">
        <v>133</v>
      </c>
    </row>
    <row r="451" spans="2:51" s="13" customFormat="1" ht="13.5">
      <c r="B451" s="227"/>
      <c r="C451" s="228"/>
      <c r="D451" s="213" t="s">
        <v>145</v>
      </c>
      <c r="E451" s="229" t="s">
        <v>21</v>
      </c>
      <c r="F451" s="230" t="s">
        <v>517</v>
      </c>
      <c r="G451" s="228"/>
      <c r="H451" s="231">
        <v>1.68</v>
      </c>
      <c r="I451" s="232"/>
      <c r="J451" s="228"/>
      <c r="K451" s="228"/>
      <c r="L451" s="233"/>
      <c r="M451" s="234"/>
      <c r="N451" s="235"/>
      <c r="O451" s="235"/>
      <c r="P451" s="235"/>
      <c r="Q451" s="235"/>
      <c r="R451" s="235"/>
      <c r="S451" s="235"/>
      <c r="T451" s="236"/>
      <c r="AT451" s="237" t="s">
        <v>145</v>
      </c>
      <c r="AU451" s="237" t="s">
        <v>83</v>
      </c>
      <c r="AV451" s="13" t="s">
        <v>83</v>
      </c>
      <c r="AW451" s="13" t="s">
        <v>35</v>
      </c>
      <c r="AX451" s="13" t="s">
        <v>72</v>
      </c>
      <c r="AY451" s="237" t="s">
        <v>133</v>
      </c>
    </row>
    <row r="452" spans="2:51" s="13" customFormat="1" ht="13.5">
      <c r="B452" s="227"/>
      <c r="C452" s="228"/>
      <c r="D452" s="213" t="s">
        <v>145</v>
      </c>
      <c r="E452" s="229" t="s">
        <v>21</v>
      </c>
      <c r="F452" s="230" t="s">
        <v>518</v>
      </c>
      <c r="G452" s="228"/>
      <c r="H452" s="231">
        <v>1.395</v>
      </c>
      <c r="I452" s="232"/>
      <c r="J452" s="228"/>
      <c r="K452" s="228"/>
      <c r="L452" s="233"/>
      <c r="M452" s="234"/>
      <c r="N452" s="235"/>
      <c r="O452" s="235"/>
      <c r="P452" s="235"/>
      <c r="Q452" s="235"/>
      <c r="R452" s="235"/>
      <c r="S452" s="235"/>
      <c r="T452" s="236"/>
      <c r="AT452" s="237" t="s">
        <v>145</v>
      </c>
      <c r="AU452" s="237" t="s">
        <v>83</v>
      </c>
      <c r="AV452" s="13" t="s">
        <v>83</v>
      </c>
      <c r="AW452" s="13" t="s">
        <v>35</v>
      </c>
      <c r="AX452" s="13" t="s">
        <v>72</v>
      </c>
      <c r="AY452" s="237" t="s">
        <v>133</v>
      </c>
    </row>
    <row r="453" spans="2:51" s="13" customFormat="1" ht="13.5">
      <c r="B453" s="227"/>
      <c r="C453" s="228"/>
      <c r="D453" s="213" t="s">
        <v>145</v>
      </c>
      <c r="E453" s="229" t="s">
        <v>21</v>
      </c>
      <c r="F453" s="230" t="s">
        <v>519</v>
      </c>
      <c r="G453" s="228"/>
      <c r="H453" s="231">
        <v>0.85</v>
      </c>
      <c r="I453" s="232"/>
      <c r="J453" s="228"/>
      <c r="K453" s="228"/>
      <c r="L453" s="233"/>
      <c r="M453" s="234"/>
      <c r="N453" s="235"/>
      <c r="O453" s="235"/>
      <c r="P453" s="235"/>
      <c r="Q453" s="235"/>
      <c r="R453" s="235"/>
      <c r="S453" s="235"/>
      <c r="T453" s="236"/>
      <c r="AT453" s="237" t="s">
        <v>145</v>
      </c>
      <c r="AU453" s="237" t="s">
        <v>83</v>
      </c>
      <c r="AV453" s="13" t="s">
        <v>83</v>
      </c>
      <c r="AW453" s="13" t="s">
        <v>35</v>
      </c>
      <c r="AX453" s="13" t="s">
        <v>72</v>
      </c>
      <c r="AY453" s="237" t="s">
        <v>133</v>
      </c>
    </row>
    <row r="454" spans="2:51" s="13" customFormat="1" ht="13.5">
      <c r="B454" s="227"/>
      <c r="C454" s="228"/>
      <c r="D454" s="213" t="s">
        <v>145</v>
      </c>
      <c r="E454" s="229" t="s">
        <v>21</v>
      </c>
      <c r="F454" s="230" t="s">
        <v>520</v>
      </c>
      <c r="G454" s="228"/>
      <c r="H454" s="231">
        <v>0.63</v>
      </c>
      <c r="I454" s="232"/>
      <c r="J454" s="228"/>
      <c r="K454" s="228"/>
      <c r="L454" s="233"/>
      <c r="M454" s="234"/>
      <c r="N454" s="235"/>
      <c r="O454" s="235"/>
      <c r="P454" s="235"/>
      <c r="Q454" s="235"/>
      <c r="R454" s="235"/>
      <c r="S454" s="235"/>
      <c r="T454" s="236"/>
      <c r="AT454" s="237" t="s">
        <v>145</v>
      </c>
      <c r="AU454" s="237" t="s">
        <v>83</v>
      </c>
      <c r="AV454" s="13" t="s">
        <v>83</v>
      </c>
      <c r="AW454" s="13" t="s">
        <v>35</v>
      </c>
      <c r="AX454" s="13" t="s">
        <v>72</v>
      </c>
      <c r="AY454" s="237" t="s">
        <v>133</v>
      </c>
    </row>
    <row r="455" spans="2:51" s="13" customFormat="1" ht="13.5">
      <c r="B455" s="227"/>
      <c r="C455" s="228"/>
      <c r="D455" s="213" t="s">
        <v>145</v>
      </c>
      <c r="E455" s="229" t="s">
        <v>21</v>
      </c>
      <c r="F455" s="230" t="s">
        <v>521</v>
      </c>
      <c r="G455" s="228"/>
      <c r="H455" s="231">
        <v>0.91</v>
      </c>
      <c r="I455" s="232"/>
      <c r="J455" s="228"/>
      <c r="K455" s="228"/>
      <c r="L455" s="233"/>
      <c r="M455" s="234"/>
      <c r="N455" s="235"/>
      <c r="O455" s="235"/>
      <c r="P455" s="235"/>
      <c r="Q455" s="235"/>
      <c r="R455" s="235"/>
      <c r="S455" s="235"/>
      <c r="T455" s="236"/>
      <c r="AT455" s="237" t="s">
        <v>145</v>
      </c>
      <c r="AU455" s="237" t="s">
        <v>83</v>
      </c>
      <c r="AV455" s="13" t="s">
        <v>83</v>
      </c>
      <c r="AW455" s="13" t="s">
        <v>35</v>
      </c>
      <c r="AX455" s="13" t="s">
        <v>72</v>
      </c>
      <c r="AY455" s="237" t="s">
        <v>133</v>
      </c>
    </row>
    <row r="456" spans="2:51" s="14" customFormat="1" ht="13.5">
      <c r="B456" s="238"/>
      <c r="C456" s="239"/>
      <c r="D456" s="213" t="s">
        <v>145</v>
      </c>
      <c r="E456" s="240" t="s">
        <v>21</v>
      </c>
      <c r="F456" s="241" t="s">
        <v>157</v>
      </c>
      <c r="G456" s="239"/>
      <c r="H456" s="242">
        <v>15.82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7"/>
      <c r="AT456" s="248" t="s">
        <v>145</v>
      </c>
      <c r="AU456" s="248" t="s">
        <v>83</v>
      </c>
      <c r="AV456" s="14" t="s">
        <v>158</v>
      </c>
      <c r="AW456" s="14" t="s">
        <v>35</v>
      </c>
      <c r="AX456" s="14" t="s">
        <v>72</v>
      </c>
      <c r="AY456" s="248" t="s">
        <v>133</v>
      </c>
    </row>
    <row r="457" spans="2:51" s="12" customFormat="1" ht="13.5">
      <c r="B457" s="216"/>
      <c r="C457" s="217"/>
      <c r="D457" s="213" t="s">
        <v>145</v>
      </c>
      <c r="E457" s="218" t="s">
        <v>21</v>
      </c>
      <c r="F457" s="219" t="s">
        <v>244</v>
      </c>
      <c r="G457" s="217"/>
      <c r="H457" s="220" t="s">
        <v>21</v>
      </c>
      <c r="I457" s="221"/>
      <c r="J457" s="217"/>
      <c r="K457" s="217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145</v>
      </c>
      <c r="AU457" s="226" t="s">
        <v>83</v>
      </c>
      <c r="AV457" s="12" t="s">
        <v>78</v>
      </c>
      <c r="AW457" s="12" t="s">
        <v>35</v>
      </c>
      <c r="AX457" s="12" t="s">
        <v>72</v>
      </c>
      <c r="AY457" s="226" t="s">
        <v>133</v>
      </c>
    </row>
    <row r="458" spans="2:51" s="13" customFormat="1" ht="13.5">
      <c r="B458" s="227"/>
      <c r="C458" s="228"/>
      <c r="D458" s="213" t="s">
        <v>145</v>
      </c>
      <c r="E458" s="229" t="s">
        <v>21</v>
      </c>
      <c r="F458" s="230" t="s">
        <v>522</v>
      </c>
      <c r="G458" s="228"/>
      <c r="H458" s="231">
        <v>0.635</v>
      </c>
      <c r="I458" s="232"/>
      <c r="J458" s="228"/>
      <c r="K458" s="228"/>
      <c r="L458" s="233"/>
      <c r="M458" s="234"/>
      <c r="N458" s="235"/>
      <c r="O458" s="235"/>
      <c r="P458" s="235"/>
      <c r="Q458" s="235"/>
      <c r="R458" s="235"/>
      <c r="S458" s="235"/>
      <c r="T458" s="236"/>
      <c r="AT458" s="237" t="s">
        <v>145</v>
      </c>
      <c r="AU458" s="237" t="s">
        <v>83</v>
      </c>
      <c r="AV458" s="13" t="s">
        <v>83</v>
      </c>
      <c r="AW458" s="13" t="s">
        <v>35</v>
      </c>
      <c r="AX458" s="13" t="s">
        <v>72</v>
      </c>
      <c r="AY458" s="237" t="s">
        <v>133</v>
      </c>
    </row>
    <row r="459" spans="2:51" s="13" customFormat="1" ht="13.5">
      <c r="B459" s="227"/>
      <c r="C459" s="228"/>
      <c r="D459" s="213" t="s">
        <v>145</v>
      </c>
      <c r="E459" s="229" t="s">
        <v>21</v>
      </c>
      <c r="F459" s="230" t="s">
        <v>523</v>
      </c>
      <c r="G459" s="228"/>
      <c r="H459" s="231">
        <v>0.68</v>
      </c>
      <c r="I459" s="232"/>
      <c r="J459" s="228"/>
      <c r="K459" s="228"/>
      <c r="L459" s="233"/>
      <c r="M459" s="234"/>
      <c r="N459" s="235"/>
      <c r="O459" s="235"/>
      <c r="P459" s="235"/>
      <c r="Q459" s="235"/>
      <c r="R459" s="235"/>
      <c r="S459" s="235"/>
      <c r="T459" s="236"/>
      <c r="AT459" s="237" t="s">
        <v>145</v>
      </c>
      <c r="AU459" s="237" t="s">
        <v>83</v>
      </c>
      <c r="AV459" s="13" t="s">
        <v>83</v>
      </c>
      <c r="AW459" s="13" t="s">
        <v>35</v>
      </c>
      <c r="AX459" s="13" t="s">
        <v>72</v>
      </c>
      <c r="AY459" s="237" t="s">
        <v>133</v>
      </c>
    </row>
    <row r="460" spans="2:51" s="13" customFormat="1" ht="13.5">
      <c r="B460" s="227"/>
      <c r="C460" s="228"/>
      <c r="D460" s="213" t="s">
        <v>145</v>
      </c>
      <c r="E460" s="229" t="s">
        <v>21</v>
      </c>
      <c r="F460" s="230" t="s">
        <v>524</v>
      </c>
      <c r="G460" s="228"/>
      <c r="H460" s="231">
        <v>0.64</v>
      </c>
      <c r="I460" s="232"/>
      <c r="J460" s="228"/>
      <c r="K460" s="228"/>
      <c r="L460" s="233"/>
      <c r="M460" s="234"/>
      <c r="N460" s="235"/>
      <c r="O460" s="235"/>
      <c r="P460" s="235"/>
      <c r="Q460" s="235"/>
      <c r="R460" s="235"/>
      <c r="S460" s="235"/>
      <c r="T460" s="236"/>
      <c r="AT460" s="237" t="s">
        <v>145</v>
      </c>
      <c r="AU460" s="237" t="s">
        <v>83</v>
      </c>
      <c r="AV460" s="13" t="s">
        <v>83</v>
      </c>
      <c r="AW460" s="13" t="s">
        <v>35</v>
      </c>
      <c r="AX460" s="13" t="s">
        <v>72</v>
      </c>
      <c r="AY460" s="237" t="s">
        <v>133</v>
      </c>
    </row>
    <row r="461" spans="2:51" s="13" customFormat="1" ht="13.5">
      <c r="B461" s="227"/>
      <c r="C461" s="228"/>
      <c r="D461" s="213" t="s">
        <v>145</v>
      </c>
      <c r="E461" s="229" t="s">
        <v>21</v>
      </c>
      <c r="F461" s="230" t="s">
        <v>525</v>
      </c>
      <c r="G461" s="228"/>
      <c r="H461" s="231">
        <v>0.62</v>
      </c>
      <c r="I461" s="232"/>
      <c r="J461" s="228"/>
      <c r="K461" s="228"/>
      <c r="L461" s="233"/>
      <c r="M461" s="234"/>
      <c r="N461" s="235"/>
      <c r="O461" s="235"/>
      <c r="P461" s="235"/>
      <c r="Q461" s="235"/>
      <c r="R461" s="235"/>
      <c r="S461" s="235"/>
      <c r="T461" s="236"/>
      <c r="AT461" s="237" t="s">
        <v>145</v>
      </c>
      <c r="AU461" s="237" t="s">
        <v>83</v>
      </c>
      <c r="AV461" s="13" t="s">
        <v>83</v>
      </c>
      <c r="AW461" s="13" t="s">
        <v>35</v>
      </c>
      <c r="AX461" s="13" t="s">
        <v>72</v>
      </c>
      <c r="AY461" s="237" t="s">
        <v>133</v>
      </c>
    </row>
    <row r="462" spans="2:51" s="13" customFormat="1" ht="13.5">
      <c r="B462" s="227"/>
      <c r="C462" s="228"/>
      <c r="D462" s="213" t="s">
        <v>145</v>
      </c>
      <c r="E462" s="229" t="s">
        <v>21</v>
      </c>
      <c r="F462" s="230" t="s">
        <v>526</v>
      </c>
      <c r="G462" s="228"/>
      <c r="H462" s="231">
        <v>0.565</v>
      </c>
      <c r="I462" s="232"/>
      <c r="J462" s="228"/>
      <c r="K462" s="228"/>
      <c r="L462" s="233"/>
      <c r="M462" s="234"/>
      <c r="N462" s="235"/>
      <c r="O462" s="235"/>
      <c r="P462" s="235"/>
      <c r="Q462" s="235"/>
      <c r="R462" s="235"/>
      <c r="S462" s="235"/>
      <c r="T462" s="236"/>
      <c r="AT462" s="237" t="s">
        <v>145</v>
      </c>
      <c r="AU462" s="237" t="s">
        <v>83</v>
      </c>
      <c r="AV462" s="13" t="s">
        <v>83</v>
      </c>
      <c r="AW462" s="13" t="s">
        <v>35</v>
      </c>
      <c r="AX462" s="13" t="s">
        <v>72</v>
      </c>
      <c r="AY462" s="237" t="s">
        <v>133</v>
      </c>
    </row>
    <row r="463" spans="2:51" s="13" customFormat="1" ht="13.5">
      <c r="B463" s="227"/>
      <c r="C463" s="228"/>
      <c r="D463" s="213" t="s">
        <v>145</v>
      </c>
      <c r="E463" s="229" t="s">
        <v>21</v>
      </c>
      <c r="F463" s="230" t="s">
        <v>527</v>
      </c>
      <c r="G463" s="228"/>
      <c r="H463" s="231">
        <v>0.46</v>
      </c>
      <c r="I463" s="232"/>
      <c r="J463" s="228"/>
      <c r="K463" s="228"/>
      <c r="L463" s="233"/>
      <c r="M463" s="234"/>
      <c r="N463" s="235"/>
      <c r="O463" s="235"/>
      <c r="P463" s="235"/>
      <c r="Q463" s="235"/>
      <c r="R463" s="235"/>
      <c r="S463" s="235"/>
      <c r="T463" s="236"/>
      <c r="AT463" s="237" t="s">
        <v>145</v>
      </c>
      <c r="AU463" s="237" t="s">
        <v>83</v>
      </c>
      <c r="AV463" s="13" t="s">
        <v>83</v>
      </c>
      <c r="AW463" s="13" t="s">
        <v>35</v>
      </c>
      <c r="AX463" s="13" t="s">
        <v>72</v>
      </c>
      <c r="AY463" s="237" t="s">
        <v>133</v>
      </c>
    </row>
    <row r="464" spans="2:51" s="14" customFormat="1" ht="13.5">
      <c r="B464" s="238"/>
      <c r="C464" s="239"/>
      <c r="D464" s="213" t="s">
        <v>145</v>
      </c>
      <c r="E464" s="240" t="s">
        <v>21</v>
      </c>
      <c r="F464" s="241" t="s">
        <v>157</v>
      </c>
      <c r="G464" s="239"/>
      <c r="H464" s="242">
        <v>3.6</v>
      </c>
      <c r="I464" s="243"/>
      <c r="J464" s="239"/>
      <c r="K464" s="239"/>
      <c r="L464" s="244"/>
      <c r="M464" s="245"/>
      <c r="N464" s="246"/>
      <c r="O464" s="246"/>
      <c r="P464" s="246"/>
      <c r="Q464" s="246"/>
      <c r="R464" s="246"/>
      <c r="S464" s="246"/>
      <c r="T464" s="247"/>
      <c r="AT464" s="248" t="s">
        <v>145</v>
      </c>
      <c r="AU464" s="248" t="s">
        <v>83</v>
      </c>
      <c r="AV464" s="14" t="s">
        <v>158</v>
      </c>
      <c r="AW464" s="14" t="s">
        <v>35</v>
      </c>
      <c r="AX464" s="14" t="s">
        <v>72</v>
      </c>
      <c r="AY464" s="248" t="s">
        <v>133</v>
      </c>
    </row>
    <row r="465" spans="2:51" s="15" customFormat="1" ht="13.5">
      <c r="B465" s="249"/>
      <c r="C465" s="250"/>
      <c r="D465" s="251" t="s">
        <v>145</v>
      </c>
      <c r="E465" s="252" t="s">
        <v>21</v>
      </c>
      <c r="F465" s="253" t="s">
        <v>166</v>
      </c>
      <c r="G465" s="250"/>
      <c r="H465" s="254">
        <v>19.42</v>
      </c>
      <c r="I465" s="255"/>
      <c r="J465" s="250"/>
      <c r="K465" s="250"/>
      <c r="L465" s="256"/>
      <c r="M465" s="257"/>
      <c r="N465" s="258"/>
      <c r="O465" s="258"/>
      <c r="P465" s="258"/>
      <c r="Q465" s="258"/>
      <c r="R465" s="258"/>
      <c r="S465" s="258"/>
      <c r="T465" s="259"/>
      <c r="AT465" s="260" t="s">
        <v>145</v>
      </c>
      <c r="AU465" s="260" t="s">
        <v>83</v>
      </c>
      <c r="AV465" s="15" t="s">
        <v>141</v>
      </c>
      <c r="AW465" s="15" t="s">
        <v>35</v>
      </c>
      <c r="AX465" s="15" t="s">
        <v>78</v>
      </c>
      <c r="AY465" s="260" t="s">
        <v>133</v>
      </c>
    </row>
    <row r="466" spans="2:65" s="1" customFormat="1" ht="22.5" customHeight="1">
      <c r="B466" s="42"/>
      <c r="C466" s="201" t="s">
        <v>533</v>
      </c>
      <c r="D466" s="201" t="s">
        <v>136</v>
      </c>
      <c r="E466" s="202" t="s">
        <v>534</v>
      </c>
      <c r="F466" s="203" t="s">
        <v>535</v>
      </c>
      <c r="G466" s="204" t="s">
        <v>139</v>
      </c>
      <c r="H466" s="205">
        <v>19.42</v>
      </c>
      <c r="I466" s="206"/>
      <c r="J466" s="207">
        <f>ROUND(I466*H466,2)</f>
        <v>0</v>
      </c>
      <c r="K466" s="203" t="s">
        <v>140</v>
      </c>
      <c r="L466" s="62"/>
      <c r="M466" s="208" t="s">
        <v>21</v>
      </c>
      <c r="N466" s="209" t="s">
        <v>44</v>
      </c>
      <c r="O466" s="43"/>
      <c r="P466" s="210">
        <f>O466*H466</f>
        <v>0</v>
      </c>
      <c r="Q466" s="210">
        <v>0.00072</v>
      </c>
      <c r="R466" s="210">
        <f>Q466*H466</f>
        <v>0.013982400000000002</v>
      </c>
      <c r="S466" s="210">
        <v>0</v>
      </c>
      <c r="T466" s="211">
        <f>S466*H466</f>
        <v>0</v>
      </c>
      <c r="AR466" s="25" t="s">
        <v>317</v>
      </c>
      <c r="AT466" s="25" t="s">
        <v>136</v>
      </c>
      <c r="AU466" s="25" t="s">
        <v>83</v>
      </c>
      <c r="AY466" s="25" t="s">
        <v>133</v>
      </c>
      <c r="BE466" s="212">
        <f>IF(N466="základní",J466,0)</f>
        <v>0</v>
      </c>
      <c r="BF466" s="212">
        <f>IF(N466="snížená",J466,0)</f>
        <v>0</v>
      </c>
      <c r="BG466" s="212">
        <f>IF(N466="zákl. přenesená",J466,0)</f>
        <v>0</v>
      </c>
      <c r="BH466" s="212">
        <f>IF(N466="sníž. přenesená",J466,0)</f>
        <v>0</v>
      </c>
      <c r="BI466" s="212">
        <f>IF(N466="nulová",J466,0)</f>
        <v>0</v>
      </c>
      <c r="BJ466" s="25" t="s">
        <v>83</v>
      </c>
      <c r="BK466" s="212">
        <f>ROUND(I466*H466,2)</f>
        <v>0</v>
      </c>
      <c r="BL466" s="25" t="s">
        <v>317</v>
      </c>
      <c r="BM466" s="25" t="s">
        <v>536</v>
      </c>
    </row>
    <row r="467" spans="2:47" s="1" customFormat="1" ht="27">
      <c r="B467" s="42"/>
      <c r="C467" s="64"/>
      <c r="D467" s="213" t="s">
        <v>143</v>
      </c>
      <c r="E467" s="64"/>
      <c r="F467" s="214" t="s">
        <v>537</v>
      </c>
      <c r="G467" s="64"/>
      <c r="H467" s="64"/>
      <c r="I467" s="169"/>
      <c r="J467" s="64"/>
      <c r="K467" s="64"/>
      <c r="L467" s="62"/>
      <c r="M467" s="215"/>
      <c r="N467" s="43"/>
      <c r="O467" s="43"/>
      <c r="P467" s="43"/>
      <c r="Q467" s="43"/>
      <c r="R467" s="43"/>
      <c r="S467" s="43"/>
      <c r="T467" s="79"/>
      <c r="AT467" s="25" t="s">
        <v>143</v>
      </c>
      <c r="AU467" s="25" t="s">
        <v>83</v>
      </c>
    </row>
    <row r="468" spans="2:51" s="12" customFormat="1" ht="13.5">
      <c r="B468" s="216"/>
      <c r="C468" s="217"/>
      <c r="D468" s="213" t="s">
        <v>145</v>
      </c>
      <c r="E468" s="218" t="s">
        <v>21</v>
      </c>
      <c r="F468" s="219" t="s">
        <v>233</v>
      </c>
      <c r="G468" s="217"/>
      <c r="H468" s="220" t="s">
        <v>21</v>
      </c>
      <c r="I468" s="221"/>
      <c r="J468" s="217"/>
      <c r="K468" s="217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145</v>
      </c>
      <c r="AU468" s="226" t="s">
        <v>83</v>
      </c>
      <c r="AV468" s="12" t="s">
        <v>78</v>
      </c>
      <c r="AW468" s="12" t="s">
        <v>35</v>
      </c>
      <c r="AX468" s="12" t="s">
        <v>72</v>
      </c>
      <c r="AY468" s="226" t="s">
        <v>133</v>
      </c>
    </row>
    <row r="469" spans="2:51" s="13" customFormat="1" ht="13.5">
      <c r="B469" s="227"/>
      <c r="C469" s="228"/>
      <c r="D469" s="213" t="s">
        <v>145</v>
      </c>
      <c r="E469" s="229" t="s">
        <v>21</v>
      </c>
      <c r="F469" s="230" t="s">
        <v>512</v>
      </c>
      <c r="G469" s="228"/>
      <c r="H469" s="231">
        <v>1.32</v>
      </c>
      <c r="I469" s="232"/>
      <c r="J469" s="228"/>
      <c r="K469" s="228"/>
      <c r="L469" s="233"/>
      <c r="M469" s="234"/>
      <c r="N469" s="235"/>
      <c r="O469" s="235"/>
      <c r="P469" s="235"/>
      <c r="Q469" s="235"/>
      <c r="R469" s="235"/>
      <c r="S469" s="235"/>
      <c r="T469" s="236"/>
      <c r="AT469" s="237" t="s">
        <v>145</v>
      </c>
      <c r="AU469" s="237" t="s">
        <v>83</v>
      </c>
      <c r="AV469" s="13" t="s">
        <v>83</v>
      </c>
      <c r="AW469" s="13" t="s">
        <v>35</v>
      </c>
      <c r="AX469" s="13" t="s">
        <v>72</v>
      </c>
      <c r="AY469" s="237" t="s">
        <v>133</v>
      </c>
    </row>
    <row r="470" spans="2:51" s="13" customFormat="1" ht="13.5">
      <c r="B470" s="227"/>
      <c r="C470" s="228"/>
      <c r="D470" s="213" t="s">
        <v>145</v>
      </c>
      <c r="E470" s="229" t="s">
        <v>21</v>
      </c>
      <c r="F470" s="230" t="s">
        <v>513</v>
      </c>
      <c r="G470" s="228"/>
      <c r="H470" s="231">
        <v>1.09</v>
      </c>
      <c r="I470" s="232"/>
      <c r="J470" s="228"/>
      <c r="K470" s="228"/>
      <c r="L470" s="233"/>
      <c r="M470" s="234"/>
      <c r="N470" s="235"/>
      <c r="O470" s="235"/>
      <c r="P470" s="235"/>
      <c r="Q470" s="235"/>
      <c r="R470" s="235"/>
      <c r="S470" s="235"/>
      <c r="T470" s="236"/>
      <c r="AT470" s="237" t="s">
        <v>145</v>
      </c>
      <c r="AU470" s="237" t="s">
        <v>83</v>
      </c>
      <c r="AV470" s="13" t="s">
        <v>83</v>
      </c>
      <c r="AW470" s="13" t="s">
        <v>35</v>
      </c>
      <c r="AX470" s="13" t="s">
        <v>72</v>
      </c>
      <c r="AY470" s="237" t="s">
        <v>133</v>
      </c>
    </row>
    <row r="471" spans="2:51" s="13" customFormat="1" ht="13.5">
      <c r="B471" s="227"/>
      <c r="C471" s="228"/>
      <c r="D471" s="213" t="s">
        <v>145</v>
      </c>
      <c r="E471" s="229" t="s">
        <v>21</v>
      </c>
      <c r="F471" s="230" t="s">
        <v>514</v>
      </c>
      <c r="G471" s="228"/>
      <c r="H471" s="231">
        <v>7.28</v>
      </c>
      <c r="I471" s="232"/>
      <c r="J471" s="228"/>
      <c r="K471" s="228"/>
      <c r="L471" s="233"/>
      <c r="M471" s="234"/>
      <c r="N471" s="235"/>
      <c r="O471" s="235"/>
      <c r="P471" s="235"/>
      <c r="Q471" s="235"/>
      <c r="R471" s="235"/>
      <c r="S471" s="235"/>
      <c r="T471" s="236"/>
      <c r="AT471" s="237" t="s">
        <v>145</v>
      </c>
      <c r="AU471" s="237" t="s">
        <v>83</v>
      </c>
      <c r="AV471" s="13" t="s">
        <v>83</v>
      </c>
      <c r="AW471" s="13" t="s">
        <v>35</v>
      </c>
      <c r="AX471" s="13" t="s">
        <v>72</v>
      </c>
      <c r="AY471" s="237" t="s">
        <v>133</v>
      </c>
    </row>
    <row r="472" spans="2:51" s="13" customFormat="1" ht="13.5">
      <c r="B472" s="227"/>
      <c r="C472" s="228"/>
      <c r="D472" s="213" t="s">
        <v>145</v>
      </c>
      <c r="E472" s="229" t="s">
        <v>21</v>
      </c>
      <c r="F472" s="230" t="s">
        <v>515</v>
      </c>
      <c r="G472" s="228"/>
      <c r="H472" s="231">
        <v>0.455</v>
      </c>
      <c r="I472" s="232"/>
      <c r="J472" s="228"/>
      <c r="K472" s="228"/>
      <c r="L472" s="233"/>
      <c r="M472" s="234"/>
      <c r="N472" s="235"/>
      <c r="O472" s="235"/>
      <c r="P472" s="235"/>
      <c r="Q472" s="235"/>
      <c r="R472" s="235"/>
      <c r="S472" s="235"/>
      <c r="T472" s="236"/>
      <c r="AT472" s="237" t="s">
        <v>145</v>
      </c>
      <c r="AU472" s="237" t="s">
        <v>83</v>
      </c>
      <c r="AV472" s="13" t="s">
        <v>83</v>
      </c>
      <c r="AW472" s="13" t="s">
        <v>35</v>
      </c>
      <c r="AX472" s="13" t="s">
        <v>72</v>
      </c>
      <c r="AY472" s="237" t="s">
        <v>133</v>
      </c>
    </row>
    <row r="473" spans="2:51" s="13" customFormat="1" ht="13.5">
      <c r="B473" s="227"/>
      <c r="C473" s="228"/>
      <c r="D473" s="213" t="s">
        <v>145</v>
      </c>
      <c r="E473" s="229" t="s">
        <v>21</v>
      </c>
      <c r="F473" s="230" t="s">
        <v>516</v>
      </c>
      <c r="G473" s="228"/>
      <c r="H473" s="231">
        <v>0.21</v>
      </c>
      <c r="I473" s="232"/>
      <c r="J473" s="228"/>
      <c r="K473" s="228"/>
      <c r="L473" s="233"/>
      <c r="M473" s="234"/>
      <c r="N473" s="235"/>
      <c r="O473" s="235"/>
      <c r="P473" s="235"/>
      <c r="Q473" s="235"/>
      <c r="R473" s="235"/>
      <c r="S473" s="235"/>
      <c r="T473" s="236"/>
      <c r="AT473" s="237" t="s">
        <v>145</v>
      </c>
      <c r="AU473" s="237" t="s">
        <v>83</v>
      </c>
      <c r="AV473" s="13" t="s">
        <v>83</v>
      </c>
      <c r="AW473" s="13" t="s">
        <v>35</v>
      </c>
      <c r="AX473" s="13" t="s">
        <v>72</v>
      </c>
      <c r="AY473" s="237" t="s">
        <v>133</v>
      </c>
    </row>
    <row r="474" spans="2:51" s="13" customFormat="1" ht="13.5">
      <c r="B474" s="227"/>
      <c r="C474" s="228"/>
      <c r="D474" s="213" t="s">
        <v>145</v>
      </c>
      <c r="E474" s="229" t="s">
        <v>21</v>
      </c>
      <c r="F474" s="230" t="s">
        <v>517</v>
      </c>
      <c r="G474" s="228"/>
      <c r="H474" s="231">
        <v>1.68</v>
      </c>
      <c r="I474" s="232"/>
      <c r="J474" s="228"/>
      <c r="K474" s="228"/>
      <c r="L474" s="233"/>
      <c r="M474" s="234"/>
      <c r="N474" s="235"/>
      <c r="O474" s="235"/>
      <c r="P474" s="235"/>
      <c r="Q474" s="235"/>
      <c r="R474" s="235"/>
      <c r="S474" s="235"/>
      <c r="T474" s="236"/>
      <c r="AT474" s="237" t="s">
        <v>145</v>
      </c>
      <c r="AU474" s="237" t="s">
        <v>83</v>
      </c>
      <c r="AV474" s="13" t="s">
        <v>83</v>
      </c>
      <c r="AW474" s="13" t="s">
        <v>35</v>
      </c>
      <c r="AX474" s="13" t="s">
        <v>72</v>
      </c>
      <c r="AY474" s="237" t="s">
        <v>133</v>
      </c>
    </row>
    <row r="475" spans="2:51" s="13" customFormat="1" ht="13.5">
      <c r="B475" s="227"/>
      <c r="C475" s="228"/>
      <c r="D475" s="213" t="s">
        <v>145</v>
      </c>
      <c r="E475" s="229" t="s">
        <v>21</v>
      </c>
      <c r="F475" s="230" t="s">
        <v>518</v>
      </c>
      <c r="G475" s="228"/>
      <c r="H475" s="231">
        <v>1.395</v>
      </c>
      <c r="I475" s="232"/>
      <c r="J475" s="228"/>
      <c r="K475" s="228"/>
      <c r="L475" s="233"/>
      <c r="M475" s="234"/>
      <c r="N475" s="235"/>
      <c r="O475" s="235"/>
      <c r="P475" s="235"/>
      <c r="Q475" s="235"/>
      <c r="R475" s="235"/>
      <c r="S475" s="235"/>
      <c r="T475" s="236"/>
      <c r="AT475" s="237" t="s">
        <v>145</v>
      </c>
      <c r="AU475" s="237" t="s">
        <v>83</v>
      </c>
      <c r="AV475" s="13" t="s">
        <v>83</v>
      </c>
      <c r="AW475" s="13" t="s">
        <v>35</v>
      </c>
      <c r="AX475" s="13" t="s">
        <v>72</v>
      </c>
      <c r="AY475" s="237" t="s">
        <v>133</v>
      </c>
    </row>
    <row r="476" spans="2:51" s="13" customFormat="1" ht="13.5">
      <c r="B476" s="227"/>
      <c r="C476" s="228"/>
      <c r="D476" s="213" t="s">
        <v>145</v>
      </c>
      <c r="E476" s="229" t="s">
        <v>21</v>
      </c>
      <c r="F476" s="230" t="s">
        <v>519</v>
      </c>
      <c r="G476" s="228"/>
      <c r="H476" s="231">
        <v>0.85</v>
      </c>
      <c r="I476" s="232"/>
      <c r="J476" s="228"/>
      <c r="K476" s="228"/>
      <c r="L476" s="233"/>
      <c r="M476" s="234"/>
      <c r="N476" s="235"/>
      <c r="O476" s="235"/>
      <c r="P476" s="235"/>
      <c r="Q476" s="235"/>
      <c r="R476" s="235"/>
      <c r="S476" s="235"/>
      <c r="T476" s="236"/>
      <c r="AT476" s="237" t="s">
        <v>145</v>
      </c>
      <c r="AU476" s="237" t="s">
        <v>83</v>
      </c>
      <c r="AV476" s="13" t="s">
        <v>83</v>
      </c>
      <c r="AW476" s="13" t="s">
        <v>35</v>
      </c>
      <c r="AX476" s="13" t="s">
        <v>72</v>
      </c>
      <c r="AY476" s="237" t="s">
        <v>133</v>
      </c>
    </row>
    <row r="477" spans="2:51" s="13" customFormat="1" ht="13.5">
      <c r="B477" s="227"/>
      <c r="C477" s="228"/>
      <c r="D477" s="213" t="s">
        <v>145</v>
      </c>
      <c r="E477" s="229" t="s">
        <v>21</v>
      </c>
      <c r="F477" s="230" t="s">
        <v>520</v>
      </c>
      <c r="G477" s="228"/>
      <c r="H477" s="231">
        <v>0.63</v>
      </c>
      <c r="I477" s="232"/>
      <c r="J477" s="228"/>
      <c r="K477" s="228"/>
      <c r="L477" s="233"/>
      <c r="M477" s="234"/>
      <c r="N477" s="235"/>
      <c r="O477" s="235"/>
      <c r="P477" s="235"/>
      <c r="Q477" s="235"/>
      <c r="R477" s="235"/>
      <c r="S477" s="235"/>
      <c r="T477" s="236"/>
      <c r="AT477" s="237" t="s">
        <v>145</v>
      </c>
      <c r="AU477" s="237" t="s">
        <v>83</v>
      </c>
      <c r="AV477" s="13" t="s">
        <v>83</v>
      </c>
      <c r="AW477" s="13" t="s">
        <v>35</v>
      </c>
      <c r="AX477" s="13" t="s">
        <v>72</v>
      </c>
      <c r="AY477" s="237" t="s">
        <v>133</v>
      </c>
    </row>
    <row r="478" spans="2:51" s="13" customFormat="1" ht="13.5">
      <c r="B478" s="227"/>
      <c r="C478" s="228"/>
      <c r="D478" s="213" t="s">
        <v>145</v>
      </c>
      <c r="E478" s="229" t="s">
        <v>21</v>
      </c>
      <c r="F478" s="230" t="s">
        <v>521</v>
      </c>
      <c r="G478" s="228"/>
      <c r="H478" s="231">
        <v>0.91</v>
      </c>
      <c r="I478" s="232"/>
      <c r="J478" s="228"/>
      <c r="K478" s="228"/>
      <c r="L478" s="233"/>
      <c r="M478" s="234"/>
      <c r="N478" s="235"/>
      <c r="O478" s="235"/>
      <c r="P478" s="235"/>
      <c r="Q478" s="235"/>
      <c r="R478" s="235"/>
      <c r="S478" s="235"/>
      <c r="T478" s="236"/>
      <c r="AT478" s="237" t="s">
        <v>145</v>
      </c>
      <c r="AU478" s="237" t="s">
        <v>83</v>
      </c>
      <c r="AV478" s="13" t="s">
        <v>83</v>
      </c>
      <c r="AW478" s="13" t="s">
        <v>35</v>
      </c>
      <c r="AX478" s="13" t="s">
        <v>72</v>
      </c>
      <c r="AY478" s="237" t="s">
        <v>133</v>
      </c>
    </row>
    <row r="479" spans="2:51" s="14" customFormat="1" ht="13.5">
      <c r="B479" s="238"/>
      <c r="C479" s="239"/>
      <c r="D479" s="213" t="s">
        <v>145</v>
      </c>
      <c r="E479" s="240" t="s">
        <v>21</v>
      </c>
      <c r="F479" s="241" t="s">
        <v>157</v>
      </c>
      <c r="G479" s="239"/>
      <c r="H479" s="242">
        <v>15.82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7"/>
      <c r="AT479" s="248" t="s">
        <v>145</v>
      </c>
      <c r="AU479" s="248" t="s">
        <v>83</v>
      </c>
      <c r="AV479" s="14" t="s">
        <v>158</v>
      </c>
      <c r="AW479" s="14" t="s">
        <v>35</v>
      </c>
      <c r="AX479" s="14" t="s">
        <v>72</v>
      </c>
      <c r="AY479" s="248" t="s">
        <v>133</v>
      </c>
    </row>
    <row r="480" spans="2:51" s="12" customFormat="1" ht="13.5">
      <c r="B480" s="216"/>
      <c r="C480" s="217"/>
      <c r="D480" s="213" t="s">
        <v>145</v>
      </c>
      <c r="E480" s="218" t="s">
        <v>21</v>
      </c>
      <c r="F480" s="219" t="s">
        <v>244</v>
      </c>
      <c r="G480" s="217"/>
      <c r="H480" s="220" t="s">
        <v>21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145</v>
      </c>
      <c r="AU480" s="226" t="s">
        <v>83</v>
      </c>
      <c r="AV480" s="12" t="s">
        <v>78</v>
      </c>
      <c r="AW480" s="12" t="s">
        <v>35</v>
      </c>
      <c r="AX480" s="12" t="s">
        <v>72</v>
      </c>
      <c r="AY480" s="226" t="s">
        <v>133</v>
      </c>
    </row>
    <row r="481" spans="2:51" s="13" customFormat="1" ht="13.5">
      <c r="B481" s="227"/>
      <c r="C481" s="228"/>
      <c r="D481" s="213" t="s">
        <v>145</v>
      </c>
      <c r="E481" s="229" t="s">
        <v>21</v>
      </c>
      <c r="F481" s="230" t="s">
        <v>522</v>
      </c>
      <c r="G481" s="228"/>
      <c r="H481" s="231">
        <v>0.635</v>
      </c>
      <c r="I481" s="232"/>
      <c r="J481" s="228"/>
      <c r="K481" s="228"/>
      <c r="L481" s="233"/>
      <c r="M481" s="234"/>
      <c r="N481" s="235"/>
      <c r="O481" s="235"/>
      <c r="P481" s="235"/>
      <c r="Q481" s="235"/>
      <c r="R481" s="235"/>
      <c r="S481" s="235"/>
      <c r="T481" s="236"/>
      <c r="AT481" s="237" t="s">
        <v>145</v>
      </c>
      <c r="AU481" s="237" t="s">
        <v>83</v>
      </c>
      <c r="AV481" s="13" t="s">
        <v>83</v>
      </c>
      <c r="AW481" s="13" t="s">
        <v>35</v>
      </c>
      <c r="AX481" s="13" t="s">
        <v>72</v>
      </c>
      <c r="AY481" s="237" t="s">
        <v>133</v>
      </c>
    </row>
    <row r="482" spans="2:51" s="13" customFormat="1" ht="13.5">
      <c r="B482" s="227"/>
      <c r="C482" s="228"/>
      <c r="D482" s="213" t="s">
        <v>145</v>
      </c>
      <c r="E482" s="229" t="s">
        <v>21</v>
      </c>
      <c r="F482" s="230" t="s">
        <v>523</v>
      </c>
      <c r="G482" s="228"/>
      <c r="H482" s="231">
        <v>0.68</v>
      </c>
      <c r="I482" s="232"/>
      <c r="J482" s="228"/>
      <c r="K482" s="228"/>
      <c r="L482" s="233"/>
      <c r="M482" s="234"/>
      <c r="N482" s="235"/>
      <c r="O482" s="235"/>
      <c r="P482" s="235"/>
      <c r="Q482" s="235"/>
      <c r="R482" s="235"/>
      <c r="S482" s="235"/>
      <c r="T482" s="236"/>
      <c r="AT482" s="237" t="s">
        <v>145</v>
      </c>
      <c r="AU482" s="237" t="s">
        <v>83</v>
      </c>
      <c r="AV482" s="13" t="s">
        <v>83</v>
      </c>
      <c r="AW482" s="13" t="s">
        <v>35</v>
      </c>
      <c r="AX482" s="13" t="s">
        <v>72</v>
      </c>
      <c r="AY482" s="237" t="s">
        <v>133</v>
      </c>
    </row>
    <row r="483" spans="2:51" s="13" customFormat="1" ht="13.5">
      <c r="B483" s="227"/>
      <c r="C483" s="228"/>
      <c r="D483" s="213" t="s">
        <v>145</v>
      </c>
      <c r="E483" s="229" t="s">
        <v>21</v>
      </c>
      <c r="F483" s="230" t="s">
        <v>524</v>
      </c>
      <c r="G483" s="228"/>
      <c r="H483" s="231">
        <v>0.64</v>
      </c>
      <c r="I483" s="232"/>
      <c r="J483" s="228"/>
      <c r="K483" s="228"/>
      <c r="L483" s="233"/>
      <c r="M483" s="234"/>
      <c r="N483" s="235"/>
      <c r="O483" s="235"/>
      <c r="P483" s="235"/>
      <c r="Q483" s="235"/>
      <c r="R483" s="235"/>
      <c r="S483" s="235"/>
      <c r="T483" s="236"/>
      <c r="AT483" s="237" t="s">
        <v>145</v>
      </c>
      <c r="AU483" s="237" t="s">
        <v>83</v>
      </c>
      <c r="AV483" s="13" t="s">
        <v>83</v>
      </c>
      <c r="AW483" s="13" t="s">
        <v>35</v>
      </c>
      <c r="AX483" s="13" t="s">
        <v>72</v>
      </c>
      <c r="AY483" s="237" t="s">
        <v>133</v>
      </c>
    </row>
    <row r="484" spans="2:51" s="13" customFormat="1" ht="13.5">
      <c r="B484" s="227"/>
      <c r="C484" s="228"/>
      <c r="D484" s="213" t="s">
        <v>145</v>
      </c>
      <c r="E484" s="229" t="s">
        <v>21</v>
      </c>
      <c r="F484" s="230" t="s">
        <v>525</v>
      </c>
      <c r="G484" s="228"/>
      <c r="H484" s="231">
        <v>0.62</v>
      </c>
      <c r="I484" s="232"/>
      <c r="J484" s="228"/>
      <c r="K484" s="228"/>
      <c r="L484" s="233"/>
      <c r="M484" s="234"/>
      <c r="N484" s="235"/>
      <c r="O484" s="235"/>
      <c r="P484" s="235"/>
      <c r="Q484" s="235"/>
      <c r="R484" s="235"/>
      <c r="S484" s="235"/>
      <c r="T484" s="236"/>
      <c r="AT484" s="237" t="s">
        <v>145</v>
      </c>
      <c r="AU484" s="237" t="s">
        <v>83</v>
      </c>
      <c r="AV484" s="13" t="s">
        <v>83</v>
      </c>
      <c r="AW484" s="13" t="s">
        <v>35</v>
      </c>
      <c r="AX484" s="13" t="s">
        <v>72</v>
      </c>
      <c r="AY484" s="237" t="s">
        <v>133</v>
      </c>
    </row>
    <row r="485" spans="2:51" s="13" customFormat="1" ht="13.5">
      <c r="B485" s="227"/>
      <c r="C485" s="228"/>
      <c r="D485" s="213" t="s">
        <v>145</v>
      </c>
      <c r="E485" s="229" t="s">
        <v>21</v>
      </c>
      <c r="F485" s="230" t="s">
        <v>526</v>
      </c>
      <c r="G485" s="228"/>
      <c r="H485" s="231">
        <v>0.565</v>
      </c>
      <c r="I485" s="232"/>
      <c r="J485" s="228"/>
      <c r="K485" s="228"/>
      <c r="L485" s="233"/>
      <c r="M485" s="234"/>
      <c r="N485" s="235"/>
      <c r="O485" s="235"/>
      <c r="P485" s="235"/>
      <c r="Q485" s="235"/>
      <c r="R485" s="235"/>
      <c r="S485" s="235"/>
      <c r="T485" s="236"/>
      <c r="AT485" s="237" t="s">
        <v>145</v>
      </c>
      <c r="AU485" s="237" t="s">
        <v>83</v>
      </c>
      <c r="AV485" s="13" t="s">
        <v>83</v>
      </c>
      <c r="AW485" s="13" t="s">
        <v>35</v>
      </c>
      <c r="AX485" s="13" t="s">
        <v>72</v>
      </c>
      <c r="AY485" s="237" t="s">
        <v>133</v>
      </c>
    </row>
    <row r="486" spans="2:51" s="13" customFormat="1" ht="13.5">
      <c r="B486" s="227"/>
      <c r="C486" s="228"/>
      <c r="D486" s="213" t="s">
        <v>145</v>
      </c>
      <c r="E486" s="229" t="s">
        <v>21</v>
      </c>
      <c r="F486" s="230" t="s">
        <v>527</v>
      </c>
      <c r="G486" s="228"/>
      <c r="H486" s="231">
        <v>0.46</v>
      </c>
      <c r="I486" s="232"/>
      <c r="J486" s="228"/>
      <c r="K486" s="228"/>
      <c r="L486" s="233"/>
      <c r="M486" s="234"/>
      <c r="N486" s="235"/>
      <c r="O486" s="235"/>
      <c r="P486" s="235"/>
      <c r="Q486" s="235"/>
      <c r="R486" s="235"/>
      <c r="S486" s="235"/>
      <c r="T486" s="236"/>
      <c r="AT486" s="237" t="s">
        <v>145</v>
      </c>
      <c r="AU486" s="237" t="s">
        <v>83</v>
      </c>
      <c r="AV486" s="13" t="s">
        <v>83</v>
      </c>
      <c r="AW486" s="13" t="s">
        <v>35</v>
      </c>
      <c r="AX486" s="13" t="s">
        <v>72</v>
      </c>
      <c r="AY486" s="237" t="s">
        <v>133</v>
      </c>
    </row>
    <row r="487" spans="2:51" s="14" customFormat="1" ht="13.5">
      <c r="B487" s="238"/>
      <c r="C487" s="239"/>
      <c r="D487" s="213" t="s">
        <v>145</v>
      </c>
      <c r="E487" s="240" t="s">
        <v>21</v>
      </c>
      <c r="F487" s="241" t="s">
        <v>157</v>
      </c>
      <c r="G487" s="239"/>
      <c r="H487" s="242">
        <v>3.6</v>
      </c>
      <c r="I487" s="243"/>
      <c r="J487" s="239"/>
      <c r="K487" s="239"/>
      <c r="L487" s="244"/>
      <c r="M487" s="245"/>
      <c r="N487" s="246"/>
      <c r="O487" s="246"/>
      <c r="P487" s="246"/>
      <c r="Q487" s="246"/>
      <c r="R487" s="246"/>
      <c r="S487" s="246"/>
      <c r="T487" s="247"/>
      <c r="AT487" s="248" t="s">
        <v>145</v>
      </c>
      <c r="AU487" s="248" t="s">
        <v>83</v>
      </c>
      <c r="AV487" s="14" t="s">
        <v>158</v>
      </c>
      <c r="AW487" s="14" t="s">
        <v>35</v>
      </c>
      <c r="AX487" s="14" t="s">
        <v>72</v>
      </c>
      <c r="AY487" s="248" t="s">
        <v>133</v>
      </c>
    </row>
    <row r="488" spans="2:51" s="15" customFormat="1" ht="13.5">
      <c r="B488" s="249"/>
      <c r="C488" s="250"/>
      <c r="D488" s="213" t="s">
        <v>145</v>
      </c>
      <c r="E488" s="264" t="s">
        <v>21</v>
      </c>
      <c r="F488" s="265" t="s">
        <v>166</v>
      </c>
      <c r="G488" s="250"/>
      <c r="H488" s="266">
        <v>19.42</v>
      </c>
      <c r="I488" s="255"/>
      <c r="J488" s="250"/>
      <c r="K488" s="250"/>
      <c r="L488" s="256"/>
      <c r="M488" s="257"/>
      <c r="N488" s="258"/>
      <c r="O488" s="258"/>
      <c r="P488" s="258"/>
      <c r="Q488" s="258"/>
      <c r="R488" s="258"/>
      <c r="S488" s="258"/>
      <c r="T488" s="259"/>
      <c r="AT488" s="260" t="s">
        <v>145</v>
      </c>
      <c r="AU488" s="260" t="s">
        <v>83</v>
      </c>
      <c r="AV488" s="15" t="s">
        <v>141</v>
      </c>
      <c r="AW488" s="15" t="s">
        <v>35</v>
      </c>
      <c r="AX488" s="15" t="s">
        <v>78</v>
      </c>
      <c r="AY488" s="260" t="s">
        <v>133</v>
      </c>
    </row>
    <row r="489" spans="2:63" s="11" customFormat="1" ht="29.85" customHeight="1">
      <c r="B489" s="184"/>
      <c r="C489" s="185"/>
      <c r="D489" s="198" t="s">
        <v>71</v>
      </c>
      <c r="E489" s="199" t="s">
        <v>538</v>
      </c>
      <c r="F489" s="199" t="s">
        <v>539</v>
      </c>
      <c r="G489" s="185"/>
      <c r="H489" s="185"/>
      <c r="I489" s="188"/>
      <c r="J489" s="200">
        <f>BK489</f>
        <v>0</v>
      </c>
      <c r="K489" s="185"/>
      <c r="L489" s="190"/>
      <c r="M489" s="191"/>
      <c r="N489" s="192"/>
      <c r="O489" s="192"/>
      <c r="P489" s="193">
        <f>SUM(P490:P536)</f>
        <v>0</v>
      </c>
      <c r="Q489" s="192"/>
      <c r="R489" s="193">
        <f>SUM(R490:R536)</f>
        <v>0.04703</v>
      </c>
      <c r="S489" s="192"/>
      <c r="T489" s="194">
        <f>SUM(T490:T536)</f>
        <v>0</v>
      </c>
      <c r="AR489" s="195" t="s">
        <v>83</v>
      </c>
      <c r="AT489" s="196" t="s">
        <v>71</v>
      </c>
      <c r="AU489" s="196" t="s">
        <v>78</v>
      </c>
      <c r="AY489" s="195" t="s">
        <v>133</v>
      </c>
      <c r="BK489" s="197">
        <f>SUM(BK490:BK536)</f>
        <v>0</v>
      </c>
    </row>
    <row r="490" spans="2:65" s="1" customFormat="1" ht="22.5" customHeight="1">
      <c r="B490" s="42"/>
      <c r="C490" s="201" t="s">
        <v>540</v>
      </c>
      <c r="D490" s="201" t="s">
        <v>136</v>
      </c>
      <c r="E490" s="202" t="s">
        <v>541</v>
      </c>
      <c r="F490" s="203" t="s">
        <v>542</v>
      </c>
      <c r="G490" s="204" t="s">
        <v>139</v>
      </c>
      <c r="H490" s="205">
        <v>94.06</v>
      </c>
      <c r="I490" s="206"/>
      <c r="J490" s="207">
        <f>ROUND(I490*H490,2)</f>
        <v>0</v>
      </c>
      <c r="K490" s="203" t="s">
        <v>140</v>
      </c>
      <c r="L490" s="62"/>
      <c r="M490" s="208" t="s">
        <v>21</v>
      </c>
      <c r="N490" s="209" t="s">
        <v>44</v>
      </c>
      <c r="O490" s="43"/>
      <c r="P490" s="210">
        <f>O490*H490</f>
        <v>0</v>
      </c>
      <c r="Q490" s="210">
        <v>0.00021</v>
      </c>
      <c r="R490" s="210">
        <f>Q490*H490</f>
        <v>0.019752600000000002</v>
      </c>
      <c r="S490" s="210">
        <v>0</v>
      </c>
      <c r="T490" s="211">
        <f>S490*H490</f>
        <v>0</v>
      </c>
      <c r="AR490" s="25" t="s">
        <v>317</v>
      </c>
      <c r="AT490" s="25" t="s">
        <v>136</v>
      </c>
      <c r="AU490" s="25" t="s">
        <v>83</v>
      </c>
      <c r="AY490" s="25" t="s">
        <v>133</v>
      </c>
      <c r="BE490" s="212">
        <f>IF(N490="základní",J490,0)</f>
        <v>0</v>
      </c>
      <c r="BF490" s="212">
        <f>IF(N490="snížená",J490,0)</f>
        <v>0</v>
      </c>
      <c r="BG490" s="212">
        <f>IF(N490="zákl. přenesená",J490,0)</f>
        <v>0</v>
      </c>
      <c r="BH490" s="212">
        <f>IF(N490="sníž. přenesená",J490,0)</f>
        <v>0</v>
      </c>
      <c r="BI490" s="212">
        <f>IF(N490="nulová",J490,0)</f>
        <v>0</v>
      </c>
      <c r="BJ490" s="25" t="s">
        <v>83</v>
      </c>
      <c r="BK490" s="212">
        <f>ROUND(I490*H490,2)</f>
        <v>0</v>
      </c>
      <c r="BL490" s="25" t="s">
        <v>317</v>
      </c>
      <c r="BM490" s="25" t="s">
        <v>543</v>
      </c>
    </row>
    <row r="491" spans="2:47" s="1" customFormat="1" ht="13.5">
      <c r="B491" s="42"/>
      <c r="C491" s="64"/>
      <c r="D491" s="213" t="s">
        <v>143</v>
      </c>
      <c r="E491" s="64"/>
      <c r="F491" s="214" t="s">
        <v>544</v>
      </c>
      <c r="G491" s="64"/>
      <c r="H491" s="64"/>
      <c r="I491" s="169"/>
      <c r="J491" s="64"/>
      <c r="K491" s="64"/>
      <c r="L491" s="62"/>
      <c r="M491" s="215"/>
      <c r="N491" s="43"/>
      <c r="O491" s="43"/>
      <c r="P491" s="43"/>
      <c r="Q491" s="43"/>
      <c r="R491" s="43"/>
      <c r="S491" s="43"/>
      <c r="T491" s="79"/>
      <c r="AT491" s="25" t="s">
        <v>143</v>
      </c>
      <c r="AU491" s="25" t="s">
        <v>83</v>
      </c>
    </row>
    <row r="492" spans="2:51" s="12" customFormat="1" ht="13.5">
      <c r="B492" s="216"/>
      <c r="C492" s="217"/>
      <c r="D492" s="213" t="s">
        <v>145</v>
      </c>
      <c r="E492" s="218" t="s">
        <v>21</v>
      </c>
      <c r="F492" s="219" t="s">
        <v>146</v>
      </c>
      <c r="G492" s="217"/>
      <c r="H492" s="220" t="s">
        <v>21</v>
      </c>
      <c r="I492" s="221"/>
      <c r="J492" s="217"/>
      <c r="K492" s="217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145</v>
      </c>
      <c r="AU492" s="226" t="s">
        <v>83</v>
      </c>
      <c r="AV492" s="12" t="s">
        <v>78</v>
      </c>
      <c r="AW492" s="12" t="s">
        <v>35</v>
      </c>
      <c r="AX492" s="12" t="s">
        <v>72</v>
      </c>
      <c r="AY492" s="226" t="s">
        <v>133</v>
      </c>
    </row>
    <row r="493" spans="2:51" s="13" customFormat="1" ht="13.5">
      <c r="B493" s="227"/>
      <c r="C493" s="228"/>
      <c r="D493" s="213" t="s">
        <v>145</v>
      </c>
      <c r="E493" s="229" t="s">
        <v>21</v>
      </c>
      <c r="F493" s="230" t="s">
        <v>545</v>
      </c>
      <c r="G493" s="228"/>
      <c r="H493" s="231">
        <v>5.28</v>
      </c>
      <c r="I493" s="232"/>
      <c r="J493" s="228"/>
      <c r="K493" s="228"/>
      <c r="L493" s="233"/>
      <c r="M493" s="234"/>
      <c r="N493" s="235"/>
      <c r="O493" s="235"/>
      <c r="P493" s="235"/>
      <c r="Q493" s="235"/>
      <c r="R493" s="235"/>
      <c r="S493" s="235"/>
      <c r="T493" s="236"/>
      <c r="AT493" s="237" t="s">
        <v>145</v>
      </c>
      <c r="AU493" s="237" t="s">
        <v>83</v>
      </c>
      <c r="AV493" s="13" t="s">
        <v>83</v>
      </c>
      <c r="AW493" s="13" t="s">
        <v>35</v>
      </c>
      <c r="AX493" s="13" t="s">
        <v>72</v>
      </c>
      <c r="AY493" s="237" t="s">
        <v>133</v>
      </c>
    </row>
    <row r="494" spans="2:51" s="13" customFormat="1" ht="13.5">
      <c r="B494" s="227"/>
      <c r="C494" s="228"/>
      <c r="D494" s="213" t="s">
        <v>145</v>
      </c>
      <c r="E494" s="229" t="s">
        <v>21</v>
      </c>
      <c r="F494" s="230" t="s">
        <v>546</v>
      </c>
      <c r="G494" s="228"/>
      <c r="H494" s="231">
        <v>4.36</v>
      </c>
      <c r="I494" s="232"/>
      <c r="J494" s="228"/>
      <c r="K494" s="228"/>
      <c r="L494" s="233"/>
      <c r="M494" s="234"/>
      <c r="N494" s="235"/>
      <c r="O494" s="235"/>
      <c r="P494" s="235"/>
      <c r="Q494" s="235"/>
      <c r="R494" s="235"/>
      <c r="S494" s="235"/>
      <c r="T494" s="236"/>
      <c r="AT494" s="237" t="s">
        <v>145</v>
      </c>
      <c r="AU494" s="237" t="s">
        <v>83</v>
      </c>
      <c r="AV494" s="13" t="s">
        <v>83</v>
      </c>
      <c r="AW494" s="13" t="s">
        <v>35</v>
      </c>
      <c r="AX494" s="13" t="s">
        <v>72</v>
      </c>
      <c r="AY494" s="237" t="s">
        <v>133</v>
      </c>
    </row>
    <row r="495" spans="2:51" s="13" customFormat="1" ht="13.5">
      <c r="B495" s="227"/>
      <c r="C495" s="228"/>
      <c r="D495" s="213" t="s">
        <v>145</v>
      </c>
      <c r="E495" s="229" t="s">
        <v>21</v>
      </c>
      <c r="F495" s="230" t="s">
        <v>547</v>
      </c>
      <c r="G495" s="228"/>
      <c r="H495" s="231">
        <v>29.12</v>
      </c>
      <c r="I495" s="232"/>
      <c r="J495" s="228"/>
      <c r="K495" s="228"/>
      <c r="L495" s="233"/>
      <c r="M495" s="234"/>
      <c r="N495" s="235"/>
      <c r="O495" s="235"/>
      <c r="P495" s="235"/>
      <c r="Q495" s="235"/>
      <c r="R495" s="235"/>
      <c r="S495" s="235"/>
      <c r="T495" s="236"/>
      <c r="AT495" s="237" t="s">
        <v>145</v>
      </c>
      <c r="AU495" s="237" t="s">
        <v>83</v>
      </c>
      <c r="AV495" s="13" t="s">
        <v>83</v>
      </c>
      <c r="AW495" s="13" t="s">
        <v>35</v>
      </c>
      <c r="AX495" s="13" t="s">
        <v>72</v>
      </c>
      <c r="AY495" s="237" t="s">
        <v>133</v>
      </c>
    </row>
    <row r="496" spans="2:51" s="13" customFormat="1" ht="13.5">
      <c r="B496" s="227"/>
      <c r="C496" s="228"/>
      <c r="D496" s="213" t="s">
        <v>145</v>
      </c>
      <c r="E496" s="229" t="s">
        <v>21</v>
      </c>
      <c r="F496" s="230" t="s">
        <v>548</v>
      </c>
      <c r="G496" s="228"/>
      <c r="H496" s="231">
        <v>18.2</v>
      </c>
      <c r="I496" s="232"/>
      <c r="J496" s="228"/>
      <c r="K496" s="228"/>
      <c r="L496" s="233"/>
      <c r="M496" s="234"/>
      <c r="N496" s="235"/>
      <c r="O496" s="235"/>
      <c r="P496" s="235"/>
      <c r="Q496" s="235"/>
      <c r="R496" s="235"/>
      <c r="S496" s="235"/>
      <c r="T496" s="236"/>
      <c r="AT496" s="237" t="s">
        <v>145</v>
      </c>
      <c r="AU496" s="237" t="s">
        <v>83</v>
      </c>
      <c r="AV496" s="13" t="s">
        <v>83</v>
      </c>
      <c r="AW496" s="13" t="s">
        <v>35</v>
      </c>
      <c r="AX496" s="13" t="s">
        <v>72</v>
      </c>
      <c r="AY496" s="237" t="s">
        <v>133</v>
      </c>
    </row>
    <row r="497" spans="2:51" s="13" customFormat="1" ht="13.5">
      <c r="B497" s="227"/>
      <c r="C497" s="228"/>
      <c r="D497" s="213" t="s">
        <v>145</v>
      </c>
      <c r="E497" s="229" t="s">
        <v>21</v>
      </c>
      <c r="F497" s="230" t="s">
        <v>549</v>
      </c>
      <c r="G497" s="228"/>
      <c r="H497" s="231">
        <v>0.84</v>
      </c>
      <c r="I497" s="232"/>
      <c r="J497" s="228"/>
      <c r="K497" s="228"/>
      <c r="L497" s="233"/>
      <c r="M497" s="234"/>
      <c r="N497" s="235"/>
      <c r="O497" s="235"/>
      <c r="P497" s="235"/>
      <c r="Q497" s="235"/>
      <c r="R497" s="235"/>
      <c r="S497" s="235"/>
      <c r="T497" s="236"/>
      <c r="AT497" s="237" t="s">
        <v>145</v>
      </c>
      <c r="AU497" s="237" t="s">
        <v>83</v>
      </c>
      <c r="AV497" s="13" t="s">
        <v>83</v>
      </c>
      <c r="AW497" s="13" t="s">
        <v>35</v>
      </c>
      <c r="AX497" s="13" t="s">
        <v>72</v>
      </c>
      <c r="AY497" s="237" t="s">
        <v>133</v>
      </c>
    </row>
    <row r="498" spans="2:51" s="13" customFormat="1" ht="13.5">
      <c r="B498" s="227"/>
      <c r="C498" s="228"/>
      <c r="D498" s="213" t="s">
        <v>145</v>
      </c>
      <c r="E498" s="229" t="s">
        <v>21</v>
      </c>
      <c r="F498" s="230" t="s">
        <v>550</v>
      </c>
      <c r="G498" s="228"/>
      <c r="H498" s="231">
        <v>6.72</v>
      </c>
      <c r="I498" s="232"/>
      <c r="J498" s="228"/>
      <c r="K498" s="228"/>
      <c r="L498" s="233"/>
      <c r="M498" s="234"/>
      <c r="N498" s="235"/>
      <c r="O498" s="235"/>
      <c r="P498" s="235"/>
      <c r="Q498" s="235"/>
      <c r="R498" s="235"/>
      <c r="S498" s="235"/>
      <c r="T498" s="236"/>
      <c r="AT498" s="237" t="s">
        <v>145</v>
      </c>
      <c r="AU498" s="237" t="s">
        <v>83</v>
      </c>
      <c r="AV498" s="13" t="s">
        <v>83</v>
      </c>
      <c r="AW498" s="13" t="s">
        <v>35</v>
      </c>
      <c r="AX498" s="13" t="s">
        <v>72</v>
      </c>
      <c r="AY498" s="237" t="s">
        <v>133</v>
      </c>
    </row>
    <row r="499" spans="2:51" s="13" customFormat="1" ht="13.5">
      <c r="B499" s="227"/>
      <c r="C499" s="228"/>
      <c r="D499" s="213" t="s">
        <v>145</v>
      </c>
      <c r="E499" s="229" t="s">
        <v>21</v>
      </c>
      <c r="F499" s="230" t="s">
        <v>551</v>
      </c>
      <c r="G499" s="228"/>
      <c r="H499" s="231">
        <v>5.58</v>
      </c>
      <c r="I499" s="232"/>
      <c r="J499" s="228"/>
      <c r="K499" s="228"/>
      <c r="L499" s="233"/>
      <c r="M499" s="234"/>
      <c r="N499" s="235"/>
      <c r="O499" s="235"/>
      <c r="P499" s="235"/>
      <c r="Q499" s="235"/>
      <c r="R499" s="235"/>
      <c r="S499" s="235"/>
      <c r="T499" s="236"/>
      <c r="AT499" s="237" t="s">
        <v>145</v>
      </c>
      <c r="AU499" s="237" t="s">
        <v>83</v>
      </c>
      <c r="AV499" s="13" t="s">
        <v>83</v>
      </c>
      <c r="AW499" s="13" t="s">
        <v>35</v>
      </c>
      <c r="AX499" s="13" t="s">
        <v>72</v>
      </c>
      <c r="AY499" s="237" t="s">
        <v>133</v>
      </c>
    </row>
    <row r="500" spans="2:51" s="13" customFormat="1" ht="13.5">
      <c r="B500" s="227"/>
      <c r="C500" s="228"/>
      <c r="D500" s="213" t="s">
        <v>145</v>
      </c>
      <c r="E500" s="229" t="s">
        <v>21</v>
      </c>
      <c r="F500" s="230" t="s">
        <v>552</v>
      </c>
      <c r="G500" s="228"/>
      <c r="H500" s="231">
        <v>3.4</v>
      </c>
      <c r="I500" s="232"/>
      <c r="J500" s="228"/>
      <c r="K500" s="228"/>
      <c r="L500" s="233"/>
      <c r="M500" s="234"/>
      <c r="N500" s="235"/>
      <c r="O500" s="235"/>
      <c r="P500" s="235"/>
      <c r="Q500" s="235"/>
      <c r="R500" s="235"/>
      <c r="S500" s="235"/>
      <c r="T500" s="236"/>
      <c r="AT500" s="237" t="s">
        <v>145</v>
      </c>
      <c r="AU500" s="237" t="s">
        <v>83</v>
      </c>
      <c r="AV500" s="13" t="s">
        <v>83</v>
      </c>
      <c r="AW500" s="13" t="s">
        <v>35</v>
      </c>
      <c r="AX500" s="13" t="s">
        <v>72</v>
      </c>
      <c r="AY500" s="237" t="s">
        <v>133</v>
      </c>
    </row>
    <row r="501" spans="2:51" s="13" customFormat="1" ht="13.5">
      <c r="B501" s="227"/>
      <c r="C501" s="228"/>
      <c r="D501" s="213" t="s">
        <v>145</v>
      </c>
      <c r="E501" s="229" t="s">
        <v>21</v>
      </c>
      <c r="F501" s="230" t="s">
        <v>553</v>
      </c>
      <c r="G501" s="228"/>
      <c r="H501" s="231">
        <v>2.52</v>
      </c>
      <c r="I501" s="232"/>
      <c r="J501" s="228"/>
      <c r="K501" s="228"/>
      <c r="L501" s="233"/>
      <c r="M501" s="234"/>
      <c r="N501" s="235"/>
      <c r="O501" s="235"/>
      <c r="P501" s="235"/>
      <c r="Q501" s="235"/>
      <c r="R501" s="235"/>
      <c r="S501" s="235"/>
      <c r="T501" s="236"/>
      <c r="AT501" s="237" t="s">
        <v>145</v>
      </c>
      <c r="AU501" s="237" t="s">
        <v>83</v>
      </c>
      <c r="AV501" s="13" t="s">
        <v>83</v>
      </c>
      <c r="AW501" s="13" t="s">
        <v>35</v>
      </c>
      <c r="AX501" s="13" t="s">
        <v>72</v>
      </c>
      <c r="AY501" s="237" t="s">
        <v>133</v>
      </c>
    </row>
    <row r="502" spans="2:51" s="13" customFormat="1" ht="13.5">
      <c r="B502" s="227"/>
      <c r="C502" s="228"/>
      <c r="D502" s="213" t="s">
        <v>145</v>
      </c>
      <c r="E502" s="229" t="s">
        <v>21</v>
      </c>
      <c r="F502" s="230" t="s">
        <v>554</v>
      </c>
      <c r="G502" s="228"/>
      <c r="H502" s="231">
        <v>3.64</v>
      </c>
      <c r="I502" s="232"/>
      <c r="J502" s="228"/>
      <c r="K502" s="228"/>
      <c r="L502" s="233"/>
      <c r="M502" s="234"/>
      <c r="N502" s="235"/>
      <c r="O502" s="235"/>
      <c r="P502" s="235"/>
      <c r="Q502" s="235"/>
      <c r="R502" s="235"/>
      <c r="S502" s="235"/>
      <c r="T502" s="236"/>
      <c r="AT502" s="237" t="s">
        <v>145</v>
      </c>
      <c r="AU502" s="237" t="s">
        <v>83</v>
      </c>
      <c r="AV502" s="13" t="s">
        <v>83</v>
      </c>
      <c r="AW502" s="13" t="s">
        <v>35</v>
      </c>
      <c r="AX502" s="13" t="s">
        <v>72</v>
      </c>
      <c r="AY502" s="237" t="s">
        <v>133</v>
      </c>
    </row>
    <row r="503" spans="2:51" s="14" customFormat="1" ht="13.5">
      <c r="B503" s="238"/>
      <c r="C503" s="239"/>
      <c r="D503" s="213" t="s">
        <v>145</v>
      </c>
      <c r="E503" s="240" t="s">
        <v>21</v>
      </c>
      <c r="F503" s="241" t="s">
        <v>157</v>
      </c>
      <c r="G503" s="239"/>
      <c r="H503" s="242">
        <v>79.66</v>
      </c>
      <c r="I503" s="243"/>
      <c r="J503" s="239"/>
      <c r="K503" s="239"/>
      <c r="L503" s="244"/>
      <c r="M503" s="245"/>
      <c r="N503" s="246"/>
      <c r="O503" s="246"/>
      <c r="P503" s="246"/>
      <c r="Q503" s="246"/>
      <c r="R503" s="246"/>
      <c r="S503" s="246"/>
      <c r="T503" s="247"/>
      <c r="AT503" s="248" t="s">
        <v>145</v>
      </c>
      <c r="AU503" s="248" t="s">
        <v>83</v>
      </c>
      <c r="AV503" s="14" t="s">
        <v>158</v>
      </c>
      <c r="AW503" s="14" t="s">
        <v>35</v>
      </c>
      <c r="AX503" s="14" t="s">
        <v>72</v>
      </c>
      <c r="AY503" s="248" t="s">
        <v>133</v>
      </c>
    </row>
    <row r="504" spans="2:51" s="12" customFormat="1" ht="13.5">
      <c r="B504" s="216"/>
      <c r="C504" s="217"/>
      <c r="D504" s="213" t="s">
        <v>145</v>
      </c>
      <c r="E504" s="218" t="s">
        <v>21</v>
      </c>
      <c r="F504" s="219" t="s">
        <v>159</v>
      </c>
      <c r="G504" s="217"/>
      <c r="H504" s="220" t="s">
        <v>21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145</v>
      </c>
      <c r="AU504" s="226" t="s">
        <v>83</v>
      </c>
      <c r="AV504" s="12" t="s">
        <v>78</v>
      </c>
      <c r="AW504" s="12" t="s">
        <v>35</v>
      </c>
      <c r="AX504" s="12" t="s">
        <v>72</v>
      </c>
      <c r="AY504" s="226" t="s">
        <v>133</v>
      </c>
    </row>
    <row r="505" spans="2:51" s="13" customFormat="1" ht="13.5">
      <c r="B505" s="227"/>
      <c r="C505" s="228"/>
      <c r="D505" s="213" t="s">
        <v>145</v>
      </c>
      <c r="E505" s="229" t="s">
        <v>21</v>
      </c>
      <c r="F505" s="230" t="s">
        <v>555</v>
      </c>
      <c r="G505" s="228"/>
      <c r="H505" s="231">
        <v>2.54</v>
      </c>
      <c r="I505" s="232"/>
      <c r="J505" s="228"/>
      <c r="K505" s="228"/>
      <c r="L505" s="233"/>
      <c r="M505" s="234"/>
      <c r="N505" s="235"/>
      <c r="O505" s="235"/>
      <c r="P505" s="235"/>
      <c r="Q505" s="235"/>
      <c r="R505" s="235"/>
      <c r="S505" s="235"/>
      <c r="T505" s="236"/>
      <c r="AT505" s="237" t="s">
        <v>145</v>
      </c>
      <c r="AU505" s="237" t="s">
        <v>83</v>
      </c>
      <c r="AV505" s="13" t="s">
        <v>83</v>
      </c>
      <c r="AW505" s="13" t="s">
        <v>35</v>
      </c>
      <c r="AX505" s="13" t="s">
        <v>72</v>
      </c>
      <c r="AY505" s="237" t="s">
        <v>133</v>
      </c>
    </row>
    <row r="506" spans="2:51" s="13" customFormat="1" ht="13.5">
      <c r="B506" s="227"/>
      <c r="C506" s="228"/>
      <c r="D506" s="213" t="s">
        <v>145</v>
      </c>
      <c r="E506" s="229" t="s">
        <v>21</v>
      </c>
      <c r="F506" s="230" t="s">
        <v>556</v>
      </c>
      <c r="G506" s="228"/>
      <c r="H506" s="231">
        <v>2.72</v>
      </c>
      <c r="I506" s="232"/>
      <c r="J506" s="228"/>
      <c r="K506" s="228"/>
      <c r="L506" s="233"/>
      <c r="M506" s="234"/>
      <c r="N506" s="235"/>
      <c r="O506" s="235"/>
      <c r="P506" s="235"/>
      <c r="Q506" s="235"/>
      <c r="R506" s="235"/>
      <c r="S506" s="235"/>
      <c r="T506" s="236"/>
      <c r="AT506" s="237" t="s">
        <v>145</v>
      </c>
      <c r="AU506" s="237" t="s">
        <v>83</v>
      </c>
      <c r="AV506" s="13" t="s">
        <v>83</v>
      </c>
      <c r="AW506" s="13" t="s">
        <v>35</v>
      </c>
      <c r="AX506" s="13" t="s">
        <v>72</v>
      </c>
      <c r="AY506" s="237" t="s">
        <v>133</v>
      </c>
    </row>
    <row r="507" spans="2:51" s="13" customFormat="1" ht="13.5">
      <c r="B507" s="227"/>
      <c r="C507" s="228"/>
      <c r="D507" s="213" t="s">
        <v>145</v>
      </c>
      <c r="E507" s="229" t="s">
        <v>21</v>
      </c>
      <c r="F507" s="230" t="s">
        <v>557</v>
      </c>
      <c r="G507" s="228"/>
      <c r="H507" s="231">
        <v>2.56</v>
      </c>
      <c r="I507" s="232"/>
      <c r="J507" s="228"/>
      <c r="K507" s="228"/>
      <c r="L507" s="233"/>
      <c r="M507" s="234"/>
      <c r="N507" s="235"/>
      <c r="O507" s="235"/>
      <c r="P507" s="235"/>
      <c r="Q507" s="235"/>
      <c r="R507" s="235"/>
      <c r="S507" s="235"/>
      <c r="T507" s="236"/>
      <c r="AT507" s="237" t="s">
        <v>145</v>
      </c>
      <c r="AU507" s="237" t="s">
        <v>83</v>
      </c>
      <c r="AV507" s="13" t="s">
        <v>83</v>
      </c>
      <c r="AW507" s="13" t="s">
        <v>35</v>
      </c>
      <c r="AX507" s="13" t="s">
        <v>72</v>
      </c>
      <c r="AY507" s="237" t="s">
        <v>133</v>
      </c>
    </row>
    <row r="508" spans="2:51" s="13" customFormat="1" ht="13.5">
      <c r="B508" s="227"/>
      <c r="C508" s="228"/>
      <c r="D508" s="213" t="s">
        <v>145</v>
      </c>
      <c r="E508" s="229" t="s">
        <v>21</v>
      </c>
      <c r="F508" s="230" t="s">
        <v>558</v>
      </c>
      <c r="G508" s="228"/>
      <c r="H508" s="231">
        <v>2.48</v>
      </c>
      <c r="I508" s="232"/>
      <c r="J508" s="228"/>
      <c r="K508" s="228"/>
      <c r="L508" s="233"/>
      <c r="M508" s="234"/>
      <c r="N508" s="235"/>
      <c r="O508" s="235"/>
      <c r="P508" s="235"/>
      <c r="Q508" s="235"/>
      <c r="R508" s="235"/>
      <c r="S508" s="235"/>
      <c r="T508" s="236"/>
      <c r="AT508" s="237" t="s">
        <v>145</v>
      </c>
      <c r="AU508" s="237" t="s">
        <v>83</v>
      </c>
      <c r="AV508" s="13" t="s">
        <v>83</v>
      </c>
      <c r="AW508" s="13" t="s">
        <v>35</v>
      </c>
      <c r="AX508" s="13" t="s">
        <v>72</v>
      </c>
      <c r="AY508" s="237" t="s">
        <v>133</v>
      </c>
    </row>
    <row r="509" spans="2:51" s="13" customFormat="1" ht="13.5">
      <c r="B509" s="227"/>
      <c r="C509" s="228"/>
      <c r="D509" s="213" t="s">
        <v>145</v>
      </c>
      <c r="E509" s="229" t="s">
        <v>21</v>
      </c>
      <c r="F509" s="230" t="s">
        <v>559</v>
      </c>
      <c r="G509" s="228"/>
      <c r="H509" s="231">
        <v>2.26</v>
      </c>
      <c r="I509" s="232"/>
      <c r="J509" s="228"/>
      <c r="K509" s="228"/>
      <c r="L509" s="233"/>
      <c r="M509" s="234"/>
      <c r="N509" s="235"/>
      <c r="O509" s="235"/>
      <c r="P509" s="235"/>
      <c r="Q509" s="235"/>
      <c r="R509" s="235"/>
      <c r="S509" s="235"/>
      <c r="T509" s="236"/>
      <c r="AT509" s="237" t="s">
        <v>145</v>
      </c>
      <c r="AU509" s="237" t="s">
        <v>83</v>
      </c>
      <c r="AV509" s="13" t="s">
        <v>83</v>
      </c>
      <c r="AW509" s="13" t="s">
        <v>35</v>
      </c>
      <c r="AX509" s="13" t="s">
        <v>72</v>
      </c>
      <c r="AY509" s="237" t="s">
        <v>133</v>
      </c>
    </row>
    <row r="510" spans="2:51" s="13" customFormat="1" ht="13.5">
      <c r="B510" s="227"/>
      <c r="C510" s="228"/>
      <c r="D510" s="213" t="s">
        <v>145</v>
      </c>
      <c r="E510" s="229" t="s">
        <v>21</v>
      </c>
      <c r="F510" s="230" t="s">
        <v>560</v>
      </c>
      <c r="G510" s="228"/>
      <c r="H510" s="231">
        <v>1.84</v>
      </c>
      <c r="I510" s="232"/>
      <c r="J510" s="228"/>
      <c r="K510" s="228"/>
      <c r="L510" s="233"/>
      <c r="M510" s="234"/>
      <c r="N510" s="235"/>
      <c r="O510" s="235"/>
      <c r="P510" s="235"/>
      <c r="Q510" s="235"/>
      <c r="R510" s="235"/>
      <c r="S510" s="235"/>
      <c r="T510" s="236"/>
      <c r="AT510" s="237" t="s">
        <v>145</v>
      </c>
      <c r="AU510" s="237" t="s">
        <v>83</v>
      </c>
      <c r="AV510" s="13" t="s">
        <v>83</v>
      </c>
      <c r="AW510" s="13" t="s">
        <v>35</v>
      </c>
      <c r="AX510" s="13" t="s">
        <v>72</v>
      </c>
      <c r="AY510" s="237" t="s">
        <v>133</v>
      </c>
    </row>
    <row r="511" spans="2:51" s="14" customFormat="1" ht="13.5">
      <c r="B511" s="238"/>
      <c r="C511" s="239"/>
      <c r="D511" s="213" t="s">
        <v>145</v>
      </c>
      <c r="E511" s="240" t="s">
        <v>21</v>
      </c>
      <c r="F511" s="241" t="s">
        <v>157</v>
      </c>
      <c r="G511" s="239"/>
      <c r="H511" s="242">
        <v>14.4</v>
      </c>
      <c r="I511" s="243"/>
      <c r="J511" s="239"/>
      <c r="K511" s="239"/>
      <c r="L511" s="244"/>
      <c r="M511" s="245"/>
      <c r="N511" s="246"/>
      <c r="O511" s="246"/>
      <c r="P511" s="246"/>
      <c r="Q511" s="246"/>
      <c r="R511" s="246"/>
      <c r="S511" s="246"/>
      <c r="T511" s="247"/>
      <c r="AT511" s="248" t="s">
        <v>145</v>
      </c>
      <c r="AU511" s="248" t="s">
        <v>83</v>
      </c>
      <c r="AV511" s="14" t="s">
        <v>158</v>
      </c>
      <c r="AW511" s="14" t="s">
        <v>35</v>
      </c>
      <c r="AX511" s="14" t="s">
        <v>72</v>
      </c>
      <c r="AY511" s="248" t="s">
        <v>133</v>
      </c>
    </row>
    <row r="512" spans="2:51" s="15" customFormat="1" ht="13.5">
      <c r="B512" s="249"/>
      <c r="C512" s="250"/>
      <c r="D512" s="251" t="s">
        <v>145</v>
      </c>
      <c r="E512" s="252" t="s">
        <v>21</v>
      </c>
      <c r="F512" s="253" t="s">
        <v>166</v>
      </c>
      <c r="G512" s="250"/>
      <c r="H512" s="254">
        <v>94.06</v>
      </c>
      <c r="I512" s="255"/>
      <c r="J512" s="250"/>
      <c r="K512" s="250"/>
      <c r="L512" s="256"/>
      <c r="M512" s="257"/>
      <c r="N512" s="258"/>
      <c r="O512" s="258"/>
      <c r="P512" s="258"/>
      <c r="Q512" s="258"/>
      <c r="R512" s="258"/>
      <c r="S512" s="258"/>
      <c r="T512" s="259"/>
      <c r="AT512" s="260" t="s">
        <v>145</v>
      </c>
      <c r="AU512" s="260" t="s">
        <v>83</v>
      </c>
      <c r="AV512" s="15" t="s">
        <v>141</v>
      </c>
      <c r="AW512" s="15" t="s">
        <v>35</v>
      </c>
      <c r="AX512" s="15" t="s">
        <v>78</v>
      </c>
      <c r="AY512" s="260" t="s">
        <v>133</v>
      </c>
    </row>
    <row r="513" spans="2:65" s="1" customFormat="1" ht="31.5" customHeight="1">
      <c r="B513" s="42"/>
      <c r="C513" s="201" t="s">
        <v>561</v>
      </c>
      <c r="D513" s="201" t="s">
        <v>136</v>
      </c>
      <c r="E513" s="202" t="s">
        <v>562</v>
      </c>
      <c r="F513" s="203" t="s">
        <v>563</v>
      </c>
      <c r="G513" s="204" t="s">
        <v>139</v>
      </c>
      <c r="H513" s="205">
        <v>94.06</v>
      </c>
      <c r="I513" s="206"/>
      <c r="J513" s="207">
        <f>ROUND(I513*H513,2)</f>
        <v>0</v>
      </c>
      <c r="K513" s="203" t="s">
        <v>140</v>
      </c>
      <c r="L513" s="62"/>
      <c r="M513" s="208" t="s">
        <v>21</v>
      </c>
      <c r="N513" s="209" t="s">
        <v>44</v>
      </c>
      <c r="O513" s="43"/>
      <c r="P513" s="210">
        <f>O513*H513</f>
        <v>0</v>
      </c>
      <c r="Q513" s="210">
        <v>0.00029</v>
      </c>
      <c r="R513" s="210">
        <f>Q513*H513</f>
        <v>0.0272774</v>
      </c>
      <c r="S513" s="210">
        <v>0</v>
      </c>
      <c r="T513" s="211">
        <f>S513*H513</f>
        <v>0</v>
      </c>
      <c r="AR513" s="25" t="s">
        <v>317</v>
      </c>
      <c r="AT513" s="25" t="s">
        <v>136</v>
      </c>
      <c r="AU513" s="25" t="s">
        <v>83</v>
      </c>
      <c r="AY513" s="25" t="s">
        <v>133</v>
      </c>
      <c r="BE513" s="212">
        <f>IF(N513="základní",J513,0)</f>
        <v>0</v>
      </c>
      <c r="BF513" s="212">
        <f>IF(N513="snížená",J513,0)</f>
        <v>0</v>
      </c>
      <c r="BG513" s="212">
        <f>IF(N513="zákl. přenesená",J513,0)</f>
        <v>0</v>
      </c>
      <c r="BH513" s="212">
        <f>IF(N513="sníž. přenesená",J513,0)</f>
        <v>0</v>
      </c>
      <c r="BI513" s="212">
        <f>IF(N513="nulová",J513,0)</f>
        <v>0</v>
      </c>
      <c r="BJ513" s="25" t="s">
        <v>83</v>
      </c>
      <c r="BK513" s="212">
        <f>ROUND(I513*H513,2)</f>
        <v>0</v>
      </c>
      <c r="BL513" s="25" t="s">
        <v>317</v>
      </c>
      <c r="BM513" s="25" t="s">
        <v>564</v>
      </c>
    </row>
    <row r="514" spans="2:47" s="1" customFormat="1" ht="27">
      <c r="B514" s="42"/>
      <c r="C514" s="64"/>
      <c r="D514" s="213" t="s">
        <v>143</v>
      </c>
      <c r="E514" s="64"/>
      <c r="F514" s="214" t="s">
        <v>565</v>
      </c>
      <c r="G514" s="64"/>
      <c r="H514" s="64"/>
      <c r="I514" s="169"/>
      <c r="J514" s="64"/>
      <c r="K514" s="64"/>
      <c r="L514" s="62"/>
      <c r="M514" s="215"/>
      <c r="N514" s="43"/>
      <c r="O514" s="43"/>
      <c r="P514" s="43"/>
      <c r="Q514" s="43"/>
      <c r="R514" s="43"/>
      <c r="S514" s="43"/>
      <c r="T514" s="79"/>
      <c r="AT514" s="25" t="s">
        <v>143</v>
      </c>
      <c r="AU514" s="25" t="s">
        <v>83</v>
      </c>
    </row>
    <row r="515" spans="2:47" s="1" customFormat="1" ht="27">
      <c r="B515" s="42"/>
      <c r="C515" s="64"/>
      <c r="D515" s="213" t="s">
        <v>377</v>
      </c>
      <c r="E515" s="64"/>
      <c r="F515" s="280" t="s">
        <v>566</v>
      </c>
      <c r="G515" s="64"/>
      <c r="H515" s="64"/>
      <c r="I515" s="169"/>
      <c r="J515" s="64"/>
      <c r="K515" s="64"/>
      <c r="L515" s="62"/>
      <c r="M515" s="215"/>
      <c r="N515" s="43"/>
      <c r="O515" s="43"/>
      <c r="P515" s="43"/>
      <c r="Q515" s="43"/>
      <c r="R515" s="43"/>
      <c r="S515" s="43"/>
      <c r="T515" s="79"/>
      <c r="AT515" s="25" t="s">
        <v>377</v>
      </c>
      <c r="AU515" s="25" t="s">
        <v>83</v>
      </c>
    </row>
    <row r="516" spans="2:51" s="12" customFormat="1" ht="13.5">
      <c r="B516" s="216"/>
      <c r="C516" s="217"/>
      <c r="D516" s="213" t="s">
        <v>145</v>
      </c>
      <c r="E516" s="218" t="s">
        <v>21</v>
      </c>
      <c r="F516" s="219" t="s">
        <v>146</v>
      </c>
      <c r="G516" s="217"/>
      <c r="H516" s="220" t="s">
        <v>21</v>
      </c>
      <c r="I516" s="221"/>
      <c r="J516" s="217"/>
      <c r="K516" s="217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145</v>
      </c>
      <c r="AU516" s="226" t="s">
        <v>83</v>
      </c>
      <c r="AV516" s="12" t="s">
        <v>78</v>
      </c>
      <c r="AW516" s="12" t="s">
        <v>35</v>
      </c>
      <c r="AX516" s="12" t="s">
        <v>72</v>
      </c>
      <c r="AY516" s="226" t="s">
        <v>133</v>
      </c>
    </row>
    <row r="517" spans="2:51" s="13" customFormat="1" ht="13.5">
      <c r="B517" s="227"/>
      <c r="C517" s="228"/>
      <c r="D517" s="213" t="s">
        <v>145</v>
      </c>
      <c r="E517" s="229" t="s">
        <v>21</v>
      </c>
      <c r="F517" s="230" t="s">
        <v>545</v>
      </c>
      <c r="G517" s="228"/>
      <c r="H517" s="231">
        <v>5.28</v>
      </c>
      <c r="I517" s="232"/>
      <c r="J517" s="228"/>
      <c r="K517" s="228"/>
      <c r="L517" s="233"/>
      <c r="M517" s="234"/>
      <c r="N517" s="235"/>
      <c r="O517" s="235"/>
      <c r="P517" s="235"/>
      <c r="Q517" s="235"/>
      <c r="R517" s="235"/>
      <c r="S517" s="235"/>
      <c r="T517" s="236"/>
      <c r="AT517" s="237" t="s">
        <v>145</v>
      </c>
      <c r="AU517" s="237" t="s">
        <v>83</v>
      </c>
      <c r="AV517" s="13" t="s">
        <v>83</v>
      </c>
      <c r="AW517" s="13" t="s">
        <v>35</v>
      </c>
      <c r="AX517" s="13" t="s">
        <v>72</v>
      </c>
      <c r="AY517" s="237" t="s">
        <v>133</v>
      </c>
    </row>
    <row r="518" spans="2:51" s="13" customFormat="1" ht="13.5">
      <c r="B518" s="227"/>
      <c r="C518" s="228"/>
      <c r="D518" s="213" t="s">
        <v>145</v>
      </c>
      <c r="E518" s="229" t="s">
        <v>21</v>
      </c>
      <c r="F518" s="230" t="s">
        <v>546</v>
      </c>
      <c r="G518" s="228"/>
      <c r="H518" s="231">
        <v>4.36</v>
      </c>
      <c r="I518" s="232"/>
      <c r="J518" s="228"/>
      <c r="K518" s="228"/>
      <c r="L518" s="233"/>
      <c r="M518" s="234"/>
      <c r="N518" s="235"/>
      <c r="O518" s="235"/>
      <c r="P518" s="235"/>
      <c r="Q518" s="235"/>
      <c r="R518" s="235"/>
      <c r="S518" s="235"/>
      <c r="T518" s="236"/>
      <c r="AT518" s="237" t="s">
        <v>145</v>
      </c>
      <c r="AU518" s="237" t="s">
        <v>83</v>
      </c>
      <c r="AV518" s="13" t="s">
        <v>83</v>
      </c>
      <c r="AW518" s="13" t="s">
        <v>35</v>
      </c>
      <c r="AX518" s="13" t="s">
        <v>72</v>
      </c>
      <c r="AY518" s="237" t="s">
        <v>133</v>
      </c>
    </row>
    <row r="519" spans="2:51" s="13" customFormat="1" ht="13.5">
      <c r="B519" s="227"/>
      <c r="C519" s="228"/>
      <c r="D519" s="213" t="s">
        <v>145</v>
      </c>
      <c r="E519" s="229" t="s">
        <v>21</v>
      </c>
      <c r="F519" s="230" t="s">
        <v>547</v>
      </c>
      <c r="G519" s="228"/>
      <c r="H519" s="231">
        <v>29.12</v>
      </c>
      <c r="I519" s="232"/>
      <c r="J519" s="228"/>
      <c r="K519" s="228"/>
      <c r="L519" s="233"/>
      <c r="M519" s="234"/>
      <c r="N519" s="235"/>
      <c r="O519" s="235"/>
      <c r="P519" s="235"/>
      <c r="Q519" s="235"/>
      <c r="R519" s="235"/>
      <c r="S519" s="235"/>
      <c r="T519" s="236"/>
      <c r="AT519" s="237" t="s">
        <v>145</v>
      </c>
      <c r="AU519" s="237" t="s">
        <v>83</v>
      </c>
      <c r="AV519" s="13" t="s">
        <v>83</v>
      </c>
      <c r="AW519" s="13" t="s">
        <v>35</v>
      </c>
      <c r="AX519" s="13" t="s">
        <v>72</v>
      </c>
      <c r="AY519" s="237" t="s">
        <v>133</v>
      </c>
    </row>
    <row r="520" spans="2:51" s="13" customFormat="1" ht="13.5">
      <c r="B520" s="227"/>
      <c r="C520" s="228"/>
      <c r="D520" s="213" t="s">
        <v>145</v>
      </c>
      <c r="E520" s="229" t="s">
        <v>21</v>
      </c>
      <c r="F520" s="230" t="s">
        <v>548</v>
      </c>
      <c r="G520" s="228"/>
      <c r="H520" s="231">
        <v>18.2</v>
      </c>
      <c r="I520" s="232"/>
      <c r="J520" s="228"/>
      <c r="K520" s="228"/>
      <c r="L520" s="233"/>
      <c r="M520" s="234"/>
      <c r="N520" s="235"/>
      <c r="O520" s="235"/>
      <c r="P520" s="235"/>
      <c r="Q520" s="235"/>
      <c r="R520" s="235"/>
      <c r="S520" s="235"/>
      <c r="T520" s="236"/>
      <c r="AT520" s="237" t="s">
        <v>145</v>
      </c>
      <c r="AU520" s="237" t="s">
        <v>83</v>
      </c>
      <c r="AV520" s="13" t="s">
        <v>83</v>
      </c>
      <c r="AW520" s="13" t="s">
        <v>35</v>
      </c>
      <c r="AX520" s="13" t="s">
        <v>72</v>
      </c>
      <c r="AY520" s="237" t="s">
        <v>133</v>
      </c>
    </row>
    <row r="521" spans="2:51" s="13" customFormat="1" ht="13.5">
      <c r="B521" s="227"/>
      <c r="C521" s="228"/>
      <c r="D521" s="213" t="s">
        <v>145</v>
      </c>
      <c r="E521" s="229" t="s">
        <v>21</v>
      </c>
      <c r="F521" s="230" t="s">
        <v>549</v>
      </c>
      <c r="G521" s="228"/>
      <c r="H521" s="231">
        <v>0.84</v>
      </c>
      <c r="I521" s="232"/>
      <c r="J521" s="228"/>
      <c r="K521" s="228"/>
      <c r="L521" s="233"/>
      <c r="M521" s="234"/>
      <c r="N521" s="235"/>
      <c r="O521" s="235"/>
      <c r="P521" s="235"/>
      <c r="Q521" s="235"/>
      <c r="R521" s="235"/>
      <c r="S521" s="235"/>
      <c r="T521" s="236"/>
      <c r="AT521" s="237" t="s">
        <v>145</v>
      </c>
      <c r="AU521" s="237" t="s">
        <v>83</v>
      </c>
      <c r="AV521" s="13" t="s">
        <v>83</v>
      </c>
      <c r="AW521" s="13" t="s">
        <v>35</v>
      </c>
      <c r="AX521" s="13" t="s">
        <v>72</v>
      </c>
      <c r="AY521" s="237" t="s">
        <v>133</v>
      </c>
    </row>
    <row r="522" spans="2:51" s="13" customFormat="1" ht="13.5">
      <c r="B522" s="227"/>
      <c r="C522" s="228"/>
      <c r="D522" s="213" t="s">
        <v>145</v>
      </c>
      <c r="E522" s="229" t="s">
        <v>21</v>
      </c>
      <c r="F522" s="230" t="s">
        <v>550</v>
      </c>
      <c r="G522" s="228"/>
      <c r="H522" s="231">
        <v>6.72</v>
      </c>
      <c r="I522" s="232"/>
      <c r="J522" s="228"/>
      <c r="K522" s="228"/>
      <c r="L522" s="233"/>
      <c r="M522" s="234"/>
      <c r="N522" s="235"/>
      <c r="O522" s="235"/>
      <c r="P522" s="235"/>
      <c r="Q522" s="235"/>
      <c r="R522" s="235"/>
      <c r="S522" s="235"/>
      <c r="T522" s="236"/>
      <c r="AT522" s="237" t="s">
        <v>145</v>
      </c>
      <c r="AU522" s="237" t="s">
        <v>83</v>
      </c>
      <c r="AV522" s="13" t="s">
        <v>83</v>
      </c>
      <c r="AW522" s="13" t="s">
        <v>35</v>
      </c>
      <c r="AX522" s="13" t="s">
        <v>72</v>
      </c>
      <c r="AY522" s="237" t="s">
        <v>133</v>
      </c>
    </row>
    <row r="523" spans="2:51" s="13" customFormat="1" ht="13.5">
      <c r="B523" s="227"/>
      <c r="C523" s="228"/>
      <c r="D523" s="213" t="s">
        <v>145</v>
      </c>
      <c r="E523" s="229" t="s">
        <v>21</v>
      </c>
      <c r="F523" s="230" t="s">
        <v>551</v>
      </c>
      <c r="G523" s="228"/>
      <c r="H523" s="231">
        <v>5.58</v>
      </c>
      <c r="I523" s="232"/>
      <c r="J523" s="228"/>
      <c r="K523" s="228"/>
      <c r="L523" s="233"/>
      <c r="M523" s="234"/>
      <c r="N523" s="235"/>
      <c r="O523" s="235"/>
      <c r="P523" s="235"/>
      <c r="Q523" s="235"/>
      <c r="R523" s="235"/>
      <c r="S523" s="235"/>
      <c r="T523" s="236"/>
      <c r="AT523" s="237" t="s">
        <v>145</v>
      </c>
      <c r="AU523" s="237" t="s">
        <v>83</v>
      </c>
      <c r="AV523" s="13" t="s">
        <v>83</v>
      </c>
      <c r="AW523" s="13" t="s">
        <v>35</v>
      </c>
      <c r="AX523" s="13" t="s">
        <v>72</v>
      </c>
      <c r="AY523" s="237" t="s">
        <v>133</v>
      </c>
    </row>
    <row r="524" spans="2:51" s="13" customFormat="1" ht="13.5">
      <c r="B524" s="227"/>
      <c r="C524" s="228"/>
      <c r="D524" s="213" t="s">
        <v>145</v>
      </c>
      <c r="E524" s="229" t="s">
        <v>21</v>
      </c>
      <c r="F524" s="230" t="s">
        <v>552</v>
      </c>
      <c r="G524" s="228"/>
      <c r="H524" s="231">
        <v>3.4</v>
      </c>
      <c r="I524" s="232"/>
      <c r="J524" s="228"/>
      <c r="K524" s="228"/>
      <c r="L524" s="233"/>
      <c r="M524" s="234"/>
      <c r="N524" s="235"/>
      <c r="O524" s="235"/>
      <c r="P524" s="235"/>
      <c r="Q524" s="235"/>
      <c r="R524" s="235"/>
      <c r="S524" s="235"/>
      <c r="T524" s="236"/>
      <c r="AT524" s="237" t="s">
        <v>145</v>
      </c>
      <c r="AU524" s="237" t="s">
        <v>83</v>
      </c>
      <c r="AV524" s="13" t="s">
        <v>83</v>
      </c>
      <c r="AW524" s="13" t="s">
        <v>35</v>
      </c>
      <c r="AX524" s="13" t="s">
        <v>72</v>
      </c>
      <c r="AY524" s="237" t="s">
        <v>133</v>
      </c>
    </row>
    <row r="525" spans="2:51" s="13" customFormat="1" ht="13.5">
      <c r="B525" s="227"/>
      <c r="C525" s="228"/>
      <c r="D525" s="213" t="s">
        <v>145</v>
      </c>
      <c r="E525" s="229" t="s">
        <v>21</v>
      </c>
      <c r="F525" s="230" t="s">
        <v>553</v>
      </c>
      <c r="G525" s="228"/>
      <c r="H525" s="231">
        <v>2.52</v>
      </c>
      <c r="I525" s="232"/>
      <c r="J525" s="228"/>
      <c r="K525" s="228"/>
      <c r="L525" s="233"/>
      <c r="M525" s="234"/>
      <c r="N525" s="235"/>
      <c r="O525" s="235"/>
      <c r="P525" s="235"/>
      <c r="Q525" s="235"/>
      <c r="R525" s="235"/>
      <c r="S525" s="235"/>
      <c r="T525" s="236"/>
      <c r="AT525" s="237" t="s">
        <v>145</v>
      </c>
      <c r="AU525" s="237" t="s">
        <v>83</v>
      </c>
      <c r="AV525" s="13" t="s">
        <v>83</v>
      </c>
      <c r="AW525" s="13" t="s">
        <v>35</v>
      </c>
      <c r="AX525" s="13" t="s">
        <v>72</v>
      </c>
      <c r="AY525" s="237" t="s">
        <v>133</v>
      </c>
    </row>
    <row r="526" spans="2:51" s="13" customFormat="1" ht="13.5">
      <c r="B526" s="227"/>
      <c r="C526" s="228"/>
      <c r="D526" s="213" t="s">
        <v>145</v>
      </c>
      <c r="E526" s="229" t="s">
        <v>21</v>
      </c>
      <c r="F526" s="230" t="s">
        <v>554</v>
      </c>
      <c r="G526" s="228"/>
      <c r="H526" s="231">
        <v>3.64</v>
      </c>
      <c r="I526" s="232"/>
      <c r="J526" s="228"/>
      <c r="K526" s="228"/>
      <c r="L526" s="233"/>
      <c r="M526" s="234"/>
      <c r="N526" s="235"/>
      <c r="O526" s="235"/>
      <c r="P526" s="235"/>
      <c r="Q526" s="235"/>
      <c r="R526" s="235"/>
      <c r="S526" s="235"/>
      <c r="T526" s="236"/>
      <c r="AT526" s="237" t="s">
        <v>145</v>
      </c>
      <c r="AU526" s="237" t="s">
        <v>83</v>
      </c>
      <c r="AV526" s="13" t="s">
        <v>83</v>
      </c>
      <c r="AW526" s="13" t="s">
        <v>35</v>
      </c>
      <c r="AX526" s="13" t="s">
        <v>72</v>
      </c>
      <c r="AY526" s="237" t="s">
        <v>133</v>
      </c>
    </row>
    <row r="527" spans="2:51" s="14" customFormat="1" ht="13.5">
      <c r="B527" s="238"/>
      <c r="C527" s="239"/>
      <c r="D527" s="213" t="s">
        <v>145</v>
      </c>
      <c r="E527" s="240" t="s">
        <v>21</v>
      </c>
      <c r="F527" s="241" t="s">
        <v>157</v>
      </c>
      <c r="G527" s="239"/>
      <c r="H527" s="242">
        <v>79.66</v>
      </c>
      <c r="I527" s="243"/>
      <c r="J527" s="239"/>
      <c r="K527" s="239"/>
      <c r="L527" s="244"/>
      <c r="M527" s="245"/>
      <c r="N527" s="246"/>
      <c r="O527" s="246"/>
      <c r="P527" s="246"/>
      <c r="Q527" s="246"/>
      <c r="R527" s="246"/>
      <c r="S527" s="246"/>
      <c r="T527" s="247"/>
      <c r="AT527" s="248" t="s">
        <v>145</v>
      </c>
      <c r="AU527" s="248" t="s">
        <v>83</v>
      </c>
      <c r="AV527" s="14" t="s">
        <v>158</v>
      </c>
      <c r="AW527" s="14" t="s">
        <v>35</v>
      </c>
      <c r="AX527" s="14" t="s">
        <v>72</v>
      </c>
      <c r="AY527" s="248" t="s">
        <v>133</v>
      </c>
    </row>
    <row r="528" spans="2:51" s="12" customFormat="1" ht="13.5">
      <c r="B528" s="216"/>
      <c r="C528" s="217"/>
      <c r="D528" s="213" t="s">
        <v>145</v>
      </c>
      <c r="E528" s="218" t="s">
        <v>21</v>
      </c>
      <c r="F528" s="219" t="s">
        <v>159</v>
      </c>
      <c r="G528" s="217"/>
      <c r="H528" s="220" t="s">
        <v>21</v>
      </c>
      <c r="I528" s="221"/>
      <c r="J528" s="217"/>
      <c r="K528" s="217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145</v>
      </c>
      <c r="AU528" s="226" t="s">
        <v>83</v>
      </c>
      <c r="AV528" s="12" t="s">
        <v>78</v>
      </c>
      <c r="AW528" s="12" t="s">
        <v>35</v>
      </c>
      <c r="AX528" s="12" t="s">
        <v>72</v>
      </c>
      <c r="AY528" s="226" t="s">
        <v>133</v>
      </c>
    </row>
    <row r="529" spans="2:51" s="13" customFormat="1" ht="13.5">
      <c r="B529" s="227"/>
      <c r="C529" s="228"/>
      <c r="D529" s="213" t="s">
        <v>145</v>
      </c>
      <c r="E529" s="229" t="s">
        <v>21</v>
      </c>
      <c r="F529" s="230" t="s">
        <v>555</v>
      </c>
      <c r="G529" s="228"/>
      <c r="H529" s="231">
        <v>2.54</v>
      </c>
      <c r="I529" s="232"/>
      <c r="J529" s="228"/>
      <c r="K529" s="228"/>
      <c r="L529" s="233"/>
      <c r="M529" s="234"/>
      <c r="N529" s="235"/>
      <c r="O529" s="235"/>
      <c r="P529" s="235"/>
      <c r="Q529" s="235"/>
      <c r="R529" s="235"/>
      <c r="S529" s="235"/>
      <c r="T529" s="236"/>
      <c r="AT529" s="237" t="s">
        <v>145</v>
      </c>
      <c r="AU529" s="237" t="s">
        <v>83</v>
      </c>
      <c r="AV529" s="13" t="s">
        <v>83</v>
      </c>
      <c r="AW529" s="13" t="s">
        <v>35</v>
      </c>
      <c r="AX529" s="13" t="s">
        <v>72</v>
      </c>
      <c r="AY529" s="237" t="s">
        <v>133</v>
      </c>
    </row>
    <row r="530" spans="2:51" s="13" customFormat="1" ht="13.5">
      <c r="B530" s="227"/>
      <c r="C530" s="228"/>
      <c r="D530" s="213" t="s">
        <v>145</v>
      </c>
      <c r="E530" s="229" t="s">
        <v>21</v>
      </c>
      <c r="F530" s="230" t="s">
        <v>556</v>
      </c>
      <c r="G530" s="228"/>
      <c r="H530" s="231">
        <v>2.72</v>
      </c>
      <c r="I530" s="232"/>
      <c r="J530" s="228"/>
      <c r="K530" s="228"/>
      <c r="L530" s="233"/>
      <c r="M530" s="234"/>
      <c r="N530" s="235"/>
      <c r="O530" s="235"/>
      <c r="P530" s="235"/>
      <c r="Q530" s="235"/>
      <c r="R530" s="235"/>
      <c r="S530" s="235"/>
      <c r="T530" s="236"/>
      <c r="AT530" s="237" t="s">
        <v>145</v>
      </c>
      <c r="AU530" s="237" t="s">
        <v>83</v>
      </c>
      <c r="AV530" s="13" t="s">
        <v>83</v>
      </c>
      <c r="AW530" s="13" t="s">
        <v>35</v>
      </c>
      <c r="AX530" s="13" t="s">
        <v>72</v>
      </c>
      <c r="AY530" s="237" t="s">
        <v>133</v>
      </c>
    </row>
    <row r="531" spans="2:51" s="13" customFormat="1" ht="13.5">
      <c r="B531" s="227"/>
      <c r="C531" s="228"/>
      <c r="D531" s="213" t="s">
        <v>145</v>
      </c>
      <c r="E531" s="229" t="s">
        <v>21</v>
      </c>
      <c r="F531" s="230" t="s">
        <v>557</v>
      </c>
      <c r="G531" s="228"/>
      <c r="H531" s="231">
        <v>2.56</v>
      </c>
      <c r="I531" s="232"/>
      <c r="J531" s="228"/>
      <c r="K531" s="228"/>
      <c r="L531" s="233"/>
      <c r="M531" s="234"/>
      <c r="N531" s="235"/>
      <c r="O531" s="235"/>
      <c r="P531" s="235"/>
      <c r="Q531" s="235"/>
      <c r="R531" s="235"/>
      <c r="S531" s="235"/>
      <c r="T531" s="236"/>
      <c r="AT531" s="237" t="s">
        <v>145</v>
      </c>
      <c r="AU531" s="237" t="s">
        <v>83</v>
      </c>
      <c r="AV531" s="13" t="s">
        <v>83</v>
      </c>
      <c r="AW531" s="13" t="s">
        <v>35</v>
      </c>
      <c r="AX531" s="13" t="s">
        <v>72</v>
      </c>
      <c r="AY531" s="237" t="s">
        <v>133</v>
      </c>
    </row>
    <row r="532" spans="2:51" s="13" customFormat="1" ht="13.5">
      <c r="B532" s="227"/>
      <c r="C532" s="228"/>
      <c r="D532" s="213" t="s">
        <v>145</v>
      </c>
      <c r="E532" s="229" t="s">
        <v>21</v>
      </c>
      <c r="F532" s="230" t="s">
        <v>558</v>
      </c>
      <c r="G532" s="228"/>
      <c r="H532" s="231">
        <v>2.48</v>
      </c>
      <c r="I532" s="232"/>
      <c r="J532" s="228"/>
      <c r="K532" s="228"/>
      <c r="L532" s="233"/>
      <c r="M532" s="234"/>
      <c r="N532" s="235"/>
      <c r="O532" s="235"/>
      <c r="P532" s="235"/>
      <c r="Q532" s="235"/>
      <c r="R532" s="235"/>
      <c r="S532" s="235"/>
      <c r="T532" s="236"/>
      <c r="AT532" s="237" t="s">
        <v>145</v>
      </c>
      <c r="AU532" s="237" t="s">
        <v>83</v>
      </c>
      <c r="AV532" s="13" t="s">
        <v>83</v>
      </c>
      <c r="AW532" s="13" t="s">
        <v>35</v>
      </c>
      <c r="AX532" s="13" t="s">
        <v>72</v>
      </c>
      <c r="AY532" s="237" t="s">
        <v>133</v>
      </c>
    </row>
    <row r="533" spans="2:51" s="13" customFormat="1" ht="13.5">
      <c r="B533" s="227"/>
      <c r="C533" s="228"/>
      <c r="D533" s="213" t="s">
        <v>145</v>
      </c>
      <c r="E533" s="229" t="s">
        <v>21</v>
      </c>
      <c r="F533" s="230" t="s">
        <v>559</v>
      </c>
      <c r="G533" s="228"/>
      <c r="H533" s="231">
        <v>2.26</v>
      </c>
      <c r="I533" s="232"/>
      <c r="J533" s="228"/>
      <c r="K533" s="228"/>
      <c r="L533" s="233"/>
      <c r="M533" s="234"/>
      <c r="N533" s="235"/>
      <c r="O533" s="235"/>
      <c r="P533" s="235"/>
      <c r="Q533" s="235"/>
      <c r="R533" s="235"/>
      <c r="S533" s="235"/>
      <c r="T533" s="236"/>
      <c r="AT533" s="237" t="s">
        <v>145</v>
      </c>
      <c r="AU533" s="237" t="s">
        <v>83</v>
      </c>
      <c r="AV533" s="13" t="s">
        <v>83</v>
      </c>
      <c r="AW533" s="13" t="s">
        <v>35</v>
      </c>
      <c r="AX533" s="13" t="s">
        <v>72</v>
      </c>
      <c r="AY533" s="237" t="s">
        <v>133</v>
      </c>
    </row>
    <row r="534" spans="2:51" s="13" customFormat="1" ht="13.5">
      <c r="B534" s="227"/>
      <c r="C534" s="228"/>
      <c r="D534" s="213" t="s">
        <v>145</v>
      </c>
      <c r="E534" s="229" t="s">
        <v>21</v>
      </c>
      <c r="F534" s="230" t="s">
        <v>560</v>
      </c>
      <c r="G534" s="228"/>
      <c r="H534" s="231">
        <v>1.84</v>
      </c>
      <c r="I534" s="232"/>
      <c r="J534" s="228"/>
      <c r="K534" s="228"/>
      <c r="L534" s="233"/>
      <c r="M534" s="234"/>
      <c r="N534" s="235"/>
      <c r="O534" s="235"/>
      <c r="P534" s="235"/>
      <c r="Q534" s="235"/>
      <c r="R534" s="235"/>
      <c r="S534" s="235"/>
      <c r="T534" s="236"/>
      <c r="AT534" s="237" t="s">
        <v>145</v>
      </c>
      <c r="AU534" s="237" t="s">
        <v>83</v>
      </c>
      <c r="AV534" s="13" t="s">
        <v>83</v>
      </c>
      <c r="AW534" s="13" t="s">
        <v>35</v>
      </c>
      <c r="AX534" s="13" t="s">
        <v>72</v>
      </c>
      <c r="AY534" s="237" t="s">
        <v>133</v>
      </c>
    </row>
    <row r="535" spans="2:51" s="14" customFormat="1" ht="13.5">
      <c r="B535" s="238"/>
      <c r="C535" s="239"/>
      <c r="D535" s="213" t="s">
        <v>145</v>
      </c>
      <c r="E535" s="240" t="s">
        <v>21</v>
      </c>
      <c r="F535" s="241" t="s">
        <v>157</v>
      </c>
      <c r="G535" s="239"/>
      <c r="H535" s="242">
        <v>14.4</v>
      </c>
      <c r="I535" s="243"/>
      <c r="J535" s="239"/>
      <c r="K535" s="239"/>
      <c r="L535" s="244"/>
      <c r="M535" s="245"/>
      <c r="N535" s="246"/>
      <c r="O535" s="246"/>
      <c r="P535" s="246"/>
      <c r="Q535" s="246"/>
      <c r="R535" s="246"/>
      <c r="S535" s="246"/>
      <c r="T535" s="247"/>
      <c r="AT535" s="248" t="s">
        <v>145</v>
      </c>
      <c r="AU535" s="248" t="s">
        <v>83</v>
      </c>
      <c r="AV535" s="14" t="s">
        <v>158</v>
      </c>
      <c r="AW535" s="14" t="s">
        <v>35</v>
      </c>
      <c r="AX535" s="14" t="s">
        <v>72</v>
      </c>
      <c r="AY535" s="248" t="s">
        <v>133</v>
      </c>
    </row>
    <row r="536" spans="2:51" s="15" customFormat="1" ht="13.5">
      <c r="B536" s="249"/>
      <c r="C536" s="250"/>
      <c r="D536" s="213" t="s">
        <v>145</v>
      </c>
      <c r="E536" s="264" t="s">
        <v>21</v>
      </c>
      <c r="F536" s="265" t="s">
        <v>166</v>
      </c>
      <c r="G536" s="250"/>
      <c r="H536" s="266">
        <v>94.06</v>
      </c>
      <c r="I536" s="255"/>
      <c r="J536" s="250"/>
      <c r="K536" s="250"/>
      <c r="L536" s="256"/>
      <c r="M536" s="257"/>
      <c r="N536" s="258"/>
      <c r="O536" s="258"/>
      <c r="P536" s="258"/>
      <c r="Q536" s="258"/>
      <c r="R536" s="258"/>
      <c r="S536" s="258"/>
      <c r="T536" s="259"/>
      <c r="AT536" s="260" t="s">
        <v>145</v>
      </c>
      <c r="AU536" s="260" t="s">
        <v>83</v>
      </c>
      <c r="AV536" s="15" t="s">
        <v>141</v>
      </c>
      <c r="AW536" s="15" t="s">
        <v>35</v>
      </c>
      <c r="AX536" s="15" t="s">
        <v>78</v>
      </c>
      <c r="AY536" s="260" t="s">
        <v>133</v>
      </c>
    </row>
    <row r="537" spans="2:63" s="11" customFormat="1" ht="29.85" customHeight="1">
      <c r="B537" s="184"/>
      <c r="C537" s="185"/>
      <c r="D537" s="198" t="s">
        <v>71</v>
      </c>
      <c r="E537" s="199" t="s">
        <v>567</v>
      </c>
      <c r="F537" s="199" t="s">
        <v>568</v>
      </c>
      <c r="G537" s="185"/>
      <c r="H537" s="185"/>
      <c r="I537" s="188"/>
      <c r="J537" s="200">
        <f>BK537</f>
        <v>0</v>
      </c>
      <c r="K537" s="185"/>
      <c r="L537" s="190"/>
      <c r="M537" s="191"/>
      <c r="N537" s="192"/>
      <c r="O537" s="192"/>
      <c r="P537" s="193">
        <f>SUM(P538:P562)</f>
        <v>0</v>
      </c>
      <c r="Q537" s="192"/>
      <c r="R537" s="193">
        <f>SUM(R538:R562)</f>
        <v>0.00285</v>
      </c>
      <c r="S537" s="192"/>
      <c r="T537" s="194">
        <f>SUM(T538:T562)</f>
        <v>0</v>
      </c>
      <c r="AR537" s="195" t="s">
        <v>83</v>
      </c>
      <c r="AT537" s="196" t="s">
        <v>71</v>
      </c>
      <c r="AU537" s="196" t="s">
        <v>78</v>
      </c>
      <c r="AY537" s="195" t="s">
        <v>133</v>
      </c>
      <c r="BK537" s="197">
        <f>SUM(BK538:BK562)</f>
        <v>0</v>
      </c>
    </row>
    <row r="538" spans="2:65" s="1" customFormat="1" ht="31.5" customHeight="1">
      <c r="B538" s="42"/>
      <c r="C538" s="201" t="s">
        <v>569</v>
      </c>
      <c r="D538" s="201" t="s">
        <v>136</v>
      </c>
      <c r="E538" s="202" t="s">
        <v>570</v>
      </c>
      <c r="F538" s="203" t="s">
        <v>571</v>
      </c>
      <c r="G538" s="204" t="s">
        <v>139</v>
      </c>
      <c r="H538" s="205">
        <v>2.5</v>
      </c>
      <c r="I538" s="206"/>
      <c r="J538" s="207">
        <f>ROUND(I538*H538,2)</f>
        <v>0</v>
      </c>
      <c r="K538" s="203" t="s">
        <v>140</v>
      </c>
      <c r="L538" s="62"/>
      <c r="M538" s="208" t="s">
        <v>21</v>
      </c>
      <c r="N538" s="209" t="s">
        <v>44</v>
      </c>
      <c r="O538" s="43"/>
      <c r="P538" s="210">
        <f>O538*H538</f>
        <v>0</v>
      </c>
      <c r="Q538" s="210">
        <v>0</v>
      </c>
      <c r="R538" s="210">
        <f>Q538*H538</f>
        <v>0</v>
      </c>
      <c r="S538" s="210">
        <v>0</v>
      </c>
      <c r="T538" s="211">
        <f>S538*H538</f>
        <v>0</v>
      </c>
      <c r="AR538" s="25" t="s">
        <v>317</v>
      </c>
      <c r="AT538" s="25" t="s">
        <v>136</v>
      </c>
      <c r="AU538" s="25" t="s">
        <v>83</v>
      </c>
      <c r="AY538" s="25" t="s">
        <v>133</v>
      </c>
      <c r="BE538" s="212">
        <f>IF(N538="základní",J538,0)</f>
        <v>0</v>
      </c>
      <c r="BF538" s="212">
        <f>IF(N538="snížená",J538,0)</f>
        <v>0</v>
      </c>
      <c r="BG538" s="212">
        <f>IF(N538="zákl. přenesená",J538,0)</f>
        <v>0</v>
      </c>
      <c r="BH538" s="212">
        <f>IF(N538="sníž. přenesená",J538,0)</f>
        <v>0</v>
      </c>
      <c r="BI538" s="212">
        <f>IF(N538="nulová",J538,0)</f>
        <v>0</v>
      </c>
      <c r="BJ538" s="25" t="s">
        <v>83</v>
      </c>
      <c r="BK538" s="212">
        <f>ROUND(I538*H538,2)</f>
        <v>0</v>
      </c>
      <c r="BL538" s="25" t="s">
        <v>317</v>
      </c>
      <c r="BM538" s="25" t="s">
        <v>572</v>
      </c>
    </row>
    <row r="539" spans="2:47" s="1" customFormat="1" ht="27">
      <c r="B539" s="42"/>
      <c r="C539" s="64"/>
      <c r="D539" s="213" t="s">
        <v>143</v>
      </c>
      <c r="E539" s="64"/>
      <c r="F539" s="214" t="s">
        <v>573</v>
      </c>
      <c r="G539" s="64"/>
      <c r="H539" s="64"/>
      <c r="I539" s="169"/>
      <c r="J539" s="64"/>
      <c r="K539" s="64"/>
      <c r="L539" s="62"/>
      <c r="M539" s="215"/>
      <c r="N539" s="43"/>
      <c r="O539" s="43"/>
      <c r="P539" s="43"/>
      <c r="Q539" s="43"/>
      <c r="R539" s="43"/>
      <c r="S539" s="43"/>
      <c r="T539" s="79"/>
      <c r="AT539" s="25" t="s">
        <v>143</v>
      </c>
      <c r="AU539" s="25" t="s">
        <v>83</v>
      </c>
    </row>
    <row r="540" spans="2:51" s="12" customFormat="1" ht="13.5">
      <c r="B540" s="216"/>
      <c r="C540" s="217"/>
      <c r="D540" s="213" t="s">
        <v>145</v>
      </c>
      <c r="E540" s="218" t="s">
        <v>21</v>
      </c>
      <c r="F540" s="219" t="s">
        <v>574</v>
      </c>
      <c r="G540" s="217"/>
      <c r="H540" s="220" t="s">
        <v>21</v>
      </c>
      <c r="I540" s="221"/>
      <c r="J540" s="217"/>
      <c r="K540" s="217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145</v>
      </c>
      <c r="AU540" s="226" t="s">
        <v>83</v>
      </c>
      <c r="AV540" s="12" t="s">
        <v>78</v>
      </c>
      <c r="AW540" s="12" t="s">
        <v>35</v>
      </c>
      <c r="AX540" s="12" t="s">
        <v>72</v>
      </c>
      <c r="AY540" s="226" t="s">
        <v>133</v>
      </c>
    </row>
    <row r="541" spans="2:51" s="12" customFormat="1" ht="13.5">
      <c r="B541" s="216"/>
      <c r="C541" s="217"/>
      <c r="D541" s="213" t="s">
        <v>145</v>
      </c>
      <c r="E541" s="218" t="s">
        <v>21</v>
      </c>
      <c r="F541" s="219" t="s">
        <v>575</v>
      </c>
      <c r="G541" s="217"/>
      <c r="H541" s="220" t="s">
        <v>21</v>
      </c>
      <c r="I541" s="221"/>
      <c r="J541" s="217"/>
      <c r="K541" s="217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145</v>
      </c>
      <c r="AU541" s="226" t="s">
        <v>83</v>
      </c>
      <c r="AV541" s="12" t="s">
        <v>78</v>
      </c>
      <c r="AW541" s="12" t="s">
        <v>35</v>
      </c>
      <c r="AX541" s="12" t="s">
        <v>72</v>
      </c>
      <c r="AY541" s="226" t="s">
        <v>133</v>
      </c>
    </row>
    <row r="542" spans="2:51" s="13" customFormat="1" ht="13.5">
      <c r="B542" s="227"/>
      <c r="C542" s="228"/>
      <c r="D542" s="251" t="s">
        <v>145</v>
      </c>
      <c r="E542" s="261" t="s">
        <v>21</v>
      </c>
      <c r="F542" s="262" t="s">
        <v>576</v>
      </c>
      <c r="G542" s="228"/>
      <c r="H542" s="263">
        <v>2.5</v>
      </c>
      <c r="I542" s="232"/>
      <c r="J542" s="228"/>
      <c r="K542" s="228"/>
      <c r="L542" s="233"/>
      <c r="M542" s="234"/>
      <c r="N542" s="235"/>
      <c r="O542" s="235"/>
      <c r="P542" s="235"/>
      <c r="Q542" s="235"/>
      <c r="R542" s="235"/>
      <c r="S542" s="235"/>
      <c r="T542" s="236"/>
      <c r="AT542" s="237" t="s">
        <v>145</v>
      </c>
      <c r="AU542" s="237" t="s">
        <v>83</v>
      </c>
      <c r="AV542" s="13" t="s">
        <v>83</v>
      </c>
      <c r="AW542" s="13" t="s">
        <v>35</v>
      </c>
      <c r="AX542" s="13" t="s">
        <v>78</v>
      </c>
      <c r="AY542" s="237" t="s">
        <v>133</v>
      </c>
    </row>
    <row r="543" spans="2:65" s="1" customFormat="1" ht="22.5" customHeight="1">
      <c r="B543" s="42"/>
      <c r="C543" s="201" t="s">
        <v>577</v>
      </c>
      <c r="D543" s="201" t="s">
        <v>136</v>
      </c>
      <c r="E543" s="202" t="s">
        <v>578</v>
      </c>
      <c r="F543" s="203" t="s">
        <v>579</v>
      </c>
      <c r="G543" s="204" t="s">
        <v>139</v>
      </c>
      <c r="H543" s="205">
        <v>2.5</v>
      </c>
      <c r="I543" s="206"/>
      <c r="J543" s="207">
        <f>ROUND(I543*H543,2)</f>
        <v>0</v>
      </c>
      <c r="K543" s="203" t="s">
        <v>140</v>
      </c>
      <c r="L543" s="62"/>
      <c r="M543" s="208" t="s">
        <v>21</v>
      </c>
      <c r="N543" s="209" t="s">
        <v>44</v>
      </c>
      <c r="O543" s="43"/>
      <c r="P543" s="210">
        <f>O543*H543</f>
        <v>0</v>
      </c>
      <c r="Q543" s="210">
        <v>0.00016</v>
      </c>
      <c r="R543" s="210">
        <f>Q543*H543</f>
        <v>0.0004</v>
      </c>
      <c r="S543" s="210">
        <v>0</v>
      </c>
      <c r="T543" s="211">
        <f>S543*H543</f>
        <v>0</v>
      </c>
      <c r="AR543" s="25" t="s">
        <v>317</v>
      </c>
      <c r="AT543" s="25" t="s">
        <v>136</v>
      </c>
      <c r="AU543" s="25" t="s">
        <v>83</v>
      </c>
      <c r="AY543" s="25" t="s">
        <v>133</v>
      </c>
      <c r="BE543" s="212">
        <f>IF(N543="základní",J543,0)</f>
        <v>0</v>
      </c>
      <c r="BF543" s="212">
        <f>IF(N543="snížená",J543,0)</f>
        <v>0</v>
      </c>
      <c r="BG543" s="212">
        <f>IF(N543="zákl. přenesená",J543,0)</f>
        <v>0</v>
      </c>
      <c r="BH543" s="212">
        <f>IF(N543="sníž. přenesená",J543,0)</f>
        <v>0</v>
      </c>
      <c r="BI543" s="212">
        <f>IF(N543="nulová",J543,0)</f>
        <v>0</v>
      </c>
      <c r="BJ543" s="25" t="s">
        <v>83</v>
      </c>
      <c r="BK543" s="212">
        <f>ROUND(I543*H543,2)</f>
        <v>0</v>
      </c>
      <c r="BL543" s="25" t="s">
        <v>317</v>
      </c>
      <c r="BM543" s="25" t="s">
        <v>580</v>
      </c>
    </row>
    <row r="544" spans="2:47" s="1" customFormat="1" ht="27">
      <c r="B544" s="42"/>
      <c r="C544" s="64"/>
      <c r="D544" s="213" t="s">
        <v>143</v>
      </c>
      <c r="E544" s="64"/>
      <c r="F544" s="214" t="s">
        <v>581</v>
      </c>
      <c r="G544" s="64"/>
      <c r="H544" s="64"/>
      <c r="I544" s="169"/>
      <c r="J544" s="64"/>
      <c r="K544" s="64"/>
      <c r="L544" s="62"/>
      <c r="M544" s="215"/>
      <c r="N544" s="43"/>
      <c r="O544" s="43"/>
      <c r="P544" s="43"/>
      <c r="Q544" s="43"/>
      <c r="R544" s="43"/>
      <c r="S544" s="43"/>
      <c r="T544" s="79"/>
      <c r="AT544" s="25" t="s">
        <v>143</v>
      </c>
      <c r="AU544" s="25" t="s">
        <v>83</v>
      </c>
    </row>
    <row r="545" spans="2:51" s="12" customFormat="1" ht="13.5">
      <c r="B545" s="216"/>
      <c r="C545" s="217"/>
      <c r="D545" s="213" t="s">
        <v>145</v>
      </c>
      <c r="E545" s="218" t="s">
        <v>21</v>
      </c>
      <c r="F545" s="219" t="s">
        <v>574</v>
      </c>
      <c r="G545" s="217"/>
      <c r="H545" s="220" t="s">
        <v>21</v>
      </c>
      <c r="I545" s="221"/>
      <c r="J545" s="217"/>
      <c r="K545" s="217"/>
      <c r="L545" s="222"/>
      <c r="M545" s="223"/>
      <c r="N545" s="224"/>
      <c r="O545" s="224"/>
      <c r="P545" s="224"/>
      <c r="Q545" s="224"/>
      <c r="R545" s="224"/>
      <c r="S545" s="224"/>
      <c r="T545" s="225"/>
      <c r="AT545" s="226" t="s">
        <v>145</v>
      </c>
      <c r="AU545" s="226" t="s">
        <v>83</v>
      </c>
      <c r="AV545" s="12" t="s">
        <v>78</v>
      </c>
      <c r="AW545" s="12" t="s">
        <v>35</v>
      </c>
      <c r="AX545" s="12" t="s">
        <v>72</v>
      </c>
      <c r="AY545" s="226" t="s">
        <v>133</v>
      </c>
    </row>
    <row r="546" spans="2:51" s="12" customFormat="1" ht="13.5">
      <c r="B546" s="216"/>
      <c r="C546" s="217"/>
      <c r="D546" s="213" t="s">
        <v>145</v>
      </c>
      <c r="E546" s="218" t="s">
        <v>21</v>
      </c>
      <c r="F546" s="219" t="s">
        <v>575</v>
      </c>
      <c r="G546" s="217"/>
      <c r="H546" s="220" t="s">
        <v>21</v>
      </c>
      <c r="I546" s="221"/>
      <c r="J546" s="217"/>
      <c r="K546" s="217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145</v>
      </c>
      <c r="AU546" s="226" t="s">
        <v>83</v>
      </c>
      <c r="AV546" s="12" t="s">
        <v>78</v>
      </c>
      <c r="AW546" s="12" t="s">
        <v>35</v>
      </c>
      <c r="AX546" s="12" t="s">
        <v>72</v>
      </c>
      <c r="AY546" s="226" t="s">
        <v>133</v>
      </c>
    </row>
    <row r="547" spans="2:51" s="13" customFormat="1" ht="13.5">
      <c r="B547" s="227"/>
      <c r="C547" s="228"/>
      <c r="D547" s="251" t="s">
        <v>145</v>
      </c>
      <c r="E547" s="261" t="s">
        <v>21</v>
      </c>
      <c r="F547" s="262" t="s">
        <v>576</v>
      </c>
      <c r="G547" s="228"/>
      <c r="H547" s="263">
        <v>2.5</v>
      </c>
      <c r="I547" s="232"/>
      <c r="J547" s="228"/>
      <c r="K547" s="228"/>
      <c r="L547" s="233"/>
      <c r="M547" s="234"/>
      <c r="N547" s="235"/>
      <c r="O547" s="235"/>
      <c r="P547" s="235"/>
      <c r="Q547" s="235"/>
      <c r="R547" s="235"/>
      <c r="S547" s="235"/>
      <c r="T547" s="236"/>
      <c r="AT547" s="237" t="s">
        <v>145</v>
      </c>
      <c r="AU547" s="237" t="s">
        <v>83</v>
      </c>
      <c r="AV547" s="13" t="s">
        <v>83</v>
      </c>
      <c r="AW547" s="13" t="s">
        <v>35</v>
      </c>
      <c r="AX547" s="13" t="s">
        <v>78</v>
      </c>
      <c r="AY547" s="237" t="s">
        <v>133</v>
      </c>
    </row>
    <row r="548" spans="2:65" s="1" customFormat="1" ht="22.5" customHeight="1">
      <c r="B548" s="42"/>
      <c r="C548" s="201" t="s">
        <v>582</v>
      </c>
      <c r="D548" s="201" t="s">
        <v>136</v>
      </c>
      <c r="E548" s="202" t="s">
        <v>583</v>
      </c>
      <c r="F548" s="203" t="s">
        <v>584</v>
      </c>
      <c r="G548" s="204" t="s">
        <v>139</v>
      </c>
      <c r="H548" s="205">
        <v>2.5</v>
      </c>
      <c r="I548" s="206"/>
      <c r="J548" s="207">
        <f>ROUND(I548*H548,2)</f>
        <v>0</v>
      </c>
      <c r="K548" s="203" t="s">
        <v>140</v>
      </c>
      <c r="L548" s="62"/>
      <c r="M548" s="208" t="s">
        <v>21</v>
      </c>
      <c r="N548" s="209" t="s">
        <v>44</v>
      </c>
      <c r="O548" s="43"/>
      <c r="P548" s="210">
        <f>O548*H548</f>
        <v>0</v>
      </c>
      <c r="Q548" s="210">
        <v>0.00053</v>
      </c>
      <c r="R548" s="210">
        <f>Q548*H548</f>
        <v>0.001325</v>
      </c>
      <c r="S548" s="210">
        <v>0</v>
      </c>
      <c r="T548" s="211">
        <f>S548*H548</f>
        <v>0</v>
      </c>
      <c r="AR548" s="25" t="s">
        <v>317</v>
      </c>
      <c r="AT548" s="25" t="s">
        <v>136</v>
      </c>
      <c r="AU548" s="25" t="s">
        <v>83</v>
      </c>
      <c r="AY548" s="25" t="s">
        <v>133</v>
      </c>
      <c r="BE548" s="212">
        <f>IF(N548="základní",J548,0)</f>
        <v>0</v>
      </c>
      <c r="BF548" s="212">
        <f>IF(N548="snížená",J548,0)</f>
        <v>0</v>
      </c>
      <c r="BG548" s="212">
        <f>IF(N548="zákl. přenesená",J548,0)</f>
        <v>0</v>
      </c>
      <c r="BH548" s="212">
        <f>IF(N548="sníž. přenesená",J548,0)</f>
        <v>0</v>
      </c>
      <c r="BI548" s="212">
        <f>IF(N548="nulová",J548,0)</f>
        <v>0</v>
      </c>
      <c r="BJ548" s="25" t="s">
        <v>83</v>
      </c>
      <c r="BK548" s="212">
        <f>ROUND(I548*H548,2)</f>
        <v>0</v>
      </c>
      <c r="BL548" s="25" t="s">
        <v>317</v>
      </c>
      <c r="BM548" s="25" t="s">
        <v>585</v>
      </c>
    </row>
    <row r="549" spans="2:47" s="1" customFormat="1" ht="13.5">
      <c r="B549" s="42"/>
      <c r="C549" s="64"/>
      <c r="D549" s="213" t="s">
        <v>143</v>
      </c>
      <c r="E549" s="64"/>
      <c r="F549" s="214" t="s">
        <v>586</v>
      </c>
      <c r="G549" s="64"/>
      <c r="H549" s="64"/>
      <c r="I549" s="169"/>
      <c r="J549" s="64"/>
      <c r="K549" s="64"/>
      <c r="L549" s="62"/>
      <c r="M549" s="215"/>
      <c r="N549" s="43"/>
      <c r="O549" s="43"/>
      <c r="P549" s="43"/>
      <c r="Q549" s="43"/>
      <c r="R549" s="43"/>
      <c r="S549" s="43"/>
      <c r="T549" s="79"/>
      <c r="AT549" s="25" t="s">
        <v>143</v>
      </c>
      <c r="AU549" s="25" t="s">
        <v>83</v>
      </c>
    </row>
    <row r="550" spans="2:51" s="12" customFormat="1" ht="13.5">
      <c r="B550" s="216"/>
      <c r="C550" s="217"/>
      <c r="D550" s="213" t="s">
        <v>145</v>
      </c>
      <c r="E550" s="218" t="s">
        <v>21</v>
      </c>
      <c r="F550" s="219" t="s">
        <v>574</v>
      </c>
      <c r="G550" s="217"/>
      <c r="H550" s="220" t="s">
        <v>21</v>
      </c>
      <c r="I550" s="221"/>
      <c r="J550" s="217"/>
      <c r="K550" s="217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145</v>
      </c>
      <c r="AU550" s="226" t="s">
        <v>83</v>
      </c>
      <c r="AV550" s="12" t="s">
        <v>78</v>
      </c>
      <c r="AW550" s="12" t="s">
        <v>35</v>
      </c>
      <c r="AX550" s="12" t="s">
        <v>72</v>
      </c>
      <c r="AY550" s="226" t="s">
        <v>133</v>
      </c>
    </row>
    <row r="551" spans="2:51" s="12" customFormat="1" ht="13.5">
      <c r="B551" s="216"/>
      <c r="C551" s="217"/>
      <c r="D551" s="213" t="s">
        <v>145</v>
      </c>
      <c r="E551" s="218" t="s">
        <v>21</v>
      </c>
      <c r="F551" s="219" t="s">
        <v>575</v>
      </c>
      <c r="G551" s="217"/>
      <c r="H551" s="220" t="s">
        <v>21</v>
      </c>
      <c r="I551" s="221"/>
      <c r="J551" s="217"/>
      <c r="K551" s="217"/>
      <c r="L551" s="222"/>
      <c r="M551" s="223"/>
      <c r="N551" s="224"/>
      <c r="O551" s="224"/>
      <c r="P551" s="224"/>
      <c r="Q551" s="224"/>
      <c r="R551" s="224"/>
      <c r="S551" s="224"/>
      <c r="T551" s="225"/>
      <c r="AT551" s="226" t="s">
        <v>145</v>
      </c>
      <c r="AU551" s="226" t="s">
        <v>83</v>
      </c>
      <c r="AV551" s="12" t="s">
        <v>78</v>
      </c>
      <c r="AW551" s="12" t="s">
        <v>35</v>
      </c>
      <c r="AX551" s="12" t="s">
        <v>72</v>
      </c>
      <c r="AY551" s="226" t="s">
        <v>133</v>
      </c>
    </row>
    <row r="552" spans="2:51" s="13" customFormat="1" ht="13.5">
      <c r="B552" s="227"/>
      <c r="C552" s="228"/>
      <c r="D552" s="251" t="s">
        <v>145</v>
      </c>
      <c r="E552" s="261" t="s">
        <v>21</v>
      </c>
      <c r="F552" s="262" t="s">
        <v>576</v>
      </c>
      <c r="G552" s="228"/>
      <c r="H552" s="263">
        <v>2.5</v>
      </c>
      <c r="I552" s="232"/>
      <c r="J552" s="228"/>
      <c r="K552" s="228"/>
      <c r="L552" s="233"/>
      <c r="M552" s="234"/>
      <c r="N552" s="235"/>
      <c r="O552" s="235"/>
      <c r="P552" s="235"/>
      <c r="Q552" s="235"/>
      <c r="R552" s="235"/>
      <c r="S552" s="235"/>
      <c r="T552" s="236"/>
      <c r="AT552" s="237" t="s">
        <v>145</v>
      </c>
      <c r="AU552" s="237" t="s">
        <v>83</v>
      </c>
      <c r="AV552" s="13" t="s">
        <v>83</v>
      </c>
      <c r="AW552" s="13" t="s">
        <v>35</v>
      </c>
      <c r="AX552" s="13" t="s">
        <v>78</v>
      </c>
      <c r="AY552" s="237" t="s">
        <v>133</v>
      </c>
    </row>
    <row r="553" spans="2:65" s="1" customFormat="1" ht="22.5" customHeight="1">
      <c r="B553" s="42"/>
      <c r="C553" s="201" t="s">
        <v>587</v>
      </c>
      <c r="D553" s="201" t="s">
        <v>136</v>
      </c>
      <c r="E553" s="202" t="s">
        <v>588</v>
      </c>
      <c r="F553" s="203" t="s">
        <v>589</v>
      </c>
      <c r="G553" s="204" t="s">
        <v>139</v>
      </c>
      <c r="H553" s="205">
        <v>2.5</v>
      </c>
      <c r="I553" s="206"/>
      <c r="J553" s="207">
        <f>ROUND(I553*H553,2)</f>
        <v>0</v>
      </c>
      <c r="K553" s="203" t="s">
        <v>140</v>
      </c>
      <c r="L553" s="62"/>
      <c r="M553" s="208" t="s">
        <v>21</v>
      </c>
      <c r="N553" s="209" t="s">
        <v>44</v>
      </c>
      <c r="O553" s="43"/>
      <c r="P553" s="210">
        <f>O553*H553</f>
        <v>0</v>
      </c>
      <c r="Q553" s="210">
        <v>0.00022</v>
      </c>
      <c r="R553" s="210">
        <f>Q553*H553</f>
        <v>0.00055</v>
      </c>
      <c r="S553" s="210">
        <v>0</v>
      </c>
      <c r="T553" s="211">
        <f>S553*H553</f>
        <v>0</v>
      </c>
      <c r="AR553" s="25" t="s">
        <v>317</v>
      </c>
      <c r="AT553" s="25" t="s">
        <v>136</v>
      </c>
      <c r="AU553" s="25" t="s">
        <v>83</v>
      </c>
      <c r="AY553" s="25" t="s">
        <v>133</v>
      </c>
      <c r="BE553" s="212">
        <f>IF(N553="základní",J553,0)</f>
        <v>0</v>
      </c>
      <c r="BF553" s="212">
        <f>IF(N553="snížená",J553,0)</f>
        <v>0</v>
      </c>
      <c r="BG553" s="212">
        <f>IF(N553="zákl. přenesená",J553,0)</f>
        <v>0</v>
      </c>
      <c r="BH553" s="212">
        <f>IF(N553="sníž. přenesená",J553,0)</f>
        <v>0</v>
      </c>
      <c r="BI553" s="212">
        <f>IF(N553="nulová",J553,0)</f>
        <v>0</v>
      </c>
      <c r="BJ553" s="25" t="s">
        <v>83</v>
      </c>
      <c r="BK553" s="212">
        <f>ROUND(I553*H553,2)</f>
        <v>0</v>
      </c>
      <c r="BL553" s="25" t="s">
        <v>317</v>
      </c>
      <c r="BM553" s="25" t="s">
        <v>590</v>
      </c>
    </row>
    <row r="554" spans="2:47" s="1" customFormat="1" ht="13.5">
      <c r="B554" s="42"/>
      <c r="C554" s="64"/>
      <c r="D554" s="213" t="s">
        <v>143</v>
      </c>
      <c r="E554" s="64"/>
      <c r="F554" s="214" t="s">
        <v>591</v>
      </c>
      <c r="G554" s="64"/>
      <c r="H554" s="64"/>
      <c r="I554" s="169"/>
      <c r="J554" s="64"/>
      <c r="K554" s="64"/>
      <c r="L554" s="62"/>
      <c r="M554" s="215"/>
      <c r="N554" s="43"/>
      <c r="O554" s="43"/>
      <c r="P554" s="43"/>
      <c r="Q554" s="43"/>
      <c r="R554" s="43"/>
      <c r="S554" s="43"/>
      <c r="T554" s="79"/>
      <c r="AT554" s="25" t="s">
        <v>143</v>
      </c>
      <c r="AU554" s="25" t="s">
        <v>83</v>
      </c>
    </row>
    <row r="555" spans="2:51" s="12" customFormat="1" ht="13.5">
      <c r="B555" s="216"/>
      <c r="C555" s="217"/>
      <c r="D555" s="213" t="s">
        <v>145</v>
      </c>
      <c r="E555" s="218" t="s">
        <v>21</v>
      </c>
      <c r="F555" s="219" t="s">
        <v>574</v>
      </c>
      <c r="G555" s="217"/>
      <c r="H555" s="220" t="s">
        <v>21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145</v>
      </c>
      <c r="AU555" s="226" t="s">
        <v>83</v>
      </c>
      <c r="AV555" s="12" t="s">
        <v>78</v>
      </c>
      <c r="AW555" s="12" t="s">
        <v>35</v>
      </c>
      <c r="AX555" s="12" t="s">
        <v>72</v>
      </c>
      <c r="AY555" s="226" t="s">
        <v>133</v>
      </c>
    </row>
    <row r="556" spans="2:51" s="12" customFormat="1" ht="13.5">
      <c r="B556" s="216"/>
      <c r="C556" s="217"/>
      <c r="D556" s="213" t="s">
        <v>145</v>
      </c>
      <c r="E556" s="218" t="s">
        <v>21</v>
      </c>
      <c r="F556" s="219" t="s">
        <v>575</v>
      </c>
      <c r="G556" s="217"/>
      <c r="H556" s="220" t="s">
        <v>21</v>
      </c>
      <c r="I556" s="221"/>
      <c r="J556" s="217"/>
      <c r="K556" s="217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145</v>
      </c>
      <c r="AU556" s="226" t="s">
        <v>83</v>
      </c>
      <c r="AV556" s="12" t="s">
        <v>78</v>
      </c>
      <c r="AW556" s="12" t="s">
        <v>35</v>
      </c>
      <c r="AX556" s="12" t="s">
        <v>72</v>
      </c>
      <c r="AY556" s="226" t="s">
        <v>133</v>
      </c>
    </row>
    <row r="557" spans="2:51" s="13" customFormat="1" ht="13.5">
      <c r="B557" s="227"/>
      <c r="C557" s="228"/>
      <c r="D557" s="251" t="s">
        <v>145</v>
      </c>
      <c r="E557" s="261" t="s">
        <v>21</v>
      </c>
      <c r="F557" s="262" t="s">
        <v>576</v>
      </c>
      <c r="G557" s="228"/>
      <c r="H557" s="263">
        <v>2.5</v>
      </c>
      <c r="I557" s="232"/>
      <c r="J557" s="228"/>
      <c r="K557" s="228"/>
      <c r="L557" s="233"/>
      <c r="M557" s="234"/>
      <c r="N557" s="235"/>
      <c r="O557" s="235"/>
      <c r="P557" s="235"/>
      <c r="Q557" s="235"/>
      <c r="R557" s="235"/>
      <c r="S557" s="235"/>
      <c r="T557" s="236"/>
      <c r="AT557" s="237" t="s">
        <v>145</v>
      </c>
      <c r="AU557" s="237" t="s">
        <v>83</v>
      </c>
      <c r="AV557" s="13" t="s">
        <v>83</v>
      </c>
      <c r="AW557" s="13" t="s">
        <v>35</v>
      </c>
      <c r="AX557" s="13" t="s">
        <v>78</v>
      </c>
      <c r="AY557" s="237" t="s">
        <v>133</v>
      </c>
    </row>
    <row r="558" spans="2:65" s="1" customFormat="1" ht="22.5" customHeight="1">
      <c r="B558" s="42"/>
      <c r="C558" s="201" t="s">
        <v>592</v>
      </c>
      <c r="D558" s="201" t="s">
        <v>136</v>
      </c>
      <c r="E558" s="202" t="s">
        <v>593</v>
      </c>
      <c r="F558" s="203" t="s">
        <v>594</v>
      </c>
      <c r="G558" s="204" t="s">
        <v>139</v>
      </c>
      <c r="H558" s="205">
        <v>2.5</v>
      </c>
      <c r="I558" s="206"/>
      <c r="J558" s="207">
        <f>ROUND(I558*H558,2)</f>
        <v>0</v>
      </c>
      <c r="K558" s="203" t="s">
        <v>140</v>
      </c>
      <c r="L558" s="62"/>
      <c r="M558" s="208" t="s">
        <v>21</v>
      </c>
      <c r="N558" s="209" t="s">
        <v>44</v>
      </c>
      <c r="O558" s="43"/>
      <c r="P558" s="210">
        <f>O558*H558</f>
        <v>0</v>
      </c>
      <c r="Q558" s="210">
        <v>0.00023</v>
      </c>
      <c r="R558" s="210">
        <f>Q558*H558</f>
        <v>0.000575</v>
      </c>
      <c r="S558" s="210">
        <v>0</v>
      </c>
      <c r="T558" s="211">
        <f>S558*H558</f>
        <v>0</v>
      </c>
      <c r="AR558" s="25" t="s">
        <v>317</v>
      </c>
      <c r="AT558" s="25" t="s">
        <v>136</v>
      </c>
      <c r="AU558" s="25" t="s">
        <v>83</v>
      </c>
      <c r="AY558" s="25" t="s">
        <v>133</v>
      </c>
      <c r="BE558" s="212">
        <f>IF(N558="základní",J558,0)</f>
        <v>0</v>
      </c>
      <c r="BF558" s="212">
        <f>IF(N558="snížená",J558,0)</f>
        <v>0</v>
      </c>
      <c r="BG558" s="212">
        <f>IF(N558="zákl. přenesená",J558,0)</f>
        <v>0</v>
      </c>
      <c r="BH558" s="212">
        <f>IF(N558="sníž. přenesená",J558,0)</f>
        <v>0</v>
      </c>
      <c r="BI558" s="212">
        <f>IF(N558="nulová",J558,0)</f>
        <v>0</v>
      </c>
      <c r="BJ558" s="25" t="s">
        <v>83</v>
      </c>
      <c r="BK558" s="212">
        <f>ROUND(I558*H558,2)</f>
        <v>0</v>
      </c>
      <c r="BL558" s="25" t="s">
        <v>317</v>
      </c>
      <c r="BM558" s="25" t="s">
        <v>595</v>
      </c>
    </row>
    <row r="559" spans="2:47" s="1" customFormat="1" ht="13.5">
      <c r="B559" s="42"/>
      <c r="C559" s="64"/>
      <c r="D559" s="213" t="s">
        <v>143</v>
      </c>
      <c r="E559" s="64"/>
      <c r="F559" s="214" t="s">
        <v>596</v>
      </c>
      <c r="G559" s="64"/>
      <c r="H559" s="64"/>
      <c r="I559" s="169"/>
      <c r="J559" s="64"/>
      <c r="K559" s="64"/>
      <c r="L559" s="62"/>
      <c r="M559" s="215"/>
      <c r="N559" s="43"/>
      <c r="O559" s="43"/>
      <c r="P559" s="43"/>
      <c r="Q559" s="43"/>
      <c r="R559" s="43"/>
      <c r="S559" s="43"/>
      <c r="T559" s="79"/>
      <c r="AT559" s="25" t="s">
        <v>143</v>
      </c>
      <c r="AU559" s="25" t="s">
        <v>83</v>
      </c>
    </row>
    <row r="560" spans="2:51" s="12" customFormat="1" ht="13.5">
      <c r="B560" s="216"/>
      <c r="C560" s="217"/>
      <c r="D560" s="213" t="s">
        <v>145</v>
      </c>
      <c r="E560" s="218" t="s">
        <v>21</v>
      </c>
      <c r="F560" s="219" t="s">
        <v>574</v>
      </c>
      <c r="G560" s="217"/>
      <c r="H560" s="220" t="s">
        <v>21</v>
      </c>
      <c r="I560" s="221"/>
      <c r="J560" s="217"/>
      <c r="K560" s="217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145</v>
      </c>
      <c r="AU560" s="226" t="s">
        <v>83</v>
      </c>
      <c r="AV560" s="12" t="s">
        <v>78</v>
      </c>
      <c r="AW560" s="12" t="s">
        <v>35</v>
      </c>
      <c r="AX560" s="12" t="s">
        <v>72</v>
      </c>
      <c r="AY560" s="226" t="s">
        <v>133</v>
      </c>
    </row>
    <row r="561" spans="2:51" s="12" customFormat="1" ht="13.5">
      <c r="B561" s="216"/>
      <c r="C561" s="217"/>
      <c r="D561" s="213" t="s">
        <v>145</v>
      </c>
      <c r="E561" s="218" t="s">
        <v>21</v>
      </c>
      <c r="F561" s="219" t="s">
        <v>575</v>
      </c>
      <c r="G561" s="217"/>
      <c r="H561" s="220" t="s">
        <v>21</v>
      </c>
      <c r="I561" s="221"/>
      <c r="J561" s="217"/>
      <c r="K561" s="217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145</v>
      </c>
      <c r="AU561" s="226" t="s">
        <v>83</v>
      </c>
      <c r="AV561" s="12" t="s">
        <v>78</v>
      </c>
      <c r="AW561" s="12" t="s">
        <v>35</v>
      </c>
      <c r="AX561" s="12" t="s">
        <v>72</v>
      </c>
      <c r="AY561" s="226" t="s">
        <v>133</v>
      </c>
    </row>
    <row r="562" spans="2:51" s="13" customFormat="1" ht="13.5">
      <c r="B562" s="227"/>
      <c r="C562" s="228"/>
      <c r="D562" s="213" t="s">
        <v>145</v>
      </c>
      <c r="E562" s="229" t="s">
        <v>21</v>
      </c>
      <c r="F562" s="230" t="s">
        <v>576</v>
      </c>
      <c r="G562" s="228"/>
      <c r="H562" s="231">
        <v>2.5</v>
      </c>
      <c r="I562" s="232"/>
      <c r="J562" s="228"/>
      <c r="K562" s="228"/>
      <c r="L562" s="233"/>
      <c r="M562" s="234"/>
      <c r="N562" s="235"/>
      <c r="O562" s="235"/>
      <c r="P562" s="235"/>
      <c r="Q562" s="235"/>
      <c r="R562" s="235"/>
      <c r="S562" s="235"/>
      <c r="T562" s="236"/>
      <c r="AT562" s="237" t="s">
        <v>145</v>
      </c>
      <c r="AU562" s="237" t="s">
        <v>83</v>
      </c>
      <c r="AV562" s="13" t="s">
        <v>83</v>
      </c>
      <c r="AW562" s="13" t="s">
        <v>35</v>
      </c>
      <c r="AX562" s="13" t="s">
        <v>78</v>
      </c>
      <c r="AY562" s="237" t="s">
        <v>133</v>
      </c>
    </row>
    <row r="563" spans="2:63" s="11" customFormat="1" ht="37.35" customHeight="1">
      <c r="B563" s="184"/>
      <c r="C563" s="185"/>
      <c r="D563" s="186" t="s">
        <v>71</v>
      </c>
      <c r="E563" s="187" t="s">
        <v>597</v>
      </c>
      <c r="F563" s="187" t="s">
        <v>598</v>
      </c>
      <c r="G563" s="185"/>
      <c r="H563" s="185"/>
      <c r="I563" s="188"/>
      <c r="J563" s="189">
        <f>BK563</f>
        <v>0</v>
      </c>
      <c r="K563" s="185"/>
      <c r="L563" s="190"/>
      <c r="M563" s="191"/>
      <c r="N563" s="192"/>
      <c r="O563" s="192"/>
      <c r="P563" s="193">
        <f>P564+P567+P570+P573</f>
        <v>0</v>
      </c>
      <c r="Q563" s="192"/>
      <c r="R563" s="193">
        <f>R564+R567+R570+R573</f>
        <v>0</v>
      </c>
      <c r="S563" s="192"/>
      <c r="T563" s="194">
        <f>T564+T567+T570+T573</f>
        <v>0</v>
      </c>
      <c r="AR563" s="195" t="s">
        <v>207</v>
      </c>
      <c r="AT563" s="196" t="s">
        <v>71</v>
      </c>
      <c r="AU563" s="196" t="s">
        <v>72</v>
      </c>
      <c r="AY563" s="195" t="s">
        <v>133</v>
      </c>
      <c r="BK563" s="197">
        <f>BK564+BK567+BK570+BK573</f>
        <v>0</v>
      </c>
    </row>
    <row r="564" spans="2:63" s="11" customFormat="1" ht="19.9" customHeight="1">
      <c r="B564" s="184"/>
      <c r="C564" s="185"/>
      <c r="D564" s="198" t="s">
        <v>71</v>
      </c>
      <c r="E564" s="199" t="s">
        <v>599</v>
      </c>
      <c r="F564" s="199" t="s">
        <v>600</v>
      </c>
      <c r="G564" s="185"/>
      <c r="H564" s="185"/>
      <c r="I564" s="188"/>
      <c r="J564" s="200">
        <f>BK564</f>
        <v>0</v>
      </c>
      <c r="K564" s="185"/>
      <c r="L564" s="190"/>
      <c r="M564" s="191"/>
      <c r="N564" s="192"/>
      <c r="O564" s="192"/>
      <c r="P564" s="193">
        <f>SUM(P565:P566)</f>
        <v>0</v>
      </c>
      <c r="Q564" s="192"/>
      <c r="R564" s="193">
        <f>SUM(R565:R566)</f>
        <v>0</v>
      </c>
      <c r="S564" s="192"/>
      <c r="T564" s="194">
        <f>SUM(T565:T566)</f>
        <v>0</v>
      </c>
      <c r="AR564" s="195" t="s">
        <v>207</v>
      </c>
      <c r="AT564" s="196" t="s">
        <v>71</v>
      </c>
      <c r="AU564" s="196" t="s">
        <v>78</v>
      </c>
      <c r="AY564" s="195" t="s">
        <v>133</v>
      </c>
      <c r="BK564" s="197">
        <f>SUM(BK565:BK566)</f>
        <v>0</v>
      </c>
    </row>
    <row r="565" spans="2:65" s="1" customFormat="1" ht="22.5" customHeight="1">
      <c r="B565" s="42"/>
      <c r="C565" s="201" t="s">
        <v>601</v>
      </c>
      <c r="D565" s="201" t="s">
        <v>136</v>
      </c>
      <c r="E565" s="202" t="s">
        <v>602</v>
      </c>
      <c r="F565" s="203" t="s">
        <v>603</v>
      </c>
      <c r="G565" s="204" t="s">
        <v>281</v>
      </c>
      <c r="H565" s="205">
        <v>1</v>
      </c>
      <c r="I565" s="206"/>
      <c r="J565" s="207">
        <f>ROUND(I565*H565,2)</f>
        <v>0</v>
      </c>
      <c r="K565" s="203" t="s">
        <v>140</v>
      </c>
      <c r="L565" s="62"/>
      <c r="M565" s="208" t="s">
        <v>21</v>
      </c>
      <c r="N565" s="209" t="s">
        <v>44</v>
      </c>
      <c r="O565" s="43"/>
      <c r="P565" s="210">
        <f>O565*H565</f>
        <v>0</v>
      </c>
      <c r="Q565" s="210">
        <v>0</v>
      </c>
      <c r="R565" s="210">
        <f>Q565*H565</f>
        <v>0</v>
      </c>
      <c r="S565" s="210">
        <v>0</v>
      </c>
      <c r="T565" s="211">
        <f>S565*H565</f>
        <v>0</v>
      </c>
      <c r="AR565" s="25" t="s">
        <v>604</v>
      </c>
      <c r="AT565" s="25" t="s">
        <v>136</v>
      </c>
      <c r="AU565" s="25" t="s">
        <v>83</v>
      </c>
      <c r="AY565" s="25" t="s">
        <v>133</v>
      </c>
      <c r="BE565" s="212">
        <f>IF(N565="základní",J565,0)</f>
        <v>0</v>
      </c>
      <c r="BF565" s="212">
        <f>IF(N565="snížená",J565,0)</f>
        <v>0</v>
      </c>
      <c r="BG565" s="212">
        <f>IF(N565="zákl. přenesená",J565,0)</f>
        <v>0</v>
      </c>
      <c r="BH565" s="212">
        <f>IF(N565="sníž. přenesená",J565,0)</f>
        <v>0</v>
      </c>
      <c r="BI565" s="212">
        <f>IF(N565="nulová",J565,0)</f>
        <v>0</v>
      </c>
      <c r="BJ565" s="25" t="s">
        <v>83</v>
      </c>
      <c r="BK565" s="212">
        <f>ROUND(I565*H565,2)</f>
        <v>0</v>
      </c>
      <c r="BL565" s="25" t="s">
        <v>604</v>
      </c>
      <c r="BM565" s="25" t="s">
        <v>605</v>
      </c>
    </row>
    <row r="566" spans="2:47" s="1" customFormat="1" ht="27">
      <c r="B566" s="42"/>
      <c r="C566" s="64"/>
      <c r="D566" s="213" t="s">
        <v>143</v>
      </c>
      <c r="E566" s="64"/>
      <c r="F566" s="214" t="s">
        <v>606</v>
      </c>
      <c r="G566" s="64"/>
      <c r="H566" s="64"/>
      <c r="I566" s="169"/>
      <c r="J566" s="64"/>
      <c r="K566" s="64"/>
      <c r="L566" s="62"/>
      <c r="M566" s="215"/>
      <c r="N566" s="43"/>
      <c r="O566" s="43"/>
      <c r="P566" s="43"/>
      <c r="Q566" s="43"/>
      <c r="R566" s="43"/>
      <c r="S566" s="43"/>
      <c r="T566" s="79"/>
      <c r="AT566" s="25" t="s">
        <v>143</v>
      </c>
      <c r="AU566" s="25" t="s">
        <v>83</v>
      </c>
    </row>
    <row r="567" spans="2:63" s="11" customFormat="1" ht="29.85" customHeight="1">
      <c r="B567" s="184"/>
      <c r="C567" s="185"/>
      <c r="D567" s="198" t="s">
        <v>71</v>
      </c>
      <c r="E567" s="199" t="s">
        <v>607</v>
      </c>
      <c r="F567" s="199" t="s">
        <v>608</v>
      </c>
      <c r="G567" s="185"/>
      <c r="H567" s="185"/>
      <c r="I567" s="188"/>
      <c r="J567" s="200">
        <f>BK567</f>
        <v>0</v>
      </c>
      <c r="K567" s="185"/>
      <c r="L567" s="190"/>
      <c r="M567" s="191"/>
      <c r="N567" s="192"/>
      <c r="O567" s="192"/>
      <c r="P567" s="193">
        <f>SUM(P568:P569)</f>
        <v>0</v>
      </c>
      <c r="Q567" s="192"/>
      <c r="R567" s="193">
        <f>SUM(R568:R569)</f>
        <v>0</v>
      </c>
      <c r="S567" s="192"/>
      <c r="T567" s="194">
        <f>SUM(T568:T569)</f>
        <v>0</v>
      </c>
      <c r="AR567" s="195" t="s">
        <v>207</v>
      </c>
      <c r="AT567" s="196" t="s">
        <v>71</v>
      </c>
      <c r="AU567" s="196" t="s">
        <v>78</v>
      </c>
      <c r="AY567" s="195" t="s">
        <v>133</v>
      </c>
      <c r="BK567" s="197">
        <f>SUM(BK568:BK569)</f>
        <v>0</v>
      </c>
    </row>
    <row r="568" spans="2:65" s="1" customFormat="1" ht="22.5" customHeight="1">
      <c r="B568" s="42"/>
      <c r="C568" s="201" t="s">
        <v>609</v>
      </c>
      <c r="D568" s="201" t="s">
        <v>136</v>
      </c>
      <c r="E568" s="202" t="s">
        <v>610</v>
      </c>
      <c r="F568" s="203" t="s">
        <v>608</v>
      </c>
      <c r="G568" s="204" t="s">
        <v>281</v>
      </c>
      <c r="H568" s="205">
        <v>1</v>
      </c>
      <c r="I568" s="206"/>
      <c r="J568" s="207">
        <f>ROUND(I568*H568,2)</f>
        <v>0</v>
      </c>
      <c r="K568" s="203" t="s">
        <v>140</v>
      </c>
      <c r="L568" s="62"/>
      <c r="M568" s="208" t="s">
        <v>21</v>
      </c>
      <c r="N568" s="209" t="s">
        <v>44</v>
      </c>
      <c r="O568" s="43"/>
      <c r="P568" s="210">
        <f>O568*H568</f>
        <v>0</v>
      </c>
      <c r="Q568" s="210">
        <v>0</v>
      </c>
      <c r="R568" s="210">
        <f>Q568*H568</f>
        <v>0</v>
      </c>
      <c r="S568" s="210">
        <v>0</v>
      </c>
      <c r="T568" s="211">
        <f>S568*H568</f>
        <v>0</v>
      </c>
      <c r="AR568" s="25" t="s">
        <v>604</v>
      </c>
      <c r="AT568" s="25" t="s">
        <v>136</v>
      </c>
      <c r="AU568" s="25" t="s">
        <v>83</v>
      </c>
      <c r="AY568" s="25" t="s">
        <v>133</v>
      </c>
      <c r="BE568" s="212">
        <f>IF(N568="základní",J568,0)</f>
        <v>0</v>
      </c>
      <c r="BF568" s="212">
        <f>IF(N568="snížená",J568,0)</f>
        <v>0</v>
      </c>
      <c r="BG568" s="212">
        <f>IF(N568="zákl. přenesená",J568,0)</f>
        <v>0</v>
      </c>
      <c r="BH568" s="212">
        <f>IF(N568="sníž. přenesená",J568,0)</f>
        <v>0</v>
      </c>
      <c r="BI568" s="212">
        <f>IF(N568="nulová",J568,0)</f>
        <v>0</v>
      </c>
      <c r="BJ568" s="25" t="s">
        <v>83</v>
      </c>
      <c r="BK568" s="212">
        <f>ROUND(I568*H568,2)</f>
        <v>0</v>
      </c>
      <c r="BL568" s="25" t="s">
        <v>604</v>
      </c>
      <c r="BM568" s="25" t="s">
        <v>611</v>
      </c>
    </row>
    <row r="569" spans="2:47" s="1" customFormat="1" ht="13.5">
      <c r="B569" s="42"/>
      <c r="C569" s="64"/>
      <c r="D569" s="213" t="s">
        <v>143</v>
      </c>
      <c r="E569" s="64"/>
      <c r="F569" s="214" t="s">
        <v>612</v>
      </c>
      <c r="G569" s="64"/>
      <c r="H569" s="64"/>
      <c r="I569" s="169"/>
      <c r="J569" s="64"/>
      <c r="K569" s="64"/>
      <c r="L569" s="62"/>
      <c r="M569" s="215"/>
      <c r="N569" s="43"/>
      <c r="O569" s="43"/>
      <c r="P569" s="43"/>
      <c r="Q569" s="43"/>
      <c r="R569" s="43"/>
      <c r="S569" s="43"/>
      <c r="T569" s="79"/>
      <c r="AT569" s="25" t="s">
        <v>143</v>
      </c>
      <c r="AU569" s="25" t="s">
        <v>83</v>
      </c>
    </row>
    <row r="570" spans="2:63" s="11" customFormat="1" ht="29.85" customHeight="1">
      <c r="B570" s="184"/>
      <c r="C570" s="185"/>
      <c r="D570" s="198" t="s">
        <v>71</v>
      </c>
      <c r="E570" s="199" t="s">
        <v>613</v>
      </c>
      <c r="F570" s="199" t="s">
        <v>614</v>
      </c>
      <c r="G570" s="185"/>
      <c r="H570" s="185"/>
      <c r="I570" s="188"/>
      <c r="J570" s="200">
        <f>BK570</f>
        <v>0</v>
      </c>
      <c r="K570" s="185"/>
      <c r="L570" s="190"/>
      <c r="M570" s="191"/>
      <c r="N570" s="192"/>
      <c r="O570" s="192"/>
      <c r="P570" s="193">
        <f>SUM(P571:P572)</f>
        <v>0</v>
      </c>
      <c r="Q570" s="192"/>
      <c r="R570" s="193">
        <f>SUM(R571:R572)</f>
        <v>0</v>
      </c>
      <c r="S570" s="192"/>
      <c r="T570" s="194">
        <f>SUM(T571:T572)</f>
        <v>0</v>
      </c>
      <c r="AR570" s="195" t="s">
        <v>207</v>
      </c>
      <c r="AT570" s="196" t="s">
        <v>71</v>
      </c>
      <c r="AU570" s="196" t="s">
        <v>78</v>
      </c>
      <c r="AY570" s="195" t="s">
        <v>133</v>
      </c>
      <c r="BK570" s="197">
        <f>SUM(BK571:BK572)</f>
        <v>0</v>
      </c>
    </row>
    <row r="571" spans="2:65" s="1" customFormat="1" ht="22.5" customHeight="1">
      <c r="B571" s="42"/>
      <c r="C571" s="201" t="s">
        <v>615</v>
      </c>
      <c r="D571" s="201" t="s">
        <v>136</v>
      </c>
      <c r="E571" s="202" t="s">
        <v>616</v>
      </c>
      <c r="F571" s="203" t="s">
        <v>617</v>
      </c>
      <c r="G571" s="204" t="s">
        <v>281</v>
      </c>
      <c r="H571" s="205">
        <v>1</v>
      </c>
      <c r="I571" s="206"/>
      <c r="J571" s="207">
        <f>ROUND(I571*H571,2)</f>
        <v>0</v>
      </c>
      <c r="K571" s="203" t="s">
        <v>140</v>
      </c>
      <c r="L571" s="62"/>
      <c r="M571" s="208" t="s">
        <v>21</v>
      </c>
      <c r="N571" s="209" t="s">
        <v>44</v>
      </c>
      <c r="O571" s="43"/>
      <c r="P571" s="210">
        <f>O571*H571</f>
        <v>0</v>
      </c>
      <c r="Q571" s="210">
        <v>0</v>
      </c>
      <c r="R571" s="210">
        <f>Q571*H571</f>
        <v>0</v>
      </c>
      <c r="S571" s="210">
        <v>0</v>
      </c>
      <c r="T571" s="211">
        <f>S571*H571</f>
        <v>0</v>
      </c>
      <c r="AR571" s="25" t="s">
        <v>604</v>
      </c>
      <c r="AT571" s="25" t="s">
        <v>136</v>
      </c>
      <c r="AU571" s="25" t="s">
        <v>83</v>
      </c>
      <c r="AY571" s="25" t="s">
        <v>133</v>
      </c>
      <c r="BE571" s="212">
        <f>IF(N571="základní",J571,0)</f>
        <v>0</v>
      </c>
      <c r="BF571" s="212">
        <f>IF(N571="snížená",J571,0)</f>
        <v>0</v>
      </c>
      <c r="BG571" s="212">
        <f>IF(N571="zákl. přenesená",J571,0)</f>
        <v>0</v>
      </c>
      <c r="BH571" s="212">
        <f>IF(N571="sníž. přenesená",J571,0)</f>
        <v>0</v>
      </c>
      <c r="BI571" s="212">
        <f>IF(N571="nulová",J571,0)</f>
        <v>0</v>
      </c>
      <c r="BJ571" s="25" t="s">
        <v>83</v>
      </c>
      <c r="BK571" s="212">
        <f>ROUND(I571*H571,2)</f>
        <v>0</v>
      </c>
      <c r="BL571" s="25" t="s">
        <v>604</v>
      </c>
      <c r="BM571" s="25" t="s">
        <v>618</v>
      </c>
    </row>
    <row r="572" spans="2:47" s="1" customFormat="1" ht="13.5">
      <c r="B572" s="42"/>
      <c r="C572" s="64"/>
      <c r="D572" s="213" t="s">
        <v>143</v>
      </c>
      <c r="E572" s="64"/>
      <c r="F572" s="214" t="s">
        <v>619</v>
      </c>
      <c r="G572" s="64"/>
      <c r="H572" s="64"/>
      <c r="I572" s="169"/>
      <c r="J572" s="64"/>
      <c r="K572" s="64"/>
      <c r="L572" s="62"/>
      <c r="M572" s="215"/>
      <c r="N572" s="43"/>
      <c r="O572" s="43"/>
      <c r="P572" s="43"/>
      <c r="Q572" s="43"/>
      <c r="R572" s="43"/>
      <c r="S572" s="43"/>
      <c r="T572" s="79"/>
      <c r="AT572" s="25" t="s">
        <v>143</v>
      </c>
      <c r="AU572" s="25" t="s">
        <v>83</v>
      </c>
    </row>
    <row r="573" spans="2:63" s="11" customFormat="1" ht="29.85" customHeight="1">
      <c r="B573" s="184"/>
      <c r="C573" s="185"/>
      <c r="D573" s="198" t="s">
        <v>71</v>
      </c>
      <c r="E573" s="199" t="s">
        <v>620</v>
      </c>
      <c r="F573" s="199" t="s">
        <v>621</v>
      </c>
      <c r="G573" s="185"/>
      <c r="H573" s="185"/>
      <c r="I573" s="188"/>
      <c r="J573" s="200">
        <f>BK573</f>
        <v>0</v>
      </c>
      <c r="K573" s="185"/>
      <c r="L573" s="190"/>
      <c r="M573" s="191"/>
      <c r="N573" s="192"/>
      <c r="O573" s="192"/>
      <c r="P573" s="193">
        <f>SUM(P574:P575)</f>
        <v>0</v>
      </c>
      <c r="Q573" s="192"/>
      <c r="R573" s="193">
        <f>SUM(R574:R575)</f>
        <v>0</v>
      </c>
      <c r="S573" s="192"/>
      <c r="T573" s="194">
        <f>SUM(T574:T575)</f>
        <v>0</v>
      </c>
      <c r="AR573" s="195" t="s">
        <v>207</v>
      </c>
      <c r="AT573" s="196" t="s">
        <v>71</v>
      </c>
      <c r="AU573" s="196" t="s">
        <v>78</v>
      </c>
      <c r="AY573" s="195" t="s">
        <v>133</v>
      </c>
      <c r="BK573" s="197">
        <f>SUM(BK574:BK575)</f>
        <v>0</v>
      </c>
    </row>
    <row r="574" spans="2:65" s="1" customFormat="1" ht="22.5" customHeight="1">
      <c r="B574" s="42"/>
      <c r="C574" s="201" t="s">
        <v>622</v>
      </c>
      <c r="D574" s="201" t="s">
        <v>136</v>
      </c>
      <c r="E574" s="202" t="s">
        <v>623</v>
      </c>
      <c r="F574" s="203" t="s">
        <v>621</v>
      </c>
      <c r="G574" s="204" t="s">
        <v>281</v>
      </c>
      <c r="H574" s="205">
        <v>1</v>
      </c>
      <c r="I574" s="206"/>
      <c r="J574" s="207">
        <f>ROUND(I574*H574,2)</f>
        <v>0</v>
      </c>
      <c r="K574" s="203" t="s">
        <v>140</v>
      </c>
      <c r="L574" s="62"/>
      <c r="M574" s="208" t="s">
        <v>21</v>
      </c>
      <c r="N574" s="209" t="s">
        <v>44</v>
      </c>
      <c r="O574" s="43"/>
      <c r="P574" s="210">
        <f>O574*H574</f>
        <v>0</v>
      </c>
      <c r="Q574" s="210">
        <v>0</v>
      </c>
      <c r="R574" s="210">
        <f>Q574*H574</f>
        <v>0</v>
      </c>
      <c r="S574" s="210">
        <v>0</v>
      </c>
      <c r="T574" s="211">
        <f>S574*H574</f>
        <v>0</v>
      </c>
      <c r="AR574" s="25" t="s">
        <v>604</v>
      </c>
      <c r="AT574" s="25" t="s">
        <v>136</v>
      </c>
      <c r="AU574" s="25" t="s">
        <v>83</v>
      </c>
      <c r="AY574" s="25" t="s">
        <v>133</v>
      </c>
      <c r="BE574" s="212">
        <f>IF(N574="základní",J574,0)</f>
        <v>0</v>
      </c>
      <c r="BF574" s="212">
        <f>IF(N574="snížená",J574,0)</f>
        <v>0</v>
      </c>
      <c r="BG574" s="212">
        <f>IF(N574="zákl. přenesená",J574,0)</f>
        <v>0</v>
      </c>
      <c r="BH574" s="212">
        <f>IF(N574="sníž. přenesená",J574,0)</f>
        <v>0</v>
      </c>
      <c r="BI574" s="212">
        <f>IF(N574="nulová",J574,0)</f>
        <v>0</v>
      </c>
      <c r="BJ574" s="25" t="s">
        <v>83</v>
      </c>
      <c r="BK574" s="212">
        <f>ROUND(I574*H574,2)</f>
        <v>0</v>
      </c>
      <c r="BL574" s="25" t="s">
        <v>604</v>
      </c>
      <c r="BM574" s="25" t="s">
        <v>624</v>
      </c>
    </row>
    <row r="575" spans="2:47" s="1" customFormat="1" ht="13.5">
      <c r="B575" s="42"/>
      <c r="C575" s="64"/>
      <c r="D575" s="213" t="s">
        <v>143</v>
      </c>
      <c r="E575" s="64"/>
      <c r="F575" s="214" t="s">
        <v>625</v>
      </c>
      <c r="G575" s="64"/>
      <c r="H575" s="64"/>
      <c r="I575" s="169"/>
      <c r="J575" s="64"/>
      <c r="K575" s="64"/>
      <c r="L575" s="62"/>
      <c r="M575" s="281"/>
      <c r="N575" s="282"/>
      <c r="O575" s="282"/>
      <c r="P575" s="282"/>
      <c r="Q575" s="282"/>
      <c r="R575" s="282"/>
      <c r="S575" s="282"/>
      <c r="T575" s="283"/>
      <c r="AT575" s="25" t="s">
        <v>143</v>
      </c>
      <c r="AU575" s="25" t="s">
        <v>83</v>
      </c>
    </row>
    <row r="576" spans="2:12" s="1" customFormat="1" ht="6.95" customHeight="1">
      <c r="B576" s="57"/>
      <c r="C576" s="58"/>
      <c r="D576" s="58"/>
      <c r="E576" s="58"/>
      <c r="F576" s="58"/>
      <c r="G576" s="58"/>
      <c r="H576" s="58"/>
      <c r="I576" s="145"/>
      <c r="J576" s="58"/>
      <c r="K576" s="58"/>
      <c r="L576" s="62"/>
    </row>
  </sheetData>
  <sheetProtection password="CC35" sheet="1" objects="1" scenarios="1" formatCells="0" formatColumns="0" formatRows="0" sort="0" autoFilter="0"/>
  <autoFilter ref="C98:K575"/>
  <mergeCells count="12">
    <mergeCell ref="E89:H89"/>
    <mergeCell ref="E91:H91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7:H87"/>
  </mergeCells>
  <hyperlinks>
    <hyperlink ref="F1:G1" location="C2" display="1) Krycí list soupisu"/>
    <hyperlink ref="G1:H1" location="C58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6" customFormat="1" ht="45" customHeight="1">
      <c r="B3" s="288"/>
      <c r="C3" s="413" t="s">
        <v>626</v>
      </c>
      <c r="D3" s="413"/>
      <c r="E3" s="413"/>
      <c r="F3" s="413"/>
      <c r="G3" s="413"/>
      <c r="H3" s="413"/>
      <c r="I3" s="413"/>
      <c r="J3" s="413"/>
      <c r="K3" s="289"/>
    </row>
    <row r="4" spans="2:11" ht="25.5" customHeight="1">
      <c r="B4" s="290"/>
      <c r="C4" s="414" t="s">
        <v>627</v>
      </c>
      <c r="D4" s="414"/>
      <c r="E4" s="414"/>
      <c r="F4" s="414"/>
      <c r="G4" s="414"/>
      <c r="H4" s="414"/>
      <c r="I4" s="414"/>
      <c r="J4" s="414"/>
      <c r="K4" s="291"/>
    </row>
    <row r="5" spans="2:1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90"/>
      <c r="C6" s="412" t="s">
        <v>628</v>
      </c>
      <c r="D6" s="412"/>
      <c r="E6" s="412"/>
      <c r="F6" s="412"/>
      <c r="G6" s="412"/>
      <c r="H6" s="412"/>
      <c r="I6" s="412"/>
      <c r="J6" s="412"/>
      <c r="K6" s="291"/>
    </row>
    <row r="7" spans="2:11" ht="15" customHeight="1">
      <c r="B7" s="294"/>
      <c r="C7" s="412" t="s">
        <v>629</v>
      </c>
      <c r="D7" s="412"/>
      <c r="E7" s="412"/>
      <c r="F7" s="412"/>
      <c r="G7" s="412"/>
      <c r="H7" s="412"/>
      <c r="I7" s="412"/>
      <c r="J7" s="412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412" t="s">
        <v>630</v>
      </c>
      <c r="D9" s="412"/>
      <c r="E9" s="412"/>
      <c r="F9" s="412"/>
      <c r="G9" s="412"/>
      <c r="H9" s="412"/>
      <c r="I9" s="412"/>
      <c r="J9" s="412"/>
      <c r="K9" s="291"/>
    </row>
    <row r="10" spans="2:11" ht="15" customHeight="1">
      <c r="B10" s="294"/>
      <c r="C10" s="293"/>
      <c r="D10" s="412" t="s">
        <v>631</v>
      </c>
      <c r="E10" s="412"/>
      <c r="F10" s="412"/>
      <c r="G10" s="412"/>
      <c r="H10" s="412"/>
      <c r="I10" s="412"/>
      <c r="J10" s="412"/>
      <c r="K10" s="291"/>
    </row>
    <row r="11" spans="2:11" ht="15" customHeight="1">
      <c r="B11" s="294"/>
      <c r="C11" s="295"/>
      <c r="D11" s="412" t="s">
        <v>632</v>
      </c>
      <c r="E11" s="412"/>
      <c r="F11" s="412"/>
      <c r="G11" s="412"/>
      <c r="H11" s="412"/>
      <c r="I11" s="412"/>
      <c r="J11" s="412"/>
      <c r="K11" s="291"/>
    </row>
    <row r="12" spans="2:11" ht="12.75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1"/>
    </row>
    <row r="13" spans="2:11" ht="15" customHeight="1">
      <c r="B13" s="294"/>
      <c r="C13" s="295"/>
      <c r="D13" s="412" t="s">
        <v>633</v>
      </c>
      <c r="E13" s="412"/>
      <c r="F13" s="412"/>
      <c r="G13" s="412"/>
      <c r="H13" s="412"/>
      <c r="I13" s="412"/>
      <c r="J13" s="412"/>
      <c r="K13" s="291"/>
    </row>
    <row r="14" spans="2:11" ht="15" customHeight="1">
      <c r="B14" s="294"/>
      <c r="C14" s="295"/>
      <c r="D14" s="412" t="s">
        <v>634</v>
      </c>
      <c r="E14" s="412"/>
      <c r="F14" s="412"/>
      <c r="G14" s="412"/>
      <c r="H14" s="412"/>
      <c r="I14" s="412"/>
      <c r="J14" s="412"/>
      <c r="K14" s="291"/>
    </row>
    <row r="15" spans="2:11" ht="15" customHeight="1">
      <c r="B15" s="294"/>
      <c r="C15" s="295"/>
      <c r="D15" s="412" t="s">
        <v>635</v>
      </c>
      <c r="E15" s="412"/>
      <c r="F15" s="412"/>
      <c r="G15" s="412"/>
      <c r="H15" s="412"/>
      <c r="I15" s="412"/>
      <c r="J15" s="412"/>
      <c r="K15" s="291"/>
    </row>
    <row r="16" spans="2:11" ht="15" customHeight="1">
      <c r="B16" s="294"/>
      <c r="C16" s="295"/>
      <c r="D16" s="295"/>
      <c r="E16" s="296" t="s">
        <v>77</v>
      </c>
      <c r="F16" s="412" t="s">
        <v>636</v>
      </c>
      <c r="G16" s="412"/>
      <c r="H16" s="412"/>
      <c r="I16" s="412"/>
      <c r="J16" s="412"/>
      <c r="K16" s="291"/>
    </row>
    <row r="17" spans="2:11" ht="15" customHeight="1">
      <c r="B17" s="294"/>
      <c r="C17" s="295"/>
      <c r="D17" s="295"/>
      <c r="E17" s="296" t="s">
        <v>637</v>
      </c>
      <c r="F17" s="412" t="s">
        <v>638</v>
      </c>
      <c r="G17" s="412"/>
      <c r="H17" s="412"/>
      <c r="I17" s="412"/>
      <c r="J17" s="412"/>
      <c r="K17" s="291"/>
    </row>
    <row r="18" spans="2:11" ht="15" customHeight="1">
      <c r="B18" s="294"/>
      <c r="C18" s="295"/>
      <c r="D18" s="295"/>
      <c r="E18" s="296" t="s">
        <v>639</v>
      </c>
      <c r="F18" s="412" t="s">
        <v>640</v>
      </c>
      <c r="G18" s="412"/>
      <c r="H18" s="412"/>
      <c r="I18" s="412"/>
      <c r="J18" s="412"/>
      <c r="K18" s="291"/>
    </row>
    <row r="19" spans="2:11" ht="15" customHeight="1">
      <c r="B19" s="294"/>
      <c r="C19" s="295"/>
      <c r="D19" s="295"/>
      <c r="E19" s="296" t="s">
        <v>641</v>
      </c>
      <c r="F19" s="412" t="s">
        <v>642</v>
      </c>
      <c r="G19" s="412"/>
      <c r="H19" s="412"/>
      <c r="I19" s="412"/>
      <c r="J19" s="412"/>
      <c r="K19" s="291"/>
    </row>
    <row r="20" spans="2:11" ht="15" customHeight="1">
      <c r="B20" s="294"/>
      <c r="C20" s="295"/>
      <c r="D20" s="295"/>
      <c r="E20" s="296" t="s">
        <v>643</v>
      </c>
      <c r="F20" s="412" t="s">
        <v>644</v>
      </c>
      <c r="G20" s="412"/>
      <c r="H20" s="412"/>
      <c r="I20" s="412"/>
      <c r="J20" s="412"/>
      <c r="K20" s="291"/>
    </row>
    <row r="21" spans="2:11" ht="15" customHeight="1">
      <c r="B21" s="294"/>
      <c r="C21" s="295"/>
      <c r="D21" s="295"/>
      <c r="E21" s="296" t="s">
        <v>82</v>
      </c>
      <c r="F21" s="412" t="s">
        <v>645</v>
      </c>
      <c r="G21" s="412"/>
      <c r="H21" s="412"/>
      <c r="I21" s="412"/>
      <c r="J21" s="412"/>
      <c r="K21" s="291"/>
    </row>
    <row r="22" spans="2:11" ht="12.75" customHeight="1">
      <c r="B22" s="294"/>
      <c r="C22" s="295"/>
      <c r="D22" s="295"/>
      <c r="E22" s="295"/>
      <c r="F22" s="295"/>
      <c r="G22" s="295"/>
      <c r="H22" s="295"/>
      <c r="I22" s="295"/>
      <c r="J22" s="295"/>
      <c r="K22" s="291"/>
    </row>
    <row r="23" spans="2:11" ht="15" customHeight="1">
      <c r="B23" s="294"/>
      <c r="C23" s="412" t="s">
        <v>646</v>
      </c>
      <c r="D23" s="412"/>
      <c r="E23" s="412"/>
      <c r="F23" s="412"/>
      <c r="G23" s="412"/>
      <c r="H23" s="412"/>
      <c r="I23" s="412"/>
      <c r="J23" s="412"/>
      <c r="K23" s="291"/>
    </row>
    <row r="24" spans="2:11" ht="15" customHeight="1">
      <c r="B24" s="294"/>
      <c r="C24" s="412" t="s">
        <v>647</v>
      </c>
      <c r="D24" s="412"/>
      <c r="E24" s="412"/>
      <c r="F24" s="412"/>
      <c r="G24" s="412"/>
      <c r="H24" s="412"/>
      <c r="I24" s="412"/>
      <c r="J24" s="412"/>
      <c r="K24" s="291"/>
    </row>
    <row r="25" spans="2:11" ht="15" customHeight="1">
      <c r="B25" s="294"/>
      <c r="C25" s="293"/>
      <c r="D25" s="412" t="s">
        <v>648</v>
      </c>
      <c r="E25" s="412"/>
      <c r="F25" s="412"/>
      <c r="G25" s="412"/>
      <c r="H25" s="412"/>
      <c r="I25" s="412"/>
      <c r="J25" s="412"/>
      <c r="K25" s="291"/>
    </row>
    <row r="26" spans="2:11" ht="15" customHeight="1">
      <c r="B26" s="294"/>
      <c r="C26" s="295"/>
      <c r="D26" s="412" t="s">
        <v>649</v>
      </c>
      <c r="E26" s="412"/>
      <c r="F26" s="412"/>
      <c r="G26" s="412"/>
      <c r="H26" s="412"/>
      <c r="I26" s="412"/>
      <c r="J26" s="412"/>
      <c r="K26" s="291"/>
    </row>
    <row r="27" spans="2:11" ht="12.75" customHeight="1">
      <c r="B27" s="294"/>
      <c r="C27" s="295"/>
      <c r="D27" s="295"/>
      <c r="E27" s="295"/>
      <c r="F27" s="295"/>
      <c r="G27" s="295"/>
      <c r="H27" s="295"/>
      <c r="I27" s="295"/>
      <c r="J27" s="295"/>
      <c r="K27" s="291"/>
    </row>
    <row r="28" spans="2:11" ht="15" customHeight="1">
      <c r="B28" s="294"/>
      <c r="C28" s="295"/>
      <c r="D28" s="412" t="s">
        <v>650</v>
      </c>
      <c r="E28" s="412"/>
      <c r="F28" s="412"/>
      <c r="G28" s="412"/>
      <c r="H28" s="412"/>
      <c r="I28" s="412"/>
      <c r="J28" s="412"/>
      <c r="K28" s="291"/>
    </row>
    <row r="29" spans="2:11" ht="15" customHeight="1">
      <c r="B29" s="294"/>
      <c r="C29" s="295"/>
      <c r="D29" s="412" t="s">
        <v>651</v>
      </c>
      <c r="E29" s="412"/>
      <c r="F29" s="412"/>
      <c r="G29" s="412"/>
      <c r="H29" s="412"/>
      <c r="I29" s="412"/>
      <c r="J29" s="412"/>
      <c r="K29" s="291"/>
    </row>
    <row r="30" spans="2:11" ht="12.75" customHeight="1">
      <c r="B30" s="294"/>
      <c r="C30" s="295"/>
      <c r="D30" s="295"/>
      <c r="E30" s="295"/>
      <c r="F30" s="295"/>
      <c r="G30" s="295"/>
      <c r="H30" s="295"/>
      <c r="I30" s="295"/>
      <c r="J30" s="295"/>
      <c r="K30" s="291"/>
    </row>
    <row r="31" spans="2:11" ht="15" customHeight="1">
      <c r="B31" s="294"/>
      <c r="C31" s="295"/>
      <c r="D31" s="412" t="s">
        <v>652</v>
      </c>
      <c r="E31" s="412"/>
      <c r="F31" s="412"/>
      <c r="G31" s="412"/>
      <c r="H31" s="412"/>
      <c r="I31" s="412"/>
      <c r="J31" s="412"/>
      <c r="K31" s="291"/>
    </row>
    <row r="32" spans="2:11" ht="15" customHeight="1">
      <c r="B32" s="294"/>
      <c r="C32" s="295"/>
      <c r="D32" s="412" t="s">
        <v>653</v>
      </c>
      <c r="E32" s="412"/>
      <c r="F32" s="412"/>
      <c r="G32" s="412"/>
      <c r="H32" s="412"/>
      <c r="I32" s="412"/>
      <c r="J32" s="412"/>
      <c r="K32" s="291"/>
    </row>
    <row r="33" spans="2:11" ht="15" customHeight="1">
      <c r="B33" s="294"/>
      <c r="C33" s="295"/>
      <c r="D33" s="412" t="s">
        <v>654</v>
      </c>
      <c r="E33" s="412"/>
      <c r="F33" s="412"/>
      <c r="G33" s="412"/>
      <c r="H33" s="412"/>
      <c r="I33" s="412"/>
      <c r="J33" s="412"/>
      <c r="K33" s="291"/>
    </row>
    <row r="34" spans="2:11" ht="15" customHeight="1">
      <c r="B34" s="294"/>
      <c r="C34" s="295"/>
      <c r="D34" s="293"/>
      <c r="E34" s="297" t="s">
        <v>118</v>
      </c>
      <c r="F34" s="293"/>
      <c r="G34" s="412" t="s">
        <v>655</v>
      </c>
      <c r="H34" s="412"/>
      <c r="I34" s="412"/>
      <c r="J34" s="412"/>
      <c r="K34" s="291"/>
    </row>
    <row r="35" spans="2:11" ht="30.75" customHeight="1">
      <c r="B35" s="294"/>
      <c r="C35" s="295"/>
      <c r="D35" s="293"/>
      <c r="E35" s="297" t="s">
        <v>656</v>
      </c>
      <c r="F35" s="293"/>
      <c r="G35" s="412" t="s">
        <v>657</v>
      </c>
      <c r="H35" s="412"/>
      <c r="I35" s="412"/>
      <c r="J35" s="412"/>
      <c r="K35" s="291"/>
    </row>
    <row r="36" spans="2:11" ht="15" customHeight="1">
      <c r="B36" s="294"/>
      <c r="C36" s="295"/>
      <c r="D36" s="293"/>
      <c r="E36" s="297" t="s">
        <v>53</v>
      </c>
      <c r="F36" s="293"/>
      <c r="G36" s="412" t="s">
        <v>658</v>
      </c>
      <c r="H36" s="412"/>
      <c r="I36" s="412"/>
      <c r="J36" s="412"/>
      <c r="K36" s="291"/>
    </row>
    <row r="37" spans="2:11" ht="15" customHeight="1">
      <c r="B37" s="294"/>
      <c r="C37" s="295"/>
      <c r="D37" s="293"/>
      <c r="E37" s="297" t="s">
        <v>119</v>
      </c>
      <c r="F37" s="293"/>
      <c r="G37" s="412" t="s">
        <v>659</v>
      </c>
      <c r="H37" s="412"/>
      <c r="I37" s="412"/>
      <c r="J37" s="412"/>
      <c r="K37" s="291"/>
    </row>
    <row r="38" spans="2:11" ht="15" customHeight="1">
      <c r="B38" s="294"/>
      <c r="C38" s="295"/>
      <c r="D38" s="293"/>
      <c r="E38" s="297" t="s">
        <v>120</v>
      </c>
      <c r="F38" s="293"/>
      <c r="G38" s="412" t="s">
        <v>660</v>
      </c>
      <c r="H38" s="412"/>
      <c r="I38" s="412"/>
      <c r="J38" s="412"/>
      <c r="K38" s="291"/>
    </row>
    <row r="39" spans="2:11" ht="15" customHeight="1">
      <c r="B39" s="294"/>
      <c r="C39" s="295"/>
      <c r="D39" s="293"/>
      <c r="E39" s="297" t="s">
        <v>121</v>
      </c>
      <c r="F39" s="293"/>
      <c r="G39" s="412" t="s">
        <v>661</v>
      </c>
      <c r="H39" s="412"/>
      <c r="I39" s="412"/>
      <c r="J39" s="412"/>
      <c r="K39" s="291"/>
    </row>
    <row r="40" spans="2:11" ht="15" customHeight="1">
      <c r="B40" s="294"/>
      <c r="C40" s="295"/>
      <c r="D40" s="293"/>
      <c r="E40" s="297" t="s">
        <v>662</v>
      </c>
      <c r="F40" s="293"/>
      <c r="G40" s="412" t="s">
        <v>663</v>
      </c>
      <c r="H40" s="412"/>
      <c r="I40" s="412"/>
      <c r="J40" s="412"/>
      <c r="K40" s="291"/>
    </row>
    <row r="41" spans="2:11" ht="15" customHeight="1">
      <c r="B41" s="294"/>
      <c r="C41" s="295"/>
      <c r="D41" s="293"/>
      <c r="E41" s="297"/>
      <c r="F41" s="293"/>
      <c r="G41" s="412" t="s">
        <v>664</v>
      </c>
      <c r="H41" s="412"/>
      <c r="I41" s="412"/>
      <c r="J41" s="412"/>
      <c r="K41" s="291"/>
    </row>
    <row r="42" spans="2:11" ht="15" customHeight="1">
      <c r="B42" s="294"/>
      <c r="C42" s="295"/>
      <c r="D42" s="293"/>
      <c r="E42" s="297" t="s">
        <v>665</v>
      </c>
      <c r="F42" s="293"/>
      <c r="G42" s="412" t="s">
        <v>666</v>
      </c>
      <c r="H42" s="412"/>
      <c r="I42" s="412"/>
      <c r="J42" s="412"/>
      <c r="K42" s="291"/>
    </row>
    <row r="43" spans="2:11" ht="15" customHeight="1">
      <c r="B43" s="294"/>
      <c r="C43" s="295"/>
      <c r="D43" s="293"/>
      <c r="E43" s="297" t="s">
        <v>123</v>
      </c>
      <c r="F43" s="293"/>
      <c r="G43" s="412" t="s">
        <v>667</v>
      </c>
      <c r="H43" s="412"/>
      <c r="I43" s="412"/>
      <c r="J43" s="412"/>
      <c r="K43" s="291"/>
    </row>
    <row r="44" spans="2:11" ht="12.75" customHeight="1">
      <c r="B44" s="294"/>
      <c r="C44" s="295"/>
      <c r="D44" s="293"/>
      <c r="E44" s="293"/>
      <c r="F44" s="293"/>
      <c r="G44" s="293"/>
      <c r="H44" s="293"/>
      <c r="I44" s="293"/>
      <c r="J44" s="293"/>
      <c r="K44" s="291"/>
    </row>
    <row r="45" spans="2:11" ht="15" customHeight="1">
      <c r="B45" s="294"/>
      <c r="C45" s="295"/>
      <c r="D45" s="412" t="s">
        <v>668</v>
      </c>
      <c r="E45" s="412"/>
      <c r="F45" s="412"/>
      <c r="G45" s="412"/>
      <c r="H45" s="412"/>
      <c r="I45" s="412"/>
      <c r="J45" s="412"/>
      <c r="K45" s="291"/>
    </row>
    <row r="46" spans="2:11" ht="15" customHeight="1">
      <c r="B46" s="294"/>
      <c r="C46" s="295"/>
      <c r="D46" s="295"/>
      <c r="E46" s="412" t="s">
        <v>669</v>
      </c>
      <c r="F46" s="412"/>
      <c r="G46" s="412"/>
      <c r="H46" s="412"/>
      <c r="I46" s="412"/>
      <c r="J46" s="412"/>
      <c r="K46" s="291"/>
    </row>
    <row r="47" spans="2:11" ht="15" customHeight="1">
      <c r="B47" s="294"/>
      <c r="C47" s="295"/>
      <c r="D47" s="295"/>
      <c r="E47" s="412" t="s">
        <v>670</v>
      </c>
      <c r="F47" s="412"/>
      <c r="G47" s="412"/>
      <c r="H47" s="412"/>
      <c r="I47" s="412"/>
      <c r="J47" s="412"/>
      <c r="K47" s="291"/>
    </row>
    <row r="48" spans="2:11" ht="15" customHeight="1">
      <c r="B48" s="294"/>
      <c r="C48" s="295"/>
      <c r="D48" s="295"/>
      <c r="E48" s="412" t="s">
        <v>671</v>
      </c>
      <c r="F48" s="412"/>
      <c r="G48" s="412"/>
      <c r="H48" s="412"/>
      <c r="I48" s="412"/>
      <c r="J48" s="412"/>
      <c r="K48" s="291"/>
    </row>
    <row r="49" spans="2:11" ht="15" customHeight="1">
      <c r="B49" s="294"/>
      <c r="C49" s="295"/>
      <c r="D49" s="412" t="s">
        <v>672</v>
      </c>
      <c r="E49" s="412"/>
      <c r="F49" s="412"/>
      <c r="G49" s="412"/>
      <c r="H49" s="412"/>
      <c r="I49" s="412"/>
      <c r="J49" s="412"/>
      <c r="K49" s="291"/>
    </row>
    <row r="50" spans="2:11" ht="25.5" customHeight="1">
      <c r="B50" s="290"/>
      <c r="C50" s="414" t="s">
        <v>673</v>
      </c>
      <c r="D50" s="414"/>
      <c r="E50" s="414"/>
      <c r="F50" s="414"/>
      <c r="G50" s="414"/>
      <c r="H50" s="414"/>
      <c r="I50" s="414"/>
      <c r="J50" s="414"/>
      <c r="K50" s="291"/>
    </row>
    <row r="51" spans="2:11" ht="5.25" customHeight="1">
      <c r="B51" s="290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90"/>
      <c r="C52" s="412" t="s">
        <v>674</v>
      </c>
      <c r="D52" s="412"/>
      <c r="E52" s="412"/>
      <c r="F52" s="412"/>
      <c r="G52" s="412"/>
      <c r="H52" s="412"/>
      <c r="I52" s="412"/>
      <c r="J52" s="412"/>
      <c r="K52" s="291"/>
    </row>
    <row r="53" spans="2:11" ht="15" customHeight="1">
      <c r="B53" s="290"/>
      <c r="C53" s="412" t="s">
        <v>675</v>
      </c>
      <c r="D53" s="412"/>
      <c r="E53" s="412"/>
      <c r="F53" s="412"/>
      <c r="G53" s="412"/>
      <c r="H53" s="412"/>
      <c r="I53" s="412"/>
      <c r="J53" s="412"/>
      <c r="K53" s="291"/>
    </row>
    <row r="54" spans="2:11" ht="12.75" customHeight="1">
      <c r="B54" s="290"/>
      <c r="C54" s="293"/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90"/>
      <c r="C55" s="412" t="s">
        <v>676</v>
      </c>
      <c r="D55" s="412"/>
      <c r="E55" s="412"/>
      <c r="F55" s="412"/>
      <c r="G55" s="412"/>
      <c r="H55" s="412"/>
      <c r="I55" s="412"/>
      <c r="J55" s="412"/>
      <c r="K55" s="291"/>
    </row>
    <row r="56" spans="2:11" ht="15" customHeight="1">
      <c r="B56" s="290"/>
      <c r="C56" s="295"/>
      <c r="D56" s="412" t="s">
        <v>677</v>
      </c>
      <c r="E56" s="412"/>
      <c r="F56" s="412"/>
      <c r="G56" s="412"/>
      <c r="H56" s="412"/>
      <c r="I56" s="412"/>
      <c r="J56" s="412"/>
      <c r="K56" s="291"/>
    </row>
    <row r="57" spans="2:11" ht="15" customHeight="1">
      <c r="B57" s="290"/>
      <c r="C57" s="295"/>
      <c r="D57" s="412" t="s">
        <v>678</v>
      </c>
      <c r="E57" s="412"/>
      <c r="F57" s="412"/>
      <c r="G57" s="412"/>
      <c r="H57" s="412"/>
      <c r="I57" s="412"/>
      <c r="J57" s="412"/>
      <c r="K57" s="291"/>
    </row>
    <row r="58" spans="2:11" ht="15" customHeight="1">
      <c r="B58" s="290"/>
      <c r="C58" s="295"/>
      <c r="D58" s="412" t="s">
        <v>679</v>
      </c>
      <c r="E58" s="412"/>
      <c r="F58" s="412"/>
      <c r="G58" s="412"/>
      <c r="H58" s="412"/>
      <c r="I58" s="412"/>
      <c r="J58" s="412"/>
      <c r="K58" s="291"/>
    </row>
    <row r="59" spans="2:11" ht="15" customHeight="1">
      <c r="B59" s="290"/>
      <c r="C59" s="295"/>
      <c r="D59" s="412" t="s">
        <v>680</v>
      </c>
      <c r="E59" s="412"/>
      <c r="F59" s="412"/>
      <c r="G59" s="412"/>
      <c r="H59" s="412"/>
      <c r="I59" s="412"/>
      <c r="J59" s="412"/>
      <c r="K59" s="291"/>
    </row>
    <row r="60" spans="2:11" ht="15" customHeight="1">
      <c r="B60" s="290"/>
      <c r="C60" s="295"/>
      <c r="D60" s="416" t="s">
        <v>681</v>
      </c>
      <c r="E60" s="416"/>
      <c r="F60" s="416"/>
      <c r="G60" s="416"/>
      <c r="H60" s="416"/>
      <c r="I60" s="416"/>
      <c r="J60" s="416"/>
      <c r="K60" s="291"/>
    </row>
    <row r="61" spans="2:11" ht="15" customHeight="1">
      <c r="B61" s="290"/>
      <c r="C61" s="295"/>
      <c r="D61" s="412" t="s">
        <v>682</v>
      </c>
      <c r="E61" s="412"/>
      <c r="F61" s="412"/>
      <c r="G61" s="412"/>
      <c r="H61" s="412"/>
      <c r="I61" s="412"/>
      <c r="J61" s="412"/>
      <c r="K61" s="291"/>
    </row>
    <row r="62" spans="2:11" ht="12.75" customHeight="1">
      <c r="B62" s="290"/>
      <c r="C62" s="295"/>
      <c r="D62" s="295"/>
      <c r="E62" s="298"/>
      <c r="F62" s="295"/>
      <c r="G62" s="295"/>
      <c r="H62" s="295"/>
      <c r="I62" s="295"/>
      <c r="J62" s="295"/>
      <c r="K62" s="291"/>
    </row>
    <row r="63" spans="2:11" ht="15" customHeight="1">
      <c r="B63" s="290"/>
      <c r="C63" s="295"/>
      <c r="D63" s="412" t="s">
        <v>683</v>
      </c>
      <c r="E63" s="412"/>
      <c r="F63" s="412"/>
      <c r="G63" s="412"/>
      <c r="H63" s="412"/>
      <c r="I63" s="412"/>
      <c r="J63" s="412"/>
      <c r="K63" s="291"/>
    </row>
    <row r="64" spans="2:11" ht="15" customHeight="1">
      <c r="B64" s="290"/>
      <c r="C64" s="295"/>
      <c r="D64" s="416" t="s">
        <v>684</v>
      </c>
      <c r="E64" s="416"/>
      <c r="F64" s="416"/>
      <c r="G64" s="416"/>
      <c r="H64" s="416"/>
      <c r="I64" s="416"/>
      <c r="J64" s="416"/>
      <c r="K64" s="291"/>
    </row>
    <row r="65" spans="2:11" ht="15" customHeight="1">
      <c r="B65" s="290"/>
      <c r="C65" s="295"/>
      <c r="D65" s="412" t="s">
        <v>685</v>
      </c>
      <c r="E65" s="412"/>
      <c r="F65" s="412"/>
      <c r="G65" s="412"/>
      <c r="H65" s="412"/>
      <c r="I65" s="412"/>
      <c r="J65" s="412"/>
      <c r="K65" s="291"/>
    </row>
    <row r="66" spans="2:11" ht="15" customHeight="1">
      <c r="B66" s="290"/>
      <c r="C66" s="295"/>
      <c r="D66" s="412" t="s">
        <v>686</v>
      </c>
      <c r="E66" s="412"/>
      <c r="F66" s="412"/>
      <c r="G66" s="412"/>
      <c r="H66" s="412"/>
      <c r="I66" s="412"/>
      <c r="J66" s="412"/>
      <c r="K66" s="291"/>
    </row>
    <row r="67" spans="2:11" ht="15" customHeight="1">
      <c r="B67" s="290"/>
      <c r="C67" s="295"/>
      <c r="D67" s="412" t="s">
        <v>687</v>
      </c>
      <c r="E67" s="412"/>
      <c r="F67" s="412"/>
      <c r="G67" s="412"/>
      <c r="H67" s="412"/>
      <c r="I67" s="412"/>
      <c r="J67" s="412"/>
      <c r="K67" s="291"/>
    </row>
    <row r="68" spans="2:11" ht="15" customHeight="1">
      <c r="B68" s="290"/>
      <c r="C68" s="295"/>
      <c r="D68" s="412" t="s">
        <v>688</v>
      </c>
      <c r="E68" s="412"/>
      <c r="F68" s="412"/>
      <c r="G68" s="412"/>
      <c r="H68" s="412"/>
      <c r="I68" s="412"/>
      <c r="J68" s="412"/>
      <c r="K68" s="291"/>
    </row>
    <row r="69" spans="2:11" ht="12.75" customHeight="1">
      <c r="B69" s="299"/>
      <c r="C69" s="300"/>
      <c r="D69" s="300"/>
      <c r="E69" s="300"/>
      <c r="F69" s="300"/>
      <c r="G69" s="300"/>
      <c r="H69" s="300"/>
      <c r="I69" s="300"/>
      <c r="J69" s="300"/>
      <c r="K69" s="301"/>
    </row>
    <row r="70" spans="2:11" ht="18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04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45" customHeight="1">
      <c r="B73" s="307"/>
      <c r="C73" s="417" t="s">
        <v>89</v>
      </c>
      <c r="D73" s="417"/>
      <c r="E73" s="417"/>
      <c r="F73" s="417"/>
      <c r="G73" s="417"/>
      <c r="H73" s="417"/>
      <c r="I73" s="417"/>
      <c r="J73" s="417"/>
      <c r="K73" s="308"/>
    </row>
    <row r="74" spans="2:11" ht="17.25" customHeight="1">
      <c r="B74" s="307"/>
      <c r="C74" s="309" t="s">
        <v>689</v>
      </c>
      <c r="D74" s="309"/>
      <c r="E74" s="309"/>
      <c r="F74" s="309" t="s">
        <v>690</v>
      </c>
      <c r="G74" s="310"/>
      <c r="H74" s="309" t="s">
        <v>119</v>
      </c>
      <c r="I74" s="309" t="s">
        <v>57</v>
      </c>
      <c r="J74" s="309" t="s">
        <v>691</v>
      </c>
      <c r="K74" s="308"/>
    </row>
    <row r="75" spans="2:11" ht="17.25" customHeight="1">
      <c r="B75" s="307"/>
      <c r="C75" s="311" t="s">
        <v>692</v>
      </c>
      <c r="D75" s="311"/>
      <c r="E75" s="311"/>
      <c r="F75" s="312" t="s">
        <v>693</v>
      </c>
      <c r="G75" s="313"/>
      <c r="H75" s="311"/>
      <c r="I75" s="311"/>
      <c r="J75" s="311" t="s">
        <v>694</v>
      </c>
      <c r="K75" s="308"/>
    </row>
    <row r="76" spans="2:11" ht="5.25" customHeight="1">
      <c r="B76" s="307"/>
      <c r="C76" s="314"/>
      <c r="D76" s="314"/>
      <c r="E76" s="314"/>
      <c r="F76" s="314"/>
      <c r="G76" s="315"/>
      <c r="H76" s="314"/>
      <c r="I76" s="314"/>
      <c r="J76" s="314"/>
      <c r="K76" s="308"/>
    </row>
    <row r="77" spans="2:11" ht="15" customHeight="1">
      <c r="B77" s="307"/>
      <c r="C77" s="297" t="s">
        <v>53</v>
      </c>
      <c r="D77" s="314"/>
      <c r="E77" s="314"/>
      <c r="F77" s="316" t="s">
        <v>695</v>
      </c>
      <c r="G77" s="315"/>
      <c r="H77" s="297" t="s">
        <v>696</v>
      </c>
      <c r="I77" s="297" t="s">
        <v>697</v>
      </c>
      <c r="J77" s="297">
        <v>20</v>
      </c>
      <c r="K77" s="308"/>
    </row>
    <row r="78" spans="2:11" ht="15" customHeight="1">
      <c r="B78" s="307"/>
      <c r="C78" s="297" t="s">
        <v>698</v>
      </c>
      <c r="D78" s="297"/>
      <c r="E78" s="297"/>
      <c r="F78" s="316" t="s">
        <v>695</v>
      </c>
      <c r="G78" s="315"/>
      <c r="H78" s="297" t="s">
        <v>699</v>
      </c>
      <c r="I78" s="297" t="s">
        <v>697</v>
      </c>
      <c r="J78" s="297">
        <v>120</v>
      </c>
      <c r="K78" s="308"/>
    </row>
    <row r="79" spans="2:11" ht="15" customHeight="1">
      <c r="B79" s="317"/>
      <c r="C79" s="297" t="s">
        <v>700</v>
      </c>
      <c r="D79" s="297"/>
      <c r="E79" s="297"/>
      <c r="F79" s="316" t="s">
        <v>701</v>
      </c>
      <c r="G79" s="315"/>
      <c r="H79" s="297" t="s">
        <v>702</v>
      </c>
      <c r="I79" s="297" t="s">
        <v>697</v>
      </c>
      <c r="J79" s="297">
        <v>50</v>
      </c>
      <c r="K79" s="308"/>
    </row>
    <row r="80" spans="2:11" ht="15" customHeight="1">
      <c r="B80" s="317"/>
      <c r="C80" s="297" t="s">
        <v>703</v>
      </c>
      <c r="D80" s="297"/>
      <c r="E80" s="297"/>
      <c r="F80" s="316" t="s">
        <v>695</v>
      </c>
      <c r="G80" s="315"/>
      <c r="H80" s="297" t="s">
        <v>704</v>
      </c>
      <c r="I80" s="297" t="s">
        <v>705</v>
      </c>
      <c r="J80" s="297"/>
      <c r="K80" s="308"/>
    </row>
    <row r="81" spans="2:11" ht="15" customHeight="1">
      <c r="B81" s="317"/>
      <c r="C81" s="318" t="s">
        <v>706</v>
      </c>
      <c r="D81" s="318"/>
      <c r="E81" s="318"/>
      <c r="F81" s="319" t="s">
        <v>701</v>
      </c>
      <c r="G81" s="318"/>
      <c r="H81" s="318" t="s">
        <v>707</v>
      </c>
      <c r="I81" s="318" t="s">
        <v>697</v>
      </c>
      <c r="J81" s="318">
        <v>15</v>
      </c>
      <c r="K81" s="308"/>
    </row>
    <row r="82" spans="2:11" ht="15" customHeight="1">
      <c r="B82" s="317"/>
      <c r="C82" s="318" t="s">
        <v>708</v>
      </c>
      <c r="D82" s="318"/>
      <c r="E82" s="318"/>
      <c r="F82" s="319" t="s">
        <v>701</v>
      </c>
      <c r="G82" s="318"/>
      <c r="H82" s="318" t="s">
        <v>709</v>
      </c>
      <c r="I82" s="318" t="s">
        <v>697</v>
      </c>
      <c r="J82" s="318">
        <v>15</v>
      </c>
      <c r="K82" s="308"/>
    </row>
    <row r="83" spans="2:11" ht="15" customHeight="1">
      <c r="B83" s="317"/>
      <c r="C83" s="318" t="s">
        <v>710</v>
      </c>
      <c r="D83" s="318"/>
      <c r="E83" s="318"/>
      <c r="F83" s="319" t="s">
        <v>701</v>
      </c>
      <c r="G83" s="318"/>
      <c r="H83" s="318" t="s">
        <v>711</v>
      </c>
      <c r="I83" s="318" t="s">
        <v>697</v>
      </c>
      <c r="J83" s="318">
        <v>20</v>
      </c>
      <c r="K83" s="308"/>
    </row>
    <row r="84" spans="2:11" ht="15" customHeight="1">
      <c r="B84" s="317"/>
      <c r="C84" s="318" t="s">
        <v>712</v>
      </c>
      <c r="D84" s="318"/>
      <c r="E84" s="318"/>
      <c r="F84" s="319" t="s">
        <v>701</v>
      </c>
      <c r="G84" s="318"/>
      <c r="H84" s="318" t="s">
        <v>713</v>
      </c>
      <c r="I84" s="318" t="s">
        <v>697</v>
      </c>
      <c r="J84" s="318">
        <v>20</v>
      </c>
      <c r="K84" s="308"/>
    </row>
    <row r="85" spans="2:11" ht="15" customHeight="1">
      <c r="B85" s="317"/>
      <c r="C85" s="297" t="s">
        <v>714</v>
      </c>
      <c r="D85" s="297"/>
      <c r="E85" s="297"/>
      <c r="F85" s="316" t="s">
        <v>701</v>
      </c>
      <c r="G85" s="315"/>
      <c r="H85" s="297" t="s">
        <v>715</v>
      </c>
      <c r="I85" s="297" t="s">
        <v>697</v>
      </c>
      <c r="J85" s="297">
        <v>50</v>
      </c>
      <c r="K85" s="308"/>
    </row>
    <row r="86" spans="2:11" ht="15" customHeight="1">
      <c r="B86" s="317"/>
      <c r="C86" s="297" t="s">
        <v>716</v>
      </c>
      <c r="D86" s="297"/>
      <c r="E86" s="297"/>
      <c r="F86" s="316" t="s">
        <v>701</v>
      </c>
      <c r="G86" s="315"/>
      <c r="H86" s="297" t="s">
        <v>717</v>
      </c>
      <c r="I86" s="297" t="s">
        <v>697</v>
      </c>
      <c r="J86" s="297">
        <v>20</v>
      </c>
      <c r="K86" s="308"/>
    </row>
    <row r="87" spans="2:11" ht="15" customHeight="1">
      <c r="B87" s="317"/>
      <c r="C87" s="297" t="s">
        <v>718</v>
      </c>
      <c r="D87" s="297"/>
      <c r="E87" s="297"/>
      <c r="F87" s="316" t="s">
        <v>701</v>
      </c>
      <c r="G87" s="315"/>
      <c r="H87" s="297" t="s">
        <v>719</v>
      </c>
      <c r="I87" s="297" t="s">
        <v>697</v>
      </c>
      <c r="J87" s="297">
        <v>20</v>
      </c>
      <c r="K87" s="308"/>
    </row>
    <row r="88" spans="2:11" ht="15" customHeight="1">
      <c r="B88" s="317"/>
      <c r="C88" s="297" t="s">
        <v>720</v>
      </c>
      <c r="D88" s="297"/>
      <c r="E88" s="297"/>
      <c r="F88" s="316" t="s">
        <v>701</v>
      </c>
      <c r="G88" s="315"/>
      <c r="H88" s="297" t="s">
        <v>721</v>
      </c>
      <c r="I88" s="297" t="s">
        <v>697</v>
      </c>
      <c r="J88" s="297">
        <v>50</v>
      </c>
      <c r="K88" s="308"/>
    </row>
    <row r="89" spans="2:11" ht="15" customHeight="1">
      <c r="B89" s="317"/>
      <c r="C89" s="297" t="s">
        <v>722</v>
      </c>
      <c r="D89" s="297"/>
      <c r="E89" s="297"/>
      <c r="F89" s="316" t="s">
        <v>701</v>
      </c>
      <c r="G89" s="315"/>
      <c r="H89" s="297" t="s">
        <v>722</v>
      </c>
      <c r="I89" s="297" t="s">
        <v>697</v>
      </c>
      <c r="J89" s="297">
        <v>50</v>
      </c>
      <c r="K89" s="308"/>
    </row>
    <row r="90" spans="2:11" ht="15" customHeight="1">
      <c r="B90" s="317"/>
      <c r="C90" s="297" t="s">
        <v>124</v>
      </c>
      <c r="D90" s="297"/>
      <c r="E90" s="297"/>
      <c r="F90" s="316" t="s">
        <v>701</v>
      </c>
      <c r="G90" s="315"/>
      <c r="H90" s="297" t="s">
        <v>723</v>
      </c>
      <c r="I90" s="297" t="s">
        <v>697</v>
      </c>
      <c r="J90" s="297">
        <v>255</v>
      </c>
      <c r="K90" s="308"/>
    </row>
    <row r="91" spans="2:11" ht="15" customHeight="1">
      <c r="B91" s="317"/>
      <c r="C91" s="297" t="s">
        <v>724</v>
      </c>
      <c r="D91" s="297"/>
      <c r="E91" s="297"/>
      <c r="F91" s="316" t="s">
        <v>695</v>
      </c>
      <c r="G91" s="315"/>
      <c r="H91" s="297" t="s">
        <v>725</v>
      </c>
      <c r="I91" s="297" t="s">
        <v>726</v>
      </c>
      <c r="J91" s="297"/>
      <c r="K91" s="308"/>
    </row>
    <row r="92" spans="2:11" ht="15" customHeight="1">
      <c r="B92" s="317"/>
      <c r="C92" s="297" t="s">
        <v>727</v>
      </c>
      <c r="D92" s="297"/>
      <c r="E92" s="297"/>
      <c r="F92" s="316" t="s">
        <v>695</v>
      </c>
      <c r="G92" s="315"/>
      <c r="H92" s="297" t="s">
        <v>728</v>
      </c>
      <c r="I92" s="297" t="s">
        <v>729</v>
      </c>
      <c r="J92" s="297"/>
      <c r="K92" s="308"/>
    </row>
    <row r="93" spans="2:11" ht="15" customHeight="1">
      <c r="B93" s="317"/>
      <c r="C93" s="297" t="s">
        <v>730</v>
      </c>
      <c r="D93" s="297"/>
      <c r="E93" s="297"/>
      <c r="F93" s="316" t="s">
        <v>695</v>
      </c>
      <c r="G93" s="315"/>
      <c r="H93" s="297" t="s">
        <v>730</v>
      </c>
      <c r="I93" s="297" t="s">
        <v>729</v>
      </c>
      <c r="J93" s="297"/>
      <c r="K93" s="308"/>
    </row>
    <row r="94" spans="2:11" ht="15" customHeight="1">
      <c r="B94" s="317"/>
      <c r="C94" s="297" t="s">
        <v>38</v>
      </c>
      <c r="D94" s="297"/>
      <c r="E94" s="297"/>
      <c r="F94" s="316" t="s">
        <v>695</v>
      </c>
      <c r="G94" s="315"/>
      <c r="H94" s="297" t="s">
        <v>731</v>
      </c>
      <c r="I94" s="297" t="s">
        <v>729</v>
      </c>
      <c r="J94" s="297"/>
      <c r="K94" s="308"/>
    </row>
    <row r="95" spans="2:11" ht="15" customHeight="1">
      <c r="B95" s="317"/>
      <c r="C95" s="297" t="s">
        <v>48</v>
      </c>
      <c r="D95" s="297"/>
      <c r="E95" s="297"/>
      <c r="F95" s="316" t="s">
        <v>695</v>
      </c>
      <c r="G95" s="315"/>
      <c r="H95" s="297" t="s">
        <v>732</v>
      </c>
      <c r="I95" s="297" t="s">
        <v>729</v>
      </c>
      <c r="J95" s="297"/>
      <c r="K95" s="308"/>
    </row>
    <row r="96" spans="2:11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spans="2:11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6"/>
    </row>
    <row r="100" spans="2:11" ht="45" customHeight="1">
      <c r="B100" s="307"/>
      <c r="C100" s="417" t="s">
        <v>733</v>
      </c>
      <c r="D100" s="417"/>
      <c r="E100" s="417"/>
      <c r="F100" s="417"/>
      <c r="G100" s="417"/>
      <c r="H100" s="417"/>
      <c r="I100" s="417"/>
      <c r="J100" s="417"/>
      <c r="K100" s="308"/>
    </row>
    <row r="101" spans="2:11" ht="17.25" customHeight="1">
      <c r="B101" s="307"/>
      <c r="C101" s="309" t="s">
        <v>689</v>
      </c>
      <c r="D101" s="309"/>
      <c r="E101" s="309"/>
      <c r="F101" s="309" t="s">
        <v>690</v>
      </c>
      <c r="G101" s="310"/>
      <c r="H101" s="309" t="s">
        <v>119</v>
      </c>
      <c r="I101" s="309" t="s">
        <v>57</v>
      </c>
      <c r="J101" s="309" t="s">
        <v>691</v>
      </c>
      <c r="K101" s="308"/>
    </row>
    <row r="102" spans="2:11" ht="17.25" customHeight="1">
      <c r="B102" s="307"/>
      <c r="C102" s="311" t="s">
        <v>692</v>
      </c>
      <c r="D102" s="311"/>
      <c r="E102" s="311"/>
      <c r="F102" s="312" t="s">
        <v>693</v>
      </c>
      <c r="G102" s="313"/>
      <c r="H102" s="311"/>
      <c r="I102" s="311"/>
      <c r="J102" s="311" t="s">
        <v>694</v>
      </c>
      <c r="K102" s="308"/>
    </row>
    <row r="103" spans="2:11" ht="5.25" customHeight="1">
      <c r="B103" s="307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spans="2:11" ht="15" customHeight="1">
      <c r="B104" s="307"/>
      <c r="C104" s="297" t="s">
        <v>53</v>
      </c>
      <c r="D104" s="314"/>
      <c r="E104" s="314"/>
      <c r="F104" s="316" t="s">
        <v>695</v>
      </c>
      <c r="G104" s="325"/>
      <c r="H104" s="297" t="s">
        <v>734</v>
      </c>
      <c r="I104" s="297" t="s">
        <v>697</v>
      </c>
      <c r="J104" s="297">
        <v>20</v>
      </c>
      <c r="K104" s="308"/>
    </row>
    <row r="105" spans="2:11" ht="15" customHeight="1">
      <c r="B105" s="307"/>
      <c r="C105" s="297" t="s">
        <v>698</v>
      </c>
      <c r="D105" s="297"/>
      <c r="E105" s="297"/>
      <c r="F105" s="316" t="s">
        <v>695</v>
      </c>
      <c r="G105" s="297"/>
      <c r="H105" s="297" t="s">
        <v>734</v>
      </c>
      <c r="I105" s="297" t="s">
        <v>697</v>
      </c>
      <c r="J105" s="297">
        <v>120</v>
      </c>
      <c r="K105" s="308"/>
    </row>
    <row r="106" spans="2:11" ht="15" customHeight="1">
      <c r="B106" s="317"/>
      <c r="C106" s="297" t="s">
        <v>700</v>
      </c>
      <c r="D106" s="297"/>
      <c r="E106" s="297"/>
      <c r="F106" s="316" t="s">
        <v>701</v>
      </c>
      <c r="G106" s="297"/>
      <c r="H106" s="297" t="s">
        <v>734</v>
      </c>
      <c r="I106" s="297" t="s">
        <v>697</v>
      </c>
      <c r="J106" s="297">
        <v>50</v>
      </c>
      <c r="K106" s="308"/>
    </row>
    <row r="107" spans="2:11" ht="15" customHeight="1">
      <c r="B107" s="317"/>
      <c r="C107" s="297" t="s">
        <v>703</v>
      </c>
      <c r="D107" s="297"/>
      <c r="E107" s="297"/>
      <c r="F107" s="316" t="s">
        <v>695</v>
      </c>
      <c r="G107" s="297"/>
      <c r="H107" s="297" t="s">
        <v>734</v>
      </c>
      <c r="I107" s="297" t="s">
        <v>705</v>
      </c>
      <c r="J107" s="297"/>
      <c r="K107" s="308"/>
    </row>
    <row r="108" spans="2:11" ht="15" customHeight="1">
      <c r="B108" s="317"/>
      <c r="C108" s="297" t="s">
        <v>714</v>
      </c>
      <c r="D108" s="297"/>
      <c r="E108" s="297"/>
      <c r="F108" s="316" t="s">
        <v>701</v>
      </c>
      <c r="G108" s="297"/>
      <c r="H108" s="297" t="s">
        <v>734</v>
      </c>
      <c r="I108" s="297" t="s">
        <v>697</v>
      </c>
      <c r="J108" s="297">
        <v>50</v>
      </c>
      <c r="K108" s="308"/>
    </row>
    <row r="109" spans="2:11" ht="15" customHeight="1">
      <c r="B109" s="317"/>
      <c r="C109" s="297" t="s">
        <v>722</v>
      </c>
      <c r="D109" s="297"/>
      <c r="E109" s="297"/>
      <c r="F109" s="316" t="s">
        <v>701</v>
      </c>
      <c r="G109" s="297"/>
      <c r="H109" s="297" t="s">
        <v>734</v>
      </c>
      <c r="I109" s="297" t="s">
        <v>697</v>
      </c>
      <c r="J109" s="297">
        <v>50</v>
      </c>
      <c r="K109" s="308"/>
    </row>
    <row r="110" spans="2:11" ht="15" customHeight="1">
      <c r="B110" s="317"/>
      <c r="C110" s="297" t="s">
        <v>720</v>
      </c>
      <c r="D110" s="297"/>
      <c r="E110" s="297"/>
      <c r="F110" s="316" t="s">
        <v>701</v>
      </c>
      <c r="G110" s="297"/>
      <c r="H110" s="297" t="s">
        <v>734</v>
      </c>
      <c r="I110" s="297" t="s">
        <v>697</v>
      </c>
      <c r="J110" s="297">
        <v>50</v>
      </c>
      <c r="K110" s="308"/>
    </row>
    <row r="111" spans="2:11" ht="15" customHeight="1">
      <c r="B111" s="317"/>
      <c r="C111" s="297" t="s">
        <v>53</v>
      </c>
      <c r="D111" s="297"/>
      <c r="E111" s="297"/>
      <c r="F111" s="316" t="s">
        <v>695</v>
      </c>
      <c r="G111" s="297"/>
      <c r="H111" s="297" t="s">
        <v>735</v>
      </c>
      <c r="I111" s="297" t="s">
        <v>697</v>
      </c>
      <c r="J111" s="297">
        <v>20</v>
      </c>
      <c r="K111" s="308"/>
    </row>
    <row r="112" spans="2:11" ht="15" customHeight="1">
      <c r="B112" s="317"/>
      <c r="C112" s="297" t="s">
        <v>736</v>
      </c>
      <c r="D112" s="297"/>
      <c r="E112" s="297"/>
      <c r="F112" s="316" t="s">
        <v>695</v>
      </c>
      <c r="G112" s="297"/>
      <c r="H112" s="297" t="s">
        <v>737</v>
      </c>
      <c r="I112" s="297" t="s">
        <v>697</v>
      </c>
      <c r="J112" s="297">
        <v>120</v>
      </c>
      <c r="K112" s="308"/>
    </row>
    <row r="113" spans="2:11" ht="15" customHeight="1">
      <c r="B113" s="317"/>
      <c r="C113" s="297" t="s">
        <v>38</v>
      </c>
      <c r="D113" s="297"/>
      <c r="E113" s="297"/>
      <c r="F113" s="316" t="s">
        <v>695</v>
      </c>
      <c r="G113" s="297"/>
      <c r="H113" s="297" t="s">
        <v>738</v>
      </c>
      <c r="I113" s="297" t="s">
        <v>729</v>
      </c>
      <c r="J113" s="297"/>
      <c r="K113" s="308"/>
    </row>
    <row r="114" spans="2:11" ht="15" customHeight="1">
      <c r="B114" s="317"/>
      <c r="C114" s="297" t="s">
        <v>48</v>
      </c>
      <c r="D114" s="297"/>
      <c r="E114" s="297"/>
      <c r="F114" s="316" t="s">
        <v>695</v>
      </c>
      <c r="G114" s="297"/>
      <c r="H114" s="297" t="s">
        <v>739</v>
      </c>
      <c r="I114" s="297" t="s">
        <v>729</v>
      </c>
      <c r="J114" s="297"/>
      <c r="K114" s="308"/>
    </row>
    <row r="115" spans="2:11" ht="15" customHeight="1">
      <c r="B115" s="317"/>
      <c r="C115" s="297" t="s">
        <v>57</v>
      </c>
      <c r="D115" s="297"/>
      <c r="E115" s="297"/>
      <c r="F115" s="316" t="s">
        <v>695</v>
      </c>
      <c r="G115" s="297"/>
      <c r="H115" s="297" t="s">
        <v>740</v>
      </c>
      <c r="I115" s="297" t="s">
        <v>741</v>
      </c>
      <c r="J115" s="297"/>
      <c r="K115" s="308"/>
    </row>
    <row r="116" spans="2:11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spans="2:11" ht="18.75" customHeight="1">
      <c r="B117" s="327"/>
      <c r="C117" s="293"/>
      <c r="D117" s="293"/>
      <c r="E117" s="293"/>
      <c r="F117" s="328"/>
      <c r="G117" s="293"/>
      <c r="H117" s="293"/>
      <c r="I117" s="293"/>
      <c r="J117" s="293"/>
      <c r="K117" s="327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spans="2:11" ht="45" customHeight="1">
      <c r="B120" s="332"/>
      <c r="C120" s="413" t="s">
        <v>742</v>
      </c>
      <c r="D120" s="413"/>
      <c r="E120" s="413"/>
      <c r="F120" s="413"/>
      <c r="G120" s="413"/>
      <c r="H120" s="413"/>
      <c r="I120" s="413"/>
      <c r="J120" s="413"/>
      <c r="K120" s="333"/>
    </row>
    <row r="121" spans="2:11" ht="17.25" customHeight="1">
      <c r="B121" s="334"/>
      <c r="C121" s="309" t="s">
        <v>689</v>
      </c>
      <c r="D121" s="309"/>
      <c r="E121" s="309"/>
      <c r="F121" s="309" t="s">
        <v>690</v>
      </c>
      <c r="G121" s="310"/>
      <c r="H121" s="309" t="s">
        <v>119</v>
      </c>
      <c r="I121" s="309" t="s">
        <v>57</v>
      </c>
      <c r="J121" s="309" t="s">
        <v>691</v>
      </c>
      <c r="K121" s="335"/>
    </row>
    <row r="122" spans="2:11" ht="17.25" customHeight="1">
      <c r="B122" s="334"/>
      <c r="C122" s="311" t="s">
        <v>692</v>
      </c>
      <c r="D122" s="311"/>
      <c r="E122" s="311"/>
      <c r="F122" s="312" t="s">
        <v>693</v>
      </c>
      <c r="G122" s="313"/>
      <c r="H122" s="311"/>
      <c r="I122" s="311"/>
      <c r="J122" s="311" t="s">
        <v>694</v>
      </c>
      <c r="K122" s="335"/>
    </row>
    <row r="123" spans="2:11" ht="5.25" customHeight="1">
      <c r="B123" s="336"/>
      <c r="C123" s="314"/>
      <c r="D123" s="314"/>
      <c r="E123" s="314"/>
      <c r="F123" s="314"/>
      <c r="G123" s="297"/>
      <c r="H123" s="314"/>
      <c r="I123" s="314"/>
      <c r="J123" s="314"/>
      <c r="K123" s="337"/>
    </row>
    <row r="124" spans="2:11" ht="15" customHeight="1">
      <c r="B124" s="336"/>
      <c r="C124" s="297" t="s">
        <v>698</v>
      </c>
      <c r="D124" s="314"/>
      <c r="E124" s="314"/>
      <c r="F124" s="316" t="s">
        <v>695</v>
      </c>
      <c r="G124" s="297"/>
      <c r="H124" s="297" t="s">
        <v>734</v>
      </c>
      <c r="I124" s="297" t="s">
        <v>697</v>
      </c>
      <c r="J124" s="297">
        <v>120</v>
      </c>
      <c r="K124" s="338"/>
    </row>
    <row r="125" spans="2:11" ht="15" customHeight="1">
      <c r="B125" s="336"/>
      <c r="C125" s="297" t="s">
        <v>743</v>
      </c>
      <c r="D125" s="297"/>
      <c r="E125" s="297"/>
      <c r="F125" s="316" t="s">
        <v>695</v>
      </c>
      <c r="G125" s="297"/>
      <c r="H125" s="297" t="s">
        <v>744</v>
      </c>
      <c r="I125" s="297" t="s">
        <v>697</v>
      </c>
      <c r="J125" s="297" t="s">
        <v>745</v>
      </c>
      <c r="K125" s="338"/>
    </row>
    <row r="126" spans="2:11" ht="15" customHeight="1">
      <c r="B126" s="336"/>
      <c r="C126" s="297" t="s">
        <v>82</v>
      </c>
      <c r="D126" s="297"/>
      <c r="E126" s="297"/>
      <c r="F126" s="316" t="s">
        <v>695</v>
      </c>
      <c r="G126" s="297"/>
      <c r="H126" s="297" t="s">
        <v>746</v>
      </c>
      <c r="I126" s="297" t="s">
        <v>697</v>
      </c>
      <c r="J126" s="297" t="s">
        <v>745</v>
      </c>
      <c r="K126" s="338"/>
    </row>
    <row r="127" spans="2:11" ht="15" customHeight="1">
      <c r="B127" s="336"/>
      <c r="C127" s="297" t="s">
        <v>706</v>
      </c>
      <c r="D127" s="297"/>
      <c r="E127" s="297"/>
      <c r="F127" s="316" t="s">
        <v>701</v>
      </c>
      <c r="G127" s="297"/>
      <c r="H127" s="297" t="s">
        <v>707</v>
      </c>
      <c r="I127" s="297" t="s">
        <v>697</v>
      </c>
      <c r="J127" s="297">
        <v>15</v>
      </c>
      <c r="K127" s="338"/>
    </row>
    <row r="128" spans="2:11" ht="15" customHeight="1">
      <c r="B128" s="336"/>
      <c r="C128" s="318" t="s">
        <v>708</v>
      </c>
      <c r="D128" s="318"/>
      <c r="E128" s="318"/>
      <c r="F128" s="319" t="s">
        <v>701</v>
      </c>
      <c r="G128" s="318"/>
      <c r="H128" s="318" t="s">
        <v>709</v>
      </c>
      <c r="I128" s="318" t="s">
        <v>697</v>
      </c>
      <c r="J128" s="318">
        <v>15</v>
      </c>
      <c r="K128" s="338"/>
    </row>
    <row r="129" spans="2:11" ht="15" customHeight="1">
      <c r="B129" s="336"/>
      <c r="C129" s="318" t="s">
        <v>710</v>
      </c>
      <c r="D129" s="318"/>
      <c r="E129" s="318"/>
      <c r="F129" s="319" t="s">
        <v>701</v>
      </c>
      <c r="G129" s="318"/>
      <c r="H129" s="318" t="s">
        <v>711</v>
      </c>
      <c r="I129" s="318" t="s">
        <v>697</v>
      </c>
      <c r="J129" s="318">
        <v>20</v>
      </c>
      <c r="K129" s="338"/>
    </row>
    <row r="130" spans="2:11" ht="15" customHeight="1">
      <c r="B130" s="336"/>
      <c r="C130" s="318" t="s">
        <v>712</v>
      </c>
      <c r="D130" s="318"/>
      <c r="E130" s="318"/>
      <c r="F130" s="319" t="s">
        <v>701</v>
      </c>
      <c r="G130" s="318"/>
      <c r="H130" s="318" t="s">
        <v>713</v>
      </c>
      <c r="I130" s="318" t="s">
        <v>697</v>
      </c>
      <c r="J130" s="318">
        <v>20</v>
      </c>
      <c r="K130" s="338"/>
    </row>
    <row r="131" spans="2:11" ht="15" customHeight="1">
      <c r="B131" s="336"/>
      <c r="C131" s="297" t="s">
        <v>700</v>
      </c>
      <c r="D131" s="297"/>
      <c r="E131" s="297"/>
      <c r="F131" s="316" t="s">
        <v>701</v>
      </c>
      <c r="G131" s="297"/>
      <c r="H131" s="297" t="s">
        <v>734</v>
      </c>
      <c r="I131" s="297" t="s">
        <v>697</v>
      </c>
      <c r="J131" s="297">
        <v>50</v>
      </c>
      <c r="K131" s="338"/>
    </row>
    <row r="132" spans="2:11" ht="15" customHeight="1">
      <c r="B132" s="336"/>
      <c r="C132" s="297" t="s">
        <v>714</v>
      </c>
      <c r="D132" s="297"/>
      <c r="E132" s="297"/>
      <c r="F132" s="316" t="s">
        <v>701</v>
      </c>
      <c r="G132" s="297"/>
      <c r="H132" s="297" t="s">
        <v>734</v>
      </c>
      <c r="I132" s="297" t="s">
        <v>697</v>
      </c>
      <c r="J132" s="297">
        <v>50</v>
      </c>
      <c r="K132" s="338"/>
    </row>
    <row r="133" spans="2:11" ht="15" customHeight="1">
      <c r="B133" s="336"/>
      <c r="C133" s="297" t="s">
        <v>720</v>
      </c>
      <c r="D133" s="297"/>
      <c r="E133" s="297"/>
      <c r="F133" s="316" t="s">
        <v>701</v>
      </c>
      <c r="G133" s="297"/>
      <c r="H133" s="297" t="s">
        <v>734</v>
      </c>
      <c r="I133" s="297" t="s">
        <v>697</v>
      </c>
      <c r="J133" s="297">
        <v>50</v>
      </c>
      <c r="K133" s="338"/>
    </row>
    <row r="134" spans="2:11" ht="15" customHeight="1">
      <c r="B134" s="336"/>
      <c r="C134" s="297" t="s">
        <v>722</v>
      </c>
      <c r="D134" s="297"/>
      <c r="E134" s="297"/>
      <c r="F134" s="316" t="s">
        <v>701</v>
      </c>
      <c r="G134" s="297"/>
      <c r="H134" s="297" t="s">
        <v>734</v>
      </c>
      <c r="I134" s="297" t="s">
        <v>697</v>
      </c>
      <c r="J134" s="297">
        <v>50</v>
      </c>
      <c r="K134" s="338"/>
    </row>
    <row r="135" spans="2:11" ht="15" customHeight="1">
      <c r="B135" s="336"/>
      <c r="C135" s="297" t="s">
        <v>124</v>
      </c>
      <c r="D135" s="297"/>
      <c r="E135" s="297"/>
      <c r="F135" s="316" t="s">
        <v>701</v>
      </c>
      <c r="G135" s="297"/>
      <c r="H135" s="297" t="s">
        <v>747</v>
      </c>
      <c r="I135" s="297" t="s">
        <v>697</v>
      </c>
      <c r="J135" s="297">
        <v>255</v>
      </c>
      <c r="K135" s="338"/>
    </row>
    <row r="136" spans="2:11" ht="15" customHeight="1">
      <c r="B136" s="336"/>
      <c r="C136" s="297" t="s">
        <v>724</v>
      </c>
      <c r="D136" s="297"/>
      <c r="E136" s="297"/>
      <c r="F136" s="316" t="s">
        <v>695</v>
      </c>
      <c r="G136" s="297"/>
      <c r="H136" s="297" t="s">
        <v>748</v>
      </c>
      <c r="I136" s="297" t="s">
        <v>726</v>
      </c>
      <c r="J136" s="297"/>
      <c r="K136" s="338"/>
    </row>
    <row r="137" spans="2:11" ht="15" customHeight="1">
      <c r="B137" s="336"/>
      <c r="C137" s="297" t="s">
        <v>727</v>
      </c>
      <c r="D137" s="297"/>
      <c r="E137" s="297"/>
      <c r="F137" s="316" t="s">
        <v>695</v>
      </c>
      <c r="G137" s="297"/>
      <c r="H137" s="297" t="s">
        <v>749</v>
      </c>
      <c r="I137" s="297" t="s">
        <v>729</v>
      </c>
      <c r="J137" s="297"/>
      <c r="K137" s="338"/>
    </row>
    <row r="138" spans="2:11" ht="15" customHeight="1">
      <c r="B138" s="336"/>
      <c r="C138" s="297" t="s">
        <v>730</v>
      </c>
      <c r="D138" s="297"/>
      <c r="E138" s="297"/>
      <c r="F138" s="316" t="s">
        <v>695</v>
      </c>
      <c r="G138" s="297"/>
      <c r="H138" s="297" t="s">
        <v>730</v>
      </c>
      <c r="I138" s="297" t="s">
        <v>729</v>
      </c>
      <c r="J138" s="297"/>
      <c r="K138" s="338"/>
    </row>
    <row r="139" spans="2:11" ht="15" customHeight="1">
      <c r="B139" s="336"/>
      <c r="C139" s="297" t="s">
        <v>38</v>
      </c>
      <c r="D139" s="297"/>
      <c r="E139" s="297"/>
      <c r="F139" s="316" t="s">
        <v>695</v>
      </c>
      <c r="G139" s="297"/>
      <c r="H139" s="297" t="s">
        <v>750</v>
      </c>
      <c r="I139" s="297" t="s">
        <v>729</v>
      </c>
      <c r="J139" s="297"/>
      <c r="K139" s="338"/>
    </row>
    <row r="140" spans="2:11" ht="15" customHeight="1">
      <c r="B140" s="336"/>
      <c r="C140" s="297" t="s">
        <v>751</v>
      </c>
      <c r="D140" s="297"/>
      <c r="E140" s="297"/>
      <c r="F140" s="316" t="s">
        <v>695</v>
      </c>
      <c r="G140" s="297"/>
      <c r="H140" s="297" t="s">
        <v>752</v>
      </c>
      <c r="I140" s="297" t="s">
        <v>729</v>
      </c>
      <c r="J140" s="297"/>
      <c r="K140" s="338"/>
    </row>
    <row r="141" spans="2:1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spans="2:11" ht="18.75" customHeight="1">
      <c r="B142" s="293"/>
      <c r="C142" s="293"/>
      <c r="D142" s="293"/>
      <c r="E142" s="293"/>
      <c r="F142" s="328"/>
      <c r="G142" s="293"/>
      <c r="H142" s="293"/>
      <c r="I142" s="293"/>
      <c r="J142" s="293"/>
      <c r="K142" s="293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04"/>
      <c r="C144" s="305"/>
      <c r="D144" s="305"/>
      <c r="E144" s="305"/>
      <c r="F144" s="305"/>
      <c r="G144" s="305"/>
      <c r="H144" s="305"/>
      <c r="I144" s="305"/>
      <c r="J144" s="305"/>
      <c r="K144" s="306"/>
    </row>
    <row r="145" spans="2:11" ht="45" customHeight="1">
      <c r="B145" s="307"/>
      <c r="C145" s="417" t="s">
        <v>753</v>
      </c>
      <c r="D145" s="417"/>
      <c r="E145" s="417"/>
      <c r="F145" s="417"/>
      <c r="G145" s="417"/>
      <c r="H145" s="417"/>
      <c r="I145" s="417"/>
      <c r="J145" s="417"/>
      <c r="K145" s="308"/>
    </row>
    <row r="146" spans="2:11" ht="17.25" customHeight="1">
      <c r="B146" s="307"/>
      <c r="C146" s="309" t="s">
        <v>689</v>
      </c>
      <c r="D146" s="309"/>
      <c r="E146" s="309"/>
      <c r="F146" s="309" t="s">
        <v>690</v>
      </c>
      <c r="G146" s="310"/>
      <c r="H146" s="309" t="s">
        <v>119</v>
      </c>
      <c r="I146" s="309" t="s">
        <v>57</v>
      </c>
      <c r="J146" s="309" t="s">
        <v>691</v>
      </c>
      <c r="K146" s="308"/>
    </row>
    <row r="147" spans="2:11" ht="17.25" customHeight="1">
      <c r="B147" s="307"/>
      <c r="C147" s="311" t="s">
        <v>692</v>
      </c>
      <c r="D147" s="311"/>
      <c r="E147" s="311"/>
      <c r="F147" s="312" t="s">
        <v>693</v>
      </c>
      <c r="G147" s="313"/>
      <c r="H147" s="311"/>
      <c r="I147" s="311"/>
      <c r="J147" s="311" t="s">
        <v>694</v>
      </c>
      <c r="K147" s="308"/>
    </row>
    <row r="148" spans="2:11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spans="2:11" ht="15" customHeight="1">
      <c r="B149" s="317"/>
      <c r="C149" s="342" t="s">
        <v>698</v>
      </c>
      <c r="D149" s="297"/>
      <c r="E149" s="297"/>
      <c r="F149" s="343" t="s">
        <v>695</v>
      </c>
      <c r="G149" s="297"/>
      <c r="H149" s="342" t="s">
        <v>734</v>
      </c>
      <c r="I149" s="342" t="s">
        <v>697</v>
      </c>
      <c r="J149" s="342">
        <v>120</v>
      </c>
      <c r="K149" s="338"/>
    </row>
    <row r="150" spans="2:11" ht="15" customHeight="1">
      <c r="B150" s="317"/>
      <c r="C150" s="342" t="s">
        <v>743</v>
      </c>
      <c r="D150" s="297"/>
      <c r="E150" s="297"/>
      <c r="F150" s="343" t="s">
        <v>695</v>
      </c>
      <c r="G150" s="297"/>
      <c r="H150" s="342" t="s">
        <v>754</v>
      </c>
      <c r="I150" s="342" t="s">
        <v>697</v>
      </c>
      <c r="J150" s="342" t="s">
        <v>745</v>
      </c>
      <c r="K150" s="338"/>
    </row>
    <row r="151" spans="2:11" ht="15" customHeight="1">
      <c r="B151" s="317"/>
      <c r="C151" s="342" t="s">
        <v>82</v>
      </c>
      <c r="D151" s="297"/>
      <c r="E151" s="297"/>
      <c r="F151" s="343" t="s">
        <v>695</v>
      </c>
      <c r="G151" s="297"/>
      <c r="H151" s="342" t="s">
        <v>755</v>
      </c>
      <c r="I151" s="342" t="s">
        <v>697</v>
      </c>
      <c r="J151" s="342" t="s">
        <v>745</v>
      </c>
      <c r="K151" s="338"/>
    </row>
    <row r="152" spans="2:11" ht="15" customHeight="1">
      <c r="B152" s="317"/>
      <c r="C152" s="342" t="s">
        <v>700</v>
      </c>
      <c r="D152" s="297"/>
      <c r="E152" s="297"/>
      <c r="F152" s="343" t="s">
        <v>701</v>
      </c>
      <c r="G152" s="297"/>
      <c r="H152" s="342" t="s">
        <v>734</v>
      </c>
      <c r="I152" s="342" t="s">
        <v>697</v>
      </c>
      <c r="J152" s="342">
        <v>50</v>
      </c>
      <c r="K152" s="338"/>
    </row>
    <row r="153" spans="2:11" ht="15" customHeight="1">
      <c r="B153" s="317"/>
      <c r="C153" s="342" t="s">
        <v>703</v>
      </c>
      <c r="D153" s="297"/>
      <c r="E153" s="297"/>
      <c r="F153" s="343" t="s">
        <v>695</v>
      </c>
      <c r="G153" s="297"/>
      <c r="H153" s="342" t="s">
        <v>734</v>
      </c>
      <c r="I153" s="342" t="s">
        <v>705</v>
      </c>
      <c r="J153" s="342"/>
      <c r="K153" s="338"/>
    </row>
    <row r="154" spans="2:11" ht="15" customHeight="1">
      <c r="B154" s="317"/>
      <c r="C154" s="342" t="s">
        <v>714</v>
      </c>
      <c r="D154" s="297"/>
      <c r="E154" s="297"/>
      <c r="F154" s="343" t="s">
        <v>701</v>
      </c>
      <c r="G154" s="297"/>
      <c r="H154" s="342" t="s">
        <v>734</v>
      </c>
      <c r="I154" s="342" t="s">
        <v>697</v>
      </c>
      <c r="J154" s="342">
        <v>50</v>
      </c>
      <c r="K154" s="338"/>
    </row>
    <row r="155" spans="2:11" ht="15" customHeight="1">
      <c r="B155" s="317"/>
      <c r="C155" s="342" t="s">
        <v>722</v>
      </c>
      <c r="D155" s="297"/>
      <c r="E155" s="297"/>
      <c r="F155" s="343" t="s">
        <v>701</v>
      </c>
      <c r="G155" s="297"/>
      <c r="H155" s="342" t="s">
        <v>734</v>
      </c>
      <c r="I155" s="342" t="s">
        <v>697</v>
      </c>
      <c r="J155" s="342">
        <v>50</v>
      </c>
      <c r="K155" s="338"/>
    </row>
    <row r="156" spans="2:11" ht="15" customHeight="1">
      <c r="B156" s="317"/>
      <c r="C156" s="342" t="s">
        <v>720</v>
      </c>
      <c r="D156" s="297"/>
      <c r="E156" s="297"/>
      <c r="F156" s="343" t="s">
        <v>701</v>
      </c>
      <c r="G156" s="297"/>
      <c r="H156" s="342" t="s">
        <v>734</v>
      </c>
      <c r="I156" s="342" t="s">
        <v>697</v>
      </c>
      <c r="J156" s="342">
        <v>50</v>
      </c>
      <c r="K156" s="338"/>
    </row>
    <row r="157" spans="2:11" ht="15" customHeight="1">
      <c r="B157" s="317"/>
      <c r="C157" s="342" t="s">
        <v>96</v>
      </c>
      <c r="D157" s="297"/>
      <c r="E157" s="297"/>
      <c r="F157" s="343" t="s">
        <v>695</v>
      </c>
      <c r="G157" s="297"/>
      <c r="H157" s="342" t="s">
        <v>756</v>
      </c>
      <c r="I157" s="342" t="s">
        <v>697</v>
      </c>
      <c r="J157" s="342" t="s">
        <v>757</v>
      </c>
      <c r="K157" s="338"/>
    </row>
    <row r="158" spans="2:11" ht="15" customHeight="1">
      <c r="B158" s="317"/>
      <c r="C158" s="342" t="s">
        <v>758</v>
      </c>
      <c r="D158" s="297"/>
      <c r="E158" s="297"/>
      <c r="F158" s="343" t="s">
        <v>695</v>
      </c>
      <c r="G158" s="297"/>
      <c r="H158" s="342" t="s">
        <v>759</v>
      </c>
      <c r="I158" s="342" t="s">
        <v>729</v>
      </c>
      <c r="J158" s="342"/>
      <c r="K158" s="338"/>
    </row>
    <row r="159" spans="2:11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spans="2:11" ht="18.75" customHeight="1">
      <c r="B160" s="293"/>
      <c r="C160" s="297"/>
      <c r="D160" s="297"/>
      <c r="E160" s="297"/>
      <c r="F160" s="316"/>
      <c r="G160" s="297"/>
      <c r="H160" s="297"/>
      <c r="I160" s="297"/>
      <c r="J160" s="297"/>
      <c r="K160" s="293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413" t="s">
        <v>760</v>
      </c>
      <c r="D163" s="413"/>
      <c r="E163" s="413"/>
      <c r="F163" s="413"/>
      <c r="G163" s="413"/>
      <c r="H163" s="413"/>
      <c r="I163" s="413"/>
      <c r="J163" s="413"/>
      <c r="K163" s="289"/>
    </row>
    <row r="164" spans="2:11" ht="17.25" customHeight="1">
      <c r="B164" s="288"/>
      <c r="C164" s="309" t="s">
        <v>689</v>
      </c>
      <c r="D164" s="309"/>
      <c r="E164" s="309"/>
      <c r="F164" s="309" t="s">
        <v>690</v>
      </c>
      <c r="G164" s="346"/>
      <c r="H164" s="347" t="s">
        <v>119</v>
      </c>
      <c r="I164" s="347" t="s">
        <v>57</v>
      </c>
      <c r="J164" s="309" t="s">
        <v>691</v>
      </c>
      <c r="K164" s="289"/>
    </row>
    <row r="165" spans="2:11" ht="17.25" customHeight="1">
      <c r="B165" s="290"/>
      <c r="C165" s="311" t="s">
        <v>692</v>
      </c>
      <c r="D165" s="311"/>
      <c r="E165" s="311"/>
      <c r="F165" s="312" t="s">
        <v>693</v>
      </c>
      <c r="G165" s="348"/>
      <c r="H165" s="349"/>
      <c r="I165" s="349"/>
      <c r="J165" s="311" t="s">
        <v>694</v>
      </c>
      <c r="K165" s="291"/>
    </row>
    <row r="166" spans="2:11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spans="2:11" ht="15" customHeight="1">
      <c r="B167" s="317"/>
      <c r="C167" s="297" t="s">
        <v>698</v>
      </c>
      <c r="D167" s="297"/>
      <c r="E167" s="297"/>
      <c r="F167" s="316" t="s">
        <v>695</v>
      </c>
      <c r="G167" s="297"/>
      <c r="H167" s="297" t="s">
        <v>734</v>
      </c>
      <c r="I167" s="297" t="s">
        <v>697</v>
      </c>
      <c r="J167" s="297">
        <v>120</v>
      </c>
      <c r="K167" s="338"/>
    </row>
    <row r="168" spans="2:11" ht="15" customHeight="1">
      <c r="B168" s="317"/>
      <c r="C168" s="297" t="s">
        <v>743</v>
      </c>
      <c r="D168" s="297"/>
      <c r="E168" s="297"/>
      <c r="F168" s="316" t="s">
        <v>695</v>
      </c>
      <c r="G168" s="297"/>
      <c r="H168" s="297" t="s">
        <v>744</v>
      </c>
      <c r="I168" s="297" t="s">
        <v>697</v>
      </c>
      <c r="J168" s="297" t="s">
        <v>745</v>
      </c>
      <c r="K168" s="338"/>
    </row>
    <row r="169" spans="2:11" ht="15" customHeight="1">
      <c r="B169" s="317"/>
      <c r="C169" s="297" t="s">
        <v>82</v>
      </c>
      <c r="D169" s="297"/>
      <c r="E169" s="297"/>
      <c r="F169" s="316" t="s">
        <v>695</v>
      </c>
      <c r="G169" s="297"/>
      <c r="H169" s="297" t="s">
        <v>761</v>
      </c>
      <c r="I169" s="297" t="s">
        <v>697</v>
      </c>
      <c r="J169" s="297" t="s">
        <v>745</v>
      </c>
      <c r="K169" s="338"/>
    </row>
    <row r="170" spans="2:11" ht="15" customHeight="1">
      <c r="B170" s="317"/>
      <c r="C170" s="297" t="s">
        <v>700</v>
      </c>
      <c r="D170" s="297"/>
      <c r="E170" s="297"/>
      <c r="F170" s="316" t="s">
        <v>701</v>
      </c>
      <c r="G170" s="297"/>
      <c r="H170" s="297" t="s">
        <v>761</v>
      </c>
      <c r="I170" s="297" t="s">
        <v>697</v>
      </c>
      <c r="J170" s="297">
        <v>50</v>
      </c>
      <c r="K170" s="338"/>
    </row>
    <row r="171" spans="2:11" ht="15" customHeight="1">
      <c r="B171" s="317"/>
      <c r="C171" s="297" t="s">
        <v>703</v>
      </c>
      <c r="D171" s="297"/>
      <c r="E171" s="297"/>
      <c r="F171" s="316" t="s">
        <v>695</v>
      </c>
      <c r="G171" s="297"/>
      <c r="H171" s="297" t="s">
        <v>761</v>
      </c>
      <c r="I171" s="297" t="s">
        <v>705</v>
      </c>
      <c r="J171" s="297"/>
      <c r="K171" s="338"/>
    </row>
    <row r="172" spans="2:11" ht="15" customHeight="1">
      <c r="B172" s="317"/>
      <c r="C172" s="297" t="s">
        <v>714</v>
      </c>
      <c r="D172" s="297"/>
      <c r="E172" s="297"/>
      <c r="F172" s="316" t="s">
        <v>701</v>
      </c>
      <c r="G172" s="297"/>
      <c r="H172" s="297" t="s">
        <v>761</v>
      </c>
      <c r="I172" s="297" t="s">
        <v>697</v>
      </c>
      <c r="J172" s="297">
        <v>50</v>
      </c>
      <c r="K172" s="338"/>
    </row>
    <row r="173" spans="2:11" ht="15" customHeight="1">
      <c r="B173" s="317"/>
      <c r="C173" s="297" t="s">
        <v>722</v>
      </c>
      <c r="D173" s="297"/>
      <c r="E173" s="297"/>
      <c r="F173" s="316" t="s">
        <v>701</v>
      </c>
      <c r="G173" s="297"/>
      <c r="H173" s="297" t="s">
        <v>761</v>
      </c>
      <c r="I173" s="297" t="s">
        <v>697</v>
      </c>
      <c r="J173" s="297">
        <v>50</v>
      </c>
      <c r="K173" s="338"/>
    </row>
    <row r="174" spans="2:11" ht="15" customHeight="1">
      <c r="B174" s="317"/>
      <c r="C174" s="297" t="s">
        <v>720</v>
      </c>
      <c r="D174" s="297"/>
      <c r="E174" s="297"/>
      <c r="F174" s="316" t="s">
        <v>701</v>
      </c>
      <c r="G174" s="297"/>
      <c r="H174" s="297" t="s">
        <v>761</v>
      </c>
      <c r="I174" s="297" t="s">
        <v>697</v>
      </c>
      <c r="J174" s="297">
        <v>50</v>
      </c>
      <c r="K174" s="338"/>
    </row>
    <row r="175" spans="2:11" ht="15" customHeight="1">
      <c r="B175" s="317"/>
      <c r="C175" s="297" t="s">
        <v>118</v>
      </c>
      <c r="D175" s="297"/>
      <c r="E175" s="297"/>
      <c r="F175" s="316" t="s">
        <v>695</v>
      </c>
      <c r="G175" s="297"/>
      <c r="H175" s="297" t="s">
        <v>762</v>
      </c>
      <c r="I175" s="297" t="s">
        <v>763</v>
      </c>
      <c r="J175" s="297"/>
      <c r="K175" s="338"/>
    </row>
    <row r="176" spans="2:11" ht="15" customHeight="1">
      <c r="B176" s="317"/>
      <c r="C176" s="297" t="s">
        <v>57</v>
      </c>
      <c r="D176" s="297"/>
      <c r="E176" s="297"/>
      <c r="F176" s="316" t="s">
        <v>695</v>
      </c>
      <c r="G176" s="297"/>
      <c r="H176" s="297" t="s">
        <v>764</v>
      </c>
      <c r="I176" s="297" t="s">
        <v>765</v>
      </c>
      <c r="J176" s="297">
        <v>1</v>
      </c>
      <c r="K176" s="338"/>
    </row>
    <row r="177" spans="2:11" ht="15" customHeight="1">
      <c r="B177" s="317"/>
      <c r="C177" s="297" t="s">
        <v>53</v>
      </c>
      <c r="D177" s="297"/>
      <c r="E177" s="297"/>
      <c r="F177" s="316" t="s">
        <v>695</v>
      </c>
      <c r="G177" s="297"/>
      <c r="H177" s="297" t="s">
        <v>766</v>
      </c>
      <c r="I177" s="297" t="s">
        <v>697</v>
      </c>
      <c r="J177" s="297">
        <v>20</v>
      </c>
      <c r="K177" s="338"/>
    </row>
    <row r="178" spans="2:11" ht="15" customHeight="1">
      <c r="B178" s="317"/>
      <c r="C178" s="297" t="s">
        <v>119</v>
      </c>
      <c r="D178" s="297"/>
      <c r="E178" s="297"/>
      <c r="F178" s="316" t="s">
        <v>695</v>
      </c>
      <c r="G178" s="297"/>
      <c r="H178" s="297" t="s">
        <v>767</v>
      </c>
      <c r="I178" s="297" t="s">
        <v>697</v>
      </c>
      <c r="J178" s="297">
        <v>255</v>
      </c>
      <c r="K178" s="338"/>
    </row>
    <row r="179" spans="2:11" ht="15" customHeight="1">
      <c r="B179" s="317"/>
      <c r="C179" s="297" t="s">
        <v>120</v>
      </c>
      <c r="D179" s="297"/>
      <c r="E179" s="297"/>
      <c r="F179" s="316" t="s">
        <v>695</v>
      </c>
      <c r="G179" s="297"/>
      <c r="H179" s="297" t="s">
        <v>660</v>
      </c>
      <c r="I179" s="297" t="s">
        <v>697</v>
      </c>
      <c r="J179" s="297">
        <v>10</v>
      </c>
      <c r="K179" s="338"/>
    </row>
    <row r="180" spans="2:11" ht="15" customHeight="1">
      <c r="B180" s="317"/>
      <c r="C180" s="297" t="s">
        <v>121</v>
      </c>
      <c r="D180" s="297"/>
      <c r="E180" s="297"/>
      <c r="F180" s="316" t="s">
        <v>695</v>
      </c>
      <c r="G180" s="297"/>
      <c r="H180" s="297" t="s">
        <v>768</v>
      </c>
      <c r="I180" s="297" t="s">
        <v>729</v>
      </c>
      <c r="J180" s="297"/>
      <c r="K180" s="338"/>
    </row>
    <row r="181" spans="2:11" ht="15" customHeight="1">
      <c r="B181" s="317"/>
      <c r="C181" s="297" t="s">
        <v>769</v>
      </c>
      <c r="D181" s="297"/>
      <c r="E181" s="297"/>
      <c r="F181" s="316" t="s">
        <v>695</v>
      </c>
      <c r="G181" s="297"/>
      <c r="H181" s="297" t="s">
        <v>770</v>
      </c>
      <c r="I181" s="297" t="s">
        <v>729</v>
      </c>
      <c r="J181" s="297"/>
      <c r="K181" s="338"/>
    </row>
    <row r="182" spans="2:11" ht="15" customHeight="1">
      <c r="B182" s="317"/>
      <c r="C182" s="297" t="s">
        <v>758</v>
      </c>
      <c r="D182" s="297"/>
      <c r="E182" s="297"/>
      <c r="F182" s="316" t="s">
        <v>695</v>
      </c>
      <c r="G182" s="297"/>
      <c r="H182" s="297" t="s">
        <v>771</v>
      </c>
      <c r="I182" s="297" t="s">
        <v>729</v>
      </c>
      <c r="J182" s="297"/>
      <c r="K182" s="338"/>
    </row>
    <row r="183" spans="2:11" ht="15" customHeight="1">
      <c r="B183" s="317"/>
      <c r="C183" s="297" t="s">
        <v>123</v>
      </c>
      <c r="D183" s="297"/>
      <c r="E183" s="297"/>
      <c r="F183" s="316" t="s">
        <v>701</v>
      </c>
      <c r="G183" s="297"/>
      <c r="H183" s="297" t="s">
        <v>772</v>
      </c>
      <c r="I183" s="297" t="s">
        <v>697</v>
      </c>
      <c r="J183" s="297">
        <v>50</v>
      </c>
      <c r="K183" s="338"/>
    </row>
    <row r="184" spans="2:11" ht="15" customHeight="1">
      <c r="B184" s="317"/>
      <c r="C184" s="297" t="s">
        <v>773</v>
      </c>
      <c r="D184" s="297"/>
      <c r="E184" s="297"/>
      <c r="F184" s="316" t="s">
        <v>701</v>
      </c>
      <c r="G184" s="297"/>
      <c r="H184" s="297" t="s">
        <v>774</v>
      </c>
      <c r="I184" s="297" t="s">
        <v>775</v>
      </c>
      <c r="J184" s="297"/>
      <c r="K184" s="338"/>
    </row>
    <row r="185" spans="2:11" ht="15" customHeight="1">
      <c r="B185" s="317"/>
      <c r="C185" s="297" t="s">
        <v>776</v>
      </c>
      <c r="D185" s="297"/>
      <c r="E185" s="297"/>
      <c r="F185" s="316" t="s">
        <v>701</v>
      </c>
      <c r="G185" s="297"/>
      <c r="H185" s="297" t="s">
        <v>777</v>
      </c>
      <c r="I185" s="297" t="s">
        <v>775</v>
      </c>
      <c r="J185" s="297"/>
      <c r="K185" s="338"/>
    </row>
    <row r="186" spans="2:11" ht="15" customHeight="1">
      <c r="B186" s="317"/>
      <c r="C186" s="297" t="s">
        <v>778</v>
      </c>
      <c r="D186" s="297"/>
      <c r="E186" s="297"/>
      <c r="F186" s="316" t="s">
        <v>701</v>
      </c>
      <c r="G186" s="297"/>
      <c r="H186" s="297" t="s">
        <v>779</v>
      </c>
      <c r="I186" s="297" t="s">
        <v>775</v>
      </c>
      <c r="J186" s="297"/>
      <c r="K186" s="338"/>
    </row>
    <row r="187" spans="2:11" ht="15" customHeight="1">
      <c r="B187" s="317"/>
      <c r="C187" s="350" t="s">
        <v>780</v>
      </c>
      <c r="D187" s="297"/>
      <c r="E187" s="297"/>
      <c r="F187" s="316" t="s">
        <v>701</v>
      </c>
      <c r="G187" s="297"/>
      <c r="H187" s="297" t="s">
        <v>781</v>
      </c>
      <c r="I187" s="297" t="s">
        <v>782</v>
      </c>
      <c r="J187" s="351" t="s">
        <v>783</v>
      </c>
      <c r="K187" s="338"/>
    </row>
    <row r="188" spans="2:11" ht="15" customHeight="1">
      <c r="B188" s="317"/>
      <c r="C188" s="302" t="s">
        <v>42</v>
      </c>
      <c r="D188" s="297"/>
      <c r="E188" s="297"/>
      <c r="F188" s="316" t="s">
        <v>695</v>
      </c>
      <c r="G188" s="297"/>
      <c r="H188" s="293" t="s">
        <v>784</v>
      </c>
      <c r="I188" s="297" t="s">
        <v>785</v>
      </c>
      <c r="J188" s="297"/>
      <c r="K188" s="338"/>
    </row>
    <row r="189" spans="2:11" ht="15" customHeight="1">
      <c r="B189" s="317"/>
      <c r="C189" s="302" t="s">
        <v>786</v>
      </c>
      <c r="D189" s="297"/>
      <c r="E189" s="297"/>
      <c r="F189" s="316" t="s">
        <v>695</v>
      </c>
      <c r="G189" s="297"/>
      <c r="H189" s="297" t="s">
        <v>787</v>
      </c>
      <c r="I189" s="297" t="s">
        <v>729</v>
      </c>
      <c r="J189" s="297"/>
      <c r="K189" s="338"/>
    </row>
    <row r="190" spans="2:11" ht="15" customHeight="1">
      <c r="B190" s="317"/>
      <c r="C190" s="302" t="s">
        <v>788</v>
      </c>
      <c r="D190" s="297"/>
      <c r="E190" s="297"/>
      <c r="F190" s="316" t="s">
        <v>695</v>
      </c>
      <c r="G190" s="297"/>
      <c r="H190" s="297" t="s">
        <v>789</v>
      </c>
      <c r="I190" s="297" t="s">
        <v>729</v>
      </c>
      <c r="J190" s="297"/>
      <c r="K190" s="338"/>
    </row>
    <row r="191" spans="2:11" ht="15" customHeight="1">
      <c r="B191" s="317"/>
      <c r="C191" s="302" t="s">
        <v>790</v>
      </c>
      <c r="D191" s="297"/>
      <c r="E191" s="297"/>
      <c r="F191" s="316" t="s">
        <v>701</v>
      </c>
      <c r="G191" s="297"/>
      <c r="H191" s="297" t="s">
        <v>791</v>
      </c>
      <c r="I191" s="297" t="s">
        <v>729</v>
      </c>
      <c r="J191" s="297"/>
      <c r="K191" s="338"/>
    </row>
    <row r="192" spans="2:11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spans="2:11" ht="18.75" customHeight="1">
      <c r="B193" s="293"/>
      <c r="C193" s="297"/>
      <c r="D193" s="297"/>
      <c r="E193" s="297"/>
      <c r="F193" s="316"/>
      <c r="G193" s="297"/>
      <c r="H193" s="297"/>
      <c r="I193" s="297"/>
      <c r="J193" s="297"/>
      <c r="K193" s="293"/>
    </row>
    <row r="194" spans="2:11" ht="18.75" customHeight="1">
      <c r="B194" s="293"/>
      <c r="C194" s="297"/>
      <c r="D194" s="297"/>
      <c r="E194" s="297"/>
      <c r="F194" s="316"/>
      <c r="G194" s="297"/>
      <c r="H194" s="297"/>
      <c r="I194" s="297"/>
      <c r="J194" s="297"/>
      <c r="K194" s="293"/>
    </row>
    <row r="195" spans="2:11" ht="18.75" customHeight="1"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413" t="s">
        <v>792</v>
      </c>
      <c r="D197" s="413"/>
      <c r="E197" s="413"/>
      <c r="F197" s="413"/>
      <c r="G197" s="413"/>
      <c r="H197" s="413"/>
      <c r="I197" s="413"/>
      <c r="J197" s="413"/>
      <c r="K197" s="289"/>
    </row>
    <row r="198" spans="2:11" ht="25.5" customHeight="1">
      <c r="B198" s="288"/>
      <c r="C198" s="353" t="s">
        <v>793</v>
      </c>
      <c r="D198" s="353"/>
      <c r="E198" s="353"/>
      <c r="F198" s="353" t="s">
        <v>794</v>
      </c>
      <c r="G198" s="354"/>
      <c r="H198" s="418" t="s">
        <v>795</v>
      </c>
      <c r="I198" s="418"/>
      <c r="J198" s="418"/>
      <c r="K198" s="289"/>
    </row>
    <row r="199" spans="2:11" ht="5.25" customHeight="1">
      <c r="B199" s="317"/>
      <c r="C199" s="314"/>
      <c r="D199" s="314"/>
      <c r="E199" s="314"/>
      <c r="F199" s="314"/>
      <c r="G199" s="297"/>
      <c r="H199" s="314"/>
      <c r="I199" s="314"/>
      <c r="J199" s="314"/>
      <c r="K199" s="338"/>
    </row>
    <row r="200" spans="2:11" ht="15" customHeight="1">
      <c r="B200" s="317"/>
      <c r="C200" s="297" t="s">
        <v>785</v>
      </c>
      <c r="D200" s="297"/>
      <c r="E200" s="297"/>
      <c r="F200" s="316" t="s">
        <v>43</v>
      </c>
      <c r="G200" s="297"/>
      <c r="H200" s="415" t="s">
        <v>796</v>
      </c>
      <c r="I200" s="415"/>
      <c r="J200" s="415"/>
      <c r="K200" s="338"/>
    </row>
    <row r="201" spans="2:11" ht="15" customHeight="1">
      <c r="B201" s="317"/>
      <c r="C201" s="323"/>
      <c r="D201" s="297"/>
      <c r="E201" s="297"/>
      <c r="F201" s="316" t="s">
        <v>44</v>
      </c>
      <c r="G201" s="297"/>
      <c r="H201" s="415" t="s">
        <v>797</v>
      </c>
      <c r="I201" s="415"/>
      <c r="J201" s="415"/>
      <c r="K201" s="338"/>
    </row>
    <row r="202" spans="2:11" ht="15" customHeight="1">
      <c r="B202" s="317"/>
      <c r="C202" s="323"/>
      <c r="D202" s="297"/>
      <c r="E202" s="297"/>
      <c r="F202" s="316" t="s">
        <v>47</v>
      </c>
      <c r="G202" s="297"/>
      <c r="H202" s="415" t="s">
        <v>798</v>
      </c>
      <c r="I202" s="415"/>
      <c r="J202" s="415"/>
      <c r="K202" s="338"/>
    </row>
    <row r="203" spans="2:11" ht="15" customHeight="1">
      <c r="B203" s="317"/>
      <c r="C203" s="297"/>
      <c r="D203" s="297"/>
      <c r="E203" s="297"/>
      <c r="F203" s="316" t="s">
        <v>45</v>
      </c>
      <c r="G203" s="297"/>
      <c r="H203" s="415" t="s">
        <v>799</v>
      </c>
      <c r="I203" s="415"/>
      <c r="J203" s="415"/>
      <c r="K203" s="338"/>
    </row>
    <row r="204" spans="2:11" ht="15" customHeight="1">
      <c r="B204" s="317"/>
      <c r="C204" s="297"/>
      <c r="D204" s="297"/>
      <c r="E204" s="297"/>
      <c r="F204" s="316" t="s">
        <v>46</v>
      </c>
      <c r="G204" s="297"/>
      <c r="H204" s="415" t="s">
        <v>800</v>
      </c>
      <c r="I204" s="415"/>
      <c r="J204" s="415"/>
      <c r="K204" s="338"/>
    </row>
    <row r="205" spans="2:11" ht="15" customHeight="1">
      <c r="B205" s="317"/>
      <c r="C205" s="297"/>
      <c r="D205" s="297"/>
      <c r="E205" s="297"/>
      <c r="F205" s="316"/>
      <c r="G205" s="297"/>
      <c r="H205" s="297"/>
      <c r="I205" s="297"/>
      <c r="J205" s="297"/>
      <c r="K205" s="338"/>
    </row>
    <row r="206" spans="2:11" ht="15" customHeight="1">
      <c r="B206" s="317"/>
      <c r="C206" s="297" t="s">
        <v>741</v>
      </c>
      <c r="D206" s="297"/>
      <c r="E206" s="297"/>
      <c r="F206" s="316" t="s">
        <v>77</v>
      </c>
      <c r="G206" s="297"/>
      <c r="H206" s="415" t="s">
        <v>801</v>
      </c>
      <c r="I206" s="415"/>
      <c r="J206" s="415"/>
      <c r="K206" s="338"/>
    </row>
    <row r="207" spans="2:11" ht="15" customHeight="1">
      <c r="B207" s="317"/>
      <c r="C207" s="323"/>
      <c r="D207" s="297"/>
      <c r="E207" s="297"/>
      <c r="F207" s="316" t="s">
        <v>639</v>
      </c>
      <c r="G207" s="297"/>
      <c r="H207" s="415" t="s">
        <v>640</v>
      </c>
      <c r="I207" s="415"/>
      <c r="J207" s="415"/>
      <c r="K207" s="338"/>
    </row>
    <row r="208" spans="2:11" ht="15" customHeight="1">
      <c r="B208" s="317"/>
      <c r="C208" s="297"/>
      <c r="D208" s="297"/>
      <c r="E208" s="297"/>
      <c r="F208" s="316" t="s">
        <v>637</v>
      </c>
      <c r="G208" s="297"/>
      <c r="H208" s="415" t="s">
        <v>802</v>
      </c>
      <c r="I208" s="415"/>
      <c r="J208" s="415"/>
      <c r="K208" s="338"/>
    </row>
    <row r="209" spans="2:11" ht="15" customHeight="1">
      <c r="B209" s="355"/>
      <c r="C209" s="323"/>
      <c r="D209" s="323"/>
      <c r="E209" s="323"/>
      <c r="F209" s="316" t="s">
        <v>641</v>
      </c>
      <c r="G209" s="302"/>
      <c r="H209" s="419" t="s">
        <v>642</v>
      </c>
      <c r="I209" s="419"/>
      <c r="J209" s="419"/>
      <c r="K209" s="356"/>
    </row>
    <row r="210" spans="2:11" ht="15" customHeight="1">
      <c r="B210" s="355"/>
      <c r="C210" s="323"/>
      <c r="D210" s="323"/>
      <c r="E210" s="323"/>
      <c r="F210" s="316" t="s">
        <v>643</v>
      </c>
      <c r="G210" s="302"/>
      <c r="H210" s="419" t="s">
        <v>803</v>
      </c>
      <c r="I210" s="419"/>
      <c r="J210" s="419"/>
      <c r="K210" s="356"/>
    </row>
    <row r="211" spans="2:11" ht="15" customHeight="1">
      <c r="B211" s="355"/>
      <c r="C211" s="323"/>
      <c r="D211" s="323"/>
      <c r="E211" s="323"/>
      <c r="F211" s="357"/>
      <c r="G211" s="302"/>
      <c r="H211" s="358"/>
      <c r="I211" s="358"/>
      <c r="J211" s="358"/>
      <c r="K211" s="356"/>
    </row>
    <row r="212" spans="2:11" ht="15" customHeight="1">
      <c r="B212" s="355"/>
      <c r="C212" s="297" t="s">
        <v>765</v>
      </c>
      <c r="D212" s="323"/>
      <c r="E212" s="323"/>
      <c r="F212" s="316">
        <v>1</v>
      </c>
      <c r="G212" s="302"/>
      <c r="H212" s="419" t="s">
        <v>804</v>
      </c>
      <c r="I212" s="419"/>
      <c r="J212" s="419"/>
      <c r="K212" s="356"/>
    </row>
    <row r="213" spans="2:11" ht="15" customHeight="1">
      <c r="B213" s="355"/>
      <c r="C213" s="323"/>
      <c r="D213" s="323"/>
      <c r="E213" s="323"/>
      <c r="F213" s="316">
        <v>2</v>
      </c>
      <c r="G213" s="302"/>
      <c r="H213" s="419" t="s">
        <v>805</v>
      </c>
      <c r="I213" s="419"/>
      <c r="J213" s="419"/>
      <c r="K213" s="356"/>
    </row>
    <row r="214" spans="2:11" ht="15" customHeight="1">
      <c r="B214" s="355"/>
      <c r="C214" s="323"/>
      <c r="D214" s="323"/>
      <c r="E214" s="323"/>
      <c r="F214" s="316">
        <v>3</v>
      </c>
      <c r="G214" s="302"/>
      <c r="H214" s="419" t="s">
        <v>806</v>
      </c>
      <c r="I214" s="419"/>
      <c r="J214" s="419"/>
      <c r="K214" s="356"/>
    </row>
    <row r="215" spans="2:11" ht="15" customHeight="1">
      <c r="B215" s="355"/>
      <c r="C215" s="323"/>
      <c r="D215" s="323"/>
      <c r="E215" s="323"/>
      <c r="F215" s="316">
        <v>4</v>
      </c>
      <c r="G215" s="302"/>
      <c r="H215" s="419" t="s">
        <v>807</v>
      </c>
      <c r="I215" s="419"/>
      <c r="J215" s="419"/>
      <c r="K215" s="356"/>
    </row>
    <row r="216" spans="2:11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Kuthanová Alena</cp:lastModifiedBy>
  <dcterms:created xsi:type="dcterms:W3CDTF">2017-07-19T20:29:42Z</dcterms:created>
  <dcterms:modified xsi:type="dcterms:W3CDTF">2017-07-21T06:08:29Z</dcterms:modified>
  <cp:category/>
  <cp:version/>
  <cp:contentType/>
  <cp:contentStatus/>
</cp:coreProperties>
</file>