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7565" windowHeight="11130"/>
  </bookViews>
  <sheets>
    <sheet name="Rekapitulace stavby" sheetId="1" r:id="rId1"/>
    <sheet name="101 - SOP 101 - Chodník" sheetId="2" r:id="rId2"/>
    <sheet name="401 - SOP 401 - VO" sheetId="4" r:id="rId3"/>
    <sheet name="Pokyny pro vyplnění" sheetId="3" r:id="rId4"/>
  </sheets>
  <externalReferences>
    <externalReference r:id="rId5"/>
  </externalReferences>
  <definedNames>
    <definedName name="_xlnm._FilterDatabase" localSheetId="1" hidden="1">'101 - SOP 101 - Chodník'!$C$88:$K$315</definedName>
    <definedName name="cisloobjektu">'[1]Krycí list'!$A$5</definedName>
    <definedName name="CisloRozpoctu">'[1]Krycí list'!$C$2</definedName>
    <definedName name="cislostavby">'[1]Krycí list'!$A$7</definedName>
    <definedName name="nazevobjektu">'[1]Krycí list'!$C$5</definedName>
    <definedName name="NazevRozpoctu">'[1]Krycí list'!$D$2</definedName>
    <definedName name="nazevstavby">'[1]Krycí list'!$C$7</definedName>
    <definedName name="_xlnm.Print_Titles" localSheetId="1">'101 - SOP 101 - Chodník'!$88:$88</definedName>
    <definedName name="_xlnm.Print_Titles" localSheetId="0">'Rekapitulace stavby'!$49:$49</definedName>
    <definedName name="_xlnm.Print_Area" localSheetId="1">'101 - SOP 101 - Chodník'!$C$4:$J$36,'101 - SOP 101 - Chodník'!$C$42:$J$70,'101 - SOP 101 - Chodník'!$C$76:$K$315</definedName>
    <definedName name="_xlnm.Print_Area" localSheetId="2">'401 - SOP 401 - VO'!$A$1:$G$83</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s>
  <calcPr calcId="125725"/>
</workbook>
</file>

<file path=xl/calcChain.xml><?xml version="1.0" encoding="utf-8"?>
<calcChain xmlns="http://schemas.openxmlformats.org/spreadsheetml/2006/main">
  <c r="F53" i="4"/>
  <c r="G88"/>
  <c r="G87"/>
  <c r="G86"/>
  <c r="G85"/>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4"/>
  <c r="G55"/>
  <c r="G56"/>
  <c r="G57"/>
  <c r="G58"/>
  <c r="G59"/>
  <c r="G60"/>
  <c r="G61"/>
  <c r="G62"/>
  <c r="G63"/>
  <c r="G64"/>
  <c r="G65"/>
  <c r="G66"/>
  <c r="G67"/>
  <c r="G68"/>
  <c r="G69"/>
  <c r="G70"/>
  <c r="G71"/>
  <c r="G72"/>
  <c r="G73"/>
  <c r="G74"/>
  <c r="G75"/>
  <c r="G76"/>
  <c r="G77"/>
  <c r="G78"/>
  <c r="G79"/>
  <c r="G80"/>
  <c r="G81"/>
  <c r="G82"/>
  <c r="G83"/>
  <c r="F84" l="1"/>
  <c r="F7"/>
  <c r="AY52" i="1" l="1"/>
  <c r="AX52"/>
  <c r="BI311" i="2"/>
  <c r="BH311"/>
  <c r="BG311"/>
  <c r="BF311"/>
  <c r="T311"/>
  <c r="T310" s="1"/>
  <c r="R311"/>
  <c r="R310" s="1"/>
  <c r="P311"/>
  <c r="P310" s="1"/>
  <c r="BK311"/>
  <c r="BK310" s="1"/>
  <c r="J310" s="1"/>
  <c r="J69" s="1"/>
  <c r="J311"/>
  <c r="BE311" s="1"/>
  <c r="BI307"/>
  <c r="BH307"/>
  <c r="BG307"/>
  <c r="BF307"/>
  <c r="T307"/>
  <c r="R307"/>
  <c r="P307"/>
  <c r="BK307"/>
  <c r="J307"/>
  <c r="BE307" s="1"/>
  <c r="BI306"/>
  <c r="BH306"/>
  <c r="BG306"/>
  <c r="BF306"/>
  <c r="T306"/>
  <c r="R306"/>
  <c r="R305" s="1"/>
  <c r="P306"/>
  <c r="P305" s="1"/>
  <c r="BK306"/>
  <c r="BK305" s="1"/>
  <c r="J305" s="1"/>
  <c r="J68" s="1"/>
  <c r="J306"/>
  <c r="BE306" s="1"/>
  <c r="BI304"/>
  <c r="BH304"/>
  <c r="BG304"/>
  <c r="BF304"/>
  <c r="T304"/>
  <c r="T303" s="1"/>
  <c r="R304"/>
  <c r="R303" s="1"/>
  <c r="P304"/>
  <c r="P303" s="1"/>
  <c r="BK304"/>
  <c r="BK303" s="1"/>
  <c r="J303" s="1"/>
  <c r="J67" s="1"/>
  <c r="J304"/>
  <c r="BE304" s="1"/>
  <c r="BI302"/>
  <c r="BH302"/>
  <c r="BG302"/>
  <c r="BF302"/>
  <c r="T302"/>
  <c r="R302"/>
  <c r="P302"/>
  <c r="BK302"/>
  <c r="J302"/>
  <c r="BE302" s="1"/>
  <c r="BI301"/>
  <c r="BH301"/>
  <c r="BG301"/>
  <c r="BF301"/>
  <c r="T301"/>
  <c r="T300" s="1"/>
  <c r="R301"/>
  <c r="R300" s="1"/>
  <c r="P301"/>
  <c r="P300" s="1"/>
  <c r="P299" s="1"/>
  <c r="BK301"/>
  <c r="J301"/>
  <c r="BE301" s="1"/>
  <c r="BI298"/>
  <c r="BH298"/>
  <c r="BG298"/>
  <c r="BF298"/>
  <c r="T298"/>
  <c r="T297" s="1"/>
  <c r="R298"/>
  <c r="R297" s="1"/>
  <c r="P298"/>
  <c r="P297" s="1"/>
  <c r="BK298"/>
  <c r="BK297" s="1"/>
  <c r="J297" s="1"/>
  <c r="J64" s="1"/>
  <c r="J298"/>
  <c r="BE298" s="1"/>
  <c r="BI294"/>
  <c r="BH294"/>
  <c r="BG294"/>
  <c r="BF294"/>
  <c r="T294"/>
  <c r="R294"/>
  <c r="P294"/>
  <c r="BK294"/>
  <c r="J294"/>
  <c r="BE294" s="1"/>
  <c r="BI291"/>
  <c r="BH291"/>
  <c r="BG291"/>
  <c r="BF291"/>
  <c r="T291"/>
  <c r="R291"/>
  <c r="P291"/>
  <c r="BK291"/>
  <c r="J291"/>
  <c r="BE291" s="1"/>
  <c r="BI284"/>
  <c r="BH284"/>
  <c r="BG284"/>
  <c r="BF284"/>
  <c r="T284"/>
  <c r="R284"/>
  <c r="P284"/>
  <c r="BK284"/>
  <c r="J284"/>
  <c r="BE284" s="1"/>
  <c r="BI281"/>
  <c r="BH281"/>
  <c r="BG281"/>
  <c r="BF281"/>
  <c r="T281"/>
  <c r="R281"/>
  <c r="P281"/>
  <c r="BK281"/>
  <c r="J281"/>
  <c r="BE281" s="1"/>
  <c r="BI279"/>
  <c r="BH279"/>
  <c r="BG279"/>
  <c r="BF279"/>
  <c r="T279"/>
  <c r="T278" s="1"/>
  <c r="R279"/>
  <c r="R278" s="1"/>
  <c r="P279"/>
  <c r="BK279"/>
  <c r="J279"/>
  <c r="BE279" s="1"/>
  <c r="BI277"/>
  <c r="BH277"/>
  <c r="BG277"/>
  <c r="BF277"/>
  <c r="T277"/>
  <c r="R277"/>
  <c r="P277"/>
  <c r="BK277"/>
  <c r="J277"/>
  <c r="BE277" s="1"/>
  <c r="BI276"/>
  <c r="BH276"/>
  <c r="BG276"/>
  <c r="BF276"/>
  <c r="T276"/>
  <c r="R276"/>
  <c r="P276"/>
  <c r="BK276"/>
  <c r="J276"/>
  <c r="BE276" s="1"/>
  <c r="BI275"/>
  <c r="BH275"/>
  <c r="BG275"/>
  <c r="BF275"/>
  <c r="T275"/>
  <c r="R275"/>
  <c r="P275"/>
  <c r="BK275"/>
  <c r="J275"/>
  <c r="BE275" s="1"/>
  <c r="BI273"/>
  <c r="BH273"/>
  <c r="BG273"/>
  <c r="BF273"/>
  <c r="BE273"/>
  <c r="T273"/>
  <c r="R273"/>
  <c r="P273"/>
  <c r="BK273"/>
  <c r="J273"/>
  <c r="BI271"/>
  <c r="BH271"/>
  <c r="BG271"/>
  <c r="BF271"/>
  <c r="T271"/>
  <c r="R271"/>
  <c r="P271"/>
  <c r="BK271"/>
  <c r="J271"/>
  <c r="BE271" s="1"/>
  <c r="BI268"/>
  <c r="BH268"/>
  <c r="BG268"/>
  <c r="BF268"/>
  <c r="T268"/>
  <c r="R268"/>
  <c r="P268"/>
  <c r="BK268"/>
  <c r="J268"/>
  <c r="BE268" s="1"/>
  <c r="BI262"/>
  <c r="BH262"/>
  <c r="BG262"/>
  <c r="BF262"/>
  <c r="T262"/>
  <c r="R262"/>
  <c r="P262"/>
  <c r="BK262"/>
  <c r="J262"/>
  <c r="BE262" s="1"/>
  <c r="BI261"/>
  <c r="BH261"/>
  <c r="BG261"/>
  <c r="BF261"/>
  <c r="T261"/>
  <c r="R261"/>
  <c r="P261"/>
  <c r="BK261"/>
  <c r="J261"/>
  <c r="BE261" s="1"/>
  <c r="BI260"/>
  <c r="BH260"/>
  <c r="BG260"/>
  <c r="BF260"/>
  <c r="T260"/>
  <c r="R260"/>
  <c r="P260"/>
  <c r="BK260"/>
  <c r="J260"/>
  <c r="BE260" s="1"/>
  <c r="BI259"/>
  <c r="BH259"/>
  <c r="BG259"/>
  <c r="BF259"/>
  <c r="BE259"/>
  <c r="T259"/>
  <c r="R259"/>
  <c r="P259"/>
  <c r="BK259"/>
  <c r="J259"/>
  <c r="BI258"/>
  <c r="BH258"/>
  <c r="BG258"/>
  <c r="BF258"/>
  <c r="T258"/>
  <c r="R258"/>
  <c r="P258"/>
  <c r="BK258"/>
  <c r="J258"/>
  <c r="BE258" s="1"/>
  <c r="BI256"/>
  <c r="BH256"/>
  <c r="BG256"/>
  <c r="BF256"/>
  <c r="T256"/>
  <c r="R256"/>
  <c r="P256"/>
  <c r="BK256"/>
  <c r="J256"/>
  <c r="BE256" s="1"/>
  <c r="BI254"/>
  <c r="BH254"/>
  <c r="BG254"/>
  <c r="BF254"/>
  <c r="T254"/>
  <c r="R254"/>
  <c r="P254"/>
  <c r="BK254"/>
  <c r="J254"/>
  <c r="BE254" s="1"/>
  <c r="BI252"/>
  <c r="BH252"/>
  <c r="BG252"/>
  <c r="BF252"/>
  <c r="T252"/>
  <c r="R252"/>
  <c r="P252"/>
  <c r="BK252"/>
  <c r="J252"/>
  <c r="BE252" s="1"/>
  <c r="BI250"/>
  <c r="BH250"/>
  <c r="BG250"/>
  <c r="BF250"/>
  <c r="T250"/>
  <c r="R250"/>
  <c r="P250"/>
  <c r="BK250"/>
  <c r="J250"/>
  <c r="BE250" s="1"/>
  <c r="BI248"/>
  <c r="BH248"/>
  <c r="BG248"/>
  <c r="BF248"/>
  <c r="BE248"/>
  <c r="T248"/>
  <c r="R248"/>
  <c r="P248"/>
  <c r="BK248"/>
  <c r="J248"/>
  <c r="BI247"/>
  <c r="BH247"/>
  <c r="BG247"/>
  <c r="BF247"/>
  <c r="T247"/>
  <c r="R247"/>
  <c r="P247"/>
  <c r="BK247"/>
  <c r="J247"/>
  <c r="BE247" s="1"/>
  <c r="BI245"/>
  <c r="BH245"/>
  <c r="BG245"/>
  <c r="BF245"/>
  <c r="T245"/>
  <c r="R245"/>
  <c r="P245"/>
  <c r="BK245"/>
  <c r="J245"/>
  <c r="BE245" s="1"/>
  <c r="BI243"/>
  <c r="BH243"/>
  <c r="BG243"/>
  <c r="BF243"/>
  <c r="T243"/>
  <c r="R243"/>
  <c r="P243"/>
  <c r="BK243"/>
  <c r="J243"/>
  <c r="BE243" s="1"/>
  <c r="BI241"/>
  <c r="BH241"/>
  <c r="BG241"/>
  <c r="BF241"/>
  <c r="T241"/>
  <c r="R241"/>
  <c r="P241"/>
  <c r="BK241"/>
  <c r="J241"/>
  <c r="BE241" s="1"/>
  <c r="BI238"/>
  <c r="BH238"/>
  <c r="BG238"/>
  <c r="BF238"/>
  <c r="T238"/>
  <c r="R238"/>
  <c r="P238"/>
  <c r="BK238"/>
  <c r="J238"/>
  <c r="BE238" s="1"/>
  <c r="BI236"/>
  <c r="BH236"/>
  <c r="BG236"/>
  <c r="BF236"/>
  <c r="BE236"/>
  <c r="T236"/>
  <c r="R236"/>
  <c r="P236"/>
  <c r="BK236"/>
  <c r="J236"/>
  <c r="BI234"/>
  <c r="BH234"/>
  <c r="BG234"/>
  <c r="BF234"/>
  <c r="T234"/>
  <c r="R234"/>
  <c r="P234"/>
  <c r="BK234"/>
  <c r="J234"/>
  <c r="BE234" s="1"/>
  <c r="BI232"/>
  <c r="BH232"/>
  <c r="BG232"/>
  <c r="BF232"/>
  <c r="T232"/>
  <c r="R232"/>
  <c r="P232"/>
  <c r="BK232"/>
  <c r="J232"/>
  <c r="BE232" s="1"/>
  <c r="BI229"/>
  <c r="BH229"/>
  <c r="BG229"/>
  <c r="BF229"/>
  <c r="T229"/>
  <c r="R229"/>
  <c r="P229"/>
  <c r="BK229"/>
  <c r="J229"/>
  <c r="BE229" s="1"/>
  <c r="BI227"/>
  <c r="BH227"/>
  <c r="BG227"/>
  <c r="BF227"/>
  <c r="T227"/>
  <c r="R227"/>
  <c r="P227"/>
  <c r="BK227"/>
  <c r="J227"/>
  <c r="BE227" s="1"/>
  <c r="BI225"/>
  <c r="BH225"/>
  <c r="BG225"/>
  <c r="BF225"/>
  <c r="T225"/>
  <c r="R225"/>
  <c r="P225"/>
  <c r="BK225"/>
  <c r="J225"/>
  <c r="BE225" s="1"/>
  <c r="BI224"/>
  <c r="BH224"/>
  <c r="BG224"/>
  <c r="BF224"/>
  <c r="T224"/>
  <c r="R224"/>
  <c r="P224"/>
  <c r="BK224"/>
  <c r="J224"/>
  <c r="BE224" s="1"/>
  <c r="BI223"/>
  <c r="BH223"/>
  <c r="BG223"/>
  <c r="BF223"/>
  <c r="T223"/>
  <c r="R223"/>
  <c r="P223"/>
  <c r="BK223"/>
  <c r="J223"/>
  <c r="BE223" s="1"/>
  <c r="BI222"/>
  <c r="BH222"/>
  <c r="BG222"/>
  <c r="BF222"/>
  <c r="T222"/>
  <c r="R222"/>
  <c r="P222"/>
  <c r="BK222"/>
  <c r="J222"/>
  <c r="BE222" s="1"/>
  <c r="BI221"/>
  <c r="BH221"/>
  <c r="BG221"/>
  <c r="BF221"/>
  <c r="T221"/>
  <c r="R221"/>
  <c r="P221"/>
  <c r="BK221"/>
  <c r="J221"/>
  <c r="BE221" s="1"/>
  <c r="BI220"/>
  <c r="BH220"/>
  <c r="BG220"/>
  <c r="BF220"/>
  <c r="T220"/>
  <c r="R220"/>
  <c r="P220"/>
  <c r="BK220"/>
  <c r="J220"/>
  <c r="BE220" s="1"/>
  <c r="BI219"/>
  <c r="BH219"/>
  <c r="BG219"/>
  <c r="BF219"/>
  <c r="T219"/>
  <c r="R219"/>
  <c r="P219"/>
  <c r="BK219"/>
  <c r="J219"/>
  <c r="BE219" s="1"/>
  <c r="BI217"/>
  <c r="BH217"/>
  <c r="BG217"/>
  <c r="BF217"/>
  <c r="T217"/>
  <c r="R217"/>
  <c r="P217"/>
  <c r="BK217"/>
  <c r="J217"/>
  <c r="BE217" s="1"/>
  <c r="BI215"/>
  <c r="BH215"/>
  <c r="BG215"/>
  <c r="BF215"/>
  <c r="T215"/>
  <c r="R215"/>
  <c r="P215"/>
  <c r="BK215"/>
  <c r="BK214" s="1"/>
  <c r="J214" s="1"/>
  <c r="J61" s="1"/>
  <c r="J215"/>
  <c r="BE215" s="1"/>
  <c r="BI212"/>
  <c r="BH212"/>
  <c r="BG212"/>
  <c r="BF212"/>
  <c r="T212"/>
  <c r="R212"/>
  <c r="P212"/>
  <c r="BK212"/>
  <c r="J212"/>
  <c r="BE212" s="1"/>
  <c r="BI210"/>
  <c r="BH210"/>
  <c r="BG210"/>
  <c r="BF210"/>
  <c r="T210"/>
  <c r="R210"/>
  <c r="P210"/>
  <c r="BK210"/>
  <c r="J210"/>
  <c r="BE210" s="1"/>
  <c r="BI208"/>
  <c r="BH208"/>
  <c r="BG208"/>
  <c r="BF208"/>
  <c r="T208"/>
  <c r="R208"/>
  <c r="P208"/>
  <c r="BK208"/>
  <c r="J208"/>
  <c r="BE208" s="1"/>
  <c r="BI206"/>
  <c r="BH206"/>
  <c r="BG206"/>
  <c r="BF206"/>
  <c r="T206"/>
  <c r="R206"/>
  <c r="P206"/>
  <c r="BK206"/>
  <c r="J206"/>
  <c r="BE206" s="1"/>
  <c r="BI204"/>
  <c r="BH204"/>
  <c r="BG204"/>
  <c r="BF204"/>
  <c r="T204"/>
  <c r="R204"/>
  <c r="P204"/>
  <c r="BK204"/>
  <c r="J204"/>
  <c r="BE204" s="1"/>
  <c r="BI201"/>
  <c r="BH201"/>
  <c r="BG201"/>
  <c r="BF201"/>
  <c r="T201"/>
  <c r="R201"/>
  <c r="P201"/>
  <c r="BK201"/>
  <c r="J201"/>
  <c r="BE201" s="1"/>
  <c r="BI199"/>
  <c r="BH199"/>
  <c r="BG199"/>
  <c r="BF199"/>
  <c r="T199"/>
  <c r="R199"/>
  <c r="P199"/>
  <c r="BK199"/>
  <c r="J199"/>
  <c r="BE199" s="1"/>
  <c r="BI196"/>
  <c r="BH196"/>
  <c r="BG196"/>
  <c r="BF196"/>
  <c r="T196"/>
  <c r="R196"/>
  <c r="P196"/>
  <c r="BK196"/>
  <c r="J196"/>
  <c r="BE196" s="1"/>
  <c r="BI192"/>
  <c r="BH192"/>
  <c r="BG192"/>
  <c r="BF192"/>
  <c r="T192"/>
  <c r="R192"/>
  <c r="P192"/>
  <c r="BK192"/>
  <c r="J192"/>
  <c r="BE192" s="1"/>
  <c r="BI190"/>
  <c r="BH190"/>
  <c r="BG190"/>
  <c r="BF190"/>
  <c r="T190"/>
  <c r="R190"/>
  <c r="P190"/>
  <c r="BK190"/>
  <c r="J190"/>
  <c r="BE190" s="1"/>
  <c r="BI188"/>
  <c r="BH188"/>
  <c r="BG188"/>
  <c r="BF188"/>
  <c r="T188"/>
  <c r="R188"/>
  <c r="P188"/>
  <c r="BK188"/>
  <c r="J188"/>
  <c r="BE188"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P181"/>
  <c r="BK181"/>
  <c r="J181"/>
  <c r="BE181" s="1"/>
  <c r="BI180"/>
  <c r="BH180"/>
  <c r="BG180"/>
  <c r="BF180"/>
  <c r="T180"/>
  <c r="R180"/>
  <c r="P180"/>
  <c r="BK180"/>
  <c r="J180"/>
  <c r="BE180" s="1"/>
  <c r="BI178"/>
  <c r="BH178"/>
  <c r="BG178"/>
  <c r="BF178"/>
  <c r="T178"/>
  <c r="R178"/>
  <c r="P178"/>
  <c r="BK178"/>
  <c r="J178"/>
  <c r="BE178" s="1"/>
  <c r="BI175"/>
  <c r="BH175"/>
  <c r="BG175"/>
  <c r="BF175"/>
  <c r="T175"/>
  <c r="R175"/>
  <c r="R174" s="1"/>
  <c r="P175"/>
  <c r="BK175"/>
  <c r="J175"/>
  <c r="BE175" s="1"/>
  <c r="BI173"/>
  <c r="BH173"/>
  <c r="BG173"/>
  <c r="BF173"/>
  <c r="T173"/>
  <c r="R173"/>
  <c r="P173"/>
  <c r="BK173"/>
  <c r="J173"/>
  <c r="BE173" s="1"/>
  <c r="BI171"/>
  <c r="BH171"/>
  <c r="BG171"/>
  <c r="BF171"/>
  <c r="T171"/>
  <c r="R171"/>
  <c r="P171"/>
  <c r="P170" s="1"/>
  <c r="BK171"/>
  <c r="BK170" s="1"/>
  <c r="J170" s="1"/>
  <c r="J59" s="1"/>
  <c r="J171"/>
  <c r="BE171" s="1"/>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3"/>
  <c r="BH153"/>
  <c r="BG153"/>
  <c r="BF153"/>
  <c r="T153"/>
  <c r="R153"/>
  <c r="P153"/>
  <c r="BK153"/>
  <c r="J153"/>
  <c r="BE153" s="1"/>
  <c r="BI149"/>
  <c r="BH149"/>
  <c r="BG149"/>
  <c r="BF149"/>
  <c r="T149"/>
  <c r="R149"/>
  <c r="P149"/>
  <c r="BK149"/>
  <c r="J149"/>
  <c r="BE149" s="1"/>
  <c r="BI146"/>
  <c r="BH146"/>
  <c r="BG146"/>
  <c r="BF146"/>
  <c r="T146"/>
  <c r="R146"/>
  <c r="P146"/>
  <c r="BK146"/>
  <c r="J146"/>
  <c r="BE146" s="1"/>
  <c r="BI142"/>
  <c r="BH142"/>
  <c r="BG142"/>
  <c r="BF142"/>
  <c r="T142"/>
  <c r="R142"/>
  <c r="P142"/>
  <c r="BK142"/>
  <c r="J142"/>
  <c r="BE142" s="1"/>
  <c r="BI140"/>
  <c r="BH140"/>
  <c r="BG140"/>
  <c r="BF140"/>
  <c r="T140"/>
  <c r="R140"/>
  <c r="P140"/>
  <c r="BK140"/>
  <c r="J140"/>
  <c r="BE140"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2"/>
  <c r="BH122"/>
  <c r="BG122"/>
  <c r="BF122"/>
  <c r="T122"/>
  <c r="R122"/>
  <c r="P122"/>
  <c r="BK122"/>
  <c r="J122"/>
  <c r="BE122" s="1"/>
  <c r="BI111"/>
  <c r="BH111"/>
  <c r="BG111"/>
  <c r="BF111"/>
  <c r="T111"/>
  <c r="R111"/>
  <c r="P111"/>
  <c r="BK111"/>
  <c r="J111"/>
  <c r="BE111" s="1"/>
  <c r="BI109"/>
  <c r="BH109"/>
  <c r="BG109"/>
  <c r="BF109"/>
  <c r="T109"/>
  <c r="R109"/>
  <c r="P109"/>
  <c r="BK109"/>
  <c r="J109"/>
  <c r="BE109" s="1"/>
  <c r="BI107"/>
  <c r="BH107"/>
  <c r="BG107"/>
  <c r="BF107"/>
  <c r="BE107"/>
  <c r="T107"/>
  <c r="R107"/>
  <c r="P107"/>
  <c r="BK107"/>
  <c r="J107"/>
  <c r="BI105"/>
  <c r="BH105"/>
  <c r="BG105"/>
  <c r="BF105"/>
  <c r="T105"/>
  <c r="R105"/>
  <c r="P105"/>
  <c r="BK105"/>
  <c r="J105"/>
  <c r="BE105" s="1"/>
  <c r="BI103"/>
  <c r="BH103"/>
  <c r="BG103"/>
  <c r="BF103"/>
  <c r="T103"/>
  <c r="R103"/>
  <c r="P103"/>
  <c r="BK103"/>
  <c r="J103"/>
  <c r="BE103" s="1"/>
  <c r="BI100"/>
  <c r="BH100"/>
  <c r="BG100"/>
  <c r="BF100"/>
  <c r="T100"/>
  <c r="R100"/>
  <c r="P100"/>
  <c r="BK100"/>
  <c r="J100"/>
  <c r="BE100" s="1"/>
  <c r="BI98"/>
  <c r="BH98"/>
  <c r="BG98"/>
  <c r="BF98"/>
  <c r="T98"/>
  <c r="R98"/>
  <c r="P98"/>
  <c r="BK98"/>
  <c r="J98"/>
  <c r="BE98" s="1"/>
  <c r="BI96"/>
  <c r="BH96"/>
  <c r="BG96"/>
  <c r="BF96"/>
  <c r="T96"/>
  <c r="R96"/>
  <c r="P96"/>
  <c r="BK96"/>
  <c r="J96"/>
  <c r="BE96" s="1"/>
  <c r="BI94"/>
  <c r="BH94"/>
  <c r="BG94"/>
  <c r="BF94"/>
  <c r="T94"/>
  <c r="R94"/>
  <c r="P94"/>
  <c r="BK94"/>
  <c r="J94"/>
  <c r="BE94" s="1"/>
  <c r="BI92"/>
  <c r="BH92"/>
  <c r="BG92"/>
  <c r="BF92"/>
  <c r="T92"/>
  <c r="R92"/>
  <c r="P92"/>
  <c r="BK92"/>
  <c r="BK91" s="1"/>
  <c r="J92"/>
  <c r="BE92" s="1"/>
  <c r="J85"/>
  <c r="F85"/>
  <c r="F83"/>
  <c r="E81"/>
  <c r="J51"/>
  <c r="F51"/>
  <c r="F49"/>
  <c r="E47"/>
  <c r="J18"/>
  <c r="E18"/>
  <c r="F52" s="1"/>
  <c r="J17"/>
  <c r="J12"/>
  <c r="J49" s="1"/>
  <c r="E7"/>
  <c r="E45" s="1"/>
  <c r="AS51" i="1"/>
  <c r="L47"/>
  <c r="AM46"/>
  <c r="L46"/>
  <c r="AM44"/>
  <c r="L44"/>
  <c r="L42"/>
  <c r="L41"/>
  <c r="F34" i="2" l="1"/>
  <c r="BD52" i="1" s="1"/>
  <c r="BD51" s="1"/>
  <c r="W30" s="1"/>
  <c r="E79" i="2"/>
  <c r="F33"/>
  <c r="BC52" i="1" s="1"/>
  <c r="BC51" s="1"/>
  <c r="AY51" s="1"/>
  <c r="T170" i="2"/>
  <c r="P174"/>
  <c r="T174"/>
  <c r="P214"/>
  <c r="R214"/>
  <c r="R91"/>
  <c r="T91"/>
  <c r="T90" s="1"/>
  <c r="T89" s="1"/>
  <c r="T214"/>
  <c r="BK231"/>
  <c r="J231" s="1"/>
  <c r="J62" s="1"/>
  <c r="P231"/>
  <c r="J31"/>
  <c r="AW52" i="1" s="1"/>
  <c r="R231" i="2"/>
  <c r="BK278"/>
  <c r="J278" s="1"/>
  <c r="J63" s="1"/>
  <c r="T305"/>
  <c r="P91"/>
  <c r="F32"/>
  <c r="BB52" i="1" s="1"/>
  <c r="BB51" s="1"/>
  <c r="AX51" s="1"/>
  <c r="R170" i="2"/>
  <c r="R90" s="1"/>
  <c r="BK174"/>
  <c r="J174" s="1"/>
  <c r="J60" s="1"/>
  <c r="T231"/>
  <c r="P278"/>
  <c r="BK300"/>
  <c r="R299"/>
  <c r="J91"/>
  <c r="J58" s="1"/>
  <c r="P90"/>
  <c r="P89" s="1"/>
  <c r="AU52" i="1" s="1"/>
  <c r="AU51" s="1"/>
  <c r="T299" i="2"/>
  <c r="J30"/>
  <c r="AV52" i="1" s="1"/>
  <c r="AT52" s="1"/>
  <c r="BK299" i="2"/>
  <c r="J299" s="1"/>
  <c r="J65" s="1"/>
  <c r="J300"/>
  <c r="J66" s="1"/>
  <c r="F31"/>
  <c r="BA52" i="1" s="1"/>
  <c r="BA51" s="1"/>
  <c r="J83" i="2"/>
  <c r="F30"/>
  <c r="AZ52" i="1" s="1"/>
  <c r="AZ51" s="1"/>
  <c r="F86" i="2"/>
  <c r="W29" i="1" l="1"/>
  <c r="BK90" i="2"/>
  <c r="J90" s="1"/>
  <c r="J57" s="1"/>
  <c r="W28" i="1"/>
  <c r="R89" i="2"/>
  <c r="W26" i="1"/>
  <c r="AV51"/>
  <c r="W27"/>
  <c r="AW51"/>
  <c r="AK27" s="1"/>
  <c r="BK89" i="2" l="1"/>
  <c r="J89" s="1"/>
  <c r="J27" s="1"/>
  <c r="AK26" i="1"/>
  <c r="AT51"/>
  <c r="J56" i="2" l="1"/>
  <c r="AG52" i="1"/>
  <c r="J36" i="2"/>
  <c r="AN52" i="1" l="1"/>
  <c r="G90" i="4" l="1"/>
  <c r="AG53" i="1" l="1"/>
  <c r="AZ53"/>
  <c r="AV53" s="1"/>
  <c r="AT53" s="1"/>
  <c r="AG51"/>
  <c r="AN53"/>
  <c r="AN51" l="1"/>
  <c r="AK23"/>
  <c r="AK32" s="1"/>
</calcChain>
</file>

<file path=xl/sharedStrings.xml><?xml version="1.0" encoding="utf-8"?>
<sst xmlns="http://schemas.openxmlformats.org/spreadsheetml/2006/main" count="3294" uniqueCount="982">
  <si>
    <t>Export VZ</t>
  </si>
  <si>
    <t>List obsahuje:</t>
  </si>
  <si>
    <t>1) Rekapitulace stavby</t>
  </si>
  <si>
    <t>2) Rekapitulace objektů stavby a soupisů prací</t>
  </si>
  <si>
    <t>3.0</t>
  </si>
  <si>
    <t/>
  </si>
  <si>
    <t>False</t>
  </si>
  <si>
    <t>{29c36ab4-25c7-4025-9faa-adc4175267d4}</t>
  </si>
  <si>
    <t>&gt;&gt;  skryté sloupce  &lt;&lt;</t>
  </si>
  <si>
    <t>0,01</t>
  </si>
  <si>
    <t>21</t>
  </si>
  <si>
    <t>15</t>
  </si>
  <si>
    <t>REKAPITULACE STAVBY</t>
  </si>
  <si>
    <t>v ---  níže se nacházejí doplnkové a pomocné údaje k sestavám  --- v</t>
  </si>
  <si>
    <t>0,001</t>
  </si>
  <si>
    <t>Kód:</t>
  </si>
  <si>
    <t>17001</t>
  </si>
  <si>
    <t>Stavba:</t>
  </si>
  <si>
    <t>Rekonstrukce chodníku ul. Sokolská - Union</t>
  </si>
  <si>
    <t>KSO:</t>
  </si>
  <si>
    <t>CC-CZ:</t>
  </si>
  <si>
    <t>Místo:</t>
  </si>
  <si>
    <t xml:space="preserve"> </t>
  </si>
  <si>
    <t>Datum:</t>
  </si>
  <si>
    <t>10.3.2017</t>
  </si>
  <si>
    <t>Zadavatel:</t>
  </si>
  <si>
    <t>IČ:</t>
  </si>
  <si>
    <t>Město Česká Lípa</t>
  </si>
  <si>
    <t>DIČ:</t>
  </si>
  <si>
    <t>Uchazeč:</t>
  </si>
  <si>
    <t>Projektant:</t>
  </si>
  <si>
    <t>Ing. Jaroslav Karel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</si>
  <si>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</si>
  <si>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</si>
  <si>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</si>
  <si>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</si>
  <si>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</si>
  <si>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</si>
  <si>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</si>
  <si>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</si>
  <si>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</si>
  <si>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</si>
  <si>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</si>
  <si>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</si>
  <si>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</si>
  <si>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</si>
  <si>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</si>
  <si>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</si>
  <si>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</si>
  <si>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</si>
  <si>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</si>
  <si>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</si>
  <si>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</si>
  <si>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</si>
  <si>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</si>
  <si>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</si>
  <si>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</si>
  <si>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</si>
  <si>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</si>
  <si>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</si>
  <si>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</si>
  <si>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</si>
  <si>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</si>
  <si>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</si>
  <si>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</si>
  <si>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</si>
  <si>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</si>
  <si>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</si>
  <si>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</si>
  <si>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</si>
  <si>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</si>
  <si>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</si>
  <si>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</si>
  <si>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101</t>
  </si>
  <si>
    <t>SOP 101 - Chodník</t>
  </si>
  <si>
    <t>STA</t>
  </si>
  <si>
    <t>1</t>
  </si>
  <si>
    <t>{bd5a0d16-73b6-415c-97a1-e34351a25ed6}</t>
  </si>
  <si>
    <t>2</t>
  </si>
  <si>
    <t>1) Krycí list soupisu</t>
  </si>
  <si>
    <t>2) Rekapitulace</t>
  </si>
  <si>
    <t>3) Soupis prací</t>
  </si>
  <si>
    <t>Zpět na list:</t>
  </si>
  <si>
    <t>Rekapitulace stavby</t>
  </si>
  <si>
    <t>KRYCÍ LIST SOUPISU</t>
  </si>
  <si>
    <t>Objekt:</t>
  </si>
  <si>
    <t>101 - SOP 101 - Chodník</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</si>
  <si>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</si>
  <si>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</si>
  <si>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</si>
  <si>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</si>
  <si>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</si>
  <si>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</si>
  <si>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</si>
  <si>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</si>
  <si>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</si>
  <si>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</si>
  <si>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</si>
  <si>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</si>
  <si>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</si>
  <si>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</si>
  <si>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</si>
  <si>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</si>
  <si>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</si>
  <si>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</si>
  <si>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</si>
  <si>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</si>
  <si>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</si>
  <si>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</si>
  <si>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</si>
  <si>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</si>
  <si>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</si>
  <si>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</si>
  <si>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</si>
  <si>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</si>
  <si>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</si>
  <si>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</si>
  <si>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</si>
  <si>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</si>
  <si>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</si>
  <si>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</si>
  <si>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</si>
  <si>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</si>
  <si>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</si>
  <si>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112101101</t>
  </si>
  <si>
    <t>Kácení stromů s odřezáním kmene a s odvětvením listnatých, průměru kmene přes 100 do 300 mm</t>
  </si>
  <si>
    <t>kus</t>
  </si>
  <si>
    <t>CS ÚRS 2017 01</t>
  </si>
  <si>
    <t>4</t>
  </si>
  <si>
    <t>-1066081177</t>
  </si>
  <si>
    <t>PSC</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</si>
  <si>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</si>
  <si>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112201101</t>
  </si>
  <si>
    <t>Odstranění pařezů s jejich vykopáním, vytrháním nebo odstřelením, s přesekáním kořenů průměru přes 100 do 300 mm</t>
  </si>
  <si>
    <t>-502780831</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</si>
  <si>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</si>
  <si>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3</t>
  </si>
  <si>
    <t>113106111</t>
  </si>
  <si>
    <t>Rozebrání dlažeb a dílců komunikací pro pěší, vozovek a ploch s přemístěním hmot na skládku na vzdálenost do 3 m nebo s naložením na dopravní prostředek komunikací pro pěší s ložem z kameniva nebo živice a s výplní spár z mozaiky</t>
  </si>
  <si>
    <t>m2</t>
  </si>
  <si>
    <t>-721840117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</si>
  <si>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</si>
  <si>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</si>
  <si>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</si>
  <si>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-1836151025</t>
  </si>
  <si>
    <t>5</t>
  </si>
  <si>
    <t>113107232</t>
  </si>
  <si>
    <t>Odstranění podkladů nebo krytů s přemístěním hmot na skládku na vzdálenost do 20 m nebo s naložením na dopravní prostředek v ploše jednotlivě přes 200 m2 z betonu prostého, o tl. vrstvy přes 150 do 300 mm</t>
  </si>
  <si>
    <t>-1079752772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</si>
  <si>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</si>
  <si>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</si>
  <si>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774+249,9+179,6+29,2</t>
  </si>
  <si>
    <t>6</t>
  </si>
  <si>
    <t>113107241</t>
  </si>
  <si>
    <t>Odstranění podkladů nebo krytů s přemístěním hmot na skládku na vzdálenost do 20 m nebo s naložením na dopravní prostředek v ploše jednotlivě přes 200 m2 živičných, o tl. vrstvy do 50 mm</t>
  </si>
  <si>
    <t>342830991</t>
  </si>
  <si>
    <t>7</t>
  </si>
  <si>
    <t>113107242</t>
  </si>
  <si>
    <t>Odstranění podkladů nebo krytů s přemístěním hmot na skládku na vzdálenost do 20 m nebo s naložením na dopravní prostředek v ploše jednotlivě přes 200 m2 živičných, o tl. vrstvy přes 50 do 100 mm</t>
  </si>
  <si>
    <t>-1331965406</t>
  </si>
  <si>
    <t>8</t>
  </si>
  <si>
    <t>113201111</t>
  </si>
  <si>
    <t>Vytrhání obrub s vybouráním lože, s přemístěním hmot na skládku na vzdálenost do 3 m nebo s naložením na dopravní prostředek chodníkových ležatých</t>
  </si>
  <si>
    <t>m</t>
  </si>
  <si>
    <t>-445459673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</si>
  <si>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</si>
  <si>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9</t>
  </si>
  <si>
    <t>113204111</t>
  </si>
  <si>
    <t>Vytrhání obrub s vybouráním lože, s přemístěním hmot na skládku na vzdálenost do 3 m nebo s naložením na dopravní prostředek záhonových</t>
  </si>
  <si>
    <t>-488717713</t>
  </si>
  <si>
    <t>10</t>
  </si>
  <si>
    <t>122202201</t>
  </si>
  <si>
    <t>Odkopávky a prokopávky nezapažené pro silnice s přemístěním výkopku v příčných profilech na vzdálenost do 15 m nebo s naložením na dopravní prostředek v hornině tř. 3 do 100 m3</t>
  </si>
  <si>
    <t>m3</t>
  </si>
  <si>
    <t>-1345752302</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</si>
  <si>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</si>
  <si>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odkop ostrůvku</t>
  </si>
  <si>
    <t>113*0,5</t>
  </si>
  <si>
    <t>odkopávky pro konstrukce</t>
  </si>
  <si>
    <t>1232,7*0,1</t>
  </si>
  <si>
    <t>pro konstrukci BUS</t>
  </si>
  <si>
    <t>131,8*0,5</t>
  </si>
  <si>
    <t>sanace pláňe BUS</t>
  </si>
  <si>
    <t>131,8*0,3</t>
  </si>
  <si>
    <t>Součet</t>
  </si>
  <si>
    <t>11</t>
  </si>
  <si>
    <t>132201101</t>
  </si>
  <si>
    <t>Hloubení zapažených i nezapažených rýh šířky do 600 mm s urovnáním dna do předepsaného profilu a spádu v hornině tř. 3 do 100 m3</t>
  </si>
  <si>
    <t>89575071</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</si>
  <si>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</si>
  <si>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pro drenáž</t>
  </si>
  <si>
    <t>128*0,8*0,5</t>
  </si>
  <si>
    <t>výkop pro přípojku vpusti</t>
  </si>
  <si>
    <t>7,5*1*0,5</t>
  </si>
  <si>
    <t>vsakovací žebro</t>
  </si>
  <si>
    <t>24,3*0,4</t>
  </si>
  <si>
    <t>12</t>
  </si>
  <si>
    <t>162301401</t>
  </si>
  <si>
    <t>Vodorovné přemístění větví, kmenů nebo pařezů s naložením, složením a dopravou do 5000 m větví stromů listnatých, průměru kmene přes 100 do 300 mm</t>
  </si>
  <si>
    <t>-261644631</t>
  </si>
  <si>
    <t xml:space="preserve">Poznámka k souboru cen:_x000D_
1. Průměr kmene i pařezu se měří v místě řezu. 2. Měrná jednotka je 1 strom. </t>
  </si>
  <si>
    <t>13</t>
  </si>
  <si>
    <t>162301411</t>
  </si>
  <si>
    <t>Vodorovné přemístění větví, kmenů nebo pařezů s naložením, složením a dopravou do 5000 m kmenů stromů listnatých, průměru přes 100 do 300 mm</t>
  </si>
  <si>
    <t>-567563045</t>
  </si>
  <si>
    <t>14</t>
  </si>
  <si>
    <t>162301421</t>
  </si>
  <si>
    <t>Vodorovné přemístění větví, kmenů nebo pařezů s naložením, složením a dopravou do 5000 m pařezů kmenů, průměru přes 100 do 300 mm</t>
  </si>
  <si>
    <t>-840601390</t>
  </si>
  <si>
    <t>162701105</t>
  </si>
  <si>
    <t>Vodorovné přemístění výkopku nebo sypaniny po suchu na obvyklém dopravním prostředku, bez naložení výkopku, avšak se složením bez rozhrnutí z horniny tř. 1 až 4 na vzdálenost přes 9 000 do 10 000 m</t>
  </si>
  <si>
    <t>-965643004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</si>
  <si>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</si>
  <si>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285,21+64,67</t>
  </si>
  <si>
    <t>16</t>
  </si>
  <si>
    <t>171201201</t>
  </si>
  <si>
    <t>Uložení sypaniny na skládky</t>
  </si>
  <si>
    <t>1891925083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</si>
  <si>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</si>
  <si>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t>
  </si>
  <si>
    <t>171201211</t>
  </si>
  <si>
    <t>Uložení sypaniny poplatek za uložení sypaniny na skládce (skládkovné)</t>
  </si>
  <si>
    <t>t</t>
  </si>
  <si>
    <t>-376267302</t>
  </si>
  <si>
    <t>349,88</t>
  </si>
  <si>
    <t>349,88*2 'Přepočtené koeficientem množství</t>
  </si>
  <si>
    <t>18</t>
  </si>
  <si>
    <t>175111101</t>
  </si>
  <si>
    <t>Obsypání potrubí ručně sypaninou z vhodných hornin tř. 1 až 4 nebo materiálem připraveným podél výkopu ve vzdálenosti do 3 m od jeho kraje, pro jakoukoliv hloubku výkopu a míru zhutnění bez prohození sypaniny</t>
  </si>
  <si>
    <t>-1214733929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</si>
  <si>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</si>
  <si>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51,2+3,75</t>
  </si>
  <si>
    <t>19</t>
  </si>
  <si>
    <t>M</t>
  </si>
  <si>
    <t>583439200</t>
  </si>
  <si>
    <t>kamenivo drcené hrubé  frakce 16-22</t>
  </si>
  <si>
    <t>-1331360106</t>
  </si>
  <si>
    <t>zásyp drenáže</t>
  </si>
  <si>
    <t>51,2*2 'Přepočtené koeficientem množství</t>
  </si>
  <si>
    <t>20</t>
  </si>
  <si>
    <t>583373440</t>
  </si>
  <si>
    <t>štěrkopísek frakce 0-32</t>
  </si>
  <si>
    <t>-1603043261</t>
  </si>
  <si>
    <t>zásyp přípojky vpusti</t>
  </si>
  <si>
    <t>3,75*2 'Přepočtené koeficientem množství</t>
  </si>
  <si>
    <t>181301101</t>
  </si>
  <si>
    <t>Rozprostření a urovnání ornice v rovině nebo ve svahu sklonu do 1:5 při souvislé ploše do 500 m2, tl. vrstvy do 100 mm</t>
  </si>
  <si>
    <t>-660308417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</si>
  <si>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</si>
  <si>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22</t>
  </si>
  <si>
    <t>103641010</t>
  </si>
  <si>
    <t>zemina pro terénní úpravy -  ornice</t>
  </si>
  <si>
    <t>-907221225</t>
  </si>
  <si>
    <t>240,1*0,1*1,8</t>
  </si>
  <si>
    <t>23</t>
  </si>
  <si>
    <t>181411131</t>
  </si>
  <si>
    <t>Založení trávníku na půdě předem připravené plochy do 1000 m2 výsevem včetně utažení parkového v rovině nebo na svahu do 1:5</t>
  </si>
  <si>
    <t>2058516796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</si>
  <si>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</si>
  <si>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24</t>
  </si>
  <si>
    <t>005724100</t>
  </si>
  <si>
    <t>osivo směs travní parková</t>
  </si>
  <si>
    <t>kg</t>
  </si>
  <si>
    <t>-327086651</t>
  </si>
  <si>
    <t>240,1*0,015 'Přepočtené koeficientem množství</t>
  </si>
  <si>
    <t>25</t>
  </si>
  <si>
    <t>181951101</t>
  </si>
  <si>
    <t>Úprava pláně vyrovnáním výškových rozdílů v hornině tř. 1 až 4 bez zhutnění</t>
  </si>
  <si>
    <t>-540673081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</si>
  <si>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</si>
  <si>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26</t>
  </si>
  <si>
    <t>181951102</t>
  </si>
  <si>
    <t>Úprava pláně vyrovnáním výškových rozdílů v hornině tř. 1 až 4 se zhutněním</t>
  </si>
  <si>
    <t>-1189925415</t>
  </si>
  <si>
    <t>866,9+131,8</t>
  </si>
  <si>
    <t>Zakládání</t>
  </si>
  <si>
    <t>27</t>
  </si>
  <si>
    <t>211531119</t>
  </si>
  <si>
    <t>Výplň kamenivem do rýh odvodňovacích žeber nebo trativodů bez zhutnění, s úpravou povrchu výplně kamenivem hrubým drceným frakce 16 až 63 mm</t>
  </si>
  <si>
    <t>1132663888</t>
  </si>
  <si>
    <t>28</t>
  </si>
  <si>
    <t>212752212</t>
  </si>
  <si>
    <t>Trativody z drenážních trubek se zřízením štěrkopískového lože pod trubky a s jejich obsypem v průměrném celkovém množství do 0,15 m3/m v otevřeném výkopu z trubek plastových flexibilních D přes 65 do 100 mm</t>
  </si>
  <si>
    <t>1203716092</t>
  </si>
  <si>
    <t>Komunikace pozemní</t>
  </si>
  <si>
    <t>29</t>
  </si>
  <si>
    <t>564681111</t>
  </si>
  <si>
    <t>Podklad z kameniva hrubého drceného vel. 63-125 mm, s rozprostřením a zhutněním, po zhutnění tl. 300 mm</t>
  </si>
  <si>
    <t>-521532350</t>
  </si>
  <si>
    <t>sanace pláně zastávky BUS-  na příkaz TDI</t>
  </si>
  <si>
    <t>131,8</t>
  </si>
  <si>
    <t>30</t>
  </si>
  <si>
    <t>564851111</t>
  </si>
  <si>
    <t>Podklad ze štěrkodrti ŠD s rozprostřením a zhutněním, po zhutnění tl. 150 mm</t>
  </si>
  <si>
    <t>-1767996780</t>
  </si>
  <si>
    <t>800,6+33,5+25,3+7,5</t>
  </si>
  <si>
    <t>31</t>
  </si>
  <si>
    <t>564861111</t>
  </si>
  <si>
    <t>Podklad ze štěrkodrti ŠD s rozprostřením a zhutněním, po zhutnění tl. 200 mm</t>
  </si>
  <si>
    <t>153925334</t>
  </si>
  <si>
    <t>32</t>
  </si>
  <si>
    <t>565155111</t>
  </si>
  <si>
    <t>Asfaltový beton vrstva podkladní ACP 16 (obalované kamenivo střednězrnné - OKS) s rozprostřením a zhutněním v pruhu šířky do 3 m, po zhutnění tl. 70 mm</t>
  </si>
  <si>
    <t>827156698</t>
  </si>
  <si>
    <t xml:space="preserve">Poznámka k souboru cen:_x000D_
1. ČSN EN 13108-1 připouští pro ACP 16 pouze tl. 50 až 80 mm. </t>
  </si>
  <si>
    <t>33</t>
  </si>
  <si>
    <t>567122111</t>
  </si>
  <si>
    <t>Podklad ze směsi stmelené cementem SC bez dilatačních spár, s rozprostřením a zhutněním SC C 8/10 (KSC I), po zhutnění tl. 120 mm</t>
  </si>
  <si>
    <t>1171599938</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</si>
  <si>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</si>
  <si>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34</t>
  </si>
  <si>
    <t>567142111</t>
  </si>
  <si>
    <t>Podklad ze směsi stmelené cementem SC bez dilatačních spár, s rozprostřením a zhutněním SC C 8/10 (KSC I), po zhutnění tl. 210 mm</t>
  </si>
  <si>
    <t>-2029370595</t>
  </si>
  <si>
    <t>35</t>
  </si>
  <si>
    <t>573231106</t>
  </si>
  <si>
    <t>Postřik spojovací PS bez posypu kamenivem ze silniční emulze, v množství 0,30 kg/m2</t>
  </si>
  <si>
    <t>2013402251</t>
  </si>
  <si>
    <t>36</t>
  </si>
  <si>
    <t>577134111</t>
  </si>
  <si>
    <t>Asfaltový beton vrstva obrusná ACO 11 (ABS) s rozprostřením a se zhutněním z nemodifikovaného asfaltu v pruhu šířky do 3 m tř. I, po zhutnění tl. 40 mm</t>
  </si>
  <si>
    <t>1868432772</t>
  </si>
  <si>
    <t xml:space="preserve">Poznámka k souboru cen:_x000D_
1. ČSN EN 13108-1 připouští pro ACO 11 pouze tl. 35 až 50 mm. </t>
  </si>
  <si>
    <t>37</t>
  </si>
  <si>
    <t>591141111</t>
  </si>
  <si>
    <t>Kladení dlažby z kostek s provedením lože do tl. 50 mm, s vyplněním spár, s dvojím beraněním a se smetením přebytečného materiálu na krajnici velkých z kamene, do lože z cementové malty</t>
  </si>
  <si>
    <t>-1867175765</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</si>
  <si>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</si>
  <si>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38</t>
  </si>
  <si>
    <t>583801590</t>
  </si>
  <si>
    <t>kostka dlažební velká, žula velikost 15/17 třída II šedá</t>
  </si>
  <si>
    <t>1017997496</t>
  </si>
  <si>
    <t>P</t>
  </si>
  <si>
    <t>Poznámka k položce:
1 t = 4,6 m2</t>
  </si>
  <si>
    <t>131,8/2,9*1,01</t>
  </si>
  <si>
    <t>45,903*0,333 'Přepočtené koeficientem množství</t>
  </si>
  <si>
    <t>39</t>
  </si>
  <si>
    <t>591412111</t>
  </si>
  <si>
    <t>Kladení dlažby z mozaiky komunikací pro pěší s vyplněním spár, s dvojím beraněním a se smetením přebytečného materiálu na vzdálenost do 3 m dvoubarevné a vícebarevné, s ložem tl. do 40 mm z kameniva</t>
  </si>
  <si>
    <t>-1177011662</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</si>
  <si>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</si>
  <si>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800,6-3,36</t>
  </si>
  <si>
    <t>40</t>
  </si>
  <si>
    <t>583800100</t>
  </si>
  <si>
    <t>mozaika dlažební, žula 4/6 cm šedá</t>
  </si>
  <si>
    <t>1013145745</t>
  </si>
  <si>
    <t>(800,6-3,36)/8,5*1,02</t>
  </si>
  <si>
    <t>41</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</si>
  <si>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</si>
  <si>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</si>
  <si>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-430399347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</si>
  <si>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</si>
  <si>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33,5+7,5+3,36</t>
  </si>
  <si>
    <t>42</t>
  </si>
  <si>
    <t>592452680</t>
  </si>
  <si>
    <t>dlažba skladebná betonová základní 20 x 10 x 6 cm barevná</t>
  </si>
  <si>
    <t>-953097085</t>
  </si>
  <si>
    <t>33,5*1,03 'Přepočtené koeficientem množství</t>
  </si>
  <si>
    <t>43</t>
  </si>
  <si>
    <t>592452670</t>
  </si>
  <si>
    <t>dlažba skladebná betonová základní pro nevidomé 20 x 10 x 6 cm barevná</t>
  </si>
  <si>
    <t>1416478413</t>
  </si>
  <si>
    <t>7,5*1,03 'Přepočtené koeficientem množství</t>
  </si>
  <si>
    <t>44</t>
  </si>
  <si>
    <t>592452679</t>
  </si>
  <si>
    <t>-1156144925</t>
  </si>
  <si>
    <t>3,36*1,03 'Přepočtené koeficientem množství</t>
  </si>
  <si>
    <t>45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</si>
  <si>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</si>
  <si>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</si>
  <si>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-970941134</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</si>
  <si>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</si>
  <si>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46</t>
  </si>
  <si>
    <t>583811249</t>
  </si>
  <si>
    <t>deska dlažební, žula broušená, 30x30 tl 5 cm</t>
  </si>
  <si>
    <t>-1342060967</t>
  </si>
  <si>
    <t>25,3*1,03 'Přepočtené koeficientem množství</t>
  </si>
  <si>
    <t>Trubní vedení</t>
  </si>
  <si>
    <t>47</t>
  </si>
  <si>
    <t>871315221</t>
  </si>
  <si>
    <t>Kanalizační potrubí z tvrdého PVC v otevřeném výkopu ve sklonu do 20 %, hladkého plnostěnného jednovrstvého, tuhost třídy SN 8 DN 160</t>
  </si>
  <si>
    <t>-1605165781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</si>
  <si>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</si>
  <si>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48</t>
  </si>
  <si>
    <t>895941111</t>
  </si>
  <si>
    <t>Zřízení vpusti kanalizační uliční z betonových dílců typ UV-50 normální</t>
  </si>
  <si>
    <t>1139719288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</si>
  <si>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</si>
  <si>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49</t>
  </si>
  <si>
    <t>592238200</t>
  </si>
  <si>
    <t>vpusť betonová uliční /skruž/ 29x50x5 cm</t>
  </si>
  <si>
    <t>-1033852282</t>
  </si>
  <si>
    <t>50</t>
  </si>
  <si>
    <t>592238210</t>
  </si>
  <si>
    <t>vpusť betonová uliční prstenec 18x66x10 cm</t>
  </si>
  <si>
    <t>-1638994998</t>
  </si>
  <si>
    <t>51</t>
  </si>
  <si>
    <t>592238220</t>
  </si>
  <si>
    <t>vpusť betonová uliční dno s výtokem 62,6 x 49,5 x 5 cm</t>
  </si>
  <si>
    <t>-1069934111</t>
  </si>
  <si>
    <t>52</t>
  </si>
  <si>
    <t>592238730</t>
  </si>
  <si>
    <t>mříž vtoková s rámem pro uliční vpusti 500/500</t>
  </si>
  <si>
    <t>-207793069</t>
  </si>
  <si>
    <t>53</t>
  </si>
  <si>
    <t>592238740</t>
  </si>
  <si>
    <t>koš vysoký pro uliční vpusti, žárově zinkovaný plech,pro rám 500/300</t>
  </si>
  <si>
    <t>66117313</t>
  </si>
  <si>
    <t>54</t>
  </si>
  <si>
    <t>592238760</t>
  </si>
  <si>
    <t>rám zabetonovaný pro uliční vpusti 500/500 mm</t>
  </si>
  <si>
    <t>1126571066</t>
  </si>
  <si>
    <t>55</t>
  </si>
  <si>
    <t>899231111</t>
  </si>
  <si>
    <t>Výšková úprava uličního vstupu nebo vpusti do 200 mm zvýšením mříže</t>
  </si>
  <si>
    <t>1469530874</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</si>
  <si>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</si>
  <si>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56</t>
  </si>
  <si>
    <t>899331111</t>
  </si>
  <si>
    <t>Výšková úprava uličního vstupu nebo vpusti do 200 mm zvýšením poklopu</t>
  </si>
  <si>
    <t>-390545970</t>
  </si>
  <si>
    <t>57</t>
  </si>
  <si>
    <t>899431111</t>
  </si>
  <si>
    <t>Výšková úprava uličního vstupu nebo vpusti do 200 mm zvýšením krycího hrnce, šoupěte nebo hydrantu bez úpravy armatur</t>
  </si>
  <si>
    <t>942579008</t>
  </si>
  <si>
    <t>Ostatní konstrukce a práce, bourání</t>
  </si>
  <si>
    <t>58</t>
  </si>
  <si>
    <t>914111111</t>
  </si>
  <si>
    <t>Montáž svislé dopravní značky základní velikosti do 1 m2 objímkami na sloupky nebo konzoly</t>
  </si>
  <si>
    <t>1180375573</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</si>
  <si>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</si>
  <si>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59</t>
  </si>
  <si>
    <t>915311113</t>
  </si>
  <si>
    <t>Vodorovné značení předformovaným termoplastem dopravní značky barevné velikosti do 5 m2</t>
  </si>
  <si>
    <t>1374679934</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</si>
  <si>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</si>
  <si>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60</t>
  </si>
  <si>
    <t>915321111</t>
  </si>
  <si>
    <t>Vodorovné značení předformovaným termoplastem přechod pro chodce z pásů šířky 0,5 m</t>
  </si>
  <si>
    <t>1694176769</t>
  </si>
  <si>
    <t>61</t>
  </si>
  <si>
    <t>915331111</t>
  </si>
  <si>
    <t>Vodorovné značení předformovaným termoplastem čáry šířky 120 mm</t>
  </si>
  <si>
    <t>-335919887</t>
  </si>
  <si>
    <t>67,4+2</t>
  </si>
  <si>
    <t>62</t>
  </si>
  <si>
    <t>916241213</t>
  </si>
  <si>
    <t>Osazení obrubníku kamenného se zřízením lože, s vyplněním a zatřením spár cementovou maltou stojatého s boční opěrou z betonu prostého tř. C 12/15, do lože z betonu prostého téže značky</t>
  </si>
  <si>
    <t>753488932</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</si>
  <si>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</si>
  <si>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63</t>
  </si>
  <si>
    <t>5838034499</t>
  </si>
  <si>
    <t>obrubník kamenný přímý, žula, 20x25</t>
  </si>
  <si>
    <t>-1366093742</t>
  </si>
  <si>
    <t>Poznámka k položce:
1 bm = 120 kg</t>
  </si>
  <si>
    <t>64</t>
  </si>
  <si>
    <t>916331112</t>
  </si>
  <si>
    <t>Osazení zahradního obrubníku betonového s ložem tl. od 50 do 100 mm z betonu prostého tř. C 12/15 s boční opěrou z betonu prostého tř. C 12/15</t>
  </si>
  <si>
    <t>-1535373814</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</si>
  <si>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</si>
  <si>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65</t>
  </si>
  <si>
    <t>592172110</t>
  </si>
  <si>
    <t>obrubník betonový zahradní betonový hladký šedý 100 x 5 x 25 cm</t>
  </si>
  <si>
    <t>-531518503</t>
  </si>
  <si>
    <t>66</t>
  </si>
  <si>
    <t>919112212</t>
  </si>
  <si>
    <t>Řezání dilatačních spár v živičném krytu vytvoření komůrky pro těsnící zálivku šířky 10 mm, hloubky 20 mm</t>
  </si>
  <si>
    <t>-2018264418</t>
  </si>
  <si>
    <t xml:space="preserve">Poznámka k souboru cen:_x000D_
1. V cenách jsou započteny i náklady na vyčištění spár po řezání. </t>
  </si>
  <si>
    <t>67</t>
  </si>
  <si>
    <t>919121212</t>
  </si>
  <si>
    <t>Utěsnění dilatačních spár zálivkou za studena v cementobetonovém nebo živičném krytu včetně adhezního nátěru bez těsnicího profilu pod zálivkou, pro komůrky šířky 10 mm, hloubky 20 mm</t>
  </si>
  <si>
    <t>-101555798</t>
  </si>
  <si>
    <t xml:space="preserve">Poznámka k souboru cen:_x000D_
1. V cenách jsou započteny i náklady na vyčištění spár před těsněním a zalitím a náklady na impregnaci, těsnění a zalití spár včetně dodání hmot. </t>
  </si>
  <si>
    <t>68</t>
  </si>
  <si>
    <t>919732211</t>
  </si>
  <si>
    <t>Styčná pracovní spára při napojení nového živičného povrchu na stávající se zalitím za tepla modifikovanou asfaltovou hmotou s posypem vápenným hydrátem šířky do 15 mm, hloubky do 25 mm včetně prořezání spáry</t>
  </si>
  <si>
    <t>1573219108</t>
  </si>
  <si>
    <t xml:space="preserve">Poznámka k souboru cen:_x000D_
1. V cenách jsou započteny i náklady na vyčištění spár, na impregnaci a zalití spár včetně dodání hmot. </t>
  </si>
  <si>
    <t>69</t>
  </si>
  <si>
    <t>919735113</t>
  </si>
  <si>
    <t>Řezání stávajícího živičného krytu nebo podkladu hloubky přes 100 do 150 mm</t>
  </si>
  <si>
    <t>-547101282</t>
  </si>
  <si>
    <t xml:space="preserve">Poznámka k souboru cen:_x000D_
1. V cenách jsou započteny i náklady na spotřebu vody. </t>
  </si>
  <si>
    <t>70</t>
  </si>
  <si>
    <t>935113111</t>
  </si>
  <si>
    <t>Osazení odvodňovacího žlabu s krycím roštem polymerbetonového šířky do 200 mm</t>
  </si>
  <si>
    <t>1676947546</t>
  </si>
  <si>
    <t xml:space="preserve">Poznámka k souboru cen:_x000D_
1. V cenách jsou započteny i náklady na předepsané obetonování a lože z betonu. 2. V cenách nejsou započteny náklady na odvodňovací žlab s příslušenstvím; tyto náklady se oceňují ve specifikaci. </t>
  </si>
  <si>
    <t>71</t>
  </si>
  <si>
    <t>592270000</t>
  </si>
  <si>
    <t>žlab odvodňovací polymerbetonový se spádem dna 0,5%, 1000x130x155/160 mm</t>
  </si>
  <si>
    <t>1624406577</t>
  </si>
  <si>
    <t>72</t>
  </si>
  <si>
    <t>592270220</t>
  </si>
  <si>
    <t>rošt můstkový odvodňovací grafitová tvárná litina 50 x 12,7cm x průřez vtoku 493cm2/m, tř.zatíž.C25 cm 0</t>
  </si>
  <si>
    <t>-465293093</t>
  </si>
  <si>
    <t>73</t>
  </si>
  <si>
    <t>592270270</t>
  </si>
  <si>
    <t>čelo plné na začátek a konec odvodňovacího žlabu polymerický beton všechny stavební výšky</t>
  </si>
  <si>
    <t>-974500998</t>
  </si>
  <si>
    <t>74</t>
  </si>
  <si>
    <t>592270250</t>
  </si>
  <si>
    <t>vpust žlabová krátký tvar odvodňovací H=355mm těsný odtok DN100  50 x 13 x 35,5 cm</t>
  </si>
  <si>
    <t>-260303377</t>
  </si>
  <si>
    <t>75</t>
  </si>
  <si>
    <t>961044111</t>
  </si>
  <si>
    <t>Bourání základů z betonu prostého</t>
  </si>
  <si>
    <t>1483717461</t>
  </si>
  <si>
    <t>bourání základů zídek</t>
  </si>
  <si>
    <t>52,4*0,5*0,3</t>
  </si>
  <si>
    <t>vpusti</t>
  </si>
  <si>
    <t>1,5*1</t>
  </si>
  <si>
    <t>76</t>
  </si>
  <si>
    <t>962052211</t>
  </si>
  <si>
    <t>Bourání zdiva železobetonového nadzákladového, objemu přes 1 m3</t>
  </si>
  <si>
    <t>1396994717</t>
  </si>
  <si>
    <t>zídky</t>
  </si>
  <si>
    <t>52,4*0,5*0,6</t>
  </si>
  <si>
    <t>77</t>
  </si>
  <si>
    <t>966006211</t>
  </si>
  <si>
    <t>Odstranění (demontáž) svislých dopravních značek s odklizením materiálu na skládku na vzdálenost do 20 m nebo s naložením na dopravní prostředek ze sloupů, sloupků nebo konzol</t>
  </si>
  <si>
    <t>-926105749</t>
  </si>
  <si>
    <t xml:space="preserve">Poznámka k souboru cen:_x000D_
1. Přemístění demontovaných značek na vzdálenost přes 20 m se oceňuje cenami souborů cen 997 22-1 Vodorovná doprava vybouraných hmot. </t>
  </si>
  <si>
    <t>78</t>
  </si>
  <si>
    <t>966008211</t>
  </si>
  <si>
    <t>Bourání odvodňovacího žlabu s odklizením a uložením vybouraného materiálu na skládku na vzdálenost do 10 m nebo s naložením na dopravní prostředek z betonových příkopových tvárnic nebo desek šířky do 500 mm</t>
  </si>
  <si>
    <t>-1940650237</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</si>
  <si>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</si>
  <si>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79</t>
  </si>
  <si>
    <t>998991</t>
  </si>
  <si>
    <t>Označník zastávky BUS s jízdními řády</t>
  </si>
  <si>
    <t>-2054173468</t>
  </si>
  <si>
    <t>80</t>
  </si>
  <si>
    <t>998992</t>
  </si>
  <si>
    <t>Přístřešek zastávky BUS typový s bočními skly - včetně základových patek</t>
  </si>
  <si>
    <t>1688913422</t>
  </si>
  <si>
    <t>81</t>
  </si>
  <si>
    <t>998999</t>
  </si>
  <si>
    <t>Přístřešek BUS zastávky</t>
  </si>
  <si>
    <t>1934113525</t>
  </si>
  <si>
    <t>997</t>
  </si>
  <si>
    <t>Přesun sutě</t>
  </si>
  <si>
    <t>82</t>
  </si>
  <si>
    <t>997221551</t>
  </si>
  <si>
    <t>Vodorovná doprava suti bez naložení, ale se složením a s hrubým urovnáním ze sypkých materiálů, na vzdálenost do 1 km</t>
  </si>
  <si>
    <t>1817594718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</si>
  <si>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</si>
  <si>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83</t>
  </si>
  <si>
    <t>997221559</t>
  </si>
  <si>
    <t>Vodorovná doprava suti bez naložení, ale se složením a s hrubým urovnáním Příplatek k ceně za každý další i započatý 1 km přes 1 km</t>
  </si>
  <si>
    <t>-949561551</t>
  </si>
  <si>
    <t>1070,104*10 'Přepočtené koeficientem množství</t>
  </si>
  <si>
    <t>84</t>
  </si>
  <si>
    <t>997221815</t>
  </si>
  <si>
    <t>Poplatek za uložení stavebního odpadu na skládce (skládkovné) betonového</t>
  </si>
  <si>
    <t>812885979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</si>
  <si>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</si>
  <si>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suť s bourání</t>
  </si>
  <si>
    <t>770,438+0,392+17,875</t>
  </si>
  <si>
    <t>bourání zídek</t>
  </si>
  <si>
    <t>18,72+37,728</t>
  </si>
  <si>
    <t>85</t>
  </si>
  <si>
    <t>997221845</t>
  </si>
  <si>
    <t>Poplatek za uložení stavebního odpadu na skládce (skládkovné) z asfaltových povrchů</t>
  </si>
  <si>
    <t>870504190</t>
  </si>
  <si>
    <t>54,978</t>
  </si>
  <si>
    <t>86</t>
  </si>
  <si>
    <t>997221849</t>
  </si>
  <si>
    <t>Poplatek za uložení stavebního odpadu na skládce (skládkovné) z asfaltových povrchů - litý asfalt</t>
  </si>
  <si>
    <t>1986699752</t>
  </si>
  <si>
    <t>litý asfalt</t>
  </si>
  <si>
    <t>75,852</t>
  </si>
  <si>
    <t>998</t>
  </si>
  <si>
    <t>Přesun hmot</t>
  </si>
  <si>
    <t>87</t>
  </si>
  <si>
    <t>998223011</t>
  </si>
  <si>
    <t>Přesun hmot pro pozemní komunikace s krytem dlážděným dopravní vzdálenost do 200 m jakékoliv délky objektu</t>
  </si>
  <si>
    <t>-326098649</t>
  </si>
  <si>
    <t>VRN</t>
  </si>
  <si>
    <t>Vedlejší rozpočtové náklady</t>
  </si>
  <si>
    <t>VRN1</t>
  </si>
  <si>
    <t>Průzkumné, geodetické a projektové práce</t>
  </si>
  <si>
    <t>88</t>
  </si>
  <si>
    <t>012002000</t>
  </si>
  <si>
    <t>Hlavní tituly průvodních činností a nákladů průzkumné, geodetické a projektové práce geodetické práce</t>
  </si>
  <si>
    <t>…</t>
  </si>
  <si>
    <t>CS ÚRS 2016 01</t>
  </si>
  <si>
    <t>1024</t>
  </si>
  <si>
    <t>-1099988616</t>
  </si>
  <si>
    <t>89</t>
  </si>
  <si>
    <t>013254000</t>
  </si>
  <si>
    <t>Průzkumné, geodetické a projektové práce projektové práce dokumentace stavby (výkresová a textová) skutečného provedení stavby</t>
  </si>
  <si>
    <t>-658836632</t>
  </si>
  <si>
    <t>VRN3</t>
  </si>
  <si>
    <t>Zařízení staveniště</t>
  </si>
  <si>
    <t>90</t>
  </si>
  <si>
    <t>030001000</t>
  </si>
  <si>
    <t>Základní rozdělení průvodních činností a nákladů zařízení staveniště</t>
  </si>
  <si>
    <t>676622473</t>
  </si>
  <si>
    <t>VRN7</t>
  </si>
  <si>
    <t>Provozní vlivy</t>
  </si>
  <si>
    <t>91</t>
  </si>
  <si>
    <t>070001000</t>
  </si>
  <si>
    <t>Základní rozdělení průvodních činností a nákladů provozní vlivy</t>
  </si>
  <si>
    <t>-2096349349</t>
  </si>
  <si>
    <t>92</t>
  </si>
  <si>
    <t>075603000</t>
  </si>
  <si>
    <t>Provozní vlivy ochranná pásma jiná</t>
  </si>
  <si>
    <t>-1187475726</t>
  </si>
  <si>
    <t>zajištění ochrany inženýrských sítí</t>
  </si>
  <si>
    <t>VRN9</t>
  </si>
  <si>
    <t>Ostatní náklady</t>
  </si>
  <si>
    <t>93</t>
  </si>
  <si>
    <t>090001000</t>
  </si>
  <si>
    <t>Základní rozdělení průvodních činností a nákladů ostatní náklady</t>
  </si>
  <si>
    <t>1651608419</t>
  </si>
  <si>
    <t>zajištění přístupů pěších k objektům - obchody, domy</t>
  </si>
  <si>
    <t>mobilní lávky</t>
  </si>
  <si>
    <t>zajištení občanské vybavenosti - zásobování obchodů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</si>
  <si>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</si>
  <si>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</si>
  <si>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</si>
  <si>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</si>
  <si>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</si>
  <si>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</si>
  <si>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</si>
  <si>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</si>
  <si>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</si>
  <si>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</si>
  <si>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</si>
  <si>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</si>
  <si>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</si>
  <si>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</si>
  <si>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</si>
  <si>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</si>
  <si>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</si>
  <si>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</si>
  <si>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</si>
  <si>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</si>
  <si>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</si>
  <si>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</si>
  <si>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</si>
  <si>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</si>
  <si>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</si>
  <si>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</si>
  <si>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</si>
  <si>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</si>
  <si>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</si>
  <si>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</si>
  <si>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</si>
  <si>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</si>
  <si>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</si>
  <si>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</si>
  <si>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</si>
  <si>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</si>
  <si>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</si>
  <si>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</si>
  <si>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</si>
  <si>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</si>
  <si>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</si>
  <si>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</si>
  <si>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</si>
  <si>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</si>
  <si>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</si>
  <si>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</si>
  <si>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</si>
  <si>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</si>
  <si>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</si>
  <si>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</si>
  <si>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</si>
  <si>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</si>
  <si>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</si>
  <si>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</si>
  <si>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</si>
  <si>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</si>
  <si>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</si>
  <si>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</si>
  <si>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</si>
  <si>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</si>
  <si>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</si>
  <si>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</si>
  <si>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</si>
  <si>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</si>
  <si>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</si>
  <si>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</si>
  <si>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</si>
  <si>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</si>
  <si>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</si>
  <si>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</si>
  <si>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</si>
  <si>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</si>
  <si>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</si>
  <si>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</si>
  <si>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</si>
  <si>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</si>
  <si>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</si>
  <si>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</si>
  <si>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</si>
  <si>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</si>
  <si>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</si>
  <si>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</si>
  <si>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</si>
  <si>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</si>
  <si>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</si>
  <si>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</si>
  <si>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</si>
  <si>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</si>
  <si>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</si>
  <si>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</si>
  <si>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</si>
  <si>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</si>
  <si>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</si>
  <si>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</si>
  <si>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</si>
  <si>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</si>
  <si>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</si>
  <si>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</si>
  <si>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</si>
  <si>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</si>
  <si>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</si>
  <si>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</si>
  <si>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</si>
  <si>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</si>
  <si>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</si>
  <si>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</si>
  <si>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</si>
  <si>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</si>
  <si>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</si>
  <si>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</si>
  <si>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</si>
  <si>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</si>
  <si>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</si>
  <si>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</si>
  <si>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</si>
  <si>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</si>
  <si>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</si>
  <si>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</si>
  <si>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</si>
  <si>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</si>
  <si>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</si>
  <si>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</si>
  <si>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</si>
  <si>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</si>
  <si>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</si>
  <si>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</si>
  <si>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</si>
  <si>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</si>
  <si>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</si>
  <si>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</si>
  <si>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</si>
  <si>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</si>
  <si>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</si>
  <si>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</si>
  <si>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</si>
  <si>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</si>
  <si>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</si>
  <si>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</si>
  <si>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</si>
  <si>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</si>
  <si>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</si>
  <si>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</si>
  <si>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</si>
  <si>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</si>
  <si>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</si>
  <si>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</si>
  <si>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</si>
  <si>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</si>
  <si>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</si>
  <si>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</si>
  <si>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</si>
  <si>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</si>
  <si>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</si>
  <si>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</si>
  <si>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</si>
  <si>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</si>
  <si>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</si>
  <si>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</si>
  <si>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</si>
  <si>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</si>
  <si>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</si>
  <si>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</si>
  <si>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</si>
  <si>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</si>
  <si>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</si>
  <si>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</si>
  <si>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</si>
  <si>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</si>
  <si>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</si>
  <si>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</si>
  <si>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</si>
  <si>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</si>
  <si>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</si>
  <si>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</si>
  <si>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</si>
  <si>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</si>
  <si>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</si>
  <si>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</si>
  <si>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</si>
  <si>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</si>
  <si>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</si>
  <si>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</si>
  <si>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Demontáž elektrického zařízení za použití techniky var. II</t>
  </si>
  <si>
    <t xml:space="preserve">951.132  </t>
  </si>
  <si>
    <t>ks</t>
  </si>
  <si>
    <t>KTP 110/92 tyč 6m 450 N červená</t>
  </si>
  <si>
    <t>345711475134</t>
  </si>
  <si>
    <t>Trubka PVC kanalizační hladká d400x9,8x1000mm SN4</t>
  </si>
  <si>
    <t>28611166.A</t>
  </si>
  <si>
    <t>Trubka PVC kanalizační hladká d315x7,7x1000mm SN4</t>
  </si>
  <si>
    <t>28611163.A</t>
  </si>
  <si>
    <t>Dlaždice zatravňovací VD600+ 60x40x6 cm šedá</t>
  </si>
  <si>
    <t>28324535</t>
  </si>
  <si>
    <t>Poplatek za skládku suti - obalovaný asfalt</t>
  </si>
  <si>
    <t>979990113</t>
  </si>
  <si>
    <t>Poplatek za skládku suti - beton</t>
  </si>
  <si>
    <t>979990103</t>
  </si>
  <si>
    <t>Vyspravení překopu, Komunikace MK - ABJ 15cm(8+7cm)</t>
  </si>
  <si>
    <t>460650956</t>
  </si>
  <si>
    <t>Provizorní úprava terénu v přírodní hornině 4</t>
  </si>
  <si>
    <t>460620014</t>
  </si>
  <si>
    <t>Provizorní úprava terénu v přírodní hornině 3</t>
  </si>
  <si>
    <t>460620013</t>
  </si>
  <si>
    <t>Příplatek k odvozu suti ZKD 1km</t>
  </si>
  <si>
    <t>460600071</t>
  </si>
  <si>
    <t>Odvoz suti -1km</t>
  </si>
  <si>
    <t>460600061</t>
  </si>
  <si>
    <t>Naložení a odvoz zeminy, odvoz na vzdálenost 10000 m</t>
  </si>
  <si>
    <t>460600001</t>
  </si>
  <si>
    <t>Zához rýhy 50/100 cm, hornina tř. 4, se zhutněním</t>
  </si>
  <si>
    <t>460570284</t>
  </si>
  <si>
    <t>Zához rýhy 35/60 cm, hornina třídy 3, se zhutněním</t>
  </si>
  <si>
    <t>460570143</t>
  </si>
  <si>
    <t>Kabelová chránička, PVC trubka 110 mm</t>
  </si>
  <si>
    <t>460510023</t>
  </si>
  <si>
    <t>Zakrytí kabelu výstražnou folií PVC, šířka 33 cm</t>
  </si>
  <si>
    <t>460490012</t>
  </si>
  <si>
    <t>Zřízení kabelového lože v rýze š. do 65 cm z písku, lože tloušťky 10 cm</t>
  </si>
  <si>
    <t>460420022</t>
  </si>
  <si>
    <t>Výkop kabelové rýhy 50/120 cm hor.4</t>
  </si>
  <si>
    <t>460200304</t>
  </si>
  <si>
    <t>Výkop kabelové rýhy 35/80 cm  hor.3</t>
  </si>
  <si>
    <t>460200163</t>
  </si>
  <si>
    <t>Zásyp pouzdra stožáru pískem</t>
  </si>
  <si>
    <t>460100030</t>
  </si>
  <si>
    <t>Pouzdro do základu z betonu</t>
  </si>
  <si>
    <t>460100027</t>
  </si>
  <si>
    <t>Rozbourání betonového základu</t>
  </si>
  <si>
    <t>460080101</t>
  </si>
  <si>
    <t>Betonový základ do zeminy bez bednění</t>
  </si>
  <si>
    <t>460080001</t>
  </si>
  <si>
    <t>Jáma do 2 m3 pro stožár veřejného osvětlení, hor.3</t>
  </si>
  <si>
    <t>460050703</t>
  </si>
  <si>
    <t>Řezání spáry v asfaltu nebo betonu, v tloušťce vrstvy do 15 cm</t>
  </si>
  <si>
    <t>460030081</t>
  </si>
  <si>
    <t>Bourání živičných povrchů tl. vrstvy 10 - 15 cm, v ploše do 5 m2</t>
  </si>
  <si>
    <t>460030073</t>
  </si>
  <si>
    <t>Kladení dlažby do lože z malty, ze stávajících dlaždic</t>
  </si>
  <si>
    <t>460030062</t>
  </si>
  <si>
    <t>Vytrhání kostek drobných, lože písek, nezalité sp., z plochy do 5 m2</t>
  </si>
  <si>
    <t>460030033</t>
  </si>
  <si>
    <t>Poplatek za skládku zeminy 1- 4</t>
  </si>
  <si>
    <t>199000005</t>
  </si>
  <si>
    <t>Zemní práce při montážích</t>
  </si>
  <si>
    <t>M46</t>
  </si>
  <si>
    <t>Díl:</t>
  </si>
  <si>
    <t>Demontáž elektrického zařízení za použití techniky var. III</t>
  </si>
  <si>
    <t xml:space="preserve">951.133  </t>
  </si>
  <si>
    <t>Manipulace-přepojování vedení, nové/původní</t>
  </si>
  <si>
    <t xml:space="preserve">951.005  </t>
  </si>
  <si>
    <t>Hzs-zkousky v ramci montaz.praci, Komplexni vyzkouseni</t>
  </si>
  <si>
    <t xml:space="preserve">904      </t>
  </si>
  <si>
    <t>Sh</t>
  </si>
  <si>
    <t>Montážní plošina na autopod. 16 m   MP-16</t>
  </si>
  <si>
    <t>180456171100</t>
  </si>
  <si>
    <t>kpl</t>
  </si>
  <si>
    <t>Doprava materiálu na stavbu</t>
  </si>
  <si>
    <t>104162003100</t>
  </si>
  <si>
    <t>Pojistka trubičková/skleněná 5mm x 20mm F 5,00 A</t>
  </si>
  <si>
    <t>358248600121</t>
  </si>
  <si>
    <t>Svorka SR 2b pro pásek 30 x 4 mm</t>
  </si>
  <si>
    <t>35441986</t>
  </si>
  <si>
    <t>AMPERA MIDI ZEBRA - 106W, 48LED/700mA/Cool white 2xP+1xL</t>
  </si>
  <si>
    <t>34881183133</t>
  </si>
  <si>
    <t>MC2-100W, EP/Elektronik</t>
  </si>
  <si>
    <t>34881180113A</t>
  </si>
  <si>
    <t>Svítidlo OZVOAU600S70, sv.PARK AURIS PMMA pro sodík, výb. 70W/E27</t>
  </si>
  <si>
    <t>34881124594</t>
  </si>
  <si>
    <t>NAV-T 100 Super 4Y/E40</t>
  </si>
  <si>
    <t>34765000463</t>
  </si>
  <si>
    <t>NAV-T 70 Super 4Y/E27</t>
  </si>
  <si>
    <t>34765000462</t>
  </si>
  <si>
    <t>Trubka kabelová chránička KOPOFLEX KF 09050</t>
  </si>
  <si>
    <t>3457114701</t>
  </si>
  <si>
    <t>Trubka kabelová chránička KOPOFLEX KF 09040</t>
  </si>
  <si>
    <t>3457114700</t>
  </si>
  <si>
    <t>Kabel silový s Al jádrem 1 kV 1-AYKY  4B x 25 mm2</t>
  </si>
  <si>
    <t>34113200</t>
  </si>
  <si>
    <t>Kabel silový s Cu jádrem 750 V CYKY 3 x 1,5 mm2</t>
  </si>
  <si>
    <t>34111030</t>
  </si>
  <si>
    <t>Stožárová výzbroj SV 9.16.4/2 (dva nosiče pojistek)</t>
  </si>
  <si>
    <t>31679633</t>
  </si>
  <si>
    <t>Stožárová výzbroj SV 6.16.4</t>
  </si>
  <si>
    <t>31679626</t>
  </si>
  <si>
    <t>Výložník obloukový UZB 2-2500/180  FeZn</t>
  </si>
  <si>
    <t>31675902326</t>
  </si>
  <si>
    <t>Stožár přechod  PB6 133-108-89 Fezn</t>
  </si>
  <si>
    <t>316 75901222</t>
  </si>
  <si>
    <t>Stožár UZM10 159-114-89 Fezn</t>
  </si>
  <si>
    <t>316 75901115</t>
  </si>
  <si>
    <t>Stožár K6 133-89-60 Fezn</t>
  </si>
  <si>
    <t>316 75901017</t>
  </si>
  <si>
    <t>Štítek Al/vosk-pryskyřice/PE - znač.stožárů CL, 50 x 75 mm</t>
  </si>
  <si>
    <t>283239995</t>
  </si>
  <si>
    <t>Gumoasfalt SA 12</t>
  </si>
  <si>
    <t>11161322</t>
  </si>
  <si>
    <t>soubor</t>
  </si>
  <si>
    <t>Drobný materiál</t>
  </si>
  <si>
    <t>Kabel silový AYKY 1kV 4 x 25 mm2 volně uložený</t>
  </si>
  <si>
    <t>210901070</t>
  </si>
  <si>
    <t>Kabel CYKY-m 750 V 3 x 1,5 mm2 volně uložený</t>
  </si>
  <si>
    <t>210810005</t>
  </si>
  <si>
    <t>Odpojení zařízení, kabel do 5x25mm2</t>
  </si>
  <si>
    <t>210290809</t>
  </si>
  <si>
    <t>Svorka hromosvodová nad 2 šrouby /ST, SJ, SR, atd/, protikorozní ochrana</t>
  </si>
  <si>
    <t>210220302</t>
  </si>
  <si>
    <t>Vedení uzemňovací v zemi FeZn do 120 mm2, včetně pásku FeZn 30 x 4 mm</t>
  </si>
  <si>
    <t>210220021</t>
  </si>
  <si>
    <t>Vedení uzemňovací, rozpojitelné,FeZn120mm2-šroub</t>
  </si>
  <si>
    <t>210220020</t>
  </si>
  <si>
    <t>Elektrovýzbroj stožáru pro 2 okruhy</t>
  </si>
  <si>
    <t>210204202</t>
  </si>
  <si>
    <t>Elektrovýzbroj stožáru pro 1 okruh</t>
  </si>
  <si>
    <t>210204201</t>
  </si>
  <si>
    <t>Výložník ocelový 2ramenný do 70 kg, včetně nákladů na montážní plošinu</t>
  </si>
  <si>
    <t>210204105</t>
  </si>
  <si>
    <t>Výložník ocelový 1ramenný do 35 kg, včetně nákladů na montážní plošinu</t>
  </si>
  <si>
    <t>210204103</t>
  </si>
  <si>
    <t>Stožár osvětlovací ocelový délky do 12 m, včetně nákladů na autojeřáb</t>
  </si>
  <si>
    <t>210204011</t>
  </si>
  <si>
    <t>Stožár osvětlovací přechodový, ocel 6m</t>
  </si>
  <si>
    <t>210204004</t>
  </si>
  <si>
    <t>Stožár osvětlovací sadový - ocelový</t>
  </si>
  <si>
    <t>210204002</t>
  </si>
  <si>
    <t>Svítidlo výbojkové, na výložník</t>
  </si>
  <si>
    <t>210202042</t>
  </si>
  <si>
    <t>Svítidlo výbojkové, na stožár</t>
  </si>
  <si>
    <t>Štítek označovací pro přístroje - lepený</t>
  </si>
  <si>
    <t>210192722</t>
  </si>
  <si>
    <t>Pojistka, trubičková</t>
  </si>
  <si>
    <t>210120029</t>
  </si>
  <si>
    <t>Připojení kabelu NN, do 4 x 25 mm2</t>
  </si>
  <si>
    <t>210100592</t>
  </si>
  <si>
    <t>Trubka ohebná Arot,korugovaná, 50 - 63 mm</t>
  </si>
  <si>
    <t>210010049</t>
  </si>
  <si>
    <t>Trubka ohebná Arot,korugovaná, 25 - 40 mm</t>
  </si>
  <si>
    <t>Elektromontáže</t>
  </si>
  <si>
    <t>M21</t>
  </si>
  <si>
    <t>celkem</t>
  </si>
  <si>
    <t>cena / MJ</t>
  </si>
  <si>
    <t>množství</t>
  </si>
  <si>
    <t>Název položky</t>
  </si>
  <si>
    <t>Číslo položky</t>
  </si>
  <si>
    <t>P.č.</t>
  </si>
  <si>
    <t>Osvětlení přechodů pro chodce</t>
  </si>
  <si>
    <t>01</t>
  </si>
  <si>
    <t>R:</t>
  </si>
  <si>
    <t>Veřejné osvětlení</t>
  </si>
  <si>
    <t>O:</t>
  </si>
  <si>
    <t>Česká Lípa - Sokolská</t>
  </si>
  <si>
    <t>1247</t>
  </si>
  <si>
    <t>S:</t>
  </si>
  <si>
    <t xml:space="preserve">Položkový rozpočet </t>
  </si>
  <si>
    <t>SOP 401 - Veřejné osvětlení</t>
  </si>
  <si>
    <t>Výchozí elektrorevize</t>
  </si>
  <si>
    <t>hod</t>
  </si>
  <si>
    <t>Geodetické zaměření stavby</t>
  </si>
  <si>
    <t>Vytýčení IS</t>
  </si>
  <si>
    <t>Geodetické zaměření před zahájením stavby</t>
  </si>
  <si>
    <t>VRN2</t>
  </si>
  <si>
    <t>VRN4</t>
  </si>
  <si>
    <t>Cena celkem za SO bez DPH</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</si>
</sst>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sz val="9"/>
      <color rgb="FF969696"/>
      <name val="Trebuchet MS"/>
    </font>
    <font>
      <b/>
      <sz val="10"/>
      <name val="Trebuchet MS"/>
    </font>
    <font>
      <b/>
      <sz val="8"/>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10"/>
      <name val="Arial CE"/>
      <charset val="238"/>
    </font>
    <font>
      <sz val="8"/>
      <name val="Arial CE"/>
      <charset val="238"/>
    </font>
    <font>
      <b/>
      <sz val="12"/>
      <name val="Arial CE"/>
      <charset val="238"/>
    </font>
    <font>
      <u/>
      <sz val="11"/>
      <color theme="10"/>
      <name val="Calibri"/>
      <family val="2"/>
      <charset val="238"/>
      <scheme val="minor"/>
    </font>
  </fonts>
  <fills count="9">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theme="0" tint="-0.249977111117893"/>
        <bgColor indexed="64"/>
      </patternFill>
    </fill>
  </fills>
  <borders count="6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47" fillId="0" borderId="0" applyNumberFormat="0" applyFill="0" applyBorder="0" applyAlignment="0" applyProtection="0"/>
    <xf numFmtId="0" fontId="49" fillId="2" borderId="1"/>
  </cellStyleXfs>
  <cellXfs count="43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7"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4" fillId="0" borderId="0" xfId="0" applyFont="1" applyAlignment="1">
      <alignment horizontal="left" vertical="center"/>
    </xf>
    <xf numFmtId="0" fontId="0" fillId="3" borderId="0" xfId="0" applyFill="1" applyProtection="1"/>
    <xf numFmtId="0" fontId="30" fillId="3" borderId="0" xfId="1" applyFont="1" applyFill="1" applyAlignment="1" applyProtection="1">
      <alignment vertical="center"/>
    </xf>
    <xf numFmtId="0" fontId="47" fillId="3" borderId="0" xfId="1" applyFill="1" applyProtection="1"/>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6" xfId="0" applyFont="1" applyBorder="1" applyAlignment="1">
      <alignment vertical="center"/>
    </xf>
    <xf numFmtId="0" fontId="19" fillId="0" borderId="0" xfId="0" applyFont="1" applyBorder="1" applyAlignment="1">
      <alignment horizontal="left" vertical="center"/>
    </xf>
    <xf numFmtId="4" fontId="23" fillId="0" borderId="0" xfId="0" applyNumberFormat="1" applyFont="1" applyBorder="1" applyAlignment="1">
      <alignment vertical="center"/>
    </xf>
    <xf numFmtId="4" fontId="1" fillId="0" borderId="0" xfId="0" applyNumberFormat="1" applyFont="1" applyBorder="1" applyAlignment="1">
      <alignment vertical="center"/>
    </xf>
    <xf numFmtId="164" fontId="1" fillId="0" borderId="0" xfId="0" applyNumberFormat="1" applyFont="1" applyBorder="1" applyAlignment="1">
      <alignment horizontal="righ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4" xfId="0" applyFont="1" applyBorder="1" applyAlignment="1">
      <alignment vertical="center"/>
    </xf>
    <xf numFmtId="0" fontId="2" fillId="6" borderId="0" xfId="0" applyFont="1" applyFill="1" applyBorder="1" applyAlignment="1">
      <alignment horizontal="left" vertical="center"/>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1"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4" fontId="23"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0" borderId="28" xfId="0" applyFont="1" applyBorder="1" applyAlignment="1">
      <alignment horizontal="left" vertical="center"/>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5" fillId="0" borderId="0" xfId="0" applyFont="1" applyBorder="1" applyAlignment="1">
      <alignment horizontal="left" vertical="center"/>
    </xf>
    <xf numFmtId="0" fontId="36" fillId="0" borderId="0" xfId="0" applyFont="1" applyBorder="1" applyAlignment="1">
      <alignment vertical="center" wrapText="1"/>
    </xf>
    <xf numFmtId="0" fontId="0" fillId="0" borderId="18" xfId="0" applyFont="1" applyBorder="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8" fillId="0" borderId="5" xfId="0" applyFont="1" applyBorder="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Alignment="1">
      <alignment horizontal="lef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4" fontId="39" fillId="0" borderId="28" xfId="0" applyNumberFormat="1" applyFont="1" applyBorder="1" applyAlignment="1" applyProtection="1">
      <alignment vertical="center"/>
      <protection locked="0"/>
    </xf>
    <xf numFmtId="0" fontId="39" fillId="0" borderId="5" xfId="0" applyFont="1" applyBorder="1" applyAlignment="1">
      <alignment vertical="center"/>
    </xf>
    <xf numFmtId="0" fontId="39" fillId="0" borderId="28" xfId="0" applyFont="1" applyBorder="1" applyAlignment="1">
      <alignment horizontal="left" vertical="center"/>
    </xf>
    <xf numFmtId="0" fontId="39" fillId="0" borderId="0"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43" fillId="2"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27" fillId="0" borderId="0" xfId="0" applyFont="1" applyAlignment="1">
      <alignment vertical="center"/>
    </xf>
    <xf numFmtId="0" fontId="2" fillId="0" borderId="0" xfId="0" applyFont="1" applyBorder="1" applyAlignment="1">
      <alignment horizontal="left" vertical="center"/>
    </xf>
    <xf numFmtId="0" fontId="0" fillId="0" borderId="0" xfId="0" applyBorder="1"/>
    <xf numFmtId="0" fontId="1" fillId="0" borderId="0" xfId="0" applyFont="1" applyBorder="1" applyAlignment="1">
      <alignment horizontal="right" vertical="center"/>
    </xf>
    <xf numFmtId="165" fontId="2" fillId="0" borderId="0" xfId="0" applyNumberFormat="1" applyFont="1" applyAlignment="1">
      <alignment horizontal="left" vertical="center"/>
    </xf>
    <xf numFmtId="0" fontId="1" fillId="0" borderId="0" xfId="0" applyFont="1" applyBorder="1" applyAlignment="1">
      <alignment horizontal="left" vertical="center"/>
    </xf>
    <xf numFmtId="0" fontId="18" fillId="0" borderId="0" xfId="0" applyFont="1" applyAlignment="1">
      <alignment horizontal="left" vertical="center"/>
    </xf>
    <xf numFmtId="0" fontId="0" fillId="0" borderId="0" xfId="0" applyFont="1" applyAlignment="1">
      <alignmen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49" fillId="2" borderId="1" xfId="2"/>
    <xf numFmtId="0" fontId="49" fillId="2" borderId="1" xfId="2" applyAlignment="1">
      <alignment horizontal="center"/>
    </xf>
    <xf numFmtId="49" fontId="49" fillId="2" borderId="1" xfId="2" applyNumberFormat="1"/>
    <xf numFmtId="0" fontId="50" fillId="2" borderId="1" xfId="2" applyFont="1"/>
    <xf numFmtId="4" fontId="50" fillId="2" borderId="37" xfId="2" applyNumberFormat="1" applyFont="1" applyBorder="1"/>
    <xf numFmtId="166" fontId="50" fillId="2" borderId="38" xfId="2" applyNumberFormat="1" applyFont="1" applyBorder="1"/>
    <xf numFmtId="0" fontId="50" fillId="2" borderId="39" xfId="2" applyFont="1" applyBorder="1" applyAlignment="1">
      <alignment horizontal="center" shrinkToFit="1"/>
    </xf>
    <xf numFmtId="0" fontId="50" fillId="2" borderId="38" xfId="2" applyNumberFormat="1" applyFont="1" applyBorder="1" applyAlignment="1">
      <alignment horizontal="left" wrapText="1"/>
    </xf>
    <xf numFmtId="0" fontId="50" fillId="2" borderId="40" xfId="2" applyNumberFormat="1" applyFont="1" applyBorder="1"/>
    <xf numFmtId="0" fontId="50" fillId="2" borderId="41" xfId="2" applyFont="1" applyBorder="1"/>
    <xf numFmtId="4" fontId="50" fillId="2" borderId="42" xfId="2" applyNumberFormat="1" applyFont="1" applyBorder="1"/>
    <xf numFmtId="166" fontId="50" fillId="2" borderId="43" xfId="2" applyNumberFormat="1" applyFont="1" applyBorder="1"/>
    <xf numFmtId="0" fontId="50" fillId="2" borderId="33" xfId="2" applyFont="1" applyBorder="1" applyAlignment="1">
      <alignment horizontal="center" shrinkToFit="1"/>
    </xf>
    <xf numFmtId="0" fontId="50" fillId="2" borderId="43" xfId="2" applyNumberFormat="1" applyFont="1" applyBorder="1" applyAlignment="1">
      <alignment horizontal="left" wrapText="1"/>
    </xf>
    <xf numFmtId="0" fontId="50" fillId="2" borderId="32" xfId="2" applyNumberFormat="1" applyFont="1" applyBorder="1"/>
    <xf numFmtId="0" fontId="50" fillId="2" borderId="44" xfId="2" applyFont="1" applyBorder="1"/>
    <xf numFmtId="166" fontId="49" fillId="7" borderId="46" xfId="2" applyNumberFormat="1" applyFill="1" applyBorder="1"/>
    <xf numFmtId="0" fontId="49" fillId="7" borderId="36" xfId="2" applyFill="1" applyBorder="1" applyAlignment="1">
      <alignment horizontal="center" shrinkToFit="1"/>
    </xf>
    <xf numFmtId="0" fontId="49" fillId="7" borderId="46" xfId="2" applyNumberFormat="1" applyFill="1" applyBorder="1" applyAlignment="1">
      <alignment horizontal="left" wrapText="1"/>
    </xf>
    <xf numFmtId="0" fontId="49" fillId="7" borderId="35" xfId="2" applyNumberFormat="1" applyFill="1" applyBorder="1"/>
    <xf numFmtId="0" fontId="49" fillId="7" borderId="47" xfId="2" applyFill="1" applyBorder="1"/>
    <xf numFmtId="166" fontId="49" fillId="7" borderId="50" xfId="2" applyNumberFormat="1" applyFill="1" applyBorder="1"/>
    <xf numFmtId="0" fontId="49" fillId="7" borderId="51" xfId="2" applyFill="1" applyBorder="1" applyAlignment="1">
      <alignment horizontal="center"/>
    </xf>
    <xf numFmtId="49" fontId="49" fillId="7" borderId="50" xfId="2" applyNumberFormat="1" applyFill="1" applyBorder="1" applyAlignment="1">
      <alignment wrapText="1"/>
    </xf>
    <xf numFmtId="49" fontId="49" fillId="7" borderId="49" xfId="2" applyNumberFormat="1" applyFill="1" applyBorder="1"/>
    <xf numFmtId="0" fontId="49" fillId="7" borderId="52" xfId="2" applyFill="1" applyBorder="1"/>
    <xf numFmtId="0" fontId="49" fillId="7" borderId="53" xfId="2" applyFill="1" applyBorder="1"/>
    <xf numFmtId="0" fontId="49" fillId="7" borderId="54" xfId="2" applyFill="1" applyBorder="1"/>
    <xf numFmtId="0" fontId="49" fillId="7" borderId="54" xfId="2" applyFill="1" applyBorder="1" applyAlignment="1">
      <alignment horizontal="center"/>
    </xf>
    <xf numFmtId="49" fontId="49" fillId="7" borderId="54" xfId="2" applyNumberFormat="1" applyFill="1" applyBorder="1" applyAlignment="1">
      <alignment wrapText="1"/>
    </xf>
    <xf numFmtId="49" fontId="49" fillId="7" borderId="54" xfId="2" applyNumberFormat="1" applyFill="1" applyBorder="1"/>
    <xf numFmtId="0" fontId="49" fillId="7" borderId="55" xfId="2" applyFill="1" applyBorder="1"/>
    <xf numFmtId="49" fontId="49" fillId="2" borderId="1" xfId="2" applyNumberFormat="1" applyAlignment="1">
      <alignment wrapText="1"/>
    </xf>
    <xf numFmtId="49" fontId="49" fillId="2" borderId="57" xfId="2" applyNumberFormat="1" applyBorder="1"/>
    <xf numFmtId="0" fontId="49" fillId="2" borderId="58" xfId="2" applyBorder="1"/>
    <xf numFmtId="49" fontId="49" fillId="2" borderId="60" xfId="2" applyNumberFormat="1" applyBorder="1"/>
    <xf numFmtId="0" fontId="49" fillId="2" borderId="61" xfId="2" applyBorder="1"/>
    <xf numFmtId="49" fontId="49" fillId="2" borderId="63" xfId="2" applyNumberFormat="1" applyBorder="1"/>
    <xf numFmtId="0" fontId="49" fillId="2" borderId="64" xfId="2" applyBorder="1"/>
    <xf numFmtId="0" fontId="50" fillId="2" borderId="1" xfId="2" applyFont="1" applyBorder="1"/>
    <xf numFmtId="0" fontId="49" fillId="2" borderId="1" xfId="2" applyBorder="1"/>
    <xf numFmtId="0" fontId="50" fillId="2" borderId="43" xfId="2" applyNumberFormat="1" applyFont="1" applyBorder="1"/>
    <xf numFmtId="0" fontId="50" fillId="2" borderId="43" xfId="2" applyFont="1" applyBorder="1" applyAlignment="1">
      <alignment horizontal="center" shrinkToFit="1"/>
    </xf>
    <xf numFmtId="0" fontId="50" fillId="2" borderId="65" xfId="2" applyFont="1" applyBorder="1"/>
    <xf numFmtId="4" fontId="49" fillId="8" borderId="68" xfId="2" applyNumberFormat="1" applyFill="1" applyBorder="1"/>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0" fontId="16" fillId="4" borderId="0" xfId="0" applyFont="1" applyFill="1" applyAlignment="1">
      <alignment horizontal="center" vertical="center"/>
    </xf>
    <xf numFmtId="0" fontId="0" fillId="0" borderId="0" xfId="0"/>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0" fillId="0" borderId="0" xfId="0" applyFont="1" applyAlignment="1">
      <alignment vertical="center"/>
    </xf>
    <xf numFmtId="0" fontId="30" fillId="3" borderId="0" xfId="1" applyFont="1" applyFill="1" applyAlignment="1" applyProtection="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4" fontId="49" fillId="7" borderId="35" xfId="2" applyNumberFormat="1" applyFill="1" applyBorder="1"/>
    <xf numFmtId="4" fontId="49" fillId="7" borderId="45" xfId="2" applyNumberFormat="1" applyFill="1" applyBorder="1"/>
    <xf numFmtId="0" fontId="49" fillId="8" borderId="66" xfId="2" applyFill="1" applyBorder="1" applyAlignment="1">
      <alignment horizontal="left"/>
    </xf>
    <xf numFmtId="0" fontId="49" fillId="8" borderId="67" xfId="2" applyFill="1" applyBorder="1" applyAlignment="1">
      <alignment horizontal="left"/>
    </xf>
    <xf numFmtId="0" fontId="51" fillId="2" borderId="1" xfId="2" applyFont="1" applyAlignment="1">
      <alignment horizontal="center"/>
    </xf>
    <xf numFmtId="0" fontId="51" fillId="2" borderId="1" xfId="2" applyFont="1" applyAlignment="1">
      <alignment horizontal="center" wrapText="1"/>
    </xf>
    <xf numFmtId="49" fontId="49" fillId="2" borderId="63" xfId="2" applyNumberFormat="1" applyBorder="1" applyAlignment="1">
      <alignment wrapText="1"/>
    </xf>
    <xf numFmtId="49" fontId="49" fillId="2" borderId="63" xfId="2" applyNumberFormat="1" applyBorder="1"/>
    <xf numFmtId="49" fontId="49" fillId="2" borderId="62" xfId="2" applyNumberFormat="1" applyBorder="1"/>
    <xf numFmtId="49" fontId="49" fillId="2" borderId="60" xfId="2" applyNumberFormat="1" applyBorder="1" applyAlignment="1">
      <alignment wrapText="1"/>
    </xf>
    <xf numFmtId="49" fontId="49" fillId="2" borderId="60" xfId="2" applyNumberFormat="1" applyBorder="1"/>
    <xf numFmtId="49" fontId="49" fillId="2" borderId="59" xfId="2" applyNumberFormat="1" applyBorder="1"/>
    <xf numFmtId="49" fontId="49" fillId="2" borderId="57" xfId="2" applyNumberFormat="1" applyBorder="1" applyAlignment="1">
      <alignment wrapText="1"/>
    </xf>
    <xf numFmtId="49" fontId="49" fillId="2" borderId="57" xfId="2" applyNumberFormat="1" applyBorder="1"/>
    <xf numFmtId="49" fontId="49" fillId="2" borderId="56" xfId="2" applyNumberFormat="1" applyBorder="1"/>
    <xf numFmtId="4" fontId="49" fillId="7" borderId="49" xfId="2" applyNumberFormat="1" applyFill="1" applyBorder="1"/>
    <xf numFmtId="4" fontId="49" fillId="7" borderId="48" xfId="2" applyNumberFormat="1" applyFill="1" applyBorder="1"/>
    <xf numFmtId="0" fontId="41" fillId="0" borderId="1" xfId="0" applyFont="1" applyBorder="1" applyAlignment="1" applyProtection="1">
      <alignment horizontal="center" vertical="center" wrapText="1"/>
      <protection locked="0"/>
    </xf>
    <xf numFmtId="0" fontId="42" fillId="0" borderId="34" xfId="0" applyFont="1" applyBorder="1" applyAlignment="1" applyProtection="1">
      <alignment horizontal="left" wrapText="1"/>
      <protection locked="0"/>
    </xf>
    <xf numFmtId="0" fontId="43"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3" fillId="0" borderId="1" xfId="0" applyFont="1" applyBorder="1" applyAlignment="1" applyProtection="1">
      <alignment horizontal="left" vertical="top"/>
      <protection locked="0"/>
    </xf>
    <xf numFmtId="0" fontId="18" fillId="0" borderId="0" xfId="0" applyFont="1" applyBorder="1" applyAlignment="1" applyProtection="1">
      <alignment horizontal="left" vertical="center"/>
      <protection locked="0"/>
    </xf>
    <xf numFmtId="0" fontId="0" fillId="0" borderId="0" xfId="0" applyBorder="1" applyProtection="1">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8" fillId="0" borderId="0" xfId="0" applyFont="1" applyAlignment="1" applyProtection="1">
      <alignment vertical="center"/>
    </xf>
    <xf numFmtId="0" fontId="35"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0" fontId="9"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10"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0" borderId="28" xfId="0" applyNumberFormat="1" applyFont="1" applyBorder="1" applyAlignment="1" applyProtection="1">
      <alignment vertical="center"/>
    </xf>
    <xf numFmtId="0" fontId="7" fillId="0" borderId="0" xfId="0" applyFont="1" applyAlignment="1" applyProtection="1"/>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0" xfId="0" applyFont="1" applyAlignment="1" applyProtection="1">
      <alignment vertical="center"/>
    </xf>
    <xf numFmtId="0" fontId="36" fillId="0" borderId="0" xfId="0" applyFont="1" applyAlignment="1" applyProtection="1">
      <alignment vertical="center" wrapText="1"/>
    </xf>
    <xf numFmtId="0" fontId="36" fillId="0" borderId="0" xfId="0" applyFont="1" applyBorder="1" applyAlignment="1" applyProtection="1">
      <alignment vertical="center" wrapText="1"/>
    </xf>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7" fillId="0" borderId="0" xfId="0" applyFont="1" applyAlignment="1" applyProtection="1">
      <protection locked="0"/>
    </xf>
    <xf numFmtId="0" fontId="0" fillId="0" borderId="0" xfId="0" applyFont="1" applyAlignment="1" applyProtection="1">
      <alignment vertical="center"/>
      <protection locked="0"/>
    </xf>
    <xf numFmtId="0" fontId="0" fillId="0" borderId="13" xfId="0" applyFont="1" applyBorder="1" applyAlignment="1" applyProtection="1">
      <alignment vertical="center"/>
      <protection locked="0"/>
    </xf>
    <xf numFmtId="4" fontId="50" fillId="2" borderId="43" xfId="2" applyNumberFormat="1" applyFont="1" applyBorder="1" applyProtection="1">
      <protection locked="0"/>
    </xf>
    <xf numFmtId="4" fontId="50" fillId="2" borderId="38" xfId="2" applyNumberFormat="1" applyFont="1" applyBorder="1" applyProtection="1">
      <protection locked="0"/>
    </xf>
    <xf numFmtId="0" fontId="52" fillId="0" borderId="0" xfId="1" applyFont="1" applyAlignment="1">
      <alignment horizontal="center" vertical="center"/>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20Sokolsk&#225;%20V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s>
    <sheetDataSet>
      <sheetData sheetId="0">
        <row r="2">
          <cell r="C2" t="str">
            <v>01</v>
          </cell>
          <cell r="D2" t="str">
            <v>Osvětlení přechodů pro chodce</v>
          </cell>
        </row>
        <row r="5">
          <cell r="A5" t="str">
            <v>01</v>
          </cell>
          <cell r="C5" t="str">
            <v>Veřejné osvětlení</v>
          </cell>
        </row>
        <row r="7">
          <cell r="A7" t="str">
            <v>1247</v>
          </cell>
          <cell r="C7" t="str">
            <v>Česká Lípa - Sokolská</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tabSelected="1" workbookViewId="0">
      <pane ySplit="1" topLeftCell="A2" activePane="bottomLeft" state="frozen"/>
      <selection pane="bottomLeft" activeCell="A53" sqref="A53"/>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17" t="s">
        <v>8</v>
      </c>
      <c r="AS2" s="318"/>
      <c r="AT2" s="318"/>
      <c r="AU2" s="318"/>
      <c r="AV2" s="318"/>
      <c r="AW2" s="318"/>
      <c r="AX2" s="318"/>
      <c r="AY2" s="318"/>
      <c r="AZ2" s="318"/>
      <c r="BA2" s="318"/>
      <c r="BB2" s="318"/>
      <c r="BC2" s="318"/>
      <c r="BD2" s="318"/>
      <c r="BE2" s="318"/>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S4" s="23" t="s">
        <v>14</v>
      </c>
    </row>
    <row r="5" spans="1:74" ht="14.45" customHeight="1">
      <c r="B5" s="27"/>
      <c r="C5" s="28"/>
      <c r="D5" s="32" t="s">
        <v>15</v>
      </c>
      <c r="E5" s="28"/>
      <c r="F5" s="28"/>
      <c r="G5" s="28"/>
      <c r="H5" s="28"/>
      <c r="I5" s="28"/>
      <c r="J5" s="28"/>
      <c r="K5" s="340" t="s">
        <v>16</v>
      </c>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28"/>
      <c r="AQ5" s="30"/>
      <c r="BS5" s="23" t="s">
        <v>9</v>
      </c>
    </row>
    <row r="6" spans="1:74" ht="36.950000000000003" customHeight="1">
      <c r="B6" s="27"/>
      <c r="C6" s="28"/>
      <c r="D6" s="34" t="s">
        <v>17</v>
      </c>
      <c r="E6" s="28"/>
      <c r="F6" s="28"/>
      <c r="G6" s="28"/>
      <c r="H6" s="28"/>
      <c r="I6" s="28"/>
      <c r="J6" s="28"/>
      <c r="K6" s="342" t="s">
        <v>18</v>
      </c>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28"/>
      <c r="AQ6" s="30"/>
      <c r="BS6" s="23" t="s">
        <v>9</v>
      </c>
    </row>
    <row r="7" spans="1:74" ht="14.45" customHeight="1">
      <c r="B7" s="27"/>
      <c r="C7" s="28"/>
      <c r="D7" s="35" t="s">
        <v>19</v>
      </c>
      <c r="E7" s="28"/>
      <c r="F7" s="28"/>
      <c r="G7" s="28"/>
      <c r="H7" s="28"/>
      <c r="I7" s="28"/>
      <c r="J7" s="28"/>
      <c r="K7" s="33" t="s">
        <v>5</v>
      </c>
      <c r="L7" s="28"/>
      <c r="M7" s="28"/>
      <c r="N7" s="28"/>
      <c r="O7" s="28"/>
      <c r="P7" s="28"/>
      <c r="Q7" s="28"/>
      <c r="R7" s="28"/>
      <c r="S7" s="28"/>
      <c r="T7" s="28"/>
      <c r="U7" s="28"/>
      <c r="V7" s="28"/>
      <c r="W7" s="28"/>
      <c r="X7" s="28"/>
      <c r="Y7" s="28"/>
      <c r="Z7" s="28"/>
      <c r="AA7" s="28"/>
      <c r="AB7" s="28"/>
      <c r="AC7" s="28"/>
      <c r="AD7" s="28"/>
      <c r="AE7" s="28"/>
      <c r="AF7" s="28"/>
      <c r="AG7" s="28"/>
      <c r="AH7" s="28"/>
      <c r="AI7" s="28"/>
      <c r="AJ7" s="28"/>
      <c r="AK7" s="35" t="s">
        <v>20</v>
      </c>
      <c r="AL7" s="28"/>
      <c r="AM7" s="28"/>
      <c r="AN7" s="33" t="s">
        <v>5</v>
      </c>
      <c r="AO7" s="28"/>
      <c r="AP7" s="28"/>
      <c r="AQ7" s="30"/>
      <c r="BS7" s="23" t="s">
        <v>9</v>
      </c>
    </row>
    <row r="8" spans="1:74" ht="14.45" customHeight="1">
      <c r="B8" s="27"/>
      <c r="C8" s="28"/>
      <c r="D8" s="35" t="s">
        <v>21</v>
      </c>
      <c r="E8" s="28"/>
      <c r="F8" s="28"/>
      <c r="G8" s="28"/>
      <c r="H8" s="28"/>
      <c r="I8" s="28"/>
      <c r="J8" s="28"/>
      <c r="K8" s="33" t="s">
        <v>22</v>
      </c>
      <c r="L8" s="28"/>
      <c r="M8" s="28"/>
      <c r="N8" s="28"/>
      <c r="O8" s="28"/>
      <c r="P8" s="28"/>
      <c r="Q8" s="28"/>
      <c r="R8" s="28"/>
      <c r="S8" s="28"/>
      <c r="T8" s="28"/>
      <c r="U8" s="28"/>
      <c r="V8" s="28"/>
      <c r="W8" s="28"/>
      <c r="X8" s="28"/>
      <c r="Y8" s="28"/>
      <c r="Z8" s="28"/>
      <c r="AA8" s="28"/>
      <c r="AB8" s="28"/>
      <c r="AC8" s="28"/>
      <c r="AD8" s="28"/>
      <c r="AE8" s="28"/>
      <c r="AF8" s="28"/>
      <c r="AG8" s="28"/>
      <c r="AH8" s="28"/>
      <c r="AI8" s="28"/>
      <c r="AJ8" s="28"/>
      <c r="AK8" s="35" t="s">
        <v>23</v>
      </c>
      <c r="AL8" s="28"/>
      <c r="AM8" s="28"/>
      <c r="AN8" s="33" t="s">
        <v>24</v>
      </c>
      <c r="AO8" s="28"/>
      <c r="AP8" s="28"/>
      <c r="AQ8" s="30"/>
      <c r="BS8" s="23" t="s">
        <v>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S9" s="23" t="s">
        <v>9</v>
      </c>
    </row>
    <row r="10" spans="1:74" ht="14.45" customHeight="1">
      <c r="B10" s="27"/>
      <c r="C10" s="28"/>
      <c r="D10" s="35" t="s">
        <v>25</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5" t="s">
        <v>26</v>
      </c>
      <c r="AL10" s="28"/>
      <c r="AM10" s="28"/>
      <c r="AN10" s="33" t="s">
        <v>5</v>
      </c>
      <c r="AO10" s="28"/>
      <c r="AP10" s="28"/>
      <c r="AQ10" s="30"/>
      <c r="BS10" s="23" t="s">
        <v>9</v>
      </c>
    </row>
    <row r="11" spans="1:74" ht="18.399999999999999" customHeight="1">
      <c r="B11" s="27"/>
      <c r="C11" s="28"/>
      <c r="D11" s="28"/>
      <c r="E11" s="33" t="s">
        <v>27</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5" t="s">
        <v>28</v>
      </c>
      <c r="AL11" s="28"/>
      <c r="AM11" s="28"/>
      <c r="AN11" s="33" t="s">
        <v>5</v>
      </c>
      <c r="AO11" s="28"/>
      <c r="AP11" s="28"/>
      <c r="AQ11" s="30"/>
      <c r="BS11" s="23" t="s">
        <v>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S12" s="23" t="s">
        <v>9</v>
      </c>
    </row>
    <row r="13" spans="1:74" ht="14.45" customHeight="1">
      <c r="B13" s="27"/>
      <c r="C13" s="28"/>
      <c r="D13" s="380" t="s">
        <v>29</v>
      </c>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0" t="s">
        <v>26</v>
      </c>
      <c r="AL13" s="381"/>
      <c r="AM13" s="381"/>
      <c r="AN13" s="382" t="s">
        <v>5</v>
      </c>
      <c r="AO13" s="381"/>
      <c r="AP13" s="381"/>
      <c r="AQ13" s="30"/>
      <c r="BS13" s="23" t="s">
        <v>9</v>
      </c>
    </row>
    <row r="14" spans="1:74" ht="15">
      <c r="B14" s="27"/>
      <c r="C14" s="28"/>
      <c r="D14" s="381"/>
      <c r="E14" s="382" t="s">
        <v>22</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0" t="s">
        <v>28</v>
      </c>
      <c r="AL14" s="381"/>
      <c r="AM14" s="381"/>
      <c r="AN14" s="382" t="s">
        <v>5</v>
      </c>
      <c r="AO14" s="381"/>
      <c r="AP14" s="381"/>
      <c r="AQ14" s="30"/>
      <c r="BS14" s="23" t="s">
        <v>9</v>
      </c>
    </row>
    <row r="15" spans="1:74" ht="6.95" customHeight="1">
      <c r="B15" s="27"/>
      <c r="C15" s="28"/>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0"/>
      <c r="BS15" s="23" t="s">
        <v>6</v>
      </c>
    </row>
    <row r="16" spans="1:74" ht="14.45" customHeight="1">
      <c r="B16" s="27"/>
      <c r="C16" s="28"/>
      <c r="D16" s="35" t="s">
        <v>30</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5" t="s">
        <v>26</v>
      </c>
      <c r="AL16" s="28"/>
      <c r="AM16" s="28"/>
      <c r="AN16" s="33" t="s">
        <v>5</v>
      </c>
      <c r="AO16" s="28"/>
      <c r="AP16" s="28"/>
      <c r="AQ16" s="30"/>
      <c r="BS16" s="23" t="s">
        <v>6</v>
      </c>
    </row>
    <row r="17" spans="2:71" ht="18.399999999999999" customHeight="1">
      <c r="B17" s="27"/>
      <c r="C17" s="28"/>
      <c r="D17" s="28"/>
      <c r="E17" s="33" t="s">
        <v>31</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5" t="s">
        <v>28</v>
      </c>
      <c r="AL17" s="28"/>
      <c r="AM17" s="28"/>
      <c r="AN17" s="33" t="s">
        <v>5</v>
      </c>
      <c r="AO17" s="28"/>
      <c r="AP17" s="28"/>
      <c r="AQ17" s="30"/>
      <c r="BS17" s="23" t="s">
        <v>32</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S18" s="23" t="s">
        <v>9</v>
      </c>
    </row>
    <row r="19" spans="2:71" ht="14.45" customHeight="1">
      <c r="B19" s="27"/>
      <c r="C19" s="28"/>
      <c r="D19" s="35" t="s">
        <v>33</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S19" s="23" t="s">
        <v>9</v>
      </c>
    </row>
    <row r="20" spans="2:71" ht="22.5" customHeight="1">
      <c r="B20" s="27"/>
      <c r="C20" s="28"/>
      <c r="D20" s="381"/>
      <c r="E20" s="383" t="s">
        <v>5</v>
      </c>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28"/>
      <c r="AP20" s="28"/>
      <c r="AQ20" s="30"/>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row>
    <row r="22" spans="2:71" ht="6.95" customHeight="1">
      <c r="B22" s="27"/>
      <c r="C22" s="28"/>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28"/>
      <c r="AQ22" s="30"/>
    </row>
    <row r="23" spans="2:71" s="1" customFormat="1" ht="25.9" customHeight="1">
      <c r="B23" s="37"/>
      <c r="C23" s="38"/>
      <c r="D23" s="39" t="s">
        <v>34</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344">
        <f>ROUND(AG51,2)</f>
        <v>0</v>
      </c>
      <c r="AL23" s="345"/>
      <c r="AM23" s="345"/>
      <c r="AN23" s="345"/>
      <c r="AO23" s="345"/>
      <c r="AP23" s="38"/>
      <c r="AQ23" s="41"/>
    </row>
    <row r="24" spans="2:71" s="1" customFormat="1" ht="6.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41"/>
    </row>
    <row r="25" spans="2:71" s="1" customFormat="1">
      <c r="B25" s="37"/>
      <c r="C25" s="38"/>
      <c r="D25" s="38"/>
      <c r="E25" s="38"/>
      <c r="F25" s="38"/>
      <c r="G25" s="38"/>
      <c r="H25" s="38"/>
      <c r="I25" s="38"/>
      <c r="J25" s="38"/>
      <c r="K25" s="38"/>
      <c r="L25" s="346" t="s">
        <v>35</v>
      </c>
      <c r="M25" s="346"/>
      <c r="N25" s="346"/>
      <c r="O25" s="346"/>
      <c r="P25" s="38"/>
      <c r="Q25" s="38"/>
      <c r="R25" s="38"/>
      <c r="S25" s="38"/>
      <c r="T25" s="38"/>
      <c r="U25" s="38"/>
      <c r="V25" s="38"/>
      <c r="W25" s="346" t="s">
        <v>36</v>
      </c>
      <c r="X25" s="346"/>
      <c r="Y25" s="346"/>
      <c r="Z25" s="346"/>
      <c r="AA25" s="346"/>
      <c r="AB25" s="346"/>
      <c r="AC25" s="346"/>
      <c r="AD25" s="346"/>
      <c r="AE25" s="346"/>
      <c r="AF25" s="38"/>
      <c r="AG25" s="38"/>
      <c r="AH25" s="38"/>
      <c r="AI25" s="38"/>
      <c r="AJ25" s="38"/>
      <c r="AK25" s="346" t="s">
        <v>37</v>
      </c>
      <c r="AL25" s="346"/>
      <c r="AM25" s="346"/>
      <c r="AN25" s="346"/>
      <c r="AO25" s="346"/>
      <c r="AP25" s="38"/>
      <c r="AQ25" s="41"/>
    </row>
    <row r="26" spans="2:71" s="2" customFormat="1" ht="14.45" customHeight="1">
      <c r="B26" s="42"/>
      <c r="C26" s="43"/>
      <c r="D26" s="44" t="s">
        <v>38</v>
      </c>
      <c r="E26" s="43"/>
      <c r="F26" s="44" t="s">
        <v>39</v>
      </c>
      <c r="G26" s="43"/>
      <c r="H26" s="43"/>
      <c r="I26" s="43"/>
      <c r="J26" s="43"/>
      <c r="K26" s="43"/>
      <c r="L26" s="333">
        <v>0.21</v>
      </c>
      <c r="M26" s="334"/>
      <c r="N26" s="334"/>
      <c r="O26" s="334"/>
      <c r="P26" s="43"/>
      <c r="Q26" s="43"/>
      <c r="R26" s="43"/>
      <c r="S26" s="43"/>
      <c r="T26" s="43"/>
      <c r="U26" s="43"/>
      <c r="V26" s="43"/>
      <c r="W26" s="335">
        <f>ROUND(AZ51,2)</f>
        <v>0</v>
      </c>
      <c r="X26" s="334"/>
      <c r="Y26" s="334"/>
      <c r="Z26" s="334"/>
      <c r="AA26" s="334"/>
      <c r="AB26" s="334"/>
      <c r="AC26" s="334"/>
      <c r="AD26" s="334"/>
      <c r="AE26" s="334"/>
      <c r="AF26" s="43"/>
      <c r="AG26" s="43"/>
      <c r="AH26" s="43"/>
      <c r="AI26" s="43"/>
      <c r="AJ26" s="43"/>
      <c r="AK26" s="335">
        <f>ROUND(AV51,2)</f>
        <v>0</v>
      </c>
      <c r="AL26" s="334"/>
      <c r="AM26" s="334"/>
      <c r="AN26" s="334"/>
      <c r="AO26" s="334"/>
      <c r="AP26" s="43"/>
      <c r="AQ26" s="45"/>
    </row>
    <row r="27" spans="2:71" s="2" customFormat="1" ht="14.45" customHeight="1">
      <c r="B27" s="42"/>
      <c r="C27" s="43"/>
      <c r="D27" s="43"/>
      <c r="E27" s="43"/>
      <c r="F27" s="44" t="s">
        <v>40</v>
      </c>
      <c r="G27" s="43"/>
      <c r="H27" s="43"/>
      <c r="I27" s="43"/>
      <c r="J27" s="43"/>
      <c r="K27" s="43"/>
      <c r="L27" s="333">
        <v>0.15</v>
      </c>
      <c r="M27" s="334"/>
      <c r="N27" s="334"/>
      <c r="O27" s="334"/>
      <c r="P27" s="43"/>
      <c r="Q27" s="43"/>
      <c r="R27" s="43"/>
      <c r="S27" s="43"/>
      <c r="T27" s="43"/>
      <c r="U27" s="43"/>
      <c r="V27" s="43"/>
      <c r="W27" s="335">
        <f>ROUND(BA51,2)</f>
        <v>0</v>
      </c>
      <c r="X27" s="334"/>
      <c r="Y27" s="334"/>
      <c r="Z27" s="334"/>
      <c r="AA27" s="334"/>
      <c r="AB27" s="334"/>
      <c r="AC27" s="334"/>
      <c r="AD27" s="334"/>
      <c r="AE27" s="334"/>
      <c r="AF27" s="43"/>
      <c r="AG27" s="43"/>
      <c r="AH27" s="43"/>
      <c r="AI27" s="43"/>
      <c r="AJ27" s="43"/>
      <c r="AK27" s="335">
        <f>ROUND(AW51,2)</f>
        <v>0</v>
      </c>
      <c r="AL27" s="334"/>
      <c r="AM27" s="334"/>
      <c r="AN27" s="334"/>
      <c r="AO27" s="334"/>
      <c r="AP27" s="43"/>
      <c r="AQ27" s="45"/>
    </row>
    <row r="28" spans="2:71" s="2" customFormat="1" ht="14.45" hidden="1" customHeight="1">
      <c r="B28" s="42"/>
      <c r="C28" s="43"/>
      <c r="D28" s="43"/>
      <c r="E28" s="43"/>
      <c r="F28" s="44" t="s">
        <v>41</v>
      </c>
      <c r="G28" s="43"/>
      <c r="H28" s="43"/>
      <c r="I28" s="43"/>
      <c r="J28" s="43"/>
      <c r="K28" s="43"/>
      <c r="L28" s="333">
        <v>0.21</v>
      </c>
      <c r="M28" s="334"/>
      <c r="N28" s="334"/>
      <c r="O28" s="334"/>
      <c r="P28" s="43"/>
      <c r="Q28" s="43"/>
      <c r="R28" s="43"/>
      <c r="S28" s="43"/>
      <c r="T28" s="43"/>
      <c r="U28" s="43"/>
      <c r="V28" s="43"/>
      <c r="W28" s="335">
        <f>ROUND(BB51,2)</f>
        <v>0</v>
      </c>
      <c r="X28" s="334"/>
      <c r="Y28" s="334"/>
      <c r="Z28" s="334"/>
      <c r="AA28" s="334"/>
      <c r="AB28" s="334"/>
      <c r="AC28" s="334"/>
      <c r="AD28" s="334"/>
      <c r="AE28" s="334"/>
      <c r="AF28" s="43"/>
      <c r="AG28" s="43"/>
      <c r="AH28" s="43"/>
      <c r="AI28" s="43"/>
      <c r="AJ28" s="43"/>
      <c r="AK28" s="335">
        <v>0</v>
      </c>
      <c r="AL28" s="334"/>
      <c r="AM28" s="334"/>
      <c r="AN28" s="334"/>
      <c r="AO28" s="334"/>
      <c r="AP28" s="43"/>
      <c r="AQ28" s="45"/>
    </row>
    <row r="29" spans="2:71" s="2" customFormat="1" ht="14.45" hidden="1" customHeight="1">
      <c r="B29" s="42"/>
      <c r="C29" s="43"/>
      <c r="D29" s="43"/>
      <c r="E29" s="43"/>
      <c r="F29" s="44" t="s">
        <v>42</v>
      </c>
      <c r="G29" s="43"/>
      <c r="H29" s="43"/>
      <c r="I29" s="43"/>
      <c r="J29" s="43"/>
      <c r="K29" s="43"/>
      <c r="L29" s="333">
        <v>0.15</v>
      </c>
      <c r="M29" s="334"/>
      <c r="N29" s="334"/>
      <c r="O29" s="334"/>
      <c r="P29" s="43"/>
      <c r="Q29" s="43"/>
      <c r="R29" s="43"/>
      <c r="S29" s="43"/>
      <c r="T29" s="43"/>
      <c r="U29" s="43"/>
      <c r="V29" s="43"/>
      <c r="W29" s="335">
        <f>ROUND(BC51,2)</f>
        <v>0</v>
      </c>
      <c r="X29" s="334"/>
      <c r="Y29" s="334"/>
      <c r="Z29" s="334"/>
      <c r="AA29" s="334"/>
      <c r="AB29" s="334"/>
      <c r="AC29" s="334"/>
      <c r="AD29" s="334"/>
      <c r="AE29" s="334"/>
      <c r="AF29" s="43"/>
      <c r="AG29" s="43"/>
      <c r="AH29" s="43"/>
      <c r="AI29" s="43"/>
      <c r="AJ29" s="43"/>
      <c r="AK29" s="335">
        <v>0</v>
      </c>
      <c r="AL29" s="334"/>
      <c r="AM29" s="334"/>
      <c r="AN29" s="334"/>
      <c r="AO29" s="334"/>
      <c r="AP29" s="43"/>
      <c r="AQ29" s="45"/>
    </row>
    <row r="30" spans="2:71" s="2" customFormat="1" ht="14.45" hidden="1" customHeight="1">
      <c r="B30" s="42"/>
      <c r="C30" s="43"/>
      <c r="D30" s="43"/>
      <c r="E30" s="43"/>
      <c r="F30" s="44" t="s">
        <v>43</v>
      </c>
      <c r="G30" s="43"/>
      <c r="H30" s="43"/>
      <c r="I30" s="43"/>
      <c r="J30" s="43"/>
      <c r="K30" s="43"/>
      <c r="L30" s="333">
        <v>0</v>
      </c>
      <c r="M30" s="334"/>
      <c r="N30" s="334"/>
      <c r="O30" s="334"/>
      <c r="P30" s="43"/>
      <c r="Q30" s="43"/>
      <c r="R30" s="43"/>
      <c r="S30" s="43"/>
      <c r="T30" s="43"/>
      <c r="U30" s="43"/>
      <c r="V30" s="43"/>
      <c r="W30" s="335">
        <f>ROUND(BD51,2)</f>
        <v>0</v>
      </c>
      <c r="X30" s="334"/>
      <c r="Y30" s="334"/>
      <c r="Z30" s="334"/>
      <c r="AA30" s="334"/>
      <c r="AB30" s="334"/>
      <c r="AC30" s="334"/>
      <c r="AD30" s="334"/>
      <c r="AE30" s="334"/>
      <c r="AF30" s="43"/>
      <c r="AG30" s="43"/>
      <c r="AH30" s="43"/>
      <c r="AI30" s="43"/>
      <c r="AJ30" s="43"/>
      <c r="AK30" s="335">
        <v>0</v>
      </c>
      <c r="AL30" s="334"/>
      <c r="AM30" s="334"/>
      <c r="AN30" s="334"/>
      <c r="AO30" s="334"/>
      <c r="AP30" s="43"/>
      <c r="AQ30" s="45"/>
    </row>
    <row r="31" spans="2:71" s="1" customFormat="1" ht="6.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41"/>
    </row>
    <row r="32" spans="2:71" s="1" customFormat="1" ht="25.9" customHeight="1">
      <c r="B32" s="37"/>
      <c r="C32" s="46"/>
      <c r="D32" s="47" t="s">
        <v>44</v>
      </c>
      <c r="E32" s="48"/>
      <c r="F32" s="48"/>
      <c r="G32" s="48"/>
      <c r="H32" s="48"/>
      <c r="I32" s="48"/>
      <c r="J32" s="48"/>
      <c r="K32" s="48"/>
      <c r="L32" s="48"/>
      <c r="M32" s="48"/>
      <c r="N32" s="48"/>
      <c r="O32" s="48"/>
      <c r="P32" s="48"/>
      <c r="Q32" s="48"/>
      <c r="R32" s="48"/>
      <c r="S32" s="48"/>
      <c r="T32" s="49" t="s">
        <v>45</v>
      </c>
      <c r="U32" s="48"/>
      <c r="V32" s="48"/>
      <c r="W32" s="48"/>
      <c r="X32" s="336" t="s">
        <v>46</v>
      </c>
      <c r="Y32" s="337"/>
      <c r="Z32" s="337"/>
      <c r="AA32" s="337"/>
      <c r="AB32" s="337"/>
      <c r="AC32" s="48"/>
      <c r="AD32" s="48"/>
      <c r="AE32" s="48"/>
      <c r="AF32" s="48"/>
      <c r="AG32" s="48"/>
      <c r="AH32" s="48"/>
      <c r="AI32" s="48"/>
      <c r="AJ32" s="48"/>
      <c r="AK32" s="338">
        <f>SUM(AK23:AK30)</f>
        <v>0</v>
      </c>
      <c r="AL32" s="337"/>
      <c r="AM32" s="337"/>
      <c r="AN32" s="337"/>
      <c r="AO32" s="339"/>
      <c r="AP32" s="46"/>
      <c r="AQ32" s="50"/>
    </row>
    <row r="33" spans="2:56" s="1" customFormat="1" ht="6.95"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41"/>
    </row>
    <row r="34" spans="2:56" s="1" customFormat="1" ht="6.9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37"/>
    </row>
    <row r="39" spans="2:56" s="1" customFormat="1" ht="36.950000000000003" customHeight="1">
      <c r="B39" s="37"/>
      <c r="C39" s="56" t="s">
        <v>47</v>
      </c>
      <c r="AR39" s="37"/>
    </row>
    <row r="40" spans="2:56" s="1" customFormat="1" ht="6.95" customHeight="1">
      <c r="B40" s="37"/>
      <c r="AR40" s="37"/>
    </row>
    <row r="41" spans="2:56" s="3" customFormat="1" ht="14.45" customHeight="1">
      <c r="B41" s="57"/>
      <c r="C41" s="58" t="s">
        <v>15</v>
      </c>
      <c r="L41" s="3" t="str">
        <f>K5</f>
        <v>17001</v>
      </c>
      <c r="AR41" s="57"/>
    </row>
    <row r="42" spans="2:56" s="4" customFormat="1" ht="36.950000000000003" customHeight="1">
      <c r="B42" s="59"/>
      <c r="C42" s="60" t="s">
        <v>17</v>
      </c>
      <c r="L42" s="321" t="str">
        <f>K6</f>
        <v>Rekonstrukce chodníku ul. Sokolská - Union</v>
      </c>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R42" s="59"/>
    </row>
    <row r="43" spans="2:56" s="1" customFormat="1" ht="6.95" customHeight="1">
      <c r="B43" s="37"/>
      <c r="AR43" s="37"/>
    </row>
    <row r="44" spans="2:56" s="1" customFormat="1" ht="15">
      <c r="B44" s="37"/>
      <c r="C44" s="58" t="s">
        <v>21</v>
      </c>
      <c r="L44" s="61" t="str">
        <f>IF(K8="","",K8)</f>
        <v xml:space="preserve"> </v>
      </c>
      <c r="AI44" s="58" t="s">
        <v>23</v>
      </c>
      <c r="AM44" s="323" t="str">
        <f>IF(AN8= "","",AN8)</f>
        <v>10.3.2017</v>
      </c>
      <c r="AN44" s="323"/>
      <c r="AR44" s="37"/>
    </row>
    <row r="45" spans="2:56" s="1" customFormat="1" ht="6.95" customHeight="1">
      <c r="B45" s="37"/>
      <c r="AR45" s="37"/>
    </row>
    <row r="46" spans="2:56" s="1" customFormat="1" ht="15">
      <c r="B46" s="37"/>
      <c r="C46" s="58" t="s">
        <v>25</v>
      </c>
      <c r="L46" s="3" t="str">
        <f>IF(E11= "","",E11)</f>
        <v>Město Česká Lípa</v>
      </c>
      <c r="AI46" s="58" t="s">
        <v>30</v>
      </c>
      <c r="AM46" s="324" t="str">
        <f>IF(E17="","",E17)</f>
        <v>Ing. Jaroslav Karel</v>
      </c>
      <c r="AN46" s="324"/>
      <c r="AO46" s="324"/>
      <c r="AP46" s="324"/>
      <c r="AR46" s="37"/>
      <c r="AS46" s="325" t="s">
        <v>48</v>
      </c>
      <c r="AT46" s="326"/>
      <c r="AU46" s="62"/>
      <c r="AV46" s="62"/>
      <c r="AW46" s="62"/>
      <c r="AX46" s="62"/>
      <c r="AY46" s="62"/>
      <c r="AZ46" s="62"/>
      <c r="BA46" s="62"/>
      <c r="BB46" s="62"/>
      <c r="BC46" s="62"/>
      <c r="BD46" s="63"/>
    </row>
    <row r="47" spans="2:56" s="1" customFormat="1" ht="15">
      <c r="B47" s="37"/>
      <c r="C47" s="58" t="s">
        <v>29</v>
      </c>
      <c r="L47" s="3" t="str">
        <f>IF(E14="","",E14)</f>
        <v xml:space="preserve"> </v>
      </c>
      <c r="AR47" s="37"/>
      <c r="AS47" s="327"/>
      <c r="AT47" s="328"/>
      <c r="AU47" s="38"/>
      <c r="AV47" s="38"/>
      <c r="AW47" s="38"/>
      <c r="AX47" s="38"/>
      <c r="AY47" s="38"/>
      <c r="AZ47" s="38"/>
      <c r="BA47" s="38"/>
      <c r="BB47" s="38"/>
      <c r="BC47" s="38"/>
      <c r="BD47" s="64"/>
    </row>
    <row r="48" spans="2:56" s="1" customFormat="1" ht="10.9" customHeight="1">
      <c r="B48" s="37"/>
      <c r="AR48" s="37"/>
      <c r="AS48" s="327"/>
      <c r="AT48" s="328"/>
      <c r="AU48" s="38"/>
      <c r="AV48" s="38"/>
      <c r="AW48" s="38"/>
      <c r="AX48" s="38"/>
      <c r="AY48" s="38"/>
      <c r="AZ48" s="38"/>
      <c r="BA48" s="38"/>
      <c r="BB48" s="38"/>
      <c r="BC48" s="38"/>
      <c r="BD48" s="64"/>
    </row>
    <row r="49" spans="1:91" s="1" customFormat="1" ht="29.25" customHeight="1">
      <c r="B49" s="37"/>
      <c r="C49" s="329" t="s">
        <v>49</v>
      </c>
      <c r="D49" s="330"/>
      <c r="E49" s="330"/>
      <c r="F49" s="330"/>
      <c r="G49" s="330"/>
      <c r="H49" s="65"/>
      <c r="I49" s="331" t="s">
        <v>50</v>
      </c>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2" t="s">
        <v>51</v>
      </c>
      <c r="AH49" s="330"/>
      <c r="AI49" s="330"/>
      <c r="AJ49" s="330"/>
      <c r="AK49" s="330"/>
      <c r="AL49" s="330"/>
      <c r="AM49" s="330"/>
      <c r="AN49" s="331" t="s">
        <v>52</v>
      </c>
      <c r="AO49" s="330"/>
      <c r="AP49" s="330"/>
      <c r="AQ49" s="66" t="s">
        <v>53</v>
      </c>
      <c r="AR49" s="37"/>
      <c r="AS49" s="67" t="s">
        <v>54</v>
      </c>
      <c r="AT49" s="68" t="s">
        <v>55</v>
      </c>
      <c r="AU49" s="68" t="s">
        <v>56</v>
      </c>
      <c r="AV49" s="68" t="s">
        <v>57</v>
      </c>
      <c r="AW49" s="68" t="s">
        <v>58</v>
      </c>
      <c r="AX49" s="68" t="s">
        <v>59</v>
      </c>
      <c r="AY49" s="68" t="s">
        <v>60</v>
      </c>
      <c r="AZ49" s="68" t="s">
        <v>61</v>
      </c>
      <c r="BA49" s="68" t="s">
        <v>62</v>
      </c>
      <c r="BB49" s="68" t="s">
        <v>63</v>
      </c>
      <c r="BC49" s="68" t="s">
        <v>64</v>
      </c>
      <c r="BD49" s="69" t="s">
        <v>65</v>
      </c>
    </row>
    <row r="50" spans="1:91" s="1" customFormat="1" ht="10.9" customHeight="1">
      <c r="B50" s="37"/>
      <c r="AR50" s="37"/>
      <c r="AS50" s="70"/>
      <c r="AT50" s="62"/>
      <c r="AU50" s="62"/>
      <c r="AV50" s="62"/>
      <c r="AW50" s="62"/>
      <c r="AX50" s="62"/>
      <c r="AY50" s="62"/>
      <c r="AZ50" s="62"/>
      <c r="BA50" s="62"/>
      <c r="BB50" s="62"/>
      <c r="BC50" s="62"/>
      <c r="BD50" s="63"/>
    </row>
    <row r="51" spans="1:91" s="4" customFormat="1" ht="32.450000000000003" customHeight="1">
      <c r="B51" s="59"/>
      <c r="C51" s="71" t="s">
        <v>66</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319">
        <f>ROUND(SUM(AG52:AG53),2)</f>
        <v>0</v>
      </c>
      <c r="AH51" s="319"/>
      <c r="AI51" s="319"/>
      <c r="AJ51" s="319"/>
      <c r="AK51" s="319"/>
      <c r="AL51" s="319"/>
      <c r="AM51" s="319"/>
      <c r="AN51" s="320">
        <f>SUM(AG51,AT51)</f>
        <v>0</v>
      </c>
      <c r="AO51" s="320"/>
      <c r="AP51" s="320"/>
      <c r="AQ51" s="73" t="s">
        <v>5</v>
      </c>
      <c r="AR51" s="59"/>
      <c r="AS51" s="74">
        <f>ROUND(AS52,2)</f>
        <v>0</v>
      </c>
      <c r="AT51" s="75">
        <f>ROUND(SUM(AV51:AW51),2)</f>
        <v>0</v>
      </c>
      <c r="AU51" s="76">
        <f>ROUND(AU52,5)</f>
        <v>3710.19679</v>
      </c>
      <c r="AV51" s="75">
        <f>ROUND(AZ51*L26,2)</f>
        <v>0</v>
      </c>
      <c r="AW51" s="75">
        <f>ROUND(BA51*L27,2)</f>
        <v>0</v>
      </c>
      <c r="AX51" s="75">
        <f>ROUND(BB51*L26,2)</f>
        <v>0</v>
      </c>
      <c r="AY51" s="75">
        <f>ROUND(BC51*L27,2)</f>
        <v>0</v>
      </c>
      <c r="AZ51" s="75">
        <f>ROUND(AZ52,2)</f>
        <v>0</v>
      </c>
      <c r="BA51" s="75">
        <f>ROUND(BA52,2)</f>
        <v>0</v>
      </c>
      <c r="BB51" s="75">
        <f>ROUND(BB52,2)</f>
        <v>0</v>
      </c>
      <c r="BC51" s="75">
        <f>ROUND(BC52,2)</f>
        <v>0</v>
      </c>
      <c r="BD51" s="77">
        <f>ROUND(BD52,2)</f>
        <v>0</v>
      </c>
      <c r="BS51" s="60" t="s">
        <v>67</v>
      </c>
      <c r="BT51" s="60" t="s">
        <v>68</v>
      </c>
      <c r="BU51" s="78" t="s">
        <v>69</v>
      </c>
      <c r="BV51" s="60" t="s">
        <v>70</v>
      </c>
      <c r="BW51" s="60" t="s">
        <v>7</v>
      </c>
      <c r="BX51" s="60" t="s">
        <v>71</v>
      </c>
      <c r="CL51" s="60" t="s">
        <v>5</v>
      </c>
    </row>
    <row r="52" spans="1:91" s="5" customFormat="1" ht="22.5" customHeight="1">
      <c r="A52" s="79" t="s">
        <v>72</v>
      </c>
      <c r="B52" s="80"/>
      <c r="C52" s="81"/>
      <c r="D52" s="314" t="s">
        <v>73</v>
      </c>
      <c r="E52" s="314"/>
      <c r="F52" s="314"/>
      <c r="G52" s="314"/>
      <c r="H52" s="314"/>
      <c r="I52" s="82"/>
      <c r="J52" s="314" t="s">
        <v>74</v>
      </c>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5">
        <f>'101 - SOP 101 - Chodník'!J27</f>
        <v>0</v>
      </c>
      <c r="AH52" s="316"/>
      <c r="AI52" s="316"/>
      <c r="AJ52" s="316"/>
      <c r="AK52" s="316"/>
      <c r="AL52" s="316"/>
      <c r="AM52" s="316"/>
      <c r="AN52" s="315">
        <f>SUM(AG52,AT52)</f>
        <v>0</v>
      </c>
      <c r="AO52" s="316"/>
      <c r="AP52" s="316"/>
      <c r="AQ52" s="83" t="s">
        <v>75</v>
      </c>
      <c r="AR52" s="80"/>
      <c r="AS52" s="84">
        <v>0</v>
      </c>
      <c r="AT52" s="85">
        <f>ROUND(SUM(AV52:AW52),2)</f>
        <v>0</v>
      </c>
      <c r="AU52" s="86">
        <f>'101 - SOP 101 - Chodník'!P89</f>
        <v>3710.1967920000006</v>
      </c>
      <c r="AV52" s="85">
        <f>'101 - SOP 101 - Chodník'!J30</f>
        <v>0</v>
      </c>
      <c r="AW52" s="85">
        <f>'101 - SOP 101 - Chodník'!J31</f>
        <v>0</v>
      </c>
      <c r="AX52" s="85">
        <f>'101 - SOP 101 - Chodník'!J32</f>
        <v>0</v>
      </c>
      <c r="AY52" s="85">
        <f>'101 - SOP 101 - Chodník'!J33</f>
        <v>0</v>
      </c>
      <c r="AZ52" s="85">
        <f>'101 - SOP 101 - Chodník'!F30</f>
        <v>0</v>
      </c>
      <c r="BA52" s="85">
        <f>'101 - SOP 101 - Chodník'!F31</f>
        <v>0</v>
      </c>
      <c r="BB52" s="85">
        <f>'101 - SOP 101 - Chodník'!F32</f>
        <v>0</v>
      </c>
      <c r="BC52" s="85">
        <f>'101 - SOP 101 - Chodník'!F33</f>
        <v>0</v>
      </c>
      <c r="BD52" s="87">
        <f>'101 - SOP 101 - Chodník'!F34</f>
        <v>0</v>
      </c>
      <c r="BT52" s="88" t="s">
        <v>76</v>
      </c>
      <c r="BV52" s="88" t="s">
        <v>70</v>
      </c>
      <c r="BW52" s="88" t="s">
        <v>77</v>
      </c>
      <c r="BX52" s="88" t="s">
        <v>7</v>
      </c>
      <c r="CL52" s="88" t="s">
        <v>5</v>
      </c>
      <c r="CM52" s="88" t="s">
        <v>78</v>
      </c>
    </row>
    <row r="53" spans="1:91" s="5" customFormat="1" ht="22.5" customHeight="1">
      <c r="A53" s="431" t="s">
        <v>72</v>
      </c>
      <c r="B53" s="80"/>
      <c r="C53" s="81"/>
      <c r="D53" s="314">
        <v>401</v>
      </c>
      <c r="E53" s="314"/>
      <c r="F53" s="314"/>
      <c r="G53" s="314"/>
      <c r="H53" s="314"/>
      <c r="I53" s="259"/>
      <c r="J53" s="314" t="s">
        <v>973</v>
      </c>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5">
        <f>'401 - SOP 401 - VO'!G90</f>
        <v>0</v>
      </c>
      <c r="AH53" s="316"/>
      <c r="AI53" s="316"/>
      <c r="AJ53" s="316"/>
      <c r="AK53" s="316"/>
      <c r="AL53" s="316"/>
      <c r="AM53" s="316"/>
      <c r="AN53" s="315">
        <f>SUM(AG53,AT53)</f>
        <v>0</v>
      </c>
      <c r="AO53" s="316"/>
      <c r="AP53" s="316"/>
      <c r="AQ53" s="83" t="s">
        <v>75</v>
      </c>
      <c r="AR53" s="80"/>
      <c r="AS53" s="84">
        <v>0</v>
      </c>
      <c r="AT53" s="85">
        <f>ROUND(SUM(AV53:AW53),2)</f>
        <v>0</v>
      </c>
      <c r="AU53" s="86"/>
      <c r="AV53" s="85">
        <f>AZ53*0.21</f>
        <v>0</v>
      </c>
      <c r="AW53" s="85"/>
      <c r="AX53" s="85"/>
      <c r="AY53" s="85"/>
      <c r="AZ53" s="85">
        <f>'401 - SOP 401 - VO'!G90</f>
        <v>0</v>
      </c>
      <c r="BA53" s="85"/>
      <c r="BB53" s="85"/>
      <c r="BC53" s="85"/>
      <c r="BD53" s="87"/>
      <c r="BT53" s="88" t="s">
        <v>76</v>
      </c>
      <c r="BV53" s="88" t="s">
        <v>70</v>
      </c>
      <c r="BW53" s="88" t="s">
        <v>77</v>
      </c>
      <c r="BX53" s="88" t="s">
        <v>7</v>
      </c>
      <c r="CL53" s="88" t="s">
        <v>5</v>
      </c>
      <c r="CM53" s="88" t="s">
        <v>78</v>
      </c>
    </row>
    <row r="54" spans="1:91" s="1" customFormat="1" ht="30" customHeight="1">
      <c r="B54" s="37"/>
      <c r="AR54" s="37"/>
    </row>
    <row r="55" spans="1:91" s="1" customFormat="1" ht="6.95" customHeight="1">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37"/>
    </row>
  </sheetData>
  <sheetProtection password="CAA1" sheet="1" objects="1" scenarios="1"/>
  <mergeCells count="43">
    <mergeCell ref="K5:AO5"/>
    <mergeCell ref="K6:AO6"/>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I49:AF49"/>
    <mergeCell ref="AG49:AM49"/>
    <mergeCell ref="AN49:AP49"/>
    <mergeCell ref="L30:O30"/>
    <mergeCell ref="W30:AE30"/>
    <mergeCell ref="AK30:AO30"/>
    <mergeCell ref="X32:AB32"/>
    <mergeCell ref="AK32:AO32"/>
    <mergeCell ref="D53:H53"/>
    <mergeCell ref="J53:AF53"/>
    <mergeCell ref="AG53:AM53"/>
    <mergeCell ref="AN53:AP53"/>
    <mergeCell ref="AR2:BE2"/>
    <mergeCell ref="AN52:AP52"/>
    <mergeCell ref="AG52:AM52"/>
    <mergeCell ref="D52:H52"/>
    <mergeCell ref="J52:AF52"/>
    <mergeCell ref="AG51:AM51"/>
    <mergeCell ref="AN51:AP51"/>
    <mergeCell ref="L42:AO42"/>
    <mergeCell ref="AM44:AN44"/>
    <mergeCell ref="AM46:AP46"/>
    <mergeCell ref="AS46:AT48"/>
    <mergeCell ref="C49:G49"/>
  </mergeCells>
  <hyperlinks>
    <hyperlink ref="K1:S1" location="C2" display="1) Rekapitulace stavby"/>
    <hyperlink ref="W1:AI1" location="C51" display="2) Rekapitulace objektů stavby a soupisů prací"/>
    <hyperlink ref="A52" location="'101 - SOP 101 - Chodník'!C2" display="/"/>
    <hyperlink ref="A53" location="'401 - SOP 401 - VO'!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filterMode="1">
    <pageSetUpPr fitToPage="1"/>
  </sheetPr>
  <dimension ref="A1:BR316"/>
  <sheetViews>
    <sheetView showGridLines="0" workbookViewId="0">
      <pane ySplit="1" topLeftCell="A290" activePane="bottomLeft" state="frozen"/>
      <selection pane="bottomLeft" activeCell="I319" sqref="I31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89"/>
      <c r="B1" s="16"/>
      <c r="C1" s="16"/>
      <c r="D1" s="17" t="s">
        <v>1</v>
      </c>
      <c r="E1" s="16"/>
      <c r="F1" s="90" t="s">
        <v>79</v>
      </c>
      <c r="G1" s="350" t="s">
        <v>80</v>
      </c>
      <c r="H1" s="350"/>
      <c r="I1" s="16"/>
      <c r="J1" s="90" t="s">
        <v>81</v>
      </c>
      <c r="K1" s="17" t="s">
        <v>82</v>
      </c>
      <c r="L1" s="90" t="s">
        <v>83</v>
      </c>
      <c r="M1" s="90"/>
      <c r="N1" s="90"/>
      <c r="O1" s="90"/>
      <c r="P1" s="90"/>
      <c r="Q1" s="90"/>
      <c r="R1" s="90"/>
      <c r="S1" s="90"/>
      <c r="T1" s="90"/>
      <c r="U1" s="91"/>
      <c r="V1" s="91"/>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17" t="s">
        <v>8</v>
      </c>
      <c r="M2" s="318"/>
      <c r="N2" s="318"/>
      <c r="O2" s="318"/>
      <c r="P2" s="318"/>
      <c r="Q2" s="318"/>
      <c r="R2" s="318"/>
      <c r="S2" s="318"/>
      <c r="T2" s="318"/>
      <c r="U2" s="318"/>
      <c r="V2" s="318"/>
      <c r="AT2" s="23" t="s">
        <v>77</v>
      </c>
    </row>
    <row r="3" spans="1:70" ht="6.95" customHeight="1">
      <c r="B3" s="24"/>
      <c r="C3" s="25"/>
      <c r="D3" s="25"/>
      <c r="E3" s="25"/>
      <c r="F3" s="25"/>
      <c r="G3" s="25"/>
      <c r="H3" s="25"/>
      <c r="I3" s="25"/>
      <c r="J3" s="25"/>
      <c r="K3" s="26"/>
      <c r="AT3" s="23" t="s">
        <v>78</v>
      </c>
    </row>
    <row r="4" spans="1:70" ht="36.950000000000003" customHeight="1">
      <c r="B4" s="27"/>
      <c r="C4" s="261"/>
      <c r="D4" s="29" t="s">
        <v>84</v>
      </c>
      <c r="E4" s="261"/>
      <c r="F4" s="261"/>
      <c r="G4" s="261"/>
      <c r="H4" s="261"/>
      <c r="I4" s="261"/>
      <c r="J4" s="261"/>
      <c r="K4" s="30"/>
      <c r="M4" s="31" t="s">
        <v>13</v>
      </c>
      <c r="AT4" s="23" t="s">
        <v>6</v>
      </c>
    </row>
    <row r="5" spans="1:70" ht="6.95" customHeight="1">
      <c r="B5" s="27"/>
      <c r="C5" s="261"/>
      <c r="D5" s="261"/>
      <c r="E5" s="261"/>
      <c r="F5" s="261"/>
      <c r="G5" s="261"/>
      <c r="H5" s="261"/>
      <c r="I5" s="261"/>
      <c r="J5" s="261"/>
      <c r="K5" s="30"/>
    </row>
    <row r="6" spans="1:70" ht="15">
      <c r="B6" s="27"/>
      <c r="C6" s="261"/>
      <c r="D6" s="267" t="s">
        <v>17</v>
      </c>
      <c r="E6" s="261"/>
      <c r="F6" s="261"/>
      <c r="G6" s="261"/>
      <c r="H6" s="261"/>
      <c r="I6" s="261"/>
      <c r="J6" s="261"/>
      <c r="K6" s="30"/>
    </row>
    <row r="7" spans="1:70" ht="22.5" customHeight="1">
      <c r="B7" s="27"/>
      <c r="C7" s="261"/>
      <c r="D7" s="261"/>
      <c r="E7" s="351" t="str">
        <f>'Rekapitulace stavby'!K6</f>
        <v>Rekonstrukce chodníku ul. Sokolská - Union</v>
      </c>
      <c r="F7" s="352"/>
      <c r="G7" s="352"/>
      <c r="H7" s="352"/>
      <c r="I7" s="261"/>
      <c r="J7" s="261"/>
      <c r="K7" s="30"/>
    </row>
    <row r="8" spans="1:70" s="1" customFormat="1" ht="15">
      <c r="B8" s="37"/>
      <c r="C8" s="268"/>
      <c r="D8" s="267" t="s">
        <v>85</v>
      </c>
      <c r="E8" s="268"/>
      <c r="F8" s="268"/>
      <c r="G8" s="268"/>
      <c r="H8" s="268"/>
      <c r="I8" s="268"/>
      <c r="J8" s="268"/>
      <c r="K8" s="41"/>
    </row>
    <row r="9" spans="1:70" s="1" customFormat="1" ht="36.950000000000003" customHeight="1">
      <c r="B9" s="37"/>
      <c r="C9" s="268"/>
      <c r="D9" s="268"/>
      <c r="E9" s="353" t="s">
        <v>86</v>
      </c>
      <c r="F9" s="354"/>
      <c r="G9" s="354"/>
      <c r="H9" s="354"/>
      <c r="I9" s="268"/>
      <c r="J9" s="268"/>
      <c r="K9" s="41"/>
    </row>
    <row r="10" spans="1:70" s="1" customFormat="1">
      <c r="B10" s="37"/>
      <c r="C10" s="268"/>
      <c r="D10" s="268"/>
      <c r="E10" s="268"/>
      <c r="F10" s="268"/>
      <c r="G10" s="268"/>
      <c r="H10" s="268"/>
      <c r="I10" s="268"/>
      <c r="J10" s="268"/>
      <c r="K10" s="41"/>
    </row>
    <row r="11" spans="1:70" s="1" customFormat="1" ht="14.45" customHeight="1">
      <c r="B11" s="37"/>
      <c r="C11" s="268"/>
      <c r="D11" s="267" t="s">
        <v>19</v>
      </c>
      <c r="E11" s="268"/>
      <c r="F11" s="260" t="s">
        <v>5</v>
      </c>
      <c r="G11" s="268"/>
      <c r="H11" s="268"/>
      <c r="I11" s="267" t="s">
        <v>20</v>
      </c>
      <c r="J11" s="260" t="s">
        <v>5</v>
      </c>
      <c r="K11" s="41"/>
    </row>
    <row r="12" spans="1:70" s="1" customFormat="1" ht="14.45" customHeight="1">
      <c r="B12" s="37"/>
      <c r="C12" s="268"/>
      <c r="D12" s="267" t="s">
        <v>21</v>
      </c>
      <c r="E12" s="268"/>
      <c r="F12" s="260" t="s">
        <v>22</v>
      </c>
      <c r="G12" s="268"/>
      <c r="H12" s="268"/>
      <c r="I12" s="267" t="s">
        <v>23</v>
      </c>
      <c r="J12" s="92" t="str">
        <f>'Rekapitulace stavby'!AN8</f>
        <v>10.3.2017</v>
      </c>
      <c r="K12" s="41"/>
    </row>
    <row r="13" spans="1:70" s="1" customFormat="1" ht="10.9" customHeight="1">
      <c r="B13" s="37"/>
      <c r="C13" s="268"/>
      <c r="D13" s="268"/>
      <c r="E13" s="268"/>
      <c r="F13" s="268"/>
      <c r="G13" s="268"/>
      <c r="H13" s="268"/>
      <c r="I13" s="268"/>
      <c r="J13" s="268"/>
      <c r="K13" s="41"/>
    </row>
    <row r="14" spans="1:70" s="1" customFormat="1" ht="14.45" customHeight="1">
      <c r="B14" s="37"/>
      <c r="C14" s="268"/>
      <c r="D14" s="267" t="s">
        <v>25</v>
      </c>
      <c r="E14" s="268"/>
      <c r="F14" s="268"/>
      <c r="G14" s="268"/>
      <c r="H14" s="268"/>
      <c r="I14" s="267" t="s">
        <v>26</v>
      </c>
      <c r="J14" s="260" t="s">
        <v>5</v>
      </c>
      <c r="K14" s="41"/>
    </row>
    <row r="15" spans="1:70" s="1" customFormat="1" ht="18" customHeight="1">
      <c r="B15" s="37"/>
      <c r="C15" s="268"/>
      <c r="D15" s="268"/>
      <c r="E15" s="260" t="s">
        <v>27</v>
      </c>
      <c r="F15" s="268"/>
      <c r="G15" s="268"/>
      <c r="H15" s="268"/>
      <c r="I15" s="267" t="s">
        <v>28</v>
      </c>
      <c r="J15" s="260" t="s">
        <v>5</v>
      </c>
      <c r="K15" s="41"/>
    </row>
    <row r="16" spans="1:70" s="1" customFormat="1" ht="6.95" customHeight="1">
      <c r="B16" s="37"/>
      <c r="C16" s="268"/>
      <c r="D16" s="268"/>
      <c r="E16" s="268"/>
      <c r="F16" s="268"/>
      <c r="G16" s="268"/>
      <c r="H16" s="268"/>
      <c r="I16" s="268"/>
      <c r="J16" s="268"/>
      <c r="K16" s="41"/>
    </row>
    <row r="17" spans="2:11" s="1" customFormat="1" ht="14.45" customHeight="1">
      <c r="B17" s="37"/>
      <c r="C17" s="268"/>
      <c r="D17" s="267" t="s">
        <v>29</v>
      </c>
      <c r="E17" s="268"/>
      <c r="F17" s="268"/>
      <c r="G17" s="268"/>
      <c r="H17" s="268"/>
      <c r="I17" s="267" t="s">
        <v>26</v>
      </c>
      <c r="J17" s="260" t="str">
        <f>IF('Rekapitulace stavby'!AN13="Vyplň údaj","",IF('Rekapitulace stavby'!AN13="","",'Rekapitulace stavby'!AN13))</f>
        <v/>
      </c>
      <c r="K17" s="41"/>
    </row>
    <row r="18" spans="2:11" s="1" customFormat="1" ht="18" customHeight="1">
      <c r="B18" s="37"/>
      <c r="C18" s="268"/>
      <c r="D18" s="268"/>
      <c r="E18" s="260" t="str">
        <f>IF('Rekapitulace stavby'!E14="Vyplň údaj","",IF('Rekapitulace stavby'!E14="","",'Rekapitulace stavby'!E14))</f>
        <v xml:space="preserve"> </v>
      </c>
      <c r="F18" s="268"/>
      <c r="G18" s="268"/>
      <c r="H18" s="268"/>
      <c r="I18" s="267" t="s">
        <v>28</v>
      </c>
      <c r="J18" s="260" t="str">
        <f>IF('Rekapitulace stavby'!AN14="Vyplň údaj","",IF('Rekapitulace stavby'!AN14="","",'Rekapitulace stavby'!AN14))</f>
        <v/>
      </c>
      <c r="K18" s="41"/>
    </row>
    <row r="19" spans="2:11" s="1" customFormat="1" ht="6.95" customHeight="1">
      <c r="B19" s="37"/>
      <c r="C19" s="268"/>
      <c r="D19" s="268"/>
      <c r="E19" s="268"/>
      <c r="F19" s="268"/>
      <c r="G19" s="268"/>
      <c r="H19" s="268"/>
      <c r="I19" s="268"/>
      <c r="J19" s="268"/>
      <c r="K19" s="41"/>
    </row>
    <row r="20" spans="2:11" s="1" customFormat="1" ht="14.45" customHeight="1">
      <c r="B20" s="37"/>
      <c r="C20" s="268"/>
      <c r="D20" s="267" t="s">
        <v>30</v>
      </c>
      <c r="E20" s="268"/>
      <c r="F20" s="268"/>
      <c r="G20" s="268"/>
      <c r="H20" s="268"/>
      <c r="I20" s="267" t="s">
        <v>26</v>
      </c>
      <c r="J20" s="260" t="s">
        <v>5</v>
      </c>
      <c r="K20" s="41"/>
    </row>
    <row r="21" spans="2:11" s="1" customFormat="1" ht="18" customHeight="1">
      <c r="B21" s="37"/>
      <c r="C21" s="268"/>
      <c r="D21" s="268"/>
      <c r="E21" s="260" t="s">
        <v>31</v>
      </c>
      <c r="F21" s="268"/>
      <c r="G21" s="268"/>
      <c r="H21" s="268"/>
      <c r="I21" s="267" t="s">
        <v>28</v>
      </c>
      <c r="J21" s="260" t="s">
        <v>5</v>
      </c>
      <c r="K21" s="41"/>
    </row>
    <row r="22" spans="2:11" s="1" customFormat="1" ht="6.95" customHeight="1">
      <c r="B22" s="37"/>
      <c r="C22" s="268"/>
      <c r="D22" s="268"/>
      <c r="E22" s="268"/>
      <c r="F22" s="268"/>
      <c r="G22" s="268"/>
      <c r="H22" s="268"/>
      <c r="I22" s="268"/>
      <c r="J22" s="268"/>
      <c r="K22" s="41"/>
    </row>
    <row r="23" spans="2:11" s="1" customFormat="1" ht="14.45" customHeight="1">
      <c r="B23" s="37"/>
      <c r="C23" s="268"/>
      <c r="D23" s="267" t="s">
        <v>33</v>
      </c>
      <c r="E23" s="268"/>
      <c r="F23" s="268"/>
      <c r="G23" s="268"/>
      <c r="H23" s="268"/>
      <c r="I23" s="268"/>
      <c r="J23" s="268"/>
      <c r="K23" s="41"/>
    </row>
    <row r="24" spans="2:11" s="6" customFormat="1" ht="22.5" customHeight="1">
      <c r="B24" s="93"/>
      <c r="C24" s="94"/>
      <c r="D24" s="94"/>
      <c r="E24" s="343" t="s">
        <v>5</v>
      </c>
      <c r="F24" s="343"/>
      <c r="G24" s="343"/>
      <c r="H24" s="343"/>
      <c r="I24" s="94"/>
      <c r="J24" s="94"/>
      <c r="K24" s="95"/>
    </row>
    <row r="25" spans="2:11" s="1" customFormat="1" ht="6.95" customHeight="1">
      <c r="B25" s="37"/>
      <c r="C25" s="268"/>
      <c r="D25" s="268"/>
      <c r="E25" s="268"/>
      <c r="F25" s="268"/>
      <c r="G25" s="268"/>
      <c r="H25" s="268"/>
      <c r="I25" s="268"/>
      <c r="J25" s="268"/>
      <c r="K25" s="41"/>
    </row>
    <row r="26" spans="2:11" s="1" customFormat="1" ht="6.95" customHeight="1">
      <c r="B26" s="37"/>
      <c r="C26" s="268"/>
      <c r="D26" s="62"/>
      <c r="E26" s="62"/>
      <c r="F26" s="62"/>
      <c r="G26" s="62"/>
      <c r="H26" s="62"/>
      <c r="I26" s="62"/>
      <c r="J26" s="62"/>
      <c r="K26" s="96"/>
    </row>
    <row r="27" spans="2:11" s="1" customFormat="1" ht="25.35" customHeight="1">
      <c r="B27" s="37"/>
      <c r="C27" s="268"/>
      <c r="D27" s="97" t="s">
        <v>34</v>
      </c>
      <c r="E27" s="268"/>
      <c r="F27" s="268"/>
      <c r="G27" s="268"/>
      <c r="H27" s="268"/>
      <c r="I27" s="268"/>
      <c r="J27" s="98">
        <f>ROUND(J89,2)</f>
        <v>0</v>
      </c>
      <c r="K27" s="41"/>
    </row>
    <row r="28" spans="2:11" s="1" customFormat="1" ht="6.95" customHeight="1">
      <c r="B28" s="37"/>
      <c r="C28" s="268"/>
      <c r="D28" s="62"/>
      <c r="E28" s="62"/>
      <c r="F28" s="62"/>
      <c r="G28" s="62"/>
      <c r="H28" s="62"/>
      <c r="I28" s="62"/>
      <c r="J28" s="62"/>
      <c r="K28" s="96"/>
    </row>
    <row r="29" spans="2:11" s="1" customFormat="1" ht="14.45" customHeight="1">
      <c r="B29" s="37"/>
      <c r="C29" s="268"/>
      <c r="D29" s="268"/>
      <c r="E29" s="268"/>
      <c r="F29" s="262" t="s">
        <v>36</v>
      </c>
      <c r="G29" s="268"/>
      <c r="H29" s="268"/>
      <c r="I29" s="262" t="s">
        <v>35</v>
      </c>
      <c r="J29" s="262" t="s">
        <v>37</v>
      </c>
      <c r="K29" s="41"/>
    </row>
    <row r="30" spans="2:11" s="1" customFormat="1" ht="14.45" customHeight="1">
      <c r="B30" s="37"/>
      <c r="C30" s="268"/>
      <c r="D30" s="264" t="s">
        <v>38</v>
      </c>
      <c r="E30" s="264" t="s">
        <v>39</v>
      </c>
      <c r="F30" s="99">
        <f>ROUND(SUM(BE89:BE315), 2)</f>
        <v>0</v>
      </c>
      <c r="G30" s="268"/>
      <c r="H30" s="268"/>
      <c r="I30" s="100">
        <v>0.21</v>
      </c>
      <c r="J30" s="99">
        <f>ROUND(ROUND((SUM(BE89:BE315)), 2)*I30, 2)</f>
        <v>0</v>
      </c>
      <c r="K30" s="41"/>
    </row>
    <row r="31" spans="2:11" s="1" customFormat="1" ht="14.45" customHeight="1">
      <c r="B31" s="37"/>
      <c r="C31" s="268"/>
      <c r="D31" s="268"/>
      <c r="E31" s="264" t="s">
        <v>40</v>
      </c>
      <c r="F31" s="99">
        <f>ROUND(SUM(BF89:BF315), 2)</f>
        <v>0</v>
      </c>
      <c r="G31" s="268"/>
      <c r="H31" s="268"/>
      <c r="I31" s="100">
        <v>0.15</v>
      </c>
      <c r="J31" s="99">
        <f>ROUND(ROUND((SUM(BF89:BF315)), 2)*I31, 2)</f>
        <v>0</v>
      </c>
      <c r="K31" s="41"/>
    </row>
    <row r="32" spans="2:11" s="1" customFormat="1" ht="14.45" hidden="1" customHeight="1">
      <c r="B32" s="37"/>
      <c r="C32" s="38"/>
      <c r="D32" s="38"/>
      <c r="E32" s="44" t="s">
        <v>41</v>
      </c>
      <c r="F32" s="99">
        <f>ROUND(SUM(BG89:BG315), 2)</f>
        <v>0</v>
      </c>
      <c r="G32" s="38"/>
      <c r="H32" s="38"/>
      <c r="I32" s="100">
        <v>0.21</v>
      </c>
      <c r="J32" s="99">
        <v>0</v>
      </c>
      <c r="K32" s="41"/>
    </row>
    <row r="33" spans="2:11" s="1" customFormat="1" ht="14.45" hidden="1" customHeight="1">
      <c r="B33" s="37"/>
      <c r="C33" s="38"/>
      <c r="D33" s="38"/>
      <c r="E33" s="44" t="s">
        <v>42</v>
      </c>
      <c r="F33" s="99">
        <f>ROUND(SUM(BH89:BH315), 2)</f>
        <v>0</v>
      </c>
      <c r="G33" s="38"/>
      <c r="H33" s="38"/>
      <c r="I33" s="100">
        <v>0.15</v>
      </c>
      <c r="J33" s="99">
        <v>0</v>
      </c>
      <c r="K33" s="41"/>
    </row>
    <row r="34" spans="2:11" s="1" customFormat="1" ht="14.45" hidden="1" customHeight="1">
      <c r="B34" s="37"/>
      <c r="C34" s="38"/>
      <c r="D34" s="38"/>
      <c r="E34" s="44" t="s">
        <v>43</v>
      </c>
      <c r="F34" s="99">
        <f>ROUND(SUM(BI89:BI315), 2)</f>
        <v>0</v>
      </c>
      <c r="G34" s="38"/>
      <c r="H34" s="38"/>
      <c r="I34" s="100">
        <v>0</v>
      </c>
      <c r="J34" s="99">
        <v>0</v>
      </c>
      <c r="K34" s="41"/>
    </row>
    <row r="35" spans="2:11" s="1" customFormat="1" ht="6.95" customHeight="1">
      <c r="B35" s="37"/>
      <c r="C35" s="268"/>
      <c r="D35" s="268"/>
      <c r="E35" s="268"/>
      <c r="F35" s="268"/>
      <c r="G35" s="268"/>
      <c r="H35" s="268"/>
      <c r="I35" s="268"/>
      <c r="J35" s="268"/>
      <c r="K35" s="41"/>
    </row>
    <row r="36" spans="2:11" s="1" customFormat="1" ht="25.35" customHeight="1">
      <c r="B36" s="37"/>
      <c r="C36" s="101"/>
      <c r="D36" s="102" t="s">
        <v>44</v>
      </c>
      <c r="E36" s="65"/>
      <c r="F36" s="65"/>
      <c r="G36" s="103" t="s">
        <v>45</v>
      </c>
      <c r="H36" s="104" t="s">
        <v>46</v>
      </c>
      <c r="I36" s="65"/>
      <c r="J36" s="105">
        <f>SUM(J27:J34)</f>
        <v>0</v>
      </c>
      <c r="K36" s="106"/>
    </row>
    <row r="37" spans="2:11" s="1" customFormat="1" ht="14.45" customHeight="1">
      <c r="B37" s="51"/>
      <c r="C37" s="52"/>
      <c r="D37" s="52"/>
      <c r="E37" s="52"/>
      <c r="F37" s="52"/>
      <c r="G37" s="52"/>
      <c r="H37" s="52"/>
      <c r="I37" s="52"/>
      <c r="J37" s="52"/>
      <c r="K37" s="53"/>
    </row>
    <row r="41" spans="2:11" s="1" customFormat="1" ht="6.95" customHeight="1">
      <c r="B41" s="54"/>
      <c r="C41" s="55"/>
      <c r="D41" s="55"/>
      <c r="E41" s="55"/>
      <c r="F41" s="55"/>
      <c r="G41" s="55"/>
      <c r="H41" s="55"/>
      <c r="I41" s="55"/>
      <c r="J41" s="55"/>
      <c r="K41" s="107"/>
    </row>
    <row r="42" spans="2:11" s="1" customFormat="1" ht="36.950000000000003" customHeight="1">
      <c r="B42" s="37"/>
      <c r="C42" s="29" t="s">
        <v>87</v>
      </c>
      <c r="D42" s="268"/>
      <c r="E42" s="268"/>
      <c r="F42" s="268"/>
      <c r="G42" s="268"/>
      <c r="H42" s="268"/>
      <c r="I42" s="268"/>
      <c r="J42" s="268"/>
      <c r="K42" s="41"/>
    </row>
    <row r="43" spans="2:11" s="1" customFormat="1" ht="6.95" customHeight="1">
      <c r="B43" s="37"/>
      <c r="C43" s="268"/>
      <c r="D43" s="268"/>
      <c r="E43" s="268"/>
      <c r="F43" s="268"/>
      <c r="G43" s="268"/>
      <c r="H43" s="268"/>
      <c r="I43" s="268"/>
      <c r="J43" s="268"/>
      <c r="K43" s="41"/>
    </row>
    <row r="44" spans="2:11" s="1" customFormat="1" ht="14.45" customHeight="1">
      <c r="B44" s="37"/>
      <c r="C44" s="267" t="s">
        <v>17</v>
      </c>
      <c r="D44" s="268"/>
      <c r="E44" s="268"/>
      <c r="F44" s="268"/>
      <c r="G44" s="268"/>
      <c r="H44" s="268"/>
      <c r="I44" s="268"/>
      <c r="J44" s="268"/>
      <c r="K44" s="41"/>
    </row>
    <row r="45" spans="2:11" s="1" customFormat="1" ht="22.5" customHeight="1">
      <c r="B45" s="37"/>
      <c r="C45" s="268"/>
      <c r="D45" s="268"/>
      <c r="E45" s="351" t="str">
        <f>E7</f>
        <v>Rekonstrukce chodníku ul. Sokolská - Union</v>
      </c>
      <c r="F45" s="352"/>
      <c r="G45" s="352"/>
      <c r="H45" s="352"/>
      <c r="I45" s="268"/>
      <c r="J45" s="268"/>
      <c r="K45" s="41"/>
    </row>
    <row r="46" spans="2:11" s="1" customFormat="1" ht="14.45" customHeight="1">
      <c r="B46" s="37"/>
      <c r="C46" s="267" t="s">
        <v>85</v>
      </c>
      <c r="D46" s="268"/>
      <c r="E46" s="268"/>
      <c r="F46" s="268"/>
      <c r="G46" s="268"/>
      <c r="H46" s="268"/>
      <c r="I46" s="268"/>
      <c r="J46" s="268"/>
      <c r="K46" s="41"/>
    </row>
    <row r="47" spans="2:11" s="1" customFormat="1" ht="23.25" customHeight="1">
      <c r="B47" s="37"/>
      <c r="C47" s="268"/>
      <c r="D47" s="268"/>
      <c r="E47" s="353" t="str">
        <f>E9</f>
        <v>101 - SOP 101 - Chodník</v>
      </c>
      <c r="F47" s="354"/>
      <c r="G47" s="354"/>
      <c r="H47" s="354"/>
      <c r="I47" s="268"/>
      <c r="J47" s="268"/>
      <c r="K47" s="41"/>
    </row>
    <row r="48" spans="2:11" s="1" customFormat="1" ht="6.95" customHeight="1">
      <c r="B48" s="37"/>
      <c r="C48" s="268"/>
      <c r="D48" s="268"/>
      <c r="E48" s="268"/>
      <c r="F48" s="268"/>
      <c r="G48" s="268"/>
      <c r="H48" s="268"/>
      <c r="I48" s="268"/>
      <c r="J48" s="268"/>
      <c r="K48" s="41"/>
    </row>
    <row r="49" spans="2:47" s="1" customFormat="1" ht="18" customHeight="1">
      <c r="B49" s="37"/>
      <c r="C49" s="267" t="s">
        <v>21</v>
      </c>
      <c r="D49" s="268"/>
      <c r="E49" s="268"/>
      <c r="F49" s="260" t="str">
        <f>F12</f>
        <v xml:space="preserve"> </v>
      </c>
      <c r="G49" s="268"/>
      <c r="H49" s="268"/>
      <c r="I49" s="267" t="s">
        <v>23</v>
      </c>
      <c r="J49" s="92" t="str">
        <f>IF(J12="","",J12)</f>
        <v>10.3.2017</v>
      </c>
      <c r="K49" s="41"/>
    </row>
    <row r="50" spans="2:47" s="1" customFormat="1" ht="6.95" customHeight="1">
      <c r="B50" s="37"/>
      <c r="C50" s="268"/>
      <c r="D50" s="268"/>
      <c r="E50" s="268"/>
      <c r="F50" s="268"/>
      <c r="G50" s="268"/>
      <c r="H50" s="268"/>
      <c r="I50" s="268"/>
      <c r="J50" s="268"/>
      <c r="K50" s="41"/>
    </row>
    <row r="51" spans="2:47" s="1" customFormat="1" ht="15">
      <c r="B51" s="37"/>
      <c r="C51" s="267" t="s">
        <v>25</v>
      </c>
      <c r="D51" s="268"/>
      <c r="E51" s="268"/>
      <c r="F51" s="260" t="str">
        <f>E15</f>
        <v>Město Česká Lípa</v>
      </c>
      <c r="G51" s="268"/>
      <c r="H51" s="268"/>
      <c r="I51" s="267" t="s">
        <v>30</v>
      </c>
      <c r="J51" s="260" t="str">
        <f>E21</f>
        <v>Ing. Jaroslav Karel</v>
      </c>
      <c r="K51" s="41"/>
    </row>
    <row r="52" spans="2:47" s="1" customFormat="1" ht="14.45" customHeight="1">
      <c r="B52" s="37"/>
      <c r="C52" s="267" t="s">
        <v>29</v>
      </c>
      <c r="D52" s="268"/>
      <c r="E52" s="268"/>
      <c r="F52" s="260" t="str">
        <f>IF(E18="","",E18)</f>
        <v xml:space="preserve"> </v>
      </c>
      <c r="G52" s="268"/>
      <c r="H52" s="268"/>
      <c r="I52" s="268"/>
      <c r="J52" s="268"/>
      <c r="K52" s="41"/>
    </row>
    <row r="53" spans="2:47" s="1" customFormat="1" ht="10.35" customHeight="1">
      <c r="B53" s="37"/>
      <c r="C53" s="268"/>
      <c r="D53" s="268"/>
      <c r="E53" s="268"/>
      <c r="F53" s="268"/>
      <c r="G53" s="268"/>
      <c r="H53" s="268"/>
      <c r="I53" s="268"/>
      <c r="J53" s="268"/>
      <c r="K53" s="41"/>
    </row>
    <row r="54" spans="2:47" s="1" customFormat="1" ht="29.25" customHeight="1">
      <c r="B54" s="37"/>
      <c r="C54" s="108" t="s">
        <v>88</v>
      </c>
      <c r="D54" s="101"/>
      <c r="E54" s="101"/>
      <c r="F54" s="101"/>
      <c r="G54" s="101"/>
      <c r="H54" s="101"/>
      <c r="I54" s="101"/>
      <c r="J54" s="109" t="s">
        <v>89</v>
      </c>
      <c r="K54" s="110"/>
    </row>
    <row r="55" spans="2:47" s="1" customFormat="1" ht="10.35" customHeight="1">
      <c r="B55" s="37"/>
      <c r="C55" s="268"/>
      <c r="D55" s="268"/>
      <c r="E55" s="268"/>
      <c r="F55" s="268"/>
      <c r="G55" s="268"/>
      <c r="H55" s="268"/>
      <c r="I55" s="268"/>
      <c r="J55" s="268"/>
      <c r="K55" s="41"/>
    </row>
    <row r="56" spans="2:47" s="1" customFormat="1" ht="29.25" customHeight="1">
      <c r="B56" s="37"/>
      <c r="C56" s="111" t="s">
        <v>90</v>
      </c>
      <c r="D56" s="268"/>
      <c r="E56" s="268"/>
      <c r="F56" s="268"/>
      <c r="G56" s="268"/>
      <c r="H56" s="268"/>
      <c r="I56" s="268"/>
      <c r="J56" s="98">
        <f>J89</f>
        <v>0</v>
      </c>
      <c r="K56" s="41"/>
      <c r="AU56" s="23" t="s">
        <v>91</v>
      </c>
    </row>
    <row r="57" spans="2:47" s="7" customFormat="1" ht="24.95" customHeight="1">
      <c r="B57" s="112"/>
      <c r="C57" s="113"/>
      <c r="D57" s="114" t="s">
        <v>92</v>
      </c>
      <c r="E57" s="115"/>
      <c r="F57" s="115"/>
      <c r="G57" s="115"/>
      <c r="H57" s="115"/>
      <c r="I57" s="115"/>
      <c r="J57" s="116">
        <f>J90</f>
        <v>0</v>
      </c>
      <c r="K57" s="117"/>
    </row>
    <row r="58" spans="2:47" s="8" customFormat="1" ht="19.899999999999999" customHeight="1">
      <c r="B58" s="118"/>
      <c r="C58" s="119"/>
      <c r="D58" s="120" t="s">
        <v>93</v>
      </c>
      <c r="E58" s="121"/>
      <c r="F58" s="121"/>
      <c r="G58" s="121"/>
      <c r="H58" s="121"/>
      <c r="I58" s="121"/>
      <c r="J58" s="122">
        <f>J91</f>
        <v>0</v>
      </c>
      <c r="K58" s="123"/>
    </row>
    <row r="59" spans="2:47" s="8" customFormat="1" ht="19.899999999999999" customHeight="1">
      <c r="B59" s="118"/>
      <c r="C59" s="119"/>
      <c r="D59" s="120" t="s">
        <v>94</v>
      </c>
      <c r="E59" s="121"/>
      <c r="F59" s="121"/>
      <c r="G59" s="121"/>
      <c r="H59" s="121"/>
      <c r="I59" s="121"/>
      <c r="J59" s="122">
        <f>J170</f>
        <v>0</v>
      </c>
      <c r="K59" s="123"/>
    </row>
    <row r="60" spans="2:47" s="8" customFormat="1" ht="19.899999999999999" customHeight="1">
      <c r="B60" s="118"/>
      <c r="C60" s="119"/>
      <c r="D60" s="120" t="s">
        <v>95</v>
      </c>
      <c r="E60" s="121"/>
      <c r="F60" s="121"/>
      <c r="G60" s="121"/>
      <c r="H60" s="121"/>
      <c r="I60" s="121"/>
      <c r="J60" s="122">
        <f>J174</f>
        <v>0</v>
      </c>
      <c r="K60" s="123"/>
    </row>
    <row r="61" spans="2:47" s="8" customFormat="1" ht="19.899999999999999" customHeight="1">
      <c r="B61" s="118"/>
      <c r="C61" s="119"/>
      <c r="D61" s="120" t="s">
        <v>96</v>
      </c>
      <c r="E61" s="121"/>
      <c r="F61" s="121"/>
      <c r="G61" s="121"/>
      <c r="H61" s="121"/>
      <c r="I61" s="121"/>
      <c r="J61" s="122">
        <f>J214</f>
        <v>0</v>
      </c>
      <c r="K61" s="123"/>
    </row>
    <row r="62" spans="2:47" s="8" customFormat="1" ht="19.899999999999999" customHeight="1">
      <c r="B62" s="118"/>
      <c r="C62" s="119"/>
      <c r="D62" s="120" t="s">
        <v>97</v>
      </c>
      <c r="E62" s="121"/>
      <c r="F62" s="121"/>
      <c r="G62" s="121"/>
      <c r="H62" s="121"/>
      <c r="I62" s="121"/>
      <c r="J62" s="122">
        <f>J231</f>
        <v>0</v>
      </c>
      <c r="K62" s="123"/>
    </row>
    <row r="63" spans="2:47" s="8" customFormat="1" ht="19.899999999999999" customHeight="1">
      <c r="B63" s="118"/>
      <c r="C63" s="119"/>
      <c r="D63" s="120" t="s">
        <v>98</v>
      </c>
      <c r="E63" s="121"/>
      <c r="F63" s="121"/>
      <c r="G63" s="121"/>
      <c r="H63" s="121"/>
      <c r="I63" s="121"/>
      <c r="J63" s="122">
        <f>J278</f>
        <v>0</v>
      </c>
      <c r="K63" s="123"/>
    </row>
    <row r="64" spans="2:47" s="8" customFormat="1" ht="19.899999999999999" customHeight="1">
      <c r="B64" s="118"/>
      <c r="C64" s="119"/>
      <c r="D64" s="120" t="s">
        <v>99</v>
      </c>
      <c r="E64" s="121"/>
      <c r="F64" s="121"/>
      <c r="G64" s="121"/>
      <c r="H64" s="121"/>
      <c r="I64" s="121"/>
      <c r="J64" s="122">
        <f>J297</f>
        <v>0</v>
      </c>
      <c r="K64" s="123"/>
    </row>
    <row r="65" spans="2:12" s="7" customFormat="1" ht="24.95" customHeight="1">
      <c r="B65" s="112"/>
      <c r="C65" s="113"/>
      <c r="D65" s="114" t="s">
        <v>100</v>
      </c>
      <c r="E65" s="115"/>
      <c r="F65" s="115"/>
      <c r="G65" s="115"/>
      <c r="H65" s="115"/>
      <c r="I65" s="115"/>
      <c r="J65" s="116">
        <f>J299</f>
        <v>0</v>
      </c>
      <c r="K65" s="117"/>
    </row>
    <row r="66" spans="2:12" s="8" customFormat="1" ht="19.899999999999999" customHeight="1">
      <c r="B66" s="118"/>
      <c r="C66" s="119"/>
      <c r="D66" s="120" t="s">
        <v>101</v>
      </c>
      <c r="E66" s="121"/>
      <c r="F66" s="121"/>
      <c r="G66" s="121"/>
      <c r="H66" s="121"/>
      <c r="I66" s="121"/>
      <c r="J66" s="122">
        <f>J300</f>
        <v>0</v>
      </c>
      <c r="K66" s="123"/>
    </row>
    <row r="67" spans="2:12" s="8" customFormat="1" ht="19.899999999999999" customHeight="1">
      <c r="B67" s="118"/>
      <c r="C67" s="119"/>
      <c r="D67" s="120" t="s">
        <v>102</v>
      </c>
      <c r="E67" s="121"/>
      <c r="F67" s="121"/>
      <c r="G67" s="121"/>
      <c r="H67" s="121"/>
      <c r="I67" s="121"/>
      <c r="J67" s="122">
        <f>J303</f>
        <v>0</v>
      </c>
      <c r="K67" s="123"/>
    </row>
    <row r="68" spans="2:12" s="8" customFormat="1" ht="19.899999999999999" customHeight="1">
      <c r="B68" s="118"/>
      <c r="C68" s="119"/>
      <c r="D68" s="120" t="s">
        <v>103</v>
      </c>
      <c r="E68" s="121"/>
      <c r="F68" s="121"/>
      <c r="G68" s="121"/>
      <c r="H68" s="121"/>
      <c r="I68" s="121"/>
      <c r="J68" s="122">
        <f>J305</f>
        <v>0</v>
      </c>
      <c r="K68" s="123"/>
    </row>
    <row r="69" spans="2:12" s="8" customFormat="1" ht="19.899999999999999" customHeight="1">
      <c r="B69" s="118"/>
      <c r="C69" s="119"/>
      <c r="D69" s="120" t="s">
        <v>104</v>
      </c>
      <c r="E69" s="121"/>
      <c r="F69" s="121"/>
      <c r="G69" s="121"/>
      <c r="H69" s="121"/>
      <c r="I69" s="121"/>
      <c r="J69" s="122">
        <f>J310</f>
        <v>0</v>
      </c>
      <c r="K69" s="123"/>
    </row>
    <row r="70" spans="2:12" s="1" customFormat="1" ht="21.75" customHeight="1">
      <c r="B70" s="37"/>
      <c r="C70" s="268"/>
      <c r="D70" s="268"/>
      <c r="E70" s="268"/>
      <c r="F70" s="268"/>
      <c r="G70" s="268"/>
      <c r="H70" s="268"/>
      <c r="I70" s="268"/>
      <c r="J70" s="268"/>
      <c r="K70" s="41"/>
    </row>
    <row r="71" spans="2:12" s="1" customFormat="1" ht="6.95" customHeight="1">
      <c r="B71" s="51"/>
      <c r="C71" s="52"/>
      <c r="D71" s="52"/>
      <c r="E71" s="52"/>
      <c r="F71" s="52"/>
      <c r="G71" s="52"/>
      <c r="H71" s="52"/>
      <c r="I71" s="52"/>
      <c r="J71" s="52"/>
      <c r="K71" s="53"/>
    </row>
    <row r="75" spans="2:12" s="1" customFormat="1" ht="6.95" customHeight="1">
      <c r="B75" s="54"/>
      <c r="C75" s="55"/>
      <c r="D75" s="55"/>
      <c r="E75" s="55"/>
      <c r="F75" s="55"/>
      <c r="G75" s="55"/>
      <c r="H75" s="55"/>
      <c r="I75" s="55"/>
      <c r="J75" s="55"/>
      <c r="K75" s="55"/>
      <c r="L75" s="37"/>
    </row>
    <row r="76" spans="2:12" s="1" customFormat="1" ht="36.950000000000003" customHeight="1">
      <c r="B76" s="37"/>
      <c r="C76" s="56" t="s">
        <v>105</v>
      </c>
      <c r="D76" s="266"/>
      <c r="E76" s="266"/>
      <c r="F76" s="266"/>
      <c r="G76" s="266"/>
      <c r="H76" s="266"/>
      <c r="I76" s="266"/>
      <c r="J76" s="266"/>
      <c r="K76" s="266"/>
      <c r="L76" s="37"/>
    </row>
    <row r="77" spans="2:12" s="1" customFormat="1" ht="6.95" customHeight="1">
      <c r="B77" s="37"/>
      <c r="C77" s="266"/>
      <c r="D77" s="266"/>
      <c r="E77" s="266"/>
      <c r="F77" s="266"/>
      <c r="G77" s="266"/>
      <c r="H77" s="266"/>
      <c r="I77" s="266"/>
      <c r="J77" s="266"/>
      <c r="K77" s="266"/>
      <c r="L77" s="37"/>
    </row>
    <row r="78" spans="2:12" s="1" customFormat="1" ht="14.45" customHeight="1">
      <c r="B78" s="37"/>
      <c r="C78" s="265" t="s">
        <v>17</v>
      </c>
      <c r="D78" s="266"/>
      <c r="E78" s="266"/>
      <c r="F78" s="266"/>
      <c r="G78" s="266"/>
      <c r="H78" s="266"/>
      <c r="I78" s="266"/>
      <c r="J78" s="266"/>
      <c r="K78" s="266"/>
      <c r="L78" s="37"/>
    </row>
    <row r="79" spans="2:12" s="1" customFormat="1" ht="22.5" customHeight="1">
      <c r="B79" s="37"/>
      <c r="C79" s="266"/>
      <c r="D79" s="266"/>
      <c r="E79" s="347" t="str">
        <f>E7</f>
        <v>Rekonstrukce chodníku ul. Sokolská - Union</v>
      </c>
      <c r="F79" s="348"/>
      <c r="G79" s="348"/>
      <c r="H79" s="348"/>
      <c r="I79" s="266"/>
      <c r="J79" s="266"/>
      <c r="K79" s="266"/>
      <c r="L79" s="37"/>
    </row>
    <row r="80" spans="2:12" s="1" customFormat="1" ht="14.45" customHeight="1">
      <c r="B80" s="37"/>
      <c r="C80" s="265" t="s">
        <v>85</v>
      </c>
      <c r="D80" s="266"/>
      <c r="E80" s="266"/>
      <c r="F80" s="266"/>
      <c r="G80" s="266"/>
      <c r="H80" s="266"/>
      <c r="I80" s="266"/>
      <c r="J80" s="266"/>
      <c r="K80" s="266"/>
      <c r="L80" s="37"/>
    </row>
    <row r="81" spans="2:65" s="1" customFormat="1" ht="23.25" customHeight="1">
      <c r="B81" s="37"/>
      <c r="C81" s="266"/>
      <c r="D81" s="266"/>
      <c r="E81" s="321" t="str">
        <f>E9</f>
        <v>101 - SOP 101 - Chodník</v>
      </c>
      <c r="F81" s="349"/>
      <c r="G81" s="349"/>
      <c r="H81" s="349"/>
      <c r="I81" s="266"/>
      <c r="J81" s="266"/>
      <c r="K81" s="266"/>
      <c r="L81" s="37"/>
    </row>
    <row r="82" spans="2:65" s="1" customFormat="1" ht="6.95" customHeight="1">
      <c r="B82" s="37"/>
      <c r="C82" s="266"/>
      <c r="D82" s="266"/>
      <c r="E82" s="266"/>
      <c r="F82" s="266"/>
      <c r="G82" s="266"/>
      <c r="H82" s="266"/>
      <c r="I82" s="266"/>
      <c r="J82" s="266"/>
      <c r="K82" s="266"/>
      <c r="L82" s="37"/>
    </row>
    <row r="83" spans="2:65" s="1" customFormat="1" ht="18" customHeight="1">
      <c r="B83" s="37"/>
      <c r="C83" s="265" t="s">
        <v>21</v>
      </c>
      <c r="D83" s="266"/>
      <c r="E83" s="266"/>
      <c r="F83" s="124" t="str">
        <f>F12</f>
        <v xml:space="preserve"> </v>
      </c>
      <c r="G83" s="266"/>
      <c r="H83" s="266"/>
      <c r="I83" s="265" t="s">
        <v>23</v>
      </c>
      <c r="J83" s="263" t="str">
        <f>IF(J12="","",J12)</f>
        <v>10.3.2017</v>
      </c>
      <c r="K83" s="266"/>
      <c r="L83" s="37"/>
    </row>
    <row r="84" spans="2:65" s="1" customFormat="1" ht="6.95" customHeight="1">
      <c r="B84" s="37"/>
      <c r="C84" s="266"/>
      <c r="D84" s="266"/>
      <c r="E84" s="266"/>
      <c r="F84" s="266"/>
      <c r="G84" s="266"/>
      <c r="H84" s="266"/>
      <c r="I84" s="266"/>
      <c r="J84" s="266"/>
      <c r="K84" s="266"/>
      <c r="L84" s="37"/>
    </row>
    <row r="85" spans="2:65" s="1" customFormat="1" ht="15">
      <c r="B85" s="37"/>
      <c r="C85" s="265" t="s">
        <v>25</v>
      </c>
      <c r="D85" s="266"/>
      <c r="E85" s="266"/>
      <c r="F85" s="124" t="str">
        <f>E15</f>
        <v>Město Česká Lípa</v>
      </c>
      <c r="G85" s="266"/>
      <c r="H85" s="266"/>
      <c r="I85" s="265" t="s">
        <v>30</v>
      </c>
      <c r="J85" s="124" t="str">
        <f>E21</f>
        <v>Ing. Jaroslav Karel</v>
      </c>
      <c r="K85" s="266"/>
      <c r="L85" s="37"/>
    </row>
    <row r="86" spans="2:65" s="1" customFormat="1" ht="14.45" customHeight="1">
      <c r="B86" s="37"/>
      <c r="C86" s="265" t="s">
        <v>29</v>
      </c>
      <c r="D86" s="266"/>
      <c r="E86" s="266"/>
      <c r="F86" s="124" t="str">
        <f>IF(E18="","",E18)</f>
        <v xml:space="preserve"> </v>
      </c>
      <c r="G86" s="266"/>
      <c r="H86" s="266"/>
      <c r="I86" s="266"/>
      <c r="J86" s="266"/>
      <c r="K86" s="266"/>
      <c r="L86" s="37"/>
    </row>
    <row r="87" spans="2:65" s="1" customFormat="1" ht="10.35" customHeight="1">
      <c r="B87" s="37"/>
      <c r="C87" s="266"/>
      <c r="D87" s="266"/>
      <c r="E87" s="266"/>
      <c r="F87" s="266"/>
      <c r="G87" s="266"/>
      <c r="H87" s="266"/>
      <c r="I87" s="266"/>
      <c r="J87" s="266"/>
      <c r="K87" s="266"/>
      <c r="L87" s="37"/>
    </row>
    <row r="88" spans="2:65" s="9" customFormat="1" ht="29.25" customHeight="1">
      <c r="B88" s="125"/>
      <c r="C88" s="126" t="s">
        <v>106</v>
      </c>
      <c r="D88" s="127" t="s">
        <v>53</v>
      </c>
      <c r="E88" s="127" t="s">
        <v>49</v>
      </c>
      <c r="F88" s="127" t="s">
        <v>107</v>
      </c>
      <c r="G88" s="127" t="s">
        <v>108</v>
      </c>
      <c r="H88" s="127" t="s">
        <v>109</v>
      </c>
      <c r="I88" s="128" t="s">
        <v>110</v>
      </c>
      <c r="J88" s="127" t="s">
        <v>89</v>
      </c>
      <c r="K88" s="129" t="s">
        <v>111</v>
      </c>
      <c r="L88" s="125"/>
      <c r="M88" s="67" t="s">
        <v>112</v>
      </c>
      <c r="N88" s="68" t="s">
        <v>38</v>
      </c>
      <c r="O88" s="68" t="s">
        <v>113</v>
      </c>
      <c r="P88" s="68" t="s">
        <v>114</v>
      </c>
      <c r="Q88" s="68" t="s">
        <v>115</v>
      </c>
      <c r="R88" s="68" t="s">
        <v>116</v>
      </c>
      <c r="S88" s="68" t="s">
        <v>117</v>
      </c>
      <c r="T88" s="69" t="s">
        <v>118</v>
      </c>
    </row>
    <row r="89" spans="2:65" s="1" customFormat="1" ht="29.25" customHeight="1">
      <c r="B89" s="37"/>
      <c r="C89" s="71" t="s">
        <v>90</v>
      </c>
      <c r="D89" s="266"/>
      <c r="E89" s="266"/>
      <c r="F89" s="266"/>
      <c r="G89" s="266"/>
      <c r="H89" s="266"/>
      <c r="I89" s="266"/>
      <c r="J89" s="130">
        <f>BK89</f>
        <v>0</v>
      </c>
      <c r="K89" s="266"/>
      <c r="L89" s="37"/>
      <c r="M89" s="70"/>
      <c r="N89" s="62"/>
      <c r="O89" s="62"/>
      <c r="P89" s="131">
        <f>P90+P299</f>
        <v>3710.1967920000006</v>
      </c>
      <c r="Q89" s="62"/>
      <c r="R89" s="131">
        <f>R90+R299</f>
        <v>1307.8660487000002</v>
      </c>
      <c r="S89" s="62"/>
      <c r="T89" s="132">
        <f>T90+T299</f>
        <v>1070.1037000000001</v>
      </c>
      <c r="AT89" s="23" t="s">
        <v>67</v>
      </c>
      <c r="AU89" s="23" t="s">
        <v>91</v>
      </c>
      <c r="BK89" s="133">
        <f>BK90+BK299</f>
        <v>0</v>
      </c>
    </row>
    <row r="90" spans="2:65" s="10" customFormat="1" ht="37.35" customHeight="1">
      <c r="B90" s="134"/>
      <c r="D90" s="135" t="s">
        <v>67</v>
      </c>
      <c r="E90" s="136" t="s">
        <v>119</v>
      </c>
      <c r="F90" s="136" t="s">
        <v>120</v>
      </c>
      <c r="J90" s="137">
        <f>BK90</f>
        <v>0</v>
      </c>
      <c r="L90" s="134"/>
      <c r="M90" s="138"/>
      <c r="N90" s="139"/>
      <c r="O90" s="139"/>
      <c r="P90" s="140">
        <f>P91+P170+P174+P214+P231+P278+P297</f>
        <v>3710.1967920000006</v>
      </c>
      <c r="Q90" s="139"/>
      <c r="R90" s="140">
        <f>R91+R170+R174+R214+R231+R278+R297</f>
        <v>1307.8660487000002</v>
      </c>
      <c r="S90" s="139"/>
      <c r="T90" s="141">
        <f>T91+T170+T174+T214+T231+T278+T297</f>
        <v>1070.1037000000001</v>
      </c>
      <c r="AR90" s="135" t="s">
        <v>76</v>
      </c>
      <c r="AT90" s="142" t="s">
        <v>67</v>
      </c>
      <c r="AU90" s="142" t="s">
        <v>68</v>
      </c>
      <c r="AY90" s="135" t="s">
        <v>121</v>
      </c>
      <c r="BK90" s="143">
        <f>BK91+BK170+BK174+BK214+BK231+BK278+BK297</f>
        <v>0</v>
      </c>
    </row>
    <row r="91" spans="2:65" s="10" customFormat="1" ht="19.899999999999999" customHeight="1">
      <c r="B91" s="134"/>
      <c r="D91" s="144" t="s">
        <v>67</v>
      </c>
      <c r="E91" s="145" t="s">
        <v>76</v>
      </c>
      <c r="F91" s="145" t="s">
        <v>122</v>
      </c>
      <c r="J91" s="146">
        <f>BK91</f>
        <v>0</v>
      </c>
      <c r="L91" s="134"/>
      <c r="M91" s="138"/>
      <c r="N91" s="139"/>
      <c r="O91" s="139"/>
      <c r="P91" s="140">
        <f>SUM(P92:P169)</f>
        <v>1019.4692700000001</v>
      </c>
      <c r="Q91" s="139"/>
      <c r="R91" s="140">
        <f>SUM(R92:R169)</f>
        <v>153.12175200000001</v>
      </c>
      <c r="S91" s="139"/>
      <c r="T91" s="141">
        <f>SUM(T92:T169)</f>
        <v>995.7527</v>
      </c>
      <c r="AR91" s="135" t="s">
        <v>76</v>
      </c>
      <c r="AT91" s="142" t="s">
        <v>67</v>
      </c>
      <c r="AU91" s="142" t="s">
        <v>76</v>
      </c>
      <c r="AY91" s="135" t="s">
        <v>121</v>
      </c>
      <c r="BK91" s="143">
        <f>SUM(BK92:BK169)</f>
        <v>0</v>
      </c>
    </row>
    <row r="92" spans="2:65" s="1" customFormat="1" ht="31.5" customHeight="1">
      <c r="B92" s="147"/>
      <c r="C92" s="384" t="s">
        <v>76</v>
      </c>
      <c r="D92" s="384" t="s">
        <v>123</v>
      </c>
      <c r="E92" s="385" t="s">
        <v>124</v>
      </c>
      <c r="F92" s="386" t="s">
        <v>125</v>
      </c>
      <c r="G92" s="387" t="s">
        <v>126</v>
      </c>
      <c r="H92" s="388">
        <v>3</v>
      </c>
      <c r="I92" s="148"/>
      <c r="J92" s="389">
        <f>ROUND(I92*H92,2)</f>
        <v>0</v>
      </c>
      <c r="K92" s="386" t="s">
        <v>127</v>
      </c>
      <c r="L92" s="37"/>
      <c r="M92" s="149" t="s">
        <v>5</v>
      </c>
      <c r="N92" s="150" t="s">
        <v>39</v>
      </c>
      <c r="O92" s="151">
        <v>0.49</v>
      </c>
      <c r="P92" s="151">
        <f>O92*H92</f>
        <v>1.47</v>
      </c>
      <c r="Q92" s="151">
        <v>0</v>
      </c>
      <c r="R92" s="151">
        <f>Q92*H92</f>
        <v>0</v>
      </c>
      <c r="S92" s="151">
        <v>0</v>
      </c>
      <c r="T92" s="152">
        <f>S92*H92</f>
        <v>0</v>
      </c>
      <c r="AR92" s="23" t="s">
        <v>128</v>
      </c>
      <c r="AT92" s="23" t="s">
        <v>123</v>
      </c>
      <c r="AU92" s="23" t="s">
        <v>78</v>
      </c>
      <c r="AY92" s="23" t="s">
        <v>121</v>
      </c>
      <c r="BE92" s="153">
        <f>IF(N92="základní",J92,0)</f>
        <v>0</v>
      </c>
      <c r="BF92" s="153">
        <f>IF(N92="snížená",J92,0)</f>
        <v>0</v>
      </c>
      <c r="BG92" s="153">
        <f>IF(N92="zákl. přenesená",J92,0)</f>
        <v>0</v>
      </c>
      <c r="BH92" s="153">
        <f>IF(N92="sníž. přenesená",J92,0)</f>
        <v>0</v>
      </c>
      <c r="BI92" s="153">
        <f>IF(N92="nulová",J92,0)</f>
        <v>0</v>
      </c>
      <c r="BJ92" s="23" t="s">
        <v>76</v>
      </c>
      <c r="BK92" s="153">
        <f>ROUND(I92*H92,2)</f>
        <v>0</v>
      </c>
      <c r="BL92" s="23" t="s">
        <v>128</v>
      </c>
      <c r="BM92" s="23" t="s">
        <v>129</v>
      </c>
    </row>
    <row r="93" spans="2:65" s="1" customFormat="1" ht="121.5" hidden="1">
      <c r="B93" s="37"/>
      <c r="D93" s="154" t="s">
        <v>130</v>
      </c>
      <c r="F93" s="155" t="s">
        <v>131</v>
      </c>
      <c r="L93" s="37"/>
      <c r="M93" s="156"/>
      <c r="N93" s="38"/>
      <c r="O93" s="38"/>
      <c r="P93" s="38"/>
      <c r="Q93" s="38"/>
      <c r="R93" s="38"/>
      <c r="S93" s="38"/>
      <c r="T93" s="64"/>
      <c r="AT93" s="23" t="s">
        <v>130</v>
      </c>
      <c r="AU93" s="23" t="s">
        <v>78</v>
      </c>
    </row>
    <row r="94" spans="2:65" s="1" customFormat="1" ht="31.5" customHeight="1">
      <c r="B94" s="147"/>
      <c r="C94" s="384" t="s">
        <v>78</v>
      </c>
      <c r="D94" s="384" t="s">
        <v>123</v>
      </c>
      <c r="E94" s="385" t="s">
        <v>132</v>
      </c>
      <c r="F94" s="386" t="s">
        <v>133</v>
      </c>
      <c r="G94" s="387" t="s">
        <v>126</v>
      </c>
      <c r="H94" s="388">
        <v>3</v>
      </c>
      <c r="I94" s="148"/>
      <c r="J94" s="389">
        <f>ROUND(I94*H94,2)</f>
        <v>0</v>
      </c>
      <c r="K94" s="386" t="s">
        <v>127</v>
      </c>
      <c r="L94" s="37"/>
      <c r="M94" s="149" t="s">
        <v>5</v>
      </c>
      <c r="N94" s="150" t="s">
        <v>39</v>
      </c>
      <c r="O94" s="151">
        <v>0.65900000000000003</v>
      </c>
      <c r="P94" s="151">
        <f>O94*H94</f>
        <v>1.9770000000000001</v>
      </c>
      <c r="Q94" s="151">
        <v>5.0000000000000002E-5</v>
      </c>
      <c r="R94" s="151">
        <f>Q94*H94</f>
        <v>1.5000000000000001E-4</v>
      </c>
      <c r="S94" s="151">
        <v>0</v>
      </c>
      <c r="T94" s="152">
        <f>S94*H94</f>
        <v>0</v>
      </c>
      <c r="AR94" s="23" t="s">
        <v>128</v>
      </c>
      <c r="AT94" s="23" t="s">
        <v>123</v>
      </c>
      <c r="AU94" s="23" t="s">
        <v>78</v>
      </c>
      <c r="AY94" s="23" t="s">
        <v>121</v>
      </c>
      <c r="BE94" s="153">
        <f>IF(N94="základní",J94,0)</f>
        <v>0</v>
      </c>
      <c r="BF94" s="153">
        <f>IF(N94="snížená",J94,0)</f>
        <v>0</v>
      </c>
      <c r="BG94" s="153">
        <f>IF(N94="zákl. přenesená",J94,0)</f>
        <v>0</v>
      </c>
      <c r="BH94" s="153">
        <f>IF(N94="sníž. přenesená",J94,0)</f>
        <v>0</v>
      </c>
      <c r="BI94" s="153">
        <f>IF(N94="nulová",J94,0)</f>
        <v>0</v>
      </c>
      <c r="BJ94" s="23" t="s">
        <v>76</v>
      </c>
      <c r="BK94" s="153">
        <f>ROUND(I94*H94,2)</f>
        <v>0</v>
      </c>
      <c r="BL94" s="23" t="s">
        <v>128</v>
      </c>
      <c r="BM94" s="23" t="s">
        <v>134</v>
      </c>
    </row>
    <row r="95" spans="2:65" s="1" customFormat="1" ht="108" hidden="1">
      <c r="B95" s="37"/>
      <c r="D95" s="154" t="s">
        <v>130</v>
      </c>
      <c r="F95" s="155" t="s">
        <v>135</v>
      </c>
      <c r="L95" s="37"/>
      <c r="M95" s="156"/>
      <c r="N95" s="38"/>
      <c r="O95" s="38"/>
      <c r="P95" s="38"/>
      <c r="Q95" s="38"/>
      <c r="R95" s="38"/>
      <c r="S95" s="38"/>
      <c r="T95" s="64"/>
      <c r="AT95" s="23" t="s">
        <v>130</v>
      </c>
      <c r="AU95" s="23" t="s">
        <v>78</v>
      </c>
    </row>
    <row r="96" spans="2:65" s="1" customFormat="1" ht="44.25" customHeight="1">
      <c r="B96" s="147"/>
      <c r="C96" s="384" t="s">
        <v>136</v>
      </c>
      <c r="D96" s="384" t="s">
        <v>123</v>
      </c>
      <c r="E96" s="385" t="s">
        <v>137</v>
      </c>
      <c r="F96" s="386" t="s">
        <v>138</v>
      </c>
      <c r="G96" s="387" t="s">
        <v>139</v>
      </c>
      <c r="H96" s="388">
        <v>29.2</v>
      </c>
      <c r="I96" s="148"/>
      <c r="J96" s="389">
        <f>ROUND(I96*H96,2)</f>
        <v>0</v>
      </c>
      <c r="K96" s="386" t="s">
        <v>127</v>
      </c>
      <c r="L96" s="37"/>
      <c r="M96" s="149" t="s">
        <v>5</v>
      </c>
      <c r="N96" s="150" t="s">
        <v>39</v>
      </c>
      <c r="O96" s="151">
        <v>0.25</v>
      </c>
      <c r="P96" s="151">
        <f>O96*H96</f>
        <v>7.3</v>
      </c>
      <c r="Q96" s="151">
        <v>0</v>
      </c>
      <c r="R96" s="151">
        <f>Q96*H96</f>
        <v>0</v>
      </c>
      <c r="S96" s="151">
        <v>0.28100000000000003</v>
      </c>
      <c r="T96" s="152">
        <f>S96*H96</f>
        <v>8.2052000000000014</v>
      </c>
      <c r="AR96" s="23" t="s">
        <v>128</v>
      </c>
      <c r="AT96" s="23" t="s">
        <v>123</v>
      </c>
      <c r="AU96" s="23" t="s">
        <v>78</v>
      </c>
      <c r="AY96" s="23" t="s">
        <v>121</v>
      </c>
      <c r="BE96" s="153">
        <f>IF(N96="základní",J96,0)</f>
        <v>0</v>
      </c>
      <c r="BF96" s="153">
        <f>IF(N96="snížená",J96,0)</f>
        <v>0</v>
      </c>
      <c r="BG96" s="153">
        <f>IF(N96="zákl. přenesená",J96,0)</f>
        <v>0</v>
      </c>
      <c r="BH96" s="153">
        <f>IF(N96="sníž. přenesená",J96,0)</f>
        <v>0</v>
      </c>
      <c r="BI96" s="153">
        <f>IF(N96="nulová",J96,0)</f>
        <v>0</v>
      </c>
      <c r="BJ96" s="23" t="s">
        <v>76</v>
      </c>
      <c r="BK96" s="153">
        <f>ROUND(I96*H96,2)</f>
        <v>0</v>
      </c>
      <c r="BL96" s="23" t="s">
        <v>128</v>
      </c>
      <c r="BM96" s="23" t="s">
        <v>140</v>
      </c>
    </row>
    <row r="97" spans="2:65" s="1" customFormat="1" ht="175.5" hidden="1">
      <c r="B97" s="37"/>
      <c r="D97" s="154" t="s">
        <v>130</v>
      </c>
      <c r="F97" s="155" t="s">
        <v>141</v>
      </c>
      <c r="L97" s="37"/>
      <c r="M97" s="156"/>
      <c r="N97" s="38"/>
      <c r="O97" s="38"/>
      <c r="P97" s="38"/>
      <c r="Q97" s="38"/>
      <c r="R97" s="38"/>
      <c r="S97" s="38"/>
      <c r="T97" s="64"/>
      <c r="AT97" s="23" t="s">
        <v>130</v>
      </c>
      <c r="AU97" s="23" t="s">
        <v>78</v>
      </c>
    </row>
    <row r="98" spans="2:65" s="1" customFormat="1" ht="44.25" customHeight="1">
      <c r="B98" s="147"/>
      <c r="C98" s="384" t="s">
        <v>128</v>
      </c>
      <c r="D98" s="384" t="s">
        <v>123</v>
      </c>
      <c r="E98" s="385" t="s">
        <v>142</v>
      </c>
      <c r="F98" s="386" t="s">
        <v>143</v>
      </c>
      <c r="G98" s="387" t="s">
        <v>139</v>
      </c>
      <c r="H98" s="388">
        <v>179.6</v>
      </c>
      <c r="I98" s="148"/>
      <c r="J98" s="389">
        <f>ROUND(I98*H98,2)</f>
        <v>0</v>
      </c>
      <c r="K98" s="386" t="s">
        <v>127</v>
      </c>
      <c r="L98" s="37"/>
      <c r="M98" s="149" t="s">
        <v>5</v>
      </c>
      <c r="N98" s="150" t="s">
        <v>39</v>
      </c>
      <c r="O98" s="151">
        <v>0.23</v>
      </c>
      <c r="P98" s="151">
        <f>O98*H98</f>
        <v>41.308</v>
      </c>
      <c r="Q98" s="151">
        <v>0</v>
      </c>
      <c r="R98" s="151">
        <f>Q98*H98</f>
        <v>0</v>
      </c>
      <c r="S98" s="151">
        <v>0.26</v>
      </c>
      <c r="T98" s="152">
        <f>S98*H98</f>
        <v>46.695999999999998</v>
      </c>
      <c r="AR98" s="23" t="s">
        <v>128</v>
      </c>
      <c r="AT98" s="23" t="s">
        <v>123</v>
      </c>
      <c r="AU98" s="23" t="s">
        <v>78</v>
      </c>
      <c r="AY98" s="23" t="s">
        <v>121</v>
      </c>
      <c r="BE98" s="153">
        <f>IF(N98="základní",J98,0)</f>
        <v>0</v>
      </c>
      <c r="BF98" s="153">
        <f>IF(N98="snížená",J98,0)</f>
        <v>0</v>
      </c>
      <c r="BG98" s="153">
        <f>IF(N98="zákl. přenesená",J98,0)</f>
        <v>0</v>
      </c>
      <c r="BH98" s="153">
        <f>IF(N98="sníž. přenesená",J98,0)</f>
        <v>0</v>
      </c>
      <c r="BI98" s="153">
        <f>IF(N98="nulová",J98,0)</f>
        <v>0</v>
      </c>
      <c r="BJ98" s="23" t="s">
        <v>76</v>
      </c>
      <c r="BK98" s="153">
        <f>ROUND(I98*H98,2)</f>
        <v>0</v>
      </c>
      <c r="BL98" s="23" t="s">
        <v>128</v>
      </c>
      <c r="BM98" s="23" t="s">
        <v>144</v>
      </c>
    </row>
    <row r="99" spans="2:65" s="1" customFormat="1" ht="175.5" hidden="1">
      <c r="B99" s="37"/>
      <c r="D99" s="154" t="s">
        <v>130</v>
      </c>
      <c r="F99" s="155" t="s">
        <v>141</v>
      </c>
      <c r="L99" s="37"/>
      <c r="M99" s="156"/>
      <c r="N99" s="38"/>
      <c r="O99" s="38"/>
      <c r="P99" s="38"/>
      <c r="Q99" s="38"/>
      <c r="R99" s="38"/>
      <c r="S99" s="38"/>
      <c r="T99" s="64"/>
      <c r="AT99" s="23" t="s">
        <v>130</v>
      </c>
      <c r="AU99" s="23" t="s">
        <v>78</v>
      </c>
    </row>
    <row r="100" spans="2:65" s="1" customFormat="1" ht="44.25" customHeight="1">
      <c r="B100" s="147"/>
      <c r="C100" s="384" t="s">
        <v>145</v>
      </c>
      <c r="D100" s="384" t="s">
        <v>123</v>
      </c>
      <c r="E100" s="385" t="s">
        <v>146</v>
      </c>
      <c r="F100" s="386" t="s">
        <v>147</v>
      </c>
      <c r="G100" s="387" t="s">
        <v>139</v>
      </c>
      <c r="H100" s="388">
        <v>1232.7</v>
      </c>
      <c r="I100" s="148"/>
      <c r="J100" s="389">
        <f>ROUND(I100*H100,2)</f>
        <v>0</v>
      </c>
      <c r="K100" s="386" t="s">
        <v>127</v>
      </c>
      <c r="L100" s="37"/>
      <c r="M100" s="149" t="s">
        <v>5</v>
      </c>
      <c r="N100" s="150" t="s">
        <v>39</v>
      </c>
      <c r="O100" s="151">
        <v>0.33100000000000002</v>
      </c>
      <c r="P100" s="151">
        <f>O100*H100</f>
        <v>408.02370000000002</v>
      </c>
      <c r="Q100" s="151">
        <v>0</v>
      </c>
      <c r="R100" s="151">
        <f>Q100*H100</f>
        <v>0</v>
      </c>
      <c r="S100" s="151">
        <v>0.625</v>
      </c>
      <c r="T100" s="152">
        <f>S100*H100</f>
        <v>770.4375</v>
      </c>
      <c r="AR100" s="23" t="s">
        <v>128</v>
      </c>
      <c r="AT100" s="23" t="s">
        <v>123</v>
      </c>
      <c r="AU100" s="23" t="s">
        <v>78</v>
      </c>
      <c r="AY100" s="23" t="s">
        <v>121</v>
      </c>
      <c r="BE100" s="153">
        <f>IF(N100="základní",J100,0)</f>
        <v>0</v>
      </c>
      <c r="BF100" s="153">
        <f>IF(N100="snížená",J100,0)</f>
        <v>0</v>
      </c>
      <c r="BG100" s="153">
        <f>IF(N100="zákl. přenesená",J100,0)</f>
        <v>0</v>
      </c>
      <c r="BH100" s="153">
        <f>IF(N100="sníž. přenesená",J100,0)</f>
        <v>0</v>
      </c>
      <c r="BI100" s="153">
        <f>IF(N100="nulová",J100,0)</f>
        <v>0</v>
      </c>
      <c r="BJ100" s="23" t="s">
        <v>76</v>
      </c>
      <c r="BK100" s="153">
        <f>ROUND(I100*H100,2)</f>
        <v>0</v>
      </c>
      <c r="BL100" s="23" t="s">
        <v>128</v>
      </c>
      <c r="BM100" s="23" t="s">
        <v>148</v>
      </c>
    </row>
    <row r="101" spans="2:65" s="1" customFormat="1" ht="175.5" hidden="1">
      <c r="B101" s="37"/>
      <c r="D101" s="157" t="s">
        <v>130</v>
      </c>
      <c r="F101" s="158" t="s">
        <v>149</v>
      </c>
      <c r="L101" s="37"/>
      <c r="M101" s="156"/>
      <c r="N101" s="38"/>
      <c r="O101" s="38"/>
      <c r="P101" s="38"/>
      <c r="Q101" s="38"/>
      <c r="R101" s="38"/>
      <c r="S101" s="38"/>
      <c r="T101" s="64"/>
      <c r="AT101" s="23" t="s">
        <v>130</v>
      </c>
      <c r="AU101" s="23" t="s">
        <v>78</v>
      </c>
    </row>
    <row r="102" spans="2:65" s="11" customFormat="1">
      <c r="B102" s="159"/>
      <c r="C102" s="390"/>
      <c r="D102" s="391" t="s">
        <v>150</v>
      </c>
      <c r="E102" s="392" t="s">
        <v>5</v>
      </c>
      <c r="F102" s="393" t="s">
        <v>151</v>
      </c>
      <c r="G102" s="390"/>
      <c r="H102" s="394">
        <v>1232.7</v>
      </c>
      <c r="I102" s="423"/>
      <c r="J102" s="390"/>
      <c r="K102" s="390"/>
      <c r="L102" s="159"/>
      <c r="M102" s="160"/>
      <c r="N102" s="161"/>
      <c r="O102" s="161"/>
      <c r="P102" s="161"/>
      <c r="Q102" s="161"/>
      <c r="R102" s="161"/>
      <c r="S102" s="161"/>
      <c r="T102" s="162"/>
      <c r="AT102" s="163" t="s">
        <v>150</v>
      </c>
      <c r="AU102" s="163" t="s">
        <v>78</v>
      </c>
      <c r="AV102" s="11" t="s">
        <v>78</v>
      </c>
      <c r="AW102" s="11" t="s">
        <v>32</v>
      </c>
      <c r="AX102" s="11" t="s">
        <v>76</v>
      </c>
      <c r="AY102" s="163" t="s">
        <v>121</v>
      </c>
    </row>
    <row r="103" spans="2:65" s="1" customFormat="1" ht="44.25" customHeight="1">
      <c r="B103" s="147"/>
      <c r="C103" s="384" t="s">
        <v>152</v>
      </c>
      <c r="D103" s="384" t="s">
        <v>123</v>
      </c>
      <c r="E103" s="385" t="s">
        <v>153</v>
      </c>
      <c r="F103" s="386" t="s">
        <v>154</v>
      </c>
      <c r="G103" s="387" t="s">
        <v>139</v>
      </c>
      <c r="H103" s="388">
        <v>774</v>
      </c>
      <c r="I103" s="148"/>
      <c r="J103" s="389">
        <f>ROUND(I103*H103,2)</f>
        <v>0</v>
      </c>
      <c r="K103" s="386" t="s">
        <v>127</v>
      </c>
      <c r="L103" s="37"/>
      <c r="M103" s="149" t="s">
        <v>5</v>
      </c>
      <c r="N103" s="150" t="s">
        <v>39</v>
      </c>
      <c r="O103" s="151">
        <v>5.7000000000000002E-2</v>
      </c>
      <c r="P103" s="151">
        <f>O103*H103</f>
        <v>44.118000000000002</v>
      </c>
      <c r="Q103" s="151">
        <v>0</v>
      </c>
      <c r="R103" s="151">
        <f>Q103*H103</f>
        <v>0</v>
      </c>
      <c r="S103" s="151">
        <v>9.8000000000000004E-2</v>
      </c>
      <c r="T103" s="152">
        <f>S103*H103</f>
        <v>75.852000000000004</v>
      </c>
      <c r="AR103" s="23" t="s">
        <v>128</v>
      </c>
      <c r="AT103" s="23" t="s">
        <v>123</v>
      </c>
      <c r="AU103" s="23" t="s">
        <v>78</v>
      </c>
      <c r="AY103" s="23" t="s">
        <v>121</v>
      </c>
      <c r="BE103" s="153">
        <f>IF(N103="základní",J103,0)</f>
        <v>0</v>
      </c>
      <c r="BF103" s="153">
        <f>IF(N103="snížená",J103,0)</f>
        <v>0</v>
      </c>
      <c r="BG103" s="153">
        <f>IF(N103="zákl. přenesená",J103,0)</f>
        <v>0</v>
      </c>
      <c r="BH103" s="153">
        <f>IF(N103="sníž. přenesená",J103,0)</f>
        <v>0</v>
      </c>
      <c r="BI103" s="153">
        <f>IF(N103="nulová",J103,0)</f>
        <v>0</v>
      </c>
      <c r="BJ103" s="23" t="s">
        <v>76</v>
      </c>
      <c r="BK103" s="153">
        <f>ROUND(I103*H103,2)</f>
        <v>0</v>
      </c>
      <c r="BL103" s="23" t="s">
        <v>128</v>
      </c>
      <c r="BM103" s="23" t="s">
        <v>155</v>
      </c>
    </row>
    <row r="104" spans="2:65" s="1" customFormat="1" ht="175.5" hidden="1">
      <c r="B104" s="37"/>
      <c r="D104" s="154" t="s">
        <v>130</v>
      </c>
      <c r="F104" s="155" t="s">
        <v>149</v>
      </c>
      <c r="L104" s="37"/>
      <c r="M104" s="156"/>
      <c r="N104" s="38"/>
      <c r="O104" s="38"/>
      <c r="P104" s="38"/>
      <c r="Q104" s="38"/>
      <c r="R104" s="38"/>
      <c r="S104" s="38"/>
      <c r="T104" s="64"/>
      <c r="AT104" s="23" t="s">
        <v>130</v>
      </c>
      <c r="AU104" s="23" t="s">
        <v>78</v>
      </c>
    </row>
    <row r="105" spans="2:65" s="1" customFormat="1" ht="44.25" customHeight="1">
      <c r="B105" s="147"/>
      <c r="C105" s="384" t="s">
        <v>156</v>
      </c>
      <c r="D105" s="384" t="s">
        <v>123</v>
      </c>
      <c r="E105" s="385" t="s">
        <v>157</v>
      </c>
      <c r="F105" s="386" t="s">
        <v>158</v>
      </c>
      <c r="G105" s="387" t="s">
        <v>139</v>
      </c>
      <c r="H105" s="388">
        <v>249.9</v>
      </c>
      <c r="I105" s="148"/>
      <c r="J105" s="389">
        <f>ROUND(I105*H105,2)</f>
        <v>0</v>
      </c>
      <c r="K105" s="386" t="s">
        <v>127</v>
      </c>
      <c r="L105" s="37"/>
      <c r="M105" s="149" t="s">
        <v>5</v>
      </c>
      <c r="N105" s="150" t="s">
        <v>39</v>
      </c>
      <c r="O105" s="151">
        <v>7.8E-2</v>
      </c>
      <c r="P105" s="151">
        <f>O105*H105</f>
        <v>19.4922</v>
      </c>
      <c r="Q105" s="151">
        <v>0</v>
      </c>
      <c r="R105" s="151">
        <f>Q105*H105</f>
        <v>0</v>
      </c>
      <c r="S105" s="151">
        <v>0.22</v>
      </c>
      <c r="T105" s="152">
        <f>S105*H105</f>
        <v>54.978000000000002</v>
      </c>
      <c r="AR105" s="23" t="s">
        <v>128</v>
      </c>
      <c r="AT105" s="23" t="s">
        <v>123</v>
      </c>
      <c r="AU105" s="23" t="s">
        <v>78</v>
      </c>
      <c r="AY105" s="23" t="s">
        <v>121</v>
      </c>
      <c r="BE105" s="153">
        <f>IF(N105="základní",J105,0)</f>
        <v>0</v>
      </c>
      <c r="BF105" s="153">
        <f>IF(N105="snížená",J105,0)</f>
        <v>0</v>
      </c>
      <c r="BG105" s="153">
        <f>IF(N105="zákl. přenesená",J105,0)</f>
        <v>0</v>
      </c>
      <c r="BH105" s="153">
        <f>IF(N105="sníž. přenesená",J105,0)</f>
        <v>0</v>
      </c>
      <c r="BI105" s="153">
        <f>IF(N105="nulová",J105,0)</f>
        <v>0</v>
      </c>
      <c r="BJ105" s="23" t="s">
        <v>76</v>
      </c>
      <c r="BK105" s="153">
        <f>ROUND(I105*H105,2)</f>
        <v>0</v>
      </c>
      <c r="BL105" s="23" t="s">
        <v>128</v>
      </c>
      <c r="BM105" s="23" t="s">
        <v>159</v>
      </c>
    </row>
    <row r="106" spans="2:65" s="1" customFormat="1" ht="175.5" hidden="1">
      <c r="B106" s="37"/>
      <c r="D106" s="154" t="s">
        <v>130</v>
      </c>
      <c r="F106" s="155" t="s">
        <v>149</v>
      </c>
      <c r="L106" s="37"/>
      <c r="M106" s="156"/>
      <c r="N106" s="38"/>
      <c r="O106" s="38"/>
      <c r="P106" s="38"/>
      <c r="Q106" s="38"/>
      <c r="R106" s="38"/>
      <c r="S106" s="38"/>
      <c r="T106" s="64"/>
      <c r="AT106" s="23" t="s">
        <v>130</v>
      </c>
      <c r="AU106" s="23" t="s">
        <v>78</v>
      </c>
    </row>
    <row r="107" spans="2:65" s="1" customFormat="1" ht="31.5" customHeight="1">
      <c r="B107" s="147"/>
      <c r="C107" s="384" t="s">
        <v>160</v>
      </c>
      <c r="D107" s="384" t="s">
        <v>123</v>
      </c>
      <c r="E107" s="385" t="s">
        <v>161</v>
      </c>
      <c r="F107" s="386" t="s">
        <v>162</v>
      </c>
      <c r="G107" s="387" t="s">
        <v>163</v>
      </c>
      <c r="H107" s="388">
        <v>170.4</v>
      </c>
      <c r="I107" s="148"/>
      <c r="J107" s="389">
        <f>ROUND(I107*H107,2)</f>
        <v>0</v>
      </c>
      <c r="K107" s="386" t="s">
        <v>127</v>
      </c>
      <c r="L107" s="37"/>
      <c r="M107" s="149" t="s">
        <v>5</v>
      </c>
      <c r="N107" s="150" t="s">
        <v>39</v>
      </c>
      <c r="O107" s="151">
        <v>0.22700000000000001</v>
      </c>
      <c r="P107" s="151">
        <f>O107*H107</f>
        <v>38.680800000000005</v>
      </c>
      <c r="Q107" s="151">
        <v>0</v>
      </c>
      <c r="R107" s="151">
        <f>Q107*H107</f>
        <v>0</v>
      </c>
      <c r="S107" s="151">
        <v>0.23</v>
      </c>
      <c r="T107" s="152">
        <f>S107*H107</f>
        <v>39.192</v>
      </c>
      <c r="AR107" s="23" t="s">
        <v>128</v>
      </c>
      <c r="AT107" s="23" t="s">
        <v>123</v>
      </c>
      <c r="AU107" s="23" t="s">
        <v>78</v>
      </c>
      <c r="AY107" s="23" t="s">
        <v>121</v>
      </c>
      <c r="BE107" s="153">
        <f>IF(N107="základní",J107,0)</f>
        <v>0</v>
      </c>
      <c r="BF107" s="153">
        <f>IF(N107="snížená",J107,0)</f>
        <v>0</v>
      </c>
      <c r="BG107" s="153">
        <f>IF(N107="zákl. přenesená",J107,0)</f>
        <v>0</v>
      </c>
      <c r="BH107" s="153">
        <f>IF(N107="sníž. přenesená",J107,0)</f>
        <v>0</v>
      </c>
      <c r="BI107" s="153">
        <f>IF(N107="nulová",J107,0)</f>
        <v>0</v>
      </c>
      <c r="BJ107" s="23" t="s">
        <v>76</v>
      </c>
      <c r="BK107" s="153">
        <f>ROUND(I107*H107,2)</f>
        <v>0</v>
      </c>
      <c r="BL107" s="23" t="s">
        <v>128</v>
      </c>
      <c r="BM107" s="23" t="s">
        <v>164</v>
      </c>
    </row>
    <row r="108" spans="2:65" s="1" customFormat="1" ht="148.5" hidden="1">
      <c r="B108" s="37"/>
      <c r="D108" s="154" t="s">
        <v>130</v>
      </c>
      <c r="F108" s="155" t="s">
        <v>165</v>
      </c>
      <c r="L108" s="37"/>
      <c r="M108" s="156"/>
      <c r="N108" s="38"/>
      <c r="O108" s="38"/>
      <c r="P108" s="38"/>
      <c r="Q108" s="38"/>
      <c r="R108" s="38"/>
      <c r="S108" s="38"/>
      <c r="T108" s="64"/>
      <c r="AT108" s="23" t="s">
        <v>130</v>
      </c>
      <c r="AU108" s="23" t="s">
        <v>78</v>
      </c>
    </row>
    <row r="109" spans="2:65" s="1" customFormat="1" ht="31.5" customHeight="1">
      <c r="B109" s="147"/>
      <c r="C109" s="384" t="s">
        <v>166</v>
      </c>
      <c r="D109" s="384" t="s">
        <v>123</v>
      </c>
      <c r="E109" s="385" t="s">
        <v>167</v>
      </c>
      <c r="F109" s="386" t="s">
        <v>168</v>
      </c>
      <c r="G109" s="387" t="s">
        <v>163</v>
      </c>
      <c r="H109" s="388">
        <v>9.8000000000000007</v>
      </c>
      <c r="I109" s="148"/>
      <c r="J109" s="389">
        <f>ROUND(I109*H109,2)</f>
        <v>0</v>
      </c>
      <c r="K109" s="386" t="s">
        <v>127</v>
      </c>
      <c r="L109" s="37"/>
      <c r="M109" s="149" t="s">
        <v>5</v>
      </c>
      <c r="N109" s="150" t="s">
        <v>39</v>
      </c>
      <c r="O109" s="151">
        <v>9.5000000000000001E-2</v>
      </c>
      <c r="P109" s="151">
        <f>O109*H109</f>
        <v>0.93100000000000005</v>
      </c>
      <c r="Q109" s="151">
        <v>0</v>
      </c>
      <c r="R109" s="151">
        <f>Q109*H109</f>
        <v>0</v>
      </c>
      <c r="S109" s="151">
        <v>0.04</v>
      </c>
      <c r="T109" s="152">
        <f>S109*H109</f>
        <v>0.39200000000000002</v>
      </c>
      <c r="AR109" s="23" t="s">
        <v>128</v>
      </c>
      <c r="AT109" s="23" t="s">
        <v>123</v>
      </c>
      <c r="AU109" s="23" t="s">
        <v>78</v>
      </c>
      <c r="AY109" s="23" t="s">
        <v>121</v>
      </c>
      <c r="BE109" s="153">
        <f>IF(N109="základní",J109,0)</f>
        <v>0</v>
      </c>
      <c r="BF109" s="153">
        <f>IF(N109="snížená",J109,0)</f>
        <v>0</v>
      </c>
      <c r="BG109" s="153">
        <f>IF(N109="zákl. přenesená",J109,0)</f>
        <v>0</v>
      </c>
      <c r="BH109" s="153">
        <f>IF(N109="sníž. přenesená",J109,0)</f>
        <v>0</v>
      </c>
      <c r="BI109" s="153">
        <f>IF(N109="nulová",J109,0)</f>
        <v>0</v>
      </c>
      <c r="BJ109" s="23" t="s">
        <v>76</v>
      </c>
      <c r="BK109" s="153">
        <f>ROUND(I109*H109,2)</f>
        <v>0</v>
      </c>
      <c r="BL109" s="23" t="s">
        <v>128</v>
      </c>
      <c r="BM109" s="23" t="s">
        <v>169</v>
      </c>
    </row>
    <row r="110" spans="2:65" s="1" customFormat="1" ht="148.5" hidden="1">
      <c r="B110" s="37"/>
      <c r="D110" s="154" t="s">
        <v>130</v>
      </c>
      <c r="F110" s="155" t="s">
        <v>165</v>
      </c>
      <c r="L110" s="37"/>
      <c r="M110" s="156"/>
      <c r="N110" s="38"/>
      <c r="O110" s="38"/>
      <c r="P110" s="38"/>
      <c r="Q110" s="38"/>
      <c r="R110" s="38"/>
      <c r="S110" s="38"/>
      <c r="T110" s="64"/>
      <c r="AT110" s="23" t="s">
        <v>130</v>
      </c>
      <c r="AU110" s="23" t="s">
        <v>78</v>
      </c>
    </row>
    <row r="111" spans="2:65" s="1" customFormat="1" ht="44.25" customHeight="1">
      <c r="B111" s="147"/>
      <c r="C111" s="384" t="s">
        <v>170</v>
      </c>
      <c r="D111" s="384" t="s">
        <v>123</v>
      </c>
      <c r="E111" s="385" t="s">
        <v>171</v>
      </c>
      <c r="F111" s="386" t="s">
        <v>172</v>
      </c>
      <c r="G111" s="387" t="s">
        <v>173</v>
      </c>
      <c r="H111" s="388">
        <v>285.20999999999998</v>
      </c>
      <c r="I111" s="148"/>
      <c r="J111" s="389">
        <f>ROUND(I111*H111,2)</f>
        <v>0</v>
      </c>
      <c r="K111" s="386" t="s">
        <v>127</v>
      </c>
      <c r="L111" s="37"/>
      <c r="M111" s="149" t="s">
        <v>5</v>
      </c>
      <c r="N111" s="150" t="s">
        <v>39</v>
      </c>
      <c r="O111" s="151">
        <v>0.43099999999999999</v>
      </c>
      <c r="P111" s="151">
        <f>O111*H111</f>
        <v>122.92550999999999</v>
      </c>
      <c r="Q111" s="151">
        <v>0</v>
      </c>
      <c r="R111" s="151">
        <f>Q111*H111</f>
        <v>0</v>
      </c>
      <c r="S111" s="151">
        <v>0</v>
      </c>
      <c r="T111" s="152">
        <f>S111*H111</f>
        <v>0</v>
      </c>
      <c r="AR111" s="23" t="s">
        <v>128</v>
      </c>
      <c r="AT111" s="23" t="s">
        <v>123</v>
      </c>
      <c r="AU111" s="23" t="s">
        <v>78</v>
      </c>
      <c r="AY111" s="23" t="s">
        <v>121</v>
      </c>
      <c r="BE111" s="153">
        <f>IF(N111="základní",J111,0)</f>
        <v>0</v>
      </c>
      <c r="BF111" s="153">
        <f>IF(N111="snížená",J111,0)</f>
        <v>0</v>
      </c>
      <c r="BG111" s="153">
        <f>IF(N111="zákl. přenesená",J111,0)</f>
        <v>0</v>
      </c>
      <c r="BH111" s="153">
        <f>IF(N111="sníž. přenesená",J111,0)</f>
        <v>0</v>
      </c>
      <c r="BI111" s="153">
        <f>IF(N111="nulová",J111,0)</f>
        <v>0</v>
      </c>
      <c r="BJ111" s="23" t="s">
        <v>76</v>
      </c>
      <c r="BK111" s="153">
        <f>ROUND(I111*H111,2)</f>
        <v>0</v>
      </c>
      <c r="BL111" s="23" t="s">
        <v>128</v>
      </c>
      <c r="BM111" s="23" t="s">
        <v>174</v>
      </c>
    </row>
    <row r="112" spans="2:65" s="1" customFormat="1" ht="175.5" hidden="1">
      <c r="B112" s="37"/>
      <c r="D112" s="157" t="s">
        <v>130</v>
      </c>
      <c r="F112" s="158" t="s">
        <v>175</v>
      </c>
      <c r="L112" s="37"/>
      <c r="M112" s="156"/>
      <c r="N112" s="38"/>
      <c r="O112" s="38"/>
      <c r="P112" s="38"/>
      <c r="Q112" s="38"/>
      <c r="R112" s="38"/>
      <c r="S112" s="38"/>
      <c r="T112" s="64"/>
      <c r="AT112" s="23" t="s">
        <v>130</v>
      </c>
      <c r="AU112" s="23" t="s">
        <v>78</v>
      </c>
    </row>
    <row r="113" spans="2:65" s="12" customFormat="1">
      <c r="B113" s="164"/>
      <c r="C113" s="395"/>
      <c r="D113" s="396" t="s">
        <v>150</v>
      </c>
      <c r="E113" s="397" t="s">
        <v>5</v>
      </c>
      <c r="F113" s="398" t="s">
        <v>176</v>
      </c>
      <c r="G113" s="395"/>
      <c r="H113" s="399" t="s">
        <v>5</v>
      </c>
      <c r="I113" s="424"/>
      <c r="J113" s="395"/>
      <c r="K113" s="395"/>
      <c r="L113" s="164"/>
      <c r="M113" s="166"/>
      <c r="N113" s="167"/>
      <c r="O113" s="167"/>
      <c r="P113" s="167"/>
      <c r="Q113" s="167"/>
      <c r="R113" s="167"/>
      <c r="S113" s="167"/>
      <c r="T113" s="168"/>
      <c r="AT113" s="165" t="s">
        <v>150</v>
      </c>
      <c r="AU113" s="165" t="s">
        <v>78</v>
      </c>
      <c r="AV113" s="12" t="s">
        <v>76</v>
      </c>
      <c r="AW113" s="12" t="s">
        <v>32</v>
      </c>
      <c r="AX113" s="12" t="s">
        <v>68</v>
      </c>
      <c r="AY113" s="165" t="s">
        <v>121</v>
      </c>
    </row>
    <row r="114" spans="2:65" s="11" customFormat="1">
      <c r="B114" s="159"/>
      <c r="C114" s="390"/>
      <c r="D114" s="396" t="s">
        <v>150</v>
      </c>
      <c r="E114" s="400" t="s">
        <v>5</v>
      </c>
      <c r="F114" s="401" t="s">
        <v>177</v>
      </c>
      <c r="G114" s="390"/>
      <c r="H114" s="402">
        <v>56.5</v>
      </c>
      <c r="I114" s="423"/>
      <c r="J114" s="390"/>
      <c r="K114" s="390"/>
      <c r="L114" s="159"/>
      <c r="M114" s="160"/>
      <c r="N114" s="161"/>
      <c r="O114" s="161"/>
      <c r="P114" s="161"/>
      <c r="Q114" s="161"/>
      <c r="R114" s="161"/>
      <c r="S114" s="161"/>
      <c r="T114" s="162"/>
      <c r="AT114" s="163" t="s">
        <v>150</v>
      </c>
      <c r="AU114" s="163" t="s">
        <v>78</v>
      </c>
      <c r="AV114" s="11" t="s">
        <v>78</v>
      </c>
      <c r="AW114" s="11" t="s">
        <v>32</v>
      </c>
      <c r="AX114" s="11" t="s">
        <v>68</v>
      </c>
      <c r="AY114" s="163" t="s">
        <v>121</v>
      </c>
    </row>
    <row r="115" spans="2:65" s="12" customFormat="1">
      <c r="B115" s="164"/>
      <c r="C115" s="395"/>
      <c r="D115" s="396" t="s">
        <v>150</v>
      </c>
      <c r="E115" s="397" t="s">
        <v>5</v>
      </c>
      <c r="F115" s="398" t="s">
        <v>178</v>
      </c>
      <c r="G115" s="395"/>
      <c r="H115" s="399" t="s">
        <v>5</v>
      </c>
      <c r="I115" s="424"/>
      <c r="J115" s="395"/>
      <c r="K115" s="395"/>
      <c r="L115" s="164"/>
      <c r="M115" s="166"/>
      <c r="N115" s="167"/>
      <c r="O115" s="167"/>
      <c r="P115" s="167"/>
      <c r="Q115" s="167"/>
      <c r="R115" s="167"/>
      <c r="S115" s="167"/>
      <c r="T115" s="168"/>
      <c r="AT115" s="165" t="s">
        <v>150</v>
      </c>
      <c r="AU115" s="165" t="s">
        <v>78</v>
      </c>
      <c r="AV115" s="12" t="s">
        <v>76</v>
      </c>
      <c r="AW115" s="12" t="s">
        <v>32</v>
      </c>
      <c r="AX115" s="12" t="s">
        <v>68</v>
      </c>
      <c r="AY115" s="165" t="s">
        <v>121</v>
      </c>
    </row>
    <row r="116" spans="2:65" s="11" customFormat="1">
      <c r="B116" s="159"/>
      <c r="C116" s="390"/>
      <c r="D116" s="396" t="s">
        <v>150</v>
      </c>
      <c r="E116" s="400" t="s">
        <v>5</v>
      </c>
      <c r="F116" s="401" t="s">
        <v>179</v>
      </c>
      <c r="G116" s="390"/>
      <c r="H116" s="402">
        <v>123.27</v>
      </c>
      <c r="I116" s="423"/>
      <c r="J116" s="390"/>
      <c r="K116" s="390"/>
      <c r="L116" s="159"/>
      <c r="M116" s="160"/>
      <c r="N116" s="161"/>
      <c r="O116" s="161"/>
      <c r="P116" s="161"/>
      <c r="Q116" s="161"/>
      <c r="R116" s="161"/>
      <c r="S116" s="161"/>
      <c r="T116" s="162"/>
      <c r="AT116" s="163" t="s">
        <v>150</v>
      </c>
      <c r="AU116" s="163" t="s">
        <v>78</v>
      </c>
      <c r="AV116" s="11" t="s">
        <v>78</v>
      </c>
      <c r="AW116" s="11" t="s">
        <v>32</v>
      </c>
      <c r="AX116" s="11" t="s">
        <v>68</v>
      </c>
      <c r="AY116" s="163" t="s">
        <v>121</v>
      </c>
    </row>
    <row r="117" spans="2:65" s="12" customFormat="1">
      <c r="B117" s="164"/>
      <c r="C117" s="395"/>
      <c r="D117" s="396" t="s">
        <v>150</v>
      </c>
      <c r="E117" s="397" t="s">
        <v>5</v>
      </c>
      <c r="F117" s="398" t="s">
        <v>180</v>
      </c>
      <c r="G117" s="395"/>
      <c r="H117" s="399" t="s">
        <v>5</v>
      </c>
      <c r="I117" s="424"/>
      <c r="J117" s="395"/>
      <c r="K117" s="395"/>
      <c r="L117" s="164"/>
      <c r="M117" s="166"/>
      <c r="N117" s="167"/>
      <c r="O117" s="167"/>
      <c r="P117" s="167"/>
      <c r="Q117" s="167"/>
      <c r="R117" s="167"/>
      <c r="S117" s="167"/>
      <c r="T117" s="168"/>
      <c r="AT117" s="165" t="s">
        <v>150</v>
      </c>
      <c r="AU117" s="165" t="s">
        <v>78</v>
      </c>
      <c r="AV117" s="12" t="s">
        <v>76</v>
      </c>
      <c r="AW117" s="12" t="s">
        <v>32</v>
      </c>
      <c r="AX117" s="12" t="s">
        <v>68</v>
      </c>
      <c r="AY117" s="165" t="s">
        <v>121</v>
      </c>
    </row>
    <row r="118" spans="2:65" s="11" customFormat="1">
      <c r="B118" s="159"/>
      <c r="C118" s="390"/>
      <c r="D118" s="396" t="s">
        <v>150</v>
      </c>
      <c r="E118" s="400" t="s">
        <v>5</v>
      </c>
      <c r="F118" s="401" t="s">
        <v>181</v>
      </c>
      <c r="G118" s="390"/>
      <c r="H118" s="402">
        <v>65.900000000000006</v>
      </c>
      <c r="I118" s="423"/>
      <c r="J118" s="390"/>
      <c r="K118" s="390"/>
      <c r="L118" s="159"/>
      <c r="M118" s="160"/>
      <c r="N118" s="161"/>
      <c r="O118" s="161"/>
      <c r="P118" s="161"/>
      <c r="Q118" s="161"/>
      <c r="R118" s="161"/>
      <c r="S118" s="161"/>
      <c r="T118" s="162"/>
      <c r="AT118" s="163" t="s">
        <v>150</v>
      </c>
      <c r="AU118" s="163" t="s">
        <v>78</v>
      </c>
      <c r="AV118" s="11" t="s">
        <v>78</v>
      </c>
      <c r="AW118" s="11" t="s">
        <v>32</v>
      </c>
      <c r="AX118" s="11" t="s">
        <v>68</v>
      </c>
      <c r="AY118" s="163" t="s">
        <v>121</v>
      </c>
    </row>
    <row r="119" spans="2:65" s="12" customFormat="1">
      <c r="B119" s="164"/>
      <c r="C119" s="395"/>
      <c r="D119" s="396" t="s">
        <v>150</v>
      </c>
      <c r="E119" s="397" t="s">
        <v>5</v>
      </c>
      <c r="F119" s="398" t="s">
        <v>182</v>
      </c>
      <c r="G119" s="395"/>
      <c r="H119" s="399" t="s">
        <v>5</v>
      </c>
      <c r="I119" s="424"/>
      <c r="J119" s="395"/>
      <c r="K119" s="395"/>
      <c r="L119" s="164"/>
      <c r="M119" s="166"/>
      <c r="N119" s="167"/>
      <c r="O119" s="167"/>
      <c r="P119" s="167"/>
      <c r="Q119" s="167"/>
      <c r="R119" s="167"/>
      <c r="S119" s="167"/>
      <c r="T119" s="168"/>
      <c r="AT119" s="165" t="s">
        <v>150</v>
      </c>
      <c r="AU119" s="165" t="s">
        <v>78</v>
      </c>
      <c r="AV119" s="12" t="s">
        <v>76</v>
      </c>
      <c r="AW119" s="12" t="s">
        <v>32</v>
      </c>
      <c r="AX119" s="12" t="s">
        <v>68</v>
      </c>
      <c r="AY119" s="165" t="s">
        <v>121</v>
      </c>
    </row>
    <row r="120" spans="2:65" s="11" customFormat="1">
      <c r="B120" s="159"/>
      <c r="C120" s="390"/>
      <c r="D120" s="396" t="s">
        <v>150</v>
      </c>
      <c r="E120" s="400" t="s">
        <v>5</v>
      </c>
      <c r="F120" s="401" t="s">
        <v>183</v>
      </c>
      <c r="G120" s="390"/>
      <c r="H120" s="402">
        <v>39.54</v>
      </c>
      <c r="I120" s="423"/>
      <c r="J120" s="390"/>
      <c r="K120" s="390"/>
      <c r="L120" s="159"/>
      <c r="M120" s="160"/>
      <c r="N120" s="161"/>
      <c r="O120" s="161"/>
      <c r="P120" s="161"/>
      <c r="Q120" s="161"/>
      <c r="R120" s="161"/>
      <c r="S120" s="161"/>
      <c r="T120" s="162"/>
      <c r="AT120" s="163" t="s">
        <v>150</v>
      </c>
      <c r="AU120" s="163" t="s">
        <v>78</v>
      </c>
      <c r="AV120" s="11" t="s">
        <v>78</v>
      </c>
      <c r="AW120" s="11" t="s">
        <v>32</v>
      </c>
      <c r="AX120" s="11" t="s">
        <v>68</v>
      </c>
      <c r="AY120" s="163" t="s">
        <v>121</v>
      </c>
    </row>
    <row r="121" spans="2:65" s="13" customFormat="1">
      <c r="B121" s="169"/>
      <c r="C121" s="403"/>
      <c r="D121" s="391" t="s">
        <v>150</v>
      </c>
      <c r="E121" s="404" t="s">
        <v>5</v>
      </c>
      <c r="F121" s="405" t="s">
        <v>184</v>
      </c>
      <c r="G121" s="403"/>
      <c r="H121" s="406">
        <v>285.20999999999998</v>
      </c>
      <c r="I121" s="425"/>
      <c r="J121" s="403"/>
      <c r="K121" s="403"/>
      <c r="L121" s="169"/>
      <c r="M121" s="170"/>
      <c r="N121" s="171"/>
      <c r="O121" s="171"/>
      <c r="P121" s="171"/>
      <c r="Q121" s="171"/>
      <c r="R121" s="171"/>
      <c r="S121" s="171"/>
      <c r="T121" s="172"/>
      <c r="AT121" s="173" t="s">
        <v>150</v>
      </c>
      <c r="AU121" s="173" t="s">
        <v>78</v>
      </c>
      <c r="AV121" s="13" t="s">
        <v>128</v>
      </c>
      <c r="AW121" s="13" t="s">
        <v>32</v>
      </c>
      <c r="AX121" s="13" t="s">
        <v>76</v>
      </c>
      <c r="AY121" s="173" t="s">
        <v>121</v>
      </c>
    </row>
    <row r="122" spans="2:65" s="1" customFormat="1" ht="31.5" customHeight="1">
      <c r="B122" s="147"/>
      <c r="C122" s="384" t="s">
        <v>185</v>
      </c>
      <c r="D122" s="384" t="s">
        <v>123</v>
      </c>
      <c r="E122" s="385" t="s">
        <v>186</v>
      </c>
      <c r="F122" s="386" t="s">
        <v>187</v>
      </c>
      <c r="G122" s="387" t="s">
        <v>173</v>
      </c>
      <c r="H122" s="388">
        <v>64.67</v>
      </c>
      <c r="I122" s="148"/>
      <c r="J122" s="389">
        <f>ROUND(I122*H122,2)</f>
        <v>0</v>
      </c>
      <c r="K122" s="386" t="s">
        <v>127</v>
      </c>
      <c r="L122" s="37"/>
      <c r="M122" s="149" t="s">
        <v>5</v>
      </c>
      <c r="N122" s="150" t="s">
        <v>39</v>
      </c>
      <c r="O122" s="151">
        <v>2.3199999999999998</v>
      </c>
      <c r="P122" s="151">
        <f>O122*H122</f>
        <v>150.03440000000001</v>
      </c>
      <c r="Q122" s="151">
        <v>0</v>
      </c>
      <c r="R122" s="151">
        <f>Q122*H122</f>
        <v>0</v>
      </c>
      <c r="S122" s="151">
        <v>0</v>
      </c>
      <c r="T122" s="152">
        <f>S122*H122</f>
        <v>0</v>
      </c>
      <c r="AR122" s="23" t="s">
        <v>128</v>
      </c>
      <c r="AT122" s="23" t="s">
        <v>123</v>
      </c>
      <c r="AU122" s="23" t="s">
        <v>78</v>
      </c>
      <c r="AY122" s="23" t="s">
        <v>121</v>
      </c>
      <c r="BE122" s="153">
        <f>IF(N122="základní",J122,0)</f>
        <v>0</v>
      </c>
      <c r="BF122" s="153">
        <f>IF(N122="snížená",J122,0)</f>
        <v>0</v>
      </c>
      <c r="BG122" s="153">
        <f>IF(N122="zákl. přenesená",J122,0)</f>
        <v>0</v>
      </c>
      <c r="BH122" s="153">
        <f>IF(N122="sníž. přenesená",J122,0)</f>
        <v>0</v>
      </c>
      <c r="BI122" s="153">
        <f>IF(N122="nulová",J122,0)</f>
        <v>0</v>
      </c>
      <c r="BJ122" s="23" t="s">
        <v>76</v>
      </c>
      <c r="BK122" s="153">
        <f>ROUND(I122*H122,2)</f>
        <v>0</v>
      </c>
      <c r="BL122" s="23" t="s">
        <v>128</v>
      </c>
      <c r="BM122" s="23" t="s">
        <v>188</v>
      </c>
    </row>
    <row r="123" spans="2:65" s="1" customFormat="1" ht="94.5" hidden="1">
      <c r="B123" s="37"/>
      <c r="D123" s="157" t="s">
        <v>130</v>
      </c>
      <c r="F123" s="158" t="s">
        <v>189</v>
      </c>
      <c r="L123" s="37"/>
      <c r="M123" s="156"/>
      <c r="N123" s="38"/>
      <c r="O123" s="38"/>
      <c r="P123" s="38"/>
      <c r="Q123" s="38"/>
      <c r="R123" s="38"/>
      <c r="S123" s="38"/>
      <c r="T123" s="64"/>
      <c r="AT123" s="23" t="s">
        <v>130</v>
      </c>
      <c r="AU123" s="23" t="s">
        <v>78</v>
      </c>
    </row>
    <row r="124" spans="2:65" s="12" customFormat="1">
      <c r="B124" s="164"/>
      <c r="C124" s="395"/>
      <c r="D124" s="396" t="s">
        <v>150</v>
      </c>
      <c r="E124" s="397" t="s">
        <v>5</v>
      </c>
      <c r="F124" s="398" t="s">
        <v>190</v>
      </c>
      <c r="G124" s="395"/>
      <c r="H124" s="399" t="s">
        <v>5</v>
      </c>
      <c r="I124" s="424"/>
      <c r="J124" s="395"/>
      <c r="K124" s="395"/>
      <c r="L124" s="164"/>
      <c r="M124" s="166"/>
      <c r="N124" s="167"/>
      <c r="O124" s="167"/>
      <c r="P124" s="167"/>
      <c r="Q124" s="167"/>
      <c r="R124" s="167"/>
      <c r="S124" s="167"/>
      <c r="T124" s="168"/>
      <c r="AT124" s="165" t="s">
        <v>150</v>
      </c>
      <c r="AU124" s="165" t="s">
        <v>78</v>
      </c>
      <c r="AV124" s="12" t="s">
        <v>76</v>
      </c>
      <c r="AW124" s="12" t="s">
        <v>32</v>
      </c>
      <c r="AX124" s="12" t="s">
        <v>68</v>
      </c>
      <c r="AY124" s="165" t="s">
        <v>121</v>
      </c>
    </row>
    <row r="125" spans="2:65" s="11" customFormat="1">
      <c r="B125" s="159"/>
      <c r="C125" s="390"/>
      <c r="D125" s="396" t="s">
        <v>150</v>
      </c>
      <c r="E125" s="400" t="s">
        <v>5</v>
      </c>
      <c r="F125" s="401" t="s">
        <v>191</v>
      </c>
      <c r="G125" s="390"/>
      <c r="H125" s="402">
        <v>51.2</v>
      </c>
      <c r="I125" s="423"/>
      <c r="J125" s="390"/>
      <c r="K125" s="390"/>
      <c r="L125" s="159"/>
      <c r="M125" s="160"/>
      <c r="N125" s="161"/>
      <c r="O125" s="161"/>
      <c r="P125" s="161"/>
      <c r="Q125" s="161"/>
      <c r="R125" s="161"/>
      <c r="S125" s="161"/>
      <c r="T125" s="162"/>
      <c r="AT125" s="163" t="s">
        <v>150</v>
      </c>
      <c r="AU125" s="163" t="s">
        <v>78</v>
      </c>
      <c r="AV125" s="11" t="s">
        <v>78</v>
      </c>
      <c r="AW125" s="11" t="s">
        <v>32</v>
      </c>
      <c r="AX125" s="11" t="s">
        <v>68</v>
      </c>
      <c r="AY125" s="163" t="s">
        <v>121</v>
      </c>
    </row>
    <row r="126" spans="2:65" s="12" customFormat="1">
      <c r="B126" s="164"/>
      <c r="C126" s="395"/>
      <c r="D126" s="396" t="s">
        <v>150</v>
      </c>
      <c r="E126" s="397" t="s">
        <v>5</v>
      </c>
      <c r="F126" s="398" t="s">
        <v>192</v>
      </c>
      <c r="G126" s="395"/>
      <c r="H126" s="399" t="s">
        <v>5</v>
      </c>
      <c r="I126" s="424"/>
      <c r="J126" s="395"/>
      <c r="K126" s="395"/>
      <c r="L126" s="164"/>
      <c r="M126" s="166"/>
      <c r="N126" s="167"/>
      <c r="O126" s="167"/>
      <c r="P126" s="167"/>
      <c r="Q126" s="167"/>
      <c r="R126" s="167"/>
      <c r="S126" s="167"/>
      <c r="T126" s="168"/>
      <c r="AT126" s="165" t="s">
        <v>150</v>
      </c>
      <c r="AU126" s="165" t="s">
        <v>78</v>
      </c>
      <c r="AV126" s="12" t="s">
        <v>76</v>
      </c>
      <c r="AW126" s="12" t="s">
        <v>32</v>
      </c>
      <c r="AX126" s="12" t="s">
        <v>68</v>
      </c>
      <c r="AY126" s="165" t="s">
        <v>121</v>
      </c>
    </row>
    <row r="127" spans="2:65" s="11" customFormat="1">
      <c r="B127" s="159"/>
      <c r="C127" s="390"/>
      <c r="D127" s="396" t="s">
        <v>150</v>
      </c>
      <c r="E127" s="400" t="s">
        <v>5</v>
      </c>
      <c r="F127" s="401" t="s">
        <v>193</v>
      </c>
      <c r="G127" s="390"/>
      <c r="H127" s="402">
        <v>3.75</v>
      </c>
      <c r="I127" s="423"/>
      <c r="J127" s="390"/>
      <c r="K127" s="390"/>
      <c r="L127" s="159"/>
      <c r="M127" s="160"/>
      <c r="N127" s="161"/>
      <c r="O127" s="161"/>
      <c r="P127" s="161"/>
      <c r="Q127" s="161"/>
      <c r="R127" s="161"/>
      <c r="S127" s="161"/>
      <c r="T127" s="162"/>
      <c r="AT127" s="163" t="s">
        <v>150</v>
      </c>
      <c r="AU127" s="163" t="s">
        <v>78</v>
      </c>
      <c r="AV127" s="11" t="s">
        <v>78</v>
      </c>
      <c r="AW127" s="11" t="s">
        <v>32</v>
      </c>
      <c r="AX127" s="11" t="s">
        <v>68</v>
      </c>
      <c r="AY127" s="163" t="s">
        <v>121</v>
      </c>
    </row>
    <row r="128" spans="2:65" s="12" customFormat="1">
      <c r="B128" s="164"/>
      <c r="C128" s="395"/>
      <c r="D128" s="396" t="s">
        <v>150</v>
      </c>
      <c r="E128" s="397" t="s">
        <v>5</v>
      </c>
      <c r="F128" s="398" t="s">
        <v>194</v>
      </c>
      <c r="G128" s="395"/>
      <c r="H128" s="399" t="s">
        <v>5</v>
      </c>
      <c r="I128" s="424"/>
      <c r="J128" s="395"/>
      <c r="K128" s="395"/>
      <c r="L128" s="164"/>
      <c r="M128" s="166"/>
      <c r="N128" s="167"/>
      <c r="O128" s="167"/>
      <c r="P128" s="167"/>
      <c r="Q128" s="167"/>
      <c r="R128" s="167"/>
      <c r="S128" s="167"/>
      <c r="T128" s="168"/>
      <c r="AT128" s="165" t="s">
        <v>150</v>
      </c>
      <c r="AU128" s="165" t="s">
        <v>78</v>
      </c>
      <c r="AV128" s="12" t="s">
        <v>76</v>
      </c>
      <c r="AW128" s="12" t="s">
        <v>32</v>
      </c>
      <c r="AX128" s="12" t="s">
        <v>68</v>
      </c>
      <c r="AY128" s="165" t="s">
        <v>121</v>
      </c>
    </row>
    <row r="129" spans="2:65" s="11" customFormat="1">
      <c r="B129" s="159"/>
      <c r="C129" s="390"/>
      <c r="D129" s="396" t="s">
        <v>150</v>
      </c>
      <c r="E129" s="400" t="s">
        <v>5</v>
      </c>
      <c r="F129" s="401" t="s">
        <v>195</v>
      </c>
      <c r="G129" s="390"/>
      <c r="H129" s="402">
        <v>9.7200000000000006</v>
      </c>
      <c r="I129" s="423"/>
      <c r="J129" s="390"/>
      <c r="K129" s="390"/>
      <c r="L129" s="159"/>
      <c r="M129" s="160"/>
      <c r="N129" s="161"/>
      <c r="O129" s="161"/>
      <c r="P129" s="161"/>
      <c r="Q129" s="161"/>
      <c r="R129" s="161"/>
      <c r="S129" s="161"/>
      <c r="T129" s="162"/>
      <c r="AT129" s="163" t="s">
        <v>150</v>
      </c>
      <c r="AU129" s="163" t="s">
        <v>78</v>
      </c>
      <c r="AV129" s="11" t="s">
        <v>78</v>
      </c>
      <c r="AW129" s="11" t="s">
        <v>32</v>
      </c>
      <c r="AX129" s="11" t="s">
        <v>68</v>
      </c>
      <c r="AY129" s="163" t="s">
        <v>121</v>
      </c>
    </row>
    <row r="130" spans="2:65" s="13" customFormat="1">
      <c r="B130" s="169"/>
      <c r="C130" s="403"/>
      <c r="D130" s="391" t="s">
        <v>150</v>
      </c>
      <c r="E130" s="404" t="s">
        <v>5</v>
      </c>
      <c r="F130" s="405" t="s">
        <v>184</v>
      </c>
      <c r="G130" s="403"/>
      <c r="H130" s="406">
        <v>64.67</v>
      </c>
      <c r="I130" s="425"/>
      <c r="J130" s="403"/>
      <c r="K130" s="403"/>
      <c r="L130" s="169"/>
      <c r="M130" s="170"/>
      <c r="N130" s="171"/>
      <c r="O130" s="171"/>
      <c r="P130" s="171"/>
      <c r="Q130" s="171"/>
      <c r="R130" s="171"/>
      <c r="S130" s="171"/>
      <c r="T130" s="172"/>
      <c r="AT130" s="173" t="s">
        <v>150</v>
      </c>
      <c r="AU130" s="173" t="s">
        <v>78</v>
      </c>
      <c r="AV130" s="13" t="s">
        <v>128</v>
      </c>
      <c r="AW130" s="13" t="s">
        <v>32</v>
      </c>
      <c r="AX130" s="13" t="s">
        <v>76</v>
      </c>
      <c r="AY130" s="173" t="s">
        <v>121</v>
      </c>
    </row>
    <row r="131" spans="2:65" s="1" customFormat="1" ht="31.5" customHeight="1">
      <c r="B131" s="147"/>
      <c r="C131" s="384" t="s">
        <v>196</v>
      </c>
      <c r="D131" s="384" t="s">
        <v>123</v>
      </c>
      <c r="E131" s="385" t="s">
        <v>197</v>
      </c>
      <c r="F131" s="386" t="s">
        <v>198</v>
      </c>
      <c r="G131" s="387" t="s">
        <v>126</v>
      </c>
      <c r="H131" s="388">
        <v>3</v>
      </c>
      <c r="I131" s="148"/>
      <c r="J131" s="389">
        <f>ROUND(I131*H131,2)</f>
        <v>0</v>
      </c>
      <c r="K131" s="386" t="s">
        <v>127</v>
      </c>
      <c r="L131" s="37"/>
      <c r="M131" s="149" t="s">
        <v>5</v>
      </c>
      <c r="N131" s="150" t="s">
        <v>39</v>
      </c>
      <c r="O131" s="151">
        <v>6.0999999999999999E-2</v>
      </c>
      <c r="P131" s="151">
        <f>O131*H131</f>
        <v>0.183</v>
      </c>
      <c r="Q131" s="151">
        <v>0</v>
      </c>
      <c r="R131" s="151">
        <f>Q131*H131</f>
        <v>0</v>
      </c>
      <c r="S131" s="151">
        <v>0</v>
      </c>
      <c r="T131" s="152">
        <f>S131*H131</f>
        <v>0</v>
      </c>
      <c r="AR131" s="23" t="s">
        <v>128</v>
      </c>
      <c r="AT131" s="23" t="s">
        <v>123</v>
      </c>
      <c r="AU131" s="23" t="s">
        <v>78</v>
      </c>
      <c r="AY131" s="23" t="s">
        <v>121</v>
      </c>
      <c r="BE131" s="153">
        <f>IF(N131="základní",J131,0)</f>
        <v>0</v>
      </c>
      <c r="BF131" s="153">
        <f>IF(N131="snížená",J131,0)</f>
        <v>0</v>
      </c>
      <c r="BG131" s="153">
        <f>IF(N131="zákl. přenesená",J131,0)</f>
        <v>0</v>
      </c>
      <c r="BH131" s="153">
        <f>IF(N131="sníž. přenesená",J131,0)</f>
        <v>0</v>
      </c>
      <c r="BI131" s="153">
        <f>IF(N131="nulová",J131,0)</f>
        <v>0</v>
      </c>
      <c r="BJ131" s="23" t="s">
        <v>76</v>
      </c>
      <c r="BK131" s="153">
        <f>ROUND(I131*H131,2)</f>
        <v>0</v>
      </c>
      <c r="BL131" s="23" t="s">
        <v>128</v>
      </c>
      <c r="BM131" s="23" t="s">
        <v>199</v>
      </c>
    </row>
    <row r="132" spans="2:65" s="1" customFormat="1" ht="27" hidden="1">
      <c r="B132" s="37"/>
      <c r="D132" s="154" t="s">
        <v>130</v>
      </c>
      <c r="F132" s="155" t="s">
        <v>200</v>
      </c>
      <c r="L132" s="37"/>
      <c r="M132" s="156"/>
      <c r="N132" s="38"/>
      <c r="O132" s="38"/>
      <c r="P132" s="38"/>
      <c r="Q132" s="38"/>
      <c r="R132" s="38"/>
      <c r="S132" s="38"/>
      <c r="T132" s="64"/>
      <c r="AT132" s="23" t="s">
        <v>130</v>
      </c>
      <c r="AU132" s="23" t="s">
        <v>78</v>
      </c>
    </row>
    <row r="133" spans="2:65" s="1" customFormat="1" ht="31.5" customHeight="1">
      <c r="B133" s="147"/>
      <c r="C133" s="384" t="s">
        <v>201</v>
      </c>
      <c r="D133" s="384" t="s">
        <v>123</v>
      </c>
      <c r="E133" s="385" t="s">
        <v>202</v>
      </c>
      <c r="F133" s="386" t="s">
        <v>203</v>
      </c>
      <c r="G133" s="387" t="s">
        <v>126</v>
      </c>
      <c r="H133" s="388">
        <v>3</v>
      </c>
      <c r="I133" s="148"/>
      <c r="J133" s="389">
        <f>ROUND(I133*H133,2)</f>
        <v>0</v>
      </c>
      <c r="K133" s="386" t="s">
        <v>127</v>
      </c>
      <c r="L133" s="37"/>
      <c r="M133" s="149" t="s">
        <v>5</v>
      </c>
      <c r="N133" s="150" t="s">
        <v>39</v>
      </c>
      <c r="O133" s="151">
        <v>0.623</v>
      </c>
      <c r="P133" s="151">
        <f>O133*H133</f>
        <v>1.869</v>
      </c>
      <c r="Q133" s="151">
        <v>0</v>
      </c>
      <c r="R133" s="151">
        <f>Q133*H133</f>
        <v>0</v>
      </c>
      <c r="S133" s="151">
        <v>0</v>
      </c>
      <c r="T133" s="152">
        <f>S133*H133</f>
        <v>0</v>
      </c>
      <c r="AR133" s="23" t="s">
        <v>128</v>
      </c>
      <c r="AT133" s="23" t="s">
        <v>123</v>
      </c>
      <c r="AU133" s="23" t="s">
        <v>78</v>
      </c>
      <c r="AY133" s="23" t="s">
        <v>121</v>
      </c>
      <c r="BE133" s="153">
        <f>IF(N133="základní",J133,0)</f>
        <v>0</v>
      </c>
      <c r="BF133" s="153">
        <f>IF(N133="snížená",J133,0)</f>
        <v>0</v>
      </c>
      <c r="BG133" s="153">
        <f>IF(N133="zákl. přenesená",J133,0)</f>
        <v>0</v>
      </c>
      <c r="BH133" s="153">
        <f>IF(N133="sníž. přenesená",J133,0)</f>
        <v>0</v>
      </c>
      <c r="BI133" s="153">
        <f>IF(N133="nulová",J133,0)</f>
        <v>0</v>
      </c>
      <c r="BJ133" s="23" t="s">
        <v>76</v>
      </c>
      <c r="BK133" s="153">
        <f>ROUND(I133*H133,2)</f>
        <v>0</v>
      </c>
      <c r="BL133" s="23" t="s">
        <v>128</v>
      </c>
      <c r="BM133" s="23" t="s">
        <v>204</v>
      </c>
    </row>
    <row r="134" spans="2:65" s="1" customFormat="1" ht="27" hidden="1">
      <c r="B134" s="37"/>
      <c r="D134" s="154" t="s">
        <v>130</v>
      </c>
      <c r="F134" s="155" t="s">
        <v>200</v>
      </c>
      <c r="L134" s="37"/>
      <c r="M134" s="156"/>
      <c r="N134" s="38"/>
      <c r="O134" s="38"/>
      <c r="P134" s="38"/>
      <c r="Q134" s="38"/>
      <c r="R134" s="38"/>
      <c r="S134" s="38"/>
      <c r="T134" s="64"/>
      <c r="AT134" s="23" t="s">
        <v>130</v>
      </c>
      <c r="AU134" s="23" t="s">
        <v>78</v>
      </c>
    </row>
    <row r="135" spans="2:65" s="1" customFormat="1" ht="31.5" customHeight="1">
      <c r="B135" s="147"/>
      <c r="C135" s="384" t="s">
        <v>205</v>
      </c>
      <c r="D135" s="384" t="s">
        <v>123</v>
      </c>
      <c r="E135" s="385" t="s">
        <v>206</v>
      </c>
      <c r="F135" s="386" t="s">
        <v>207</v>
      </c>
      <c r="G135" s="387" t="s">
        <v>126</v>
      </c>
      <c r="H135" s="388">
        <v>3</v>
      </c>
      <c r="I135" s="148"/>
      <c r="J135" s="389">
        <f>ROUND(I135*H135,2)</f>
        <v>0</v>
      </c>
      <c r="K135" s="386" t="s">
        <v>127</v>
      </c>
      <c r="L135" s="37"/>
      <c r="M135" s="149" t="s">
        <v>5</v>
      </c>
      <c r="N135" s="150" t="s">
        <v>39</v>
      </c>
      <c r="O135" s="151">
        <v>0.10199999999999999</v>
      </c>
      <c r="P135" s="151">
        <f>O135*H135</f>
        <v>0.30599999999999999</v>
      </c>
      <c r="Q135" s="151">
        <v>0</v>
      </c>
      <c r="R135" s="151">
        <f>Q135*H135</f>
        <v>0</v>
      </c>
      <c r="S135" s="151">
        <v>0</v>
      </c>
      <c r="T135" s="152">
        <f>S135*H135</f>
        <v>0</v>
      </c>
      <c r="AR135" s="23" t="s">
        <v>128</v>
      </c>
      <c r="AT135" s="23" t="s">
        <v>123</v>
      </c>
      <c r="AU135" s="23" t="s">
        <v>78</v>
      </c>
      <c r="AY135" s="23" t="s">
        <v>121</v>
      </c>
      <c r="BE135" s="153">
        <f>IF(N135="základní",J135,0)</f>
        <v>0</v>
      </c>
      <c r="BF135" s="153">
        <f>IF(N135="snížená",J135,0)</f>
        <v>0</v>
      </c>
      <c r="BG135" s="153">
        <f>IF(N135="zákl. přenesená",J135,0)</f>
        <v>0</v>
      </c>
      <c r="BH135" s="153">
        <f>IF(N135="sníž. přenesená",J135,0)</f>
        <v>0</v>
      </c>
      <c r="BI135" s="153">
        <f>IF(N135="nulová",J135,0)</f>
        <v>0</v>
      </c>
      <c r="BJ135" s="23" t="s">
        <v>76</v>
      </c>
      <c r="BK135" s="153">
        <f>ROUND(I135*H135,2)</f>
        <v>0</v>
      </c>
      <c r="BL135" s="23" t="s">
        <v>128</v>
      </c>
      <c r="BM135" s="23" t="s">
        <v>208</v>
      </c>
    </row>
    <row r="136" spans="2:65" s="1" customFormat="1" ht="27" hidden="1">
      <c r="B136" s="37"/>
      <c r="D136" s="154" t="s">
        <v>130</v>
      </c>
      <c r="F136" s="155" t="s">
        <v>200</v>
      </c>
      <c r="L136" s="37"/>
      <c r="M136" s="156"/>
      <c r="N136" s="38"/>
      <c r="O136" s="38"/>
      <c r="P136" s="38"/>
      <c r="Q136" s="38"/>
      <c r="R136" s="38"/>
      <c r="S136" s="38"/>
      <c r="T136" s="64"/>
      <c r="AT136" s="23" t="s">
        <v>130</v>
      </c>
      <c r="AU136" s="23" t="s">
        <v>78</v>
      </c>
    </row>
    <row r="137" spans="2:65" s="1" customFormat="1" ht="44.25" customHeight="1">
      <c r="B137" s="147"/>
      <c r="C137" s="384" t="s">
        <v>11</v>
      </c>
      <c r="D137" s="384" t="s">
        <v>123</v>
      </c>
      <c r="E137" s="385" t="s">
        <v>209</v>
      </c>
      <c r="F137" s="386" t="s">
        <v>210</v>
      </c>
      <c r="G137" s="387" t="s">
        <v>173</v>
      </c>
      <c r="H137" s="388">
        <v>349.88</v>
      </c>
      <c r="I137" s="148"/>
      <c r="J137" s="389">
        <f>ROUND(I137*H137,2)</f>
        <v>0</v>
      </c>
      <c r="K137" s="386" t="s">
        <v>127</v>
      </c>
      <c r="L137" s="37"/>
      <c r="M137" s="149" t="s">
        <v>5</v>
      </c>
      <c r="N137" s="150" t="s">
        <v>39</v>
      </c>
      <c r="O137" s="151">
        <v>8.3000000000000004E-2</v>
      </c>
      <c r="P137" s="151">
        <f>O137*H137</f>
        <v>29.040040000000001</v>
      </c>
      <c r="Q137" s="151">
        <v>0</v>
      </c>
      <c r="R137" s="151">
        <f>Q137*H137</f>
        <v>0</v>
      </c>
      <c r="S137" s="151">
        <v>0</v>
      </c>
      <c r="T137" s="152">
        <f>S137*H137</f>
        <v>0</v>
      </c>
      <c r="AR137" s="23" t="s">
        <v>128</v>
      </c>
      <c r="AT137" s="23" t="s">
        <v>123</v>
      </c>
      <c r="AU137" s="23" t="s">
        <v>78</v>
      </c>
      <c r="AY137" s="23" t="s">
        <v>121</v>
      </c>
      <c r="BE137" s="153">
        <f>IF(N137="základní",J137,0)</f>
        <v>0</v>
      </c>
      <c r="BF137" s="153">
        <f>IF(N137="snížená",J137,0)</f>
        <v>0</v>
      </c>
      <c r="BG137" s="153">
        <f>IF(N137="zákl. přenesená",J137,0)</f>
        <v>0</v>
      </c>
      <c r="BH137" s="153">
        <f>IF(N137="sníž. přenesená",J137,0)</f>
        <v>0</v>
      </c>
      <c r="BI137" s="153">
        <f>IF(N137="nulová",J137,0)</f>
        <v>0</v>
      </c>
      <c r="BJ137" s="23" t="s">
        <v>76</v>
      </c>
      <c r="BK137" s="153">
        <f>ROUND(I137*H137,2)</f>
        <v>0</v>
      </c>
      <c r="BL137" s="23" t="s">
        <v>128</v>
      </c>
      <c r="BM137" s="23" t="s">
        <v>211</v>
      </c>
    </row>
    <row r="138" spans="2:65" s="1" customFormat="1" ht="175.5" hidden="1">
      <c r="B138" s="37"/>
      <c r="D138" s="157" t="s">
        <v>130</v>
      </c>
      <c r="F138" s="158" t="s">
        <v>212</v>
      </c>
      <c r="L138" s="37"/>
      <c r="M138" s="156"/>
      <c r="N138" s="38"/>
      <c r="O138" s="38"/>
      <c r="P138" s="38"/>
      <c r="Q138" s="38"/>
      <c r="R138" s="38"/>
      <c r="S138" s="38"/>
      <c r="T138" s="64"/>
      <c r="AT138" s="23" t="s">
        <v>130</v>
      </c>
      <c r="AU138" s="23" t="s">
        <v>78</v>
      </c>
    </row>
    <row r="139" spans="2:65" s="11" customFormat="1">
      <c r="B139" s="159"/>
      <c r="C139" s="390"/>
      <c r="D139" s="391" t="s">
        <v>150</v>
      </c>
      <c r="E139" s="392" t="s">
        <v>5</v>
      </c>
      <c r="F139" s="393" t="s">
        <v>213</v>
      </c>
      <c r="G139" s="390"/>
      <c r="H139" s="394">
        <v>349.88</v>
      </c>
      <c r="I139" s="423"/>
      <c r="J139" s="390"/>
      <c r="K139" s="390"/>
      <c r="L139" s="159"/>
      <c r="M139" s="160"/>
      <c r="N139" s="161"/>
      <c r="O139" s="161"/>
      <c r="P139" s="161"/>
      <c r="Q139" s="161"/>
      <c r="R139" s="161"/>
      <c r="S139" s="161"/>
      <c r="T139" s="162"/>
      <c r="AT139" s="163" t="s">
        <v>150</v>
      </c>
      <c r="AU139" s="163" t="s">
        <v>78</v>
      </c>
      <c r="AV139" s="11" t="s">
        <v>78</v>
      </c>
      <c r="AW139" s="11" t="s">
        <v>32</v>
      </c>
      <c r="AX139" s="11" t="s">
        <v>76</v>
      </c>
      <c r="AY139" s="163" t="s">
        <v>121</v>
      </c>
    </row>
    <row r="140" spans="2:65" s="1" customFormat="1" ht="22.5" customHeight="1">
      <c r="B140" s="147"/>
      <c r="C140" s="384" t="s">
        <v>214</v>
      </c>
      <c r="D140" s="384" t="s">
        <v>123</v>
      </c>
      <c r="E140" s="385" t="s">
        <v>215</v>
      </c>
      <c r="F140" s="386" t="s">
        <v>216</v>
      </c>
      <c r="G140" s="387" t="s">
        <v>173</v>
      </c>
      <c r="H140" s="388">
        <v>349.88</v>
      </c>
      <c r="I140" s="148"/>
      <c r="J140" s="389">
        <f>ROUND(I140*H140,2)</f>
        <v>0</v>
      </c>
      <c r="K140" s="386" t="s">
        <v>127</v>
      </c>
      <c r="L140" s="37"/>
      <c r="M140" s="149" t="s">
        <v>5</v>
      </c>
      <c r="N140" s="150" t="s">
        <v>39</v>
      </c>
      <c r="O140" s="151">
        <v>8.9999999999999993E-3</v>
      </c>
      <c r="P140" s="151">
        <f>O140*H140</f>
        <v>3.1489199999999999</v>
      </c>
      <c r="Q140" s="151">
        <v>0</v>
      </c>
      <c r="R140" s="151">
        <f>Q140*H140</f>
        <v>0</v>
      </c>
      <c r="S140" s="151">
        <v>0</v>
      </c>
      <c r="T140" s="152">
        <f>S140*H140</f>
        <v>0</v>
      </c>
      <c r="AR140" s="23" t="s">
        <v>128</v>
      </c>
      <c r="AT140" s="23" t="s">
        <v>123</v>
      </c>
      <c r="AU140" s="23" t="s">
        <v>78</v>
      </c>
      <c r="AY140" s="23" t="s">
        <v>121</v>
      </c>
      <c r="BE140" s="153">
        <f>IF(N140="základní",J140,0)</f>
        <v>0</v>
      </c>
      <c r="BF140" s="153">
        <f>IF(N140="snížená",J140,0)</f>
        <v>0</v>
      </c>
      <c r="BG140" s="153">
        <f>IF(N140="zákl. přenesená",J140,0)</f>
        <v>0</v>
      </c>
      <c r="BH140" s="153">
        <f>IF(N140="sníž. přenesená",J140,0)</f>
        <v>0</v>
      </c>
      <c r="BI140" s="153">
        <f>IF(N140="nulová",J140,0)</f>
        <v>0</v>
      </c>
      <c r="BJ140" s="23" t="s">
        <v>76</v>
      </c>
      <c r="BK140" s="153">
        <f>ROUND(I140*H140,2)</f>
        <v>0</v>
      </c>
      <c r="BL140" s="23" t="s">
        <v>128</v>
      </c>
      <c r="BM140" s="23" t="s">
        <v>217</v>
      </c>
    </row>
    <row r="141" spans="2:65" s="1" customFormat="1" ht="175.5" hidden="1">
      <c r="B141" s="37"/>
      <c r="D141" s="154" t="s">
        <v>130</v>
      </c>
      <c r="F141" s="155" t="s">
        <v>218</v>
      </c>
      <c r="L141" s="37"/>
      <c r="M141" s="156"/>
      <c r="N141" s="38"/>
      <c r="O141" s="38"/>
      <c r="P141" s="38"/>
      <c r="Q141" s="38"/>
      <c r="R141" s="38"/>
      <c r="S141" s="38"/>
      <c r="T141" s="64"/>
      <c r="AT141" s="23" t="s">
        <v>130</v>
      </c>
      <c r="AU141" s="23" t="s">
        <v>78</v>
      </c>
    </row>
    <row r="142" spans="2:65" s="1" customFormat="1" ht="22.5" customHeight="1">
      <c r="B142" s="147"/>
      <c r="C142" s="384" t="s">
        <v>219</v>
      </c>
      <c r="D142" s="384" t="s">
        <v>123</v>
      </c>
      <c r="E142" s="385" t="s">
        <v>220</v>
      </c>
      <c r="F142" s="386" t="s">
        <v>221</v>
      </c>
      <c r="G142" s="387" t="s">
        <v>222</v>
      </c>
      <c r="H142" s="388">
        <v>699.76</v>
      </c>
      <c r="I142" s="148"/>
      <c r="J142" s="389">
        <f>ROUND(I142*H142,2)</f>
        <v>0</v>
      </c>
      <c r="K142" s="386" t="s">
        <v>127</v>
      </c>
      <c r="L142" s="37"/>
      <c r="M142" s="149" t="s">
        <v>5</v>
      </c>
      <c r="N142" s="150" t="s">
        <v>39</v>
      </c>
      <c r="O142" s="151">
        <v>0</v>
      </c>
      <c r="P142" s="151">
        <f>O142*H142</f>
        <v>0</v>
      </c>
      <c r="Q142" s="151">
        <v>0</v>
      </c>
      <c r="R142" s="151">
        <f>Q142*H142</f>
        <v>0</v>
      </c>
      <c r="S142" s="151">
        <v>0</v>
      </c>
      <c r="T142" s="152">
        <f>S142*H142</f>
        <v>0</v>
      </c>
      <c r="AR142" s="23" t="s">
        <v>128</v>
      </c>
      <c r="AT142" s="23" t="s">
        <v>123</v>
      </c>
      <c r="AU142" s="23" t="s">
        <v>78</v>
      </c>
      <c r="AY142" s="23" t="s">
        <v>121</v>
      </c>
      <c r="BE142" s="153">
        <f>IF(N142="základní",J142,0)</f>
        <v>0</v>
      </c>
      <c r="BF142" s="153">
        <f>IF(N142="snížená",J142,0)</f>
        <v>0</v>
      </c>
      <c r="BG142" s="153">
        <f>IF(N142="zákl. přenesená",J142,0)</f>
        <v>0</v>
      </c>
      <c r="BH142" s="153">
        <f>IF(N142="sníž. přenesená",J142,0)</f>
        <v>0</v>
      </c>
      <c r="BI142" s="153">
        <f>IF(N142="nulová",J142,0)</f>
        <v>0</v>
      </c>
      <c r="BJ142" s="23" t="s">
        <v>76</v>
      </c>
      <c r="BK142" s="153">
        <f>ROUND(I142*H142,2)</f>
        <v>0</v>
      </c>
      <c r="BL142" s="23" t="s">
        <v>128</v>
      </c>
      <c r="BM142" s="23" t="s">
        <v>223</v>
      </c>
    </row>
    <row r="143" spans="2:65" s="1" customFormat="1" ht="175.5" hidden="1">
      <c r="B143" s="37"/>
      <c r="D143" s="157" t="s">
        <v>130</v>
      </c>
      <c r="F143" s="158" t="s">
        <v>218</v>
      </c>
      <c r="L143" s="37"/>
      <c r="M143" s="156"/>
      <c r="N143" s="38"/>
      <c r="O143" s="38"/>
      <c r="P143" s="38"/>
      <c r="Q143" s="38"/>
      <c r="R143" s="38"/>
      <c r="S143" s="38"/>
      <c r="T143" s="64"/>
      <c r="AT143" s="23" t="s">
        <v>130</v>
      </c>
      <c r="AU143" s="23" t="s">
        <v>78</v>
      </c>
    </row>
    <row r="144" spans="2:65" s="11" customFormat="1">
      <c r="B144" s="159"/>
      <c r="C144" s="390"/>
      <c r="D144" s="396" t="s">
        <v>150</v>
      </c>
      <c r="E144" s="400" t="s">
        <v>5</v>
      </c>
      <c r="F144" s="401" t="s">
        <v>224</v>
      </c>
      <c r="G144" s="390"/>
      <c r="H144" s="402">
        <v>349.88</v>
      </c>
      <c r="I144" s="423"/>
      <c r="J144" s="390"/>
      <c r="K144" s="390"/>
      <c r="L144" s="159"/>
      <c r="M144" s="160"/>
      <c r="N144" s="161"/>
      <c r="O144" s="161"/>
      <c r="P144" s="161"/>
      <c r="Q144" s="161"/>
      <c r="R144" s="161"/>
      <c r="S144" s="161"/>
      <c r="T144" s="162"/>
      <c r="AT144" s="163" t="s">
        <v>150</v>
      </c>
      <c r="AU144" s="163" t="s">
        <v>78</v>
      </c>
      <c r="AV144" s="11" t="s">
        <v>78</v>
      </c>
      <c r="AW144" s="11" t="s">
        <v>32</v>
      </c>
      <c r="AX144" s="11" t="s">
        <v>76</v>
      </c>
      <c r="AY144" s="163" t="s">
        <v>121</v>
      </c>
    </row>
    <row r="145" spans="2:65" s="11" customFormat="1">
      <c r="B145" s="159"/>
      <c r="C145" s="390"/>
      <c r="D145" s="391" t="s">
        <v>150</v>
      </c>
      <c r="E145" s="390"/>
      <c r="F145" s="393" t="s">
        <v>225</v>
      </c>
      <c r="G145" s="390"/>
      <c r="H145" s="394">
        <v>699.76</v>
      </c>
      <c r="I145" s="423"/>
      <c r="J145" s="390"/>
      <c r="K145" s="390"/>
      <c r="L145" s="159"/>
      <c r="M145" s="160"/>
      <c r="N145" s="161"/>
      <c r="O145" s="161"/>
      <c r="P145" s="161"/>
      <c r="Q145" s="161"/>
      <c r="R145" s="161"/>
      <c r="S145" s="161"/>
      <c r="T145" s="162"/>
      <c r="AT145" s="163" t="s">
        <v>150</v>
      </c>
      <c r="AU145" s="163" t="s">
        <v>78</v>
      </c>
      <c r="AV145" s="11" t="s">
        <v>78</v>
      </c>
      <c r="AW145" s="11" t="s">
        <v>6</v>
      </c>
      <c r="AX145" s="11" t="s">
        <v>76</v>
      </c>
      <c r="AY145" s="163" t="s">
        <v>121</v>
      </c>
    </row>
    <row r="146" spans="2:65" s="1" customFormat="1" ht="44.25" customHeight="1">
      <c r="B146" s="147"/>
      <c r="C146" s="384" t="s">
        <v>226</v>
      </c>
      <c r="D146" s="384" t="s">
        <v>123</v>
      </c>
      <c r="E146" s="385" t="s">
        <v>227</v>
      </c>
      <c r="F146" s="386" t="s">
        <v>228</v>
      </c>
      <c r="G146" s="387" t="s">
        <v>173</v>
      </c>
      <c r="H146" s="388">
        <v>54.95</v>
      </c>
      <c r="I146" s="148"/>
      <c r="J146" s="389">
        <f>ROUND(I146*H146,2)</f>
        <v>0</v>
      </c>
      <c r="K146" s="386" t="s">
        <v>127</v>
      </c>
      <c r="L146" s="37"/>
      <c r="M146" s="149" t="s">
        <v>5</v>
      </c>
      <c r="N146" s="150" t="s">
        <v>39</v>
      </c>
      <c r="O146" s="151">
        <v>1.5</v>
      </c>
      <c r="P146" s="151">
        <f>O146*H146</f>
        <v>82.425000000000011</v>
      </c>
      <c r="Q146" s="151">
        <v>0</v>
      </c>
      <c r="R146" s="151">
        <f>Q146*H146</f>
        <v>0</v>
      </c>
      <c r="S146" s="151">
        <v>0</v>
      </c>
      <c r="T146" s="152">
        <f>S146*H146</f>
        <v>0</v>
      </c>
      <c r="AR146" s="23" t="s">
        <v>128</v>
      </c>
      <c r="AT146" s="23" t="s">
        <v>123</v>
      </c>
      <c r="AU146" s="23" t="s">
        <v>78</v>
      </c>
      <c r="AY146" s="23" t="s">
        <v>121</v>
      </c>
      <c r="BE146" s="153">
        <f>IF(N146="základní",J146,0)</f>
        <v>0</v>
      </c>
      <c r="BF146" s="153">
        <f>IF(N146="snížená",J146,0)</f>
        <v>0</v>
      </c>
      <c r="BG146" s="153">
        <f>IF(N146="zákl. přenesená",J146,0)</f>
        <v>0</v>
      </c>
      <c r="BH146" s="153">
        <f>IF(N146="sníž. přenesená",J146,0)</f>
        <v>0</v>
      </c>
      <c r="BI146" s="153">
        <f>IF(N146="nulová",J146,0)</f>
        <v>0</v>
      </c>
      <c r="BJ146" s="23" t="s">
        <v>76</v>
      </c>
      <c r="BK146" s="153">
        <f>ROUND(I146*H146,2)</f>
        <v>0</v>
      </c>
      <c r="BL146" s="23" t="s">
        <v>128</v>
      </c>
      <c r="BM146" s="23" t="s">
        <v>229</v>
      </c>
    </row>
    <row r="147" spans="2:65" s="1" customFormat="1" ht="94.5" hidden="1">
      <c r="B147" s="37"/>
      <c r="D147" s="157" t="s">
        <v>130</v>
      </c>
      <c r="F147" s="158" t="s">
        <v>230</v>
      </c>
      <c r="L147" s="37"/>
      <c r="M147" s="156"/>
      <c r="N147" s="38"/>
      <c r="O147" s="38"/>
      <c r="P147" s="38"/>
      <c r="Q147" s="38"/>
      <c r="R147" s="38"/>
      <c r="S147" s="38"/>
      <c r="T147" s="64"/>
      <c r="AT147" s="23" t="s">
        <v>130</v>
      </c>
      <c r="AU147" s="23" t="s">
        <v>78</v>
      </c>
    </row>
    <row r="148" spans="2:65" s="11" customFormat="1">
      <c r="B148" s="159"/>
      <c r="C148" s="390"/>
      <c r="D148" s="391" t="s">
        <v>150</v>
      </c>
      <c r="E148" s="392" t="s">
        <v>5</v>
      </c>
      <c r="F148" s="393" t="s">
        <v>231</v>
      </c>
      <c r="G148" s="390"/>
      <c r="H148" s="394">
        <v>54.95</v>
      </c>
      <c r="I148" s="423"/>
      <c r="J148" s="390"/>
      <c r="K148" s="390"/>
      <c r="L148" s="159"/>
      <c r="M148" s="160"/>
      <c r="N148" s="161"/>
      <c r="O148" s="161"/>
      <c r="P148" s="161"/>
      <c r="Q148" s="161"/>
      <c r="R148" s="161"/>
      <c r="S148" s="161"/>
      <c r="T148" s="162"/>
      <c r="AT148" s="163" t="s">
        <v>150</v>
      </c>
      <c r="AU148" s="163" t="s">
        <v>78</v>
      </c>
      <c r="AV148" s="11" t="s">
        <v>78</v>
      </c>
      <c r="AW148" s="11" t="s">
        <v>32</v>
      </c>
      <c r="AX148" s="11" t="s">
        <v>76</v>
      </c>
      <c r="AY148" s="163" t="s">
        <v>121</v>
      </c>
    </row>
    <row r="149" spans="2:65" s="1" customFormat="1" ht="22.5" customHeight="1">
      <c r="B149" s="147"/>
      <c r="C149" s="407" t="s">
        <v>232</v>
      </c>
      <c r="D149" s="407" t="s">
        <v>233</v>
      </c>
      <c r="E149" s="408" t="s">
        <v>234</v>
      </c>
      <c r="F149" s="409" t="s">
        <v>235</v>
      </c>
      <c r="G149" s="410" t="s">
        <v>222</v>
      </c>
      <c r="H149" s="411">
        <v>102.4</v>
      </c>
      <c r="I149" s="174"/>
      <c r="J149" s="412">
        <f>ROUND(I149*H149,2)</f>
        <v>0</v>
      </c>
      <c r="K149" s="409" t="s">
        <v>127</v>
      </c>
      <c r="L149" s="175"/>
      <c r="M149" s="176" t="s">
        <v>5</v>
      </c>
      <c r="N149" s="177" t="s">
        <v>39</v>
      </c>
      <c r="O149" s="151">
        <v>0</v>
      </c>
      <c r="P149" s="151">
        <f>O149*H149</f>
        <v>0</v>
      </c>
      <c r="Q149" s="151">
        <v>1</v>
      </c>
      <c r="R149" s="151">
        <f>Q149*H149</f>
        <v>102.4</v>
      </c>
      <c r="S149" s="151">
        <v>0</v>
      </c>
      <c r="T149" s="152">
        <f>S149*H149</f>
        <v>0</v>
      </c>
      <c r="AR149" s="23" t="s">
        <v>160</v>
      </c>
      <c r="AT149" s="23" t="s">
        <v>233</v>
      </c>
      <c r="AU149" s="23" t="s">
        <v>78</v>
      </c>
      <c r="AY149" s="23" t="s">
        <v>121</v>
      </c>
      <c r="BE149" s="153">
        <f>IF(N149="základní",J149,0)</f>
        <v>0</v>
      </c>
      <c r="BF149" s="153">
        <f>IF(N149="snížená",J149,0)</f>
        <v>0</v>
      </c>
      <c r="BG149" s="153">
        <f>IF(N149="zákl. přenesená",J149,0)</f>
        <v>0</v>
      </c>
      <c r="BH149" s="153">
        <f>IF(N149="sníž. přenesená",J149,0)</f>
        <v>0</v>
      </c>
      <c r="BI149" s="153">
        <f>IF(N149="nulová",J149,0)</f>
        <v>0</v>
      </c>
      <c r="BJ149" s="23" t="s">
        <v>76</v>
      </c>
      <c r="BK149" s="153">
        <f>ROUND(I149*H149,2)</f>
        <v>0</v>
      </c>
      <c r="BL149" s="23" t="s">
        <v>128</v>
      </c>
      <c r="BM149" s="23" t="s">
        <v>236</v>
      </c>
    </row>
    <row r="150" spans="2:65" s="12" customFormat="1">
      <c r="B150" s="164"/>
      <c r="C150" s="395"/>
      <c r="D150" s="396" t="s">
        <v>150</v>
      </c>
      <c r="E150" s="397" t="s">
        <v>5</v>
      </c>
      <c r="F150" s="398" t="s">
        <v>237</v>
      </c>
      <c r="G150" s="395"/>
      <c r="H150" s="399" t="s">
        <v>5</v>
      </c>
      <c r="I150" s="424"/>
      <c r="J150" s="395"/>
      <c r="K150" s="395"/>
      <c r="L150" s="164"/>
      <c r="M150" s="166"/>
      <c r="N150" s="167"/>
      <c r="O150" s="167"/>
      <c r="P150" s="167"/>
      <c r="Q150" s="167"/>
      <c r="R150" s="167"/>
      <c r="S150" s="167"/>
      <c r="T150" s="168"/>
      <c r="AT150" s="165" t="s">
        <v>150</v>
      </c>
      <c r="AU150" s="165" t="s">
        <v>78</v>
      </c>
      <c r="AV150" s="12" t="s">
        <v>76</v>
      </c>
      <c r="AW150" s="12" t="s">
        <v>32</v>
      </c>
      <c r="AX150" s="12" t="s">
        <v>68</v>
      </c>
      <c r="AY150" s="165" t="s">
        <v>121</v>
      </c>
    </row>
    <row r="151" spans="2:65" s="11" customFormat="1">
      <c r="B151" s="159"/>
      <c r="C151" s="390"/>
      <c r="D151" s="396" t="s">
        <v>150</v>
      </c>
      <c r="E151" s="400" t="s">
        <v>5</v>
      </c>
      <c r="F151" s="401" t="s">
        <v>191</v>
      </c>
      <c r="G151" s="390"/>
      <c r="H151" s="402">
        <v>51.2</v>
      </c>
      <c r="I151" s="423"/>
      <c r="J151" s="390"/>
      <c r="K151" s="390"/>
      <c r="L151" s="159"/>
      <c r="M151" s="160"/>
      <c r="N151" s="161"/>
      <c r="O151" s="161"/>
      <c r="P151" s="161"/>
      <c r="Q151" s="161"/>
      <c r="R151" s="161"/>
      <c r="S151" s="161"/>
      <c r="T151" s="162"/>
      <c r="AT151" s="163" t="s">
        <v>150</v>
      </c>
      <c r="AU151" s="163" t="s">
        <v>78</v>
      </c>
      <c r="AV151" s="11" t="s">
        <v>78</v>
      </c>
      <c r="AW151" s="11" t="s">
        <v>32</v>
      </c>
      <c r="AX151" s="11" t="s">
        <v>76</v>
      </c>
      <c r="AY151" s="163" t="s">
        <v>121</v>
      </c>
    </row>
    <row r="152" spans="2:65" s="11" customFormat="1">
      <c r="B152" s="159"/>
      <c r="C152" s="390"/>
      <c r="D152" s="391" t="s">
        <v>150</v>
      </c>
      <c r="E152" s="390"/>
      <c r="F152" s="393" t="s">
        <v>238</v>
      </c>
      <c r="G152" s="390"/>
      <c r="H152" s="394">
        <v>102.4</v>
      </c>
      <c r="I152" s="423"/>
      <c r="J152" s="390"/>
      <c r="K152" s="390"/>
      <c r="L152" s="159"/>
      <c r="M152" s="160"/>
      <c r="N152" s="161"/>
      <c r="O152" s="161"/>
      <c r="P152" s="161"/>
      <c r="Q152" s="161"/>
      <c r="R152" s="161"/>
      <c r="S152" s="161"/>
      <c r="T152" s="162"/>
      <c r="AT152" s="163" t="s">
        <v>150</v>
      </c>
      <c r="AU152" s="163" t="s">
        <v>78</v>
      </c>
      <c r="AV152" s="11" t="s">
        <v>78</v>
      </c>
      <c r="AW152" s="11" t="s">
        <v>6</v>
      </c>
      <c r="AX152" s="11" t="s">
        <v>76</v>
      </c>
      <c r="AY152" s="163" t="s">
        <v>121</v>
      </c>
    </row>
    <row r="153" spans="2:65" s="1" customFormat="1" ht="22.5" customHeight="1">
      <c r="B153" s="147"/>
      <c r="C153" s="407" t="s">
        <v>239</v>
      </c>
      <c r="D153" s="407" t="s">
        <v>233</v>
      </c>
      <c r="E153" s="408" t="s">
        <v>240</v>
      </c>
      <c r="F153" s="409" t="s">
        <v>241</v>
      </c>
      <c r="G153" s="410" t="s">
        <v>222</v>
      </c>
      <c r="H153" s="411">
        <v>7.5</v>
      </c>
      <c r="I153" s="174"/>
      <c r="J153" s="412">
        <f>ROUND(I153*H153,2)</f>
        <v>0</v>
      </c>
      <c r="K153" s="409" t="s">
        <v>127</v>
      </c>
      <c r="L153" s="175"/>
      <c r="M153" s="176" t="s">
        <v>5</v>
      </c>
      <c r="N153" s="177" t="s">
        <v>39</v>
      </c>
      <c r="O153" s="151">
        <v>0</v>
      </c>
      <c r="P153" s="151">
        <f>O153*H153</f>
        <v>0</v>
      </c>
      <c r="Q153" s="151">
        <v>1</v>
      </c>
      <c r="R153" s="151">
        <f>Q153*H153</f>
        <v>7.5</v>
      </c>
      <c r="S153" s="151">
        <v>0</v>
      </c>
      <c r="T153" s="152">
        <f>S153*H153</f>
        <v>0</v>
      </c>
      <c r="AR153" s="23" t="s">
        <v>160</v>
      </c>
      <c r="AT153" s="23" t="s">
        <v>233</v>
      </c>
      <c r="AU153" s="23" t="s">
        <v>78</v>
      </c>
      <c r="AY153" s="23" t="s">
        <v>121</v>
      </c>
      <c r="BE153" s="153">
        <f>IF(N153="základní",J153,0)</f>
        <v>0</v>
      </c>
      <c r="BF153" s="153">
        <f>IF(N153="snížená",J153,0)</f>
        <v>0</v>
      </c>
      <c r="BG153" s="153">
        <f>IF(N153="zákl. přenesená",J153,0)</f>
        <v>0</v>
      </c>
      <c r="BH153" s="153">
        <f>IF(N153="sníž. přenesená",J153,0)</f>
        <v>0</v>
      </c>
      <c r="BI153" s="153">
        <f>IF(N153="nulová",J153,0)</f>
        <v>0</v>
      </c>
      <c r="BJ153" s="23" t="s">
        <v>76</v>
      </c>
      <c r="BK153" s="153">
        <f>ROUND(I153*H153,2)</f>
        <v>0</v>
      </c>
      <c r="BL153" s="23" t="s">
        <v>128</v>
      </c>
      <c r="BM153" s="23" t="s">
        <v>242</v>
      </c>
    </row>
    <row r="154" spans="2:65" s="12" customFormat="1">
      <c r="B154" s="164"/>
      <c r="C154" s="395"/>
      <c r="D154" s="396" t="s">
        <v>150</v>
      </c>
      <c r="E154" s="397" t="s">
        <v>5</v>
      </c>
      <c r="F154" s="398" t="s">
        <v>243</v>
      </c>
      <c r="G154" s="395"/>
      <c r="H154" s="399" t="s">
        <v>5</v>
      </c>
      <c r="I154" s="424"/>
      <c r="J154" s="395"/>
      <c r="K154" s="395"/>
      <c r="L154" s="164"/>
      <c r="M154" s="166"/>
      <c r="N154" s="167"/>
      <c r="O154" s="167"/>
      <c r="P154" s="167"/>
      <c r="Q154" s="167"/>
      <c r="R154" s="167"/>
      <c r="S154" s="167"/>
      <c r="T154" s="168"/>
      <c r="AT154" s="165" t="s">
        <v>150</v>
      </c>
      <c r="AU154" s="165" t="s">
        <v>78</v>
      </c>
      <c r="AV154" s="12" t="s">
        <v>76</v>
      </c>
      <c r="AW154" s="12" t="s">
        <v>32</v>
      </c>
      <c r="AX154" s="12" t="s">
        <v>68</v>
      </c>
      <c r="AY154" s="165" t="s">
        <v>121</v>
      </c>
    </row>
    <row r="155" spans="2:65" s="11" customFormat="1">
      <c r="B155" s="159"/>
      <c r="C155" s="390"/>
      <c r="D155" s="396" t="s">
        <v>150</v>
      </c>
      <c r="E155" s="400" t="s">
        <v>5</v>
      </c>
      <c r="F155" s="401" t="s">
        <v>193</v>
      </c>
      <c r="G155" s="390"/>
      <c r="H155" s="402">
        <v>3.75</v>
      </c>
      <c r="I155" s="423"/>
      <c r="J155" s="390"/>
      <c r="K155" s="390"/>
      <c r="L155" s="159"/>
      <c r="M155" s="160"/>
      <c r="N155" s="161"/>
      <c r="O155" s="161"/>
      <c r="P155" s="161"/>
      <c r="Q155" s="161"/>
      <c r="R155" s="161"/>
      <c r="S155" s="161"/>
      <c r="T155" s="162"/>
      <c r="AT155" s="163" t="s">
        <v>150</v>
      </c>
      <c r="AU155" s="163" t="s">
        <v>78</v>
      </c>
      <c r="AV155" s="11" t="s">
        <v>78</v>
      </c>
      <c r="AW155" s="11" t="s">
        <v>32</v>
      </c>
      <c r="AX155" s="11" t="s">
        <v>76</v>
      </c>
      <c r="AY155" s="163" t="s">
        <v>121</v>
      </c>
    </row>
    <row r="156" spans="2:65" s="11" customFormat="1">
      <c r="B156" s="159"/>
      <c r="C156" s="390"/>
      <c r="D156" s="391" t="s">
        <v>150</v>
      </c>
      <c r="E156" s="390"/>
      <c r="F156" s="393" t="s">
        <v>244</v>
      </c>
      <c r="G156" s="390"/>
      <c r="H156" s="394">
        <v>7.5</v>
      </c>
      <c r="I156" s="423"/>
      <c r="J156" s="390"/>
      <c r="K156" s="390"/>
      <c r="L156" s="159"/>
      <c r="M156" s="160"/>
      <c r="N156" s="161"/>
      <c r="O156" s="161"/>
      <c r="P156" s="161"/>
      <c r="Q156" s="161"/>
      <c r="R156" s="161"/>
      <c r="S156" s="161"/>
      <c r="T156" s="162"/>
      <c r="AT156" s="163" t="s">
        <v>150</v>
      </c>
      <c r="AU156" s="163" t="s">
        <v>78</v>
      </c>
      <c r="AV156" s="11" t="s">
        <v>78</v>
      </c>
      <c r="AW156" s="11" t="s">
        <v>6</v>
      </c>
      <c r="AX156" s="11" t="s">
        <v>76</v>
      </c>
      <c r="AY156" s="163" t="s">
        <v>121</v>
      </c>
    </row>
    <row r="157" spans="2:65" s="1" customFormat="1" ht="31.5" customHeight="1">
      <c r="B157" s="147"/>
      <c r="C157" s="384" t="s">
        <v>10</v>
      </c>
      <c r="D157" s="384" t="s">
        <v>123</v>
      </c>
      <c r="E157" s="385" t="s">
        <v>245</v>
      </c>
      <c r="F157" s="386" t="s">
        <v>246</v>
      </c>
      <c r="G157" s="387" t="s">
        <v>139</v>
      </c>
      <c r="H157" s="388">
        <v>240.1</v>
      </c>
      <c r="I157" s="148"/>
      <c r="J157" s="389">
        <f>ROUND(I157*H157,2)</f>
        <v>0</v>
      </c>
      <c r="K157" s="386" t="s">
        <v>127</v>
      </c>
      <c r="L157" s="37"/>
      <c r="M157" s="149" t="s">
        <v>5</v>
      </c>
      <c r="N157" s="150" t="s">
        <v>39</v>
      </c>
      <c r="O157" s="151">
        <v>0.13</v>
      </c>
      <c r="P157" s="151">
        <f>O157*H157</f>
        <v>31.213000000000001</v>
      </c>
      <c r="Q157" s="151">
        <v>0</v>
      </c>
      <c r="R157" s="151">
        <f>Q157*H157</f>
        <v>0</v>
      </c>
      <c r="S157" s="151">
        <v>0</v>
      </c>
      <c r="T157" s="152">
        <f>S157*H157</f>
        <v>0</v>
      </c>
      <c r="AR157" s="23" t="s">
        <v>128</v>
      </c>
      <c r="AT157" s="23" t="s">
        <v>123</v>
      </c>
      <c r="AU157" s="23" t="s">
        <v>78</v>
      </c>
      <c r="AY157" s="23" t="s">
        <v>121</v>
      </c>
      <c r="BE157" s="153">
        <f>IF(N157="základní",J157,0)</f>
        <v>0</v>
      </c>
      <c r="BF157" s="153">
        <f>IF(N157="snížená",J157,0)</f>
        <v>0</v>
      </c>
      <c r="BG157" s="153">
        <f>IF(N157="zákl. přenesená",J157,0)</f>
        <v>0</v>
      </c>
      <c r="BH157" s="153">
        <f>IF(N157="sníž. přenesená",J157,0)</f>
        <v>0</v>
      </c>
      <c r="BI157" s="153">
        <f>IF(N157="nulová",J157,0)</f>
        <v>0</v>
      </c>
      <c r="BJ157" s="23" t="s">
        <v>76</v>
      </c>
      <c r="BK157" s="153">
        <f>ROUND(I157*H157,2)</f>
        <v>0</v>
      </c>
      <c r="BL157" s="23" t="s">
        <v>128</v>
      </c>
      <c r="BM157" s="23" t="s">
        <v>247</v>
      </c>
    </row>
    <row r="158" spans="2:65" s="1" customFormat="1" ht="121.5" hidden="1">
      <c r="B158" s="37"/>
      <c r="D158" s="154" t="s">
        <v>130</v>
      </c>
      <c r="F158" s="155" t="s">
        <v>248</v>
      </c>
      <c r="L158" s="37"/>
      <c r="M158" s="156"/>
      <c r="N158" s="38"/>
      <c r="O158" s="38"/>
      <c r="P158" s="38"/>
      <c r="Q158" s="38"/>
      <c r="R158" s="38"/>
      <c r="S158" s="38"/>
      <c r="T158" s="64"/>
      <c r="AT158" s="23" t="s">
        <v>130</v>
      </c>
      <c r="AU158" s="23" t="s">
        <v>78</v>
      </c>
    </row>
    <row r="159" spans="2:65" s="1" customFormat="1" ht="22.5" customHeight="1">
      <c r="B159" s="147"/>
      <c r="C159" s="407" t="s">
        <v>249</v>
      </c>
      <c r="D159" s="407" t="s">
        <v>233</v>
      </c>
      <c r="E159" s="408" t="s">
        <v>250</v>
      </c>
      <c r="F159" s="409" t="s">
        <v>251</v>
      </c>
      <c r="G159" s="410" t="s">
        <v>222</v>
      </c>
      <c r="H159" s="411">
        <v>43.218000000000004</v>
      </c>
      <c r="I159" s="174"/>
      <c r="J159" s="412">
        <f>ROUND(I159*H159,2)</f>
        <v>0</v>
      </c>
      <c r="K159" s="409" t="s">
        <v>127</v>
      </c>
      <c r="L159" s="175"/>
      <c r="M159" s="176" t="s">
        <v>5</v>
      </c>
      <c r="N159" s="177" t="s">
        <v>39</v>
      </c>
      <c r="O159" s="151">
        <v>0</v>
      </c>
      <c r="P159" s="151">
        <f>O159*H159</f>
        <v>0</v>
      </c>
      <c r="Q159" s="151">
        <v>1</v>
      </c>
      <c r="R159" s="151">
        <f>Q159*H159</f>
        <v>43.218000000000004</v>
      </c>
      <c r="S159" s="151">
        <v>0</v>
      </c>
      <c r="T159" s="152">
        <f>S159*H159</f>
        <v>0</v>
      </c>
      <c r="AR159" s="23" t="s">
        <v>160</v>
      </c>
      <c r="AT159" s="23" t="s">
        <v>233</v>
      </c>
      <c r="AU159" s="23" t="s">
        <v>78</v>
      </c>
      <c r="AY159" s="23" t="s">
        <v>121</v>
      </c>
      <c r="BE159" s="153">
        <f>IF(N159="základní",J159,0)</f>
        <v>0</v>
      </c>
      <c r="BF159" s="153">
        <f>IF(N159="snížená",J159,0)</f>
        <v>0</v>
      </c>
      <c r="BG159" s="153">
        <f>IF(N159="zákl. přenesená",J159,0)</f>
        <v>0</v>
      </c>
      <c r="BH159" s="153">
        <f>IF(N159="sníž. přenesená",J159,0)</f>
        <v>0</v>
      </c>
      <c r="BI159" s="153">
        <f>IF(N159="nulová",J159,0)</f>
        <v>0</v>
      </c>
      <c r="BJ159" s="23" t="s">
        <v>76</v>
      </c>
      <c r="BK159" s="153">
        <f>ROUND(I159*H159,2)</f>
        <v>0</v>
      </c>
      <c r="BL159" s="23" t="s">
        <v>128</v>
      </c>
      <c r="BM159" s="23" t="s">
        <v>252</v>
      </c>
    </row>
    <row r="160" spans="2:65" s="11" customFormat="1">
      <c r="B160" s="159"/>
      <c r="C160" s="390"/>
      <c r="D160" s="391" t="s">
        <v>150</v>
      </c>
      <c r="E160" s="392" t="s">
        <v>5</v>
      </c>
      <c r="F160" s="393" t="s">
        <v>253</v>
      </c>
      <c r="G160" s="390"/>
      <c r="H160" s="394">
        <v>43.218000000000004</v>
      </c>
      <c r="I160" s="423"/>
      <c r="J160" s="390"/>
      <c r="K160" s="390"/>
      <c r="L160" s="159"/>
      <c r="M160" s="160"/>
      <c r="N160" s="161"/>
      <c r="O160" s="161"/>
      <c r="P160" s="161"/>
      <c r="Q160" s="161"/>
      <c r="R160" s="161"/>
      <c r="S160" s="161"/>
      <c r="T160" s="162"/>
      <c r="AT160" s="163" t="s">
        <v>150</v>
      </c>
      <c r="AU160" s="163" t="s">
        <v>78</v>
      </c>
      <c r="AV160" s="11" t="s">
        <v>78</v>
      </c>
      <c r="AW160" s="11" t="s">
        <v>32</v>
      </c>
      <c r="AX160" s="11" t="s">
        <v>76</v>
      </c>
      <c r="AY160" s="163" t="s">
        <v>121</v>
      </c>
    </row>
    <row r="161" spans="2:65" s="1" customFormat="1" ht="31.5" customHeight="1">
      <c r="B161" s="147"/>
      <c r="C161" s="384" t="s">
        <v>254</v>
      </c>
      <c r="D161" s="384" t="s">
        <v>123</v>
      </c>
      <c r="E161" s="385" t="s">
        <v>255</v>
      </c>
      <c r="F161" s="386" t="s">
        <v>256</v>
      </c>
      <c r="G161" s="387" t="s">
        <v>139</v>
      </c>
      <c r="H161" s="388">
        <v>240.1</v>
      </c>
      <c r="I161" s="148"/>
      <c r="J161" s="389">
        <f>ROUND(I161*H161,2)</f>
        <v>0</v>
      </c>
      <c r="K161" s="386" t="s">
        <v>127</v>
      </c>
      <c r="L161" s="37"/>
      <c r="M161" s="149" t="s">
        <v>5</v>
      </c>
      <c r="N161" s="150" t="s">
        <v>39</v>
      </c>
      <c r="O161" s="151">
        <v>5.8000000000000003E-2</v>
      </c>
      <c r="P161" s="151">
        <f>O161*H161</f>
        <v>13.925800000000001</v>
      </c>
      <c r="Q161" s="151">
        <v>0</v>
      </c>
      <c r="R161" s="151">
        <f>Q161*H161</f>
        <v>0</v>
      </c>
      <c r="S161" s="151">
        <v>0</v>
      </c>
      <c r="T161" s="152">
        <f>S161*H161</f>
        <v>0</v>
      </c>
      <c r="AR161" s="23" t="s">
        <v>128</v>
      </c>
      <c r="AT161" s="23" t="s">
        <v>123</v>
      </c>
      <c r="AU161" s="23" t="s">
        <v>78</v>
      </c>
      <c r="AY161" s="23" t="s">
        <v>121</v>
      </c>
      <c r="BE161" s="153">
        <f>IF(N161="základní",J161,0)</f>
        <v>0</v>
      </c>
      <c r="BF161" s="153">
        <f>IF(N161="snížená",J161,0)</f>
        <v>0</v>
      </c>
      <c r="BG161" s="153">
        <f>IF(N161="zákl. přenesená",J161,0)</f>
        <v>0</v>
      </c>
      <c r="BH161" s="153">
        <f>IF(N161="sníž. přenesená",J161,0)</f>
        <v>0</v>
      </c>
      <c r="BI161" s="153">
        <f>IF(N161="nulová",J161,0)</f>
        <v>0</v>
      </c>
      <c r="BJ161" s="23" t="s">
        <v>76</v>
      </c>
      <c r="BK161" s="153">
        <f>ROUND(I161*H161,2)</f>
        <v>0</v>
      </c>
      <c r="BL161" s="23" t="s">
        <v>128</v>
      </c>
      <c r="BM161" s="23" t="s">
        <v>257</v>
      </c>
    </row>
    <row r="162" spans="2:65" s="1" customFormat="1" ht="121.5" hidden="1">
      <c r="B162" s="37"/>
      <c r="D162" s="154" t="s">
        <v>130</v>
      </c>
      <c r="F162" s="155" t="s">
        <v>258</v>
      </c>
      <c r="L162" s="37"/>
      <c r="M162" s="156"/>
      <c r="N162" s="38"/>
      <c r="O162" s="38"/>
      <c r="P162" s="38"/>
      <c r="Q162" s="38"/>
      <c r="R162" s="38"/>
      <c r="S162" s="38"/>
      <c r="T162" s="64"/>
      <c r="AT162" s="23" t="s">
        <v>130</v>
      </c>
      <c r="AU162" s="23" t="s">
        <v>78</v>
      </c>
    </row>
    <row r="163" spans="2:65" s="1" customFormat="1" ht="22.5" customHeight="1">
      <c r="B163" s="147"/>
      <c r="C163" s="407" t="s">
        <v>259</v>
      </c>
      <c r="D163" s="407" t="s">
        <v>233</v>
      </c>
      <c r="E163" s="408" t="s">
        <v>260</v>
      </c>
      <c r="F163" s="409" t="s">
        <v>261</v>
      </c>
      <c r="G163" s="410" t="s">
        <v>262</v>
      </c>
      <c r="H163" s="411">
        <v>3.6019999999999999</v>
      </c>
      <c r="I163" s="174"/>
      <c r="J163" s="412">
        <f>ROUND(I163*H163,2)</f>
        <v>0</v>
      </c>
      <c r="K163" s="409" t="s">
        <v>127</v>
      </c>
      <c r="L163" s="175"/>
      <c r="M163" s="176" t="s">
        <v>5</v>
      </c>
      <c r="N163" s="177" t="s">
        <v>39</v>
      </c>
      <c r="O163" s="151">
        <v>0</v>
      </c>
      <c r="P163" s="151">
        <f>O163*H163</f>
        <v>0</v>
      </c>
      <c r="Q163" s="151">
        <v>1E-3</v>
      </c>
      <c r="R163" s="151">
        <f>Q163*H163</f>
        <v>3.6019999999999997E-3</v>
      </c>
      <c r="S163" s="151">
        <v>0</v>
      </c>
      <c r="T163" s="152">
        <f>S163*H163</f>
        <v>0</v>
      </c>
      <c r="AR163" s="23" t="s">
        <v>160</v>
      </c>
      <c r="AT163" s="23" t="s">
        <v>233</v>
      </c>
      <c r="AU163" s="23" t="s">
        <v>78</v>
      </c>
      <c r="AY163" s="23" t="s">
        <v>121</v>
      </c>
      <c r="BE163" s="153">
        <f>IF(N163="základní",J163,0)</f>
        <v>0</v>
      </c>
      <c r="BF163" s="153">
        <f>IF(N163="snížená",J163,0)</f>
        <v>0</v>
      </c>
      <c r="BG163" s="153">
        <f>IF(N163="zákl. přenesená",J163,0)</f>
        <v>0</v>
      </c>
      <c r="BH163" s="153">
        <f>IF(N163="sníž. přenesená",J163,0)</f>
        <v>0</v>
      </c>
      <c r="BI163" s="153">
        <f>IF(N163="nulová",J163,0)</f>
        <v>0</v>
      </c>
      <c r="BJ163" s="23" t="s">
        <v>76</v>
      </c>
      <c r="BK163" s="153">
        <f>ROUND(I163*H163,2)</f>
        <v>0</v>
      </c>
      <c r="BL163" s="23" t="s">
        <v>128</v>
      </c>
      <c r="BM163" s="23" t="s">
        <v>263</v>
      </c>
    </row>
    <row r="164" spans="2:65" s="11" customFormat="1">
      <c r="B164" s="159"/>
      <c r="C164" s="390"/>
      <c r="D164" s="391" t="s">
        <v>150</v>
      </c>
      <c r="E164" s="390"/>
      <c r="F164" s="393" t="s">
        <v>264</v>
      </c>
      <c r="G164" s="390"/>
      <c r="H164" s="394">
        <v>3.6019999999999999</v>
      </c>
      <c r="I164" s="423"/>
      <c r="J164" s="390"/>
      <c r="K164" s="390"/>
      <c r="L164" s="159"/>
      <c r="M164" s="160"/>
      <c r="N164" s="161"/>
      <c r="O164" s="161"/>
      <c r="P164" s="161"/>
      <c r="Q164" s="161"/>
      <c r="R164" s="161"/>
      <c r="S164" s="161"/>
      <c r="T164" s="162"/>
      <c r="AT164" s="163" t="s">
        <v>150</v>
      </c>
      <c r="AU164" s="163" t="s">
        <v>78</v>
      </c>
      <c r="AV164" s="11" t="s">
        <v>78</v>
      </c>
      <c r="AW164" s="11" t="s">
        <v>6</v>
      </c>
      <c r="AX164" s="11" t="s">
        <v>76</v>
      </c>
      <c r="AY164" s="163" t="s">
        <v>121</v>
      </c>
    </row>
    <row r="165" spans="2:65" s="1" customFormat="1" ht="22.5" customHeight="1">
      <c r="B165" s="147"/>
      <c r="C165" s="384" t="s">
        <v>265</v>
      </c>
      <c r="D165" s="384" t="s">
        <v>123</v>
      </c>
      <c r="E165" s="385" t="s">
        <v>266</v>
      </c>
      <c r="F165" s="386" t="s">
        <v>267</v>
      </c>
      <c r="G165" s="387" t="s">
        <v>139</v>
      </c>
      <c r="H165" s="388">
        <v>240.1</v>
      </c>
      <c r="I165" s="148"/>
      <c r="J165" s="389">
        <f>ROUND(I165*H165,2)</f>
        <v>0</v>
      </c>
      <c r="K165" s="386" t="s">
        <v>127</v>
      </c>
      <c r="L165" s="37"/>
      <c r="M165" s="149" t="s">
        <v>5</v>
      </c>
      <c r="N165" s="150" t="s">
        <v>39</v>
      </c>
      <c r="O165" s="151">
        <v>1.2999999999999999E-2</v>
      </c>
      <c r="P165" s="151">
        <f>O165*H165</f>
        <v>3.1212999999999997</v>
      </c>
      <c r="Q165" s="151">
        <v>0</v>
      </c>
      <c r="R165" s="151">
        <f>Q165*H165</f>
        <v>0</v>
      </c>
      <c r="S165" s="151">
        <v>0</v>
      </c>
      <c r="T165" s="152">
        <f>S165*H165</f>
        <v>0</v>
      </c>
      <c r="AR165" s="23" t="s">
        <v>128</v>
      </c>
      <c r="AT165" s="23" t="s">
        <v>123</v>
      </c>
      <c r="AU165" s="23" t="s">
        <v>78</v>
      </c>
      <c r="AY165" s="23" t="s">
        <v>121</v>
      </c>
      <c r="BE165" s="153">
        <f>IF(N165="základní",J165,0)</f>
        <v>0</v>
      </c>
      <c r="BF165" s="153">
        <f>IF(N165="snížená",J165,0)</f>
        <v>0</v>
      </c>
      <c r="BG165" s="153">
        <f>IF(N165="zákl. přenesená",J165,0)</f>
        <v>0</v>
      </c>
      <c r="BH165" s="153">
        <f>IF(N165="sníž. přenesená",J165,0)</f>
        <v>0</v>
      </c>
      <c r="BI165" s="153">
        <f>IF(N165="nulová",J165,0)</f>
        <v>0</v>
      </c>
      <c r="BJ165" s="23" t="s">
        <v>76</v>
      </c>
      <c r="BK165" s="153">
        <f>ROUND(I165*H165,2)</f>
        <v>0</v>
      </c>
      <c r="BL165" s="23" t="s">
        <v>128</v>
      </c>
      <c r="BM165" s="23" t="s">
        <v>268</v>
      </c>
    </row>
    <row r="166" spans="2:65" s="1" customFormat="1" ht="162" hidden="1">
      <c r="B166" s="37"/>
      <c r="D166" s="154" t="s">
        <v>130</v>
      </c>
      <c r="F166" s="155" t="s">
        <v>269</v>
      </c>
      <c r="L166" s="37"/>
      <c r="M166" s="156"/>
      <c r="N166" s="38"/>
      <c r="O166" s="38"/>
      <c r="P166" s="38"/>
      <c r="Q166" s="38"/>
      <c r="R166" s="38"/>
      <c r="S166" s="38"/>
      <c r="T166" s="64"/>
      <c r="AT166" s="23" t="s">
        <v>130</v>
      </c>
      <c r="AU166" s="23" t="s">
        <v>78</v>
      </c>
    </row>
    <row r="167" spans="2:65" s="1" customFormat="1" ht="22.5" customHeight="1">
      <c r="B167" s="147"/>
      <c r="C167" s="384" t="s">
        <v>270</v>
      </c>
      <c r="D167" s="384" t="s">
        <v>123</v>
      </c>
      <c r="E167" s="385" t="s">
        <v>271</v>
      </c>
      <c r="F167" s="386" t="s">
        <v>272</v>
      </c>
      <c r="G167" s="387" t="s">
        <v>139</v>
      </c>
      <c r="H167" s="388">
        <v>998.7</v>
      </c>
      <c r="I167" s="148"/>
      <c r="J167" s="389">
        <f>ROUND(I167*H167,2)</f>
        <v>0</v>
      </c>
      <c r="K167" s="386" t="s">
        <v>127</v>
      </c>
      <c r="L167" s="37"/>
      <c r="M167" s="149" t="s">
        <v>5</v>
      </c>
      <c r="N167" s="150" t="s">
        <v>39</v>
      </c>
      <c r="O167" s="151">
        <v>1.7999999999999999E-2</v>
      </c>
      <c r="P167" s="151">
        <f>O167*H167</f>
        <v>17.976599999999998</v>
      </c>
      <c r="Q167" s="151">
        <v>0</v>
      </c>
      <c r="R167" s="151">
        <f>Q167*H167</f>
        <v>0</v>
      </c>
      <c r="S167" s="151">
        <v>0</v>
      </c>
      <c r="T167" s="152">
        <f>S167*H167</f>
        <v>0</v>
      </c>
      <c r="AR167" s="23" t="s">
        <v>128</v>
      </c>
      <c r="AT167" s="23" t="s">
        <v>123</v>
      </c>
      <c r="AU167" s="23" t="s">
        <v>78</v>
      </c>
      <c r="AY167" s="23" t="s">
        <v>121</v>
      </c>
      <c r="BE167" s="153">
        <f>IF(N167="základní",J167,0)</f>
        <v>0</v>
      </c>
      <c r="BF167" s="153">
        <f>IF(N167="snížená",J167,0)</f>
        <v>0</v>
      </c>
      <c r="BG167" s="153">
        <f>IF(N167="zákl. přenesená",J167,0)</f>
        <v>0</v>
      </c>
      <c r="BH167" s="153">
        <f>IF(N167="sníž. přenesená",J167,0)</f>
        <v>0</v>
      </c>
      <c r="BI167" s="153">
        <f>IF(N167="nulová",J167,0)</f>
        <v>0</v>
      </c>
      <c r="BJ167" s="23" t="s">
        <v>76</v>
      </c>
      <c r="BK167" s="153">
        <f>ROUND(I167*H167,2)</f>
        <v>0</v>
      </c>
      <c r="BL167" s="23" t="s">
        <v>128</v>
      </c>
      <c r="BM167" s="23" t="s">
        <v>273</v>
      </c>
    </row>
    <row r="168" spans="2:65" s="1" customFormat="1" ht="162" hidden="1">
      <c r="B168" s="37"/>
      <c r="D168" s="157" t="s">
        <v>130</v>
      </c>
      <c r="F168" s="158" t="s">
        <v>269</v>
      </c>
      <c r="L168" s="37"/>
      <c r="M168" s="156"/>
      <c r="N168" s="38"/>
      <c r="O168" s="38"/>
      <c r="P168" s="38"/>
      <c r="Q168" s="38"/>
      <c r="R168" s="38"/>
      <c r="S168" s="38"/>
      <c r="T168" s="64"/>
      <c r="AT168" s="23" t="s">
        <v>130</v>
      </c>
      <c r="AU168" s="23" t="s">
        <v>78</v>
      </c>
    </row>
    <row r="169" spans="2:65" s="11" customFormat="1">
      <c r="B169" s="159"/>
      <c r="C169" s="390"/>
      <c r="D169" s="396" t="s">
        <v>150</v>
      </c>
      <c r="E169" s="400" t="s">
        <v>5</v>
      </c>
      <c r="F169" s="401" t="s">
        <v>274</v>
      </c>
      <c r="G169" s="390"/>
      <c r="H169" s="402">
        <v>998.7</v>
      </c>
      <c r="I169" s="423"/>
      <c r="J169" s="390"/>
      <c r="K169" s="390"/>
      <c r="L169" s="159"/>
      <c r="M169" s="160"/>
      <c r="N169" s="161"/>
      <c r="O169" s="161"/>
      <c r="P169" s="161"/>
      <c r="Q169" s="161"/>
      <c r="R169" s="161"/>
      <c r="S169" s="161"/>
      <c r="T169" s="162"/>
      <c r="AT169" s="163" t="s">
        <v>150</v>
      </c>
      <c r="AU169" s="163" t="s">
        <v>78</v>
      </c>
      <c r="AV169" s="11" t="s">
        <v>78</v>
      </c>
      <c r="AW169" s="11" t="s">
        <v>32</v>
      </c>
      <c r="AX169" s="11" t="s">
        <v>76</v>
      </c>
      <c r="AY169" s="163" t="s">
        <v>121</v>
      </c>
    </row>
    <row r="170" spans="2:65" s="10" customFormat="1" ht="29.85" customHeight="1">
      <c r="B170" s="134"/>
      <c r="C170" s="413"/>
      <c r="D170" s="414" t="s">
        <v>67</v>
      </c>
      <c r="E170" s="415" t="s">
        <v>78</v>
      </c>
      <c r="F170" s="415" t="s">
        <v>275</v>
      </c>
      <c r="G170" s="413"/>
      <c r="H170" s="413"/>
      <c r="I170" s="426"/>
      <c r="J170" s="416">
        <f>BK170</f>
        <v>0</v>
      </c>
      <c r="K170" s="413"/>
      <c r="L170" s="134"/>
      <c r="M170" s="138"/>
      <c r="N170" s="139"/>
      <c r="O170" s="139"/>
      <c r="P170" s="140">
        <f>SUM(P171:P173)</f>
        <v>35.822400000000002</v>
      </c>
      <c r="Q170" s="139"/>
      <c r="R170" s="140">
        <f>SUM(R171:R173)</f>
        <v>44.844560000000001</v>
      </c>
      <c r="S170" s="139"/>
      <c r="T170" s="141">
        <f>SUM(T171:T173)</f>
        <v>0</v>
      </c>
      <c r="AR170" s="135" t="s">
        <v>76</v>
      </c>
      <c r="AT170" s="142" t="s">
        <v>67</v>
      </c>
      <c r="AU170" s="142" t="s">
        <v>76</v>
      </c>
      <c r="AY170" s="135" t="s">
        <v>121</v>
      </c>
      <c r="BK170" s="143">
        <f>SUM(BK171:BK173)</f>
        <v>0</v>
      </c>
    </row>
    <row r="171" spans="2:65" s="1" customFormat="1" ht="31.5" customHeight="1">
      <c r="B171" s="147"/>
      <c r="C171" s="384" t="s">
        <v>276</v>
      </c>
      <c r="D171" s="384" t="s">
        <v>123</v>
      </c>
      <c r="E171" s="385" t="s">
        <v>277</v>
      </c>
      <c r="F171" s="386" t="s">
        <v>278</v>
      </c>
      <c r="G171" s="387" t="s">
        <v>173</v>
      </c>
      <c r="H171" s="388">
        <v>9.7200000000000006</v>
      </c>
      <c r="I171" s="148"/>
      <c r="J171" s="389">
        <f>ROUND(I171*H171,2)</f>
        <v>0</v>
      </c>
      <c r="K171" s="386" t="s">
        <v>5</v>
      </c>
      <c r="L171" s="37"/>
      <c r="M171" s="149" t="s">
        <v>5</v>
      </c>
      <c r="N171" s="150" t="s">
        <v>39</v>
      </c>
      <c r="O171" s="151">
        <v>0.92</v>
      </c>
      <c r="P171" s="151">
        <f>O171*H171</f>
        <v>8.942400000000001</v>
      </c>
      <c r="Q171" s="151">
        <v>1.63</v>
      </c>
      <c r="R171" s="151">
        <f>Q171*H171</f>
        <v>15.8436</v>
      </c>
      <c r="S171" s="151">
        <v>0</v>
      </c>
      <c r="T171" s="152">
        <f>S171*H171</f>
        <v>0</v>
      </c>
      <c r="AR171" s="23" t="s">
        <v>128</v>
      </c>
      <c r="AT171" s="23" t="s">
        <v>123</v>
      </c>
      <c r="AU171" s="23" t="s">
        <v>78</v>
      </c>
      <c r="AY171" s="23" t="s">
        <v>121</v>
      </c>
      <c r="BE171" s="153">
        <f>IF(N171="základní",J171,0)</f>
        <v>0</v>
      </c>
      <c r="BF171" s="153">
        <f>IF(N171="snížená",J171,0)</f>
        <v>0</v>
      </c>
      <c r="BG171" s="153">
        <f>IF(N171="zákl. přenesená",J171,0)</f>
        <v>0</v>
      </c>
      <c r="BH171" s="153">
        <f>IF(N171="sníž. přenesená",J171,0)</f>
        <v>0</v>
      </c>
      <c r="BI171" s="153">
        <f>IF(N171="nulová",J171,0)</f>
        <v>0</v>
      </c>
      <c r="BJ171" s="23" t="s">
        <v>76</v>
      </c>
      <c r="BK171" s="153">
        <f>ROUND(I171*H171,2)</f>
        <v>0</v>
      </c>
      <c r="BL171" s="23" t="s">
        <v>128</v>
      </c>
      <c r="BM171" s="23" t="s">
        <v>279</v>
      </c>
    </row>
    <row r="172" spans="2:65" s="11" customFormat="1">
      <c r="B172" s="159"/>
      <c r="C172" s="390"/>
      <c r="D172" s="391" t="s">
        <v>150</v>
      </c>
      <c r="E172" s="392" t="s">
        <v>5</v>
      </c>
      <c r="F172" s="393" t="s">
        <v>195</v>
      </c>
      <c r="G172" s="390"/>
      <c r="H172" s="394">
        <v>9.7200000000000006</v>
      </c>
      <c r="I172" s="423"/>
      <c r="J172" s="390"/>
      <c r="K172" s="390"/>
      <c r="L172" s="159"/>
      <c r="M172" s="160"/>
      <c r="N172" s="161"/>
      <c r="O172" s="161"/>
      <c r="P172" s="161"/>
      <c r="Q172" s="161"/>
      <c r="R172" s="161"/>
      <c r="S172" s="161"/>
      <c r="T172" s="162"/>
      <c r="AT172" s="163" t="s">
        <v>150</v>
      </c>
      <c r="AU172" s="163" t="s">
        <v>78</v>
      </c>
      <c r="AV172" s="11" t="s">
        <v>78</v>
      </c>
      <c r="AW172" s="11" t="s">
        <v>32</v>
      </c>
      <c r="AX172" s="11" t="s">
        <v>76</v>
      </c>
      <c r="AY172" s="163" t="s">
        <v>121</v>
      </c>
    </row>
    <row r="173" spans="2:65" s="1" customFormat="1" ht="44.25" customHeight="1">
      <c r="B173" s="147"/>
      <c r="C173" s="384" t="s">
        <v>280</v>
      </c>
      <c r="D173" s="384" t="s">
        <v>123</v>
      </c>
      <c r="E173" s="385" t="s">
        <v>281</v>
      </c>
      <c r="F173" s="386" t="s">
        <v>282</v>
      </c>
      <c r="G173" s="387" t="s">
        <v>163</v>
      </c>
      <c r="H173" s="388">
        <v>128</v>
      </c>
      <c r="I173" s="148"/>
      <c r="J173" s="389">
        <f>ROUND(I173*H173,2)</f>
        <v>0</v>
      </c>
      <c r="K173" s="386" t="s">
        <v>127</v>
      </c>
      <c r="L173" s="37"/>
      <c r="M173" s="149" t="s">
        <v>5</v>
      </c>
      <c r="N173" s="150" t="s">
        <v>39</v>
      </c>
      <c r="O173" s="151">
        <v>0.21</v>
      </c>
      <c r="P173" s="151">
        <f>O173*H173</f>
        <v>26.88</v>
      </c>
      <c r="Q173" s="151">
        <v>0.22656999999999999</v>
      </c>
      <c r="R173" s="151">
        <f>Q173*H173</f>
        <v>29.000959999999999</v>
      </c>
      <c r="S173" s="151">
        <v>0</v>
      </c>
      <c r="T173" s="152">
        <f>S173*H173</f>
        <v>0</v>
      </c>
      <c r="AR173" s="23" t="s">
        <v>128</v>
      </c>
      <c r="AT173" s="23" t="s">
        <v>123</v>
      </c>
      <c r="AU173" s="23" t="s">
        <v>78</v>
      </c>
      <c r="AY173" s="23" t="s">
        <v>121</v>
      </c>
      <c r="BE173" s="153">
        <f>IF(N173="základní",J173,0)</f>
        <v>0</v>
      </c>
      <c r="BF173" s="153">
        <f>IF(N173="snížená",J173,0)</f>
        <v>0</v>
      </c>
      <c r="BG173" s="153">
        <f>IF(N173="zákl. přenesená",J173,0)</f>
        <v>0</v>
      </c>
      <c r="BH173" s="153">
        <f>IF(N173="sníž. přenesená",J173,0)</f>
        <v>0</v>
      </c>
      <c r="BI173" s="153">
        <f>IF(N173="nulová",J173,0)</f>
        <v>0</v>
      </c>
      <c r="BJ173" s="23" t="s">
        <v>76</v>
      </c>
      <c r="BK173" s="153">
        <f>ROUND(I173*H173,2)</f>
        <v>0</v>
      </c>
      <c r="BL173" s="23" t="s">
        <v>128</v>
      </c>
      <c r="BM173" s="23" t="s">
        <v>283</v>
      </c>
    </row>
    <row r="174" spans="2:65" s="10" customFormat="1" ht="29.85" customHeight="1">
      <c r="B174" s="134"/>
      <c r="C174" s="413"/>
      <c r="D174" s="414" t="s">
        <v>67</v>
      </c>
      <c r="E174" s="415" t="s">
        <v>145</v>
      </c>
      <c r="F174" s="415" t="s">
        <v>284</v>
      </c>
      <c r="G174" s="413"/>
      <c r="H174" s="413"/>
      <c r="I174" s="426"/>
      <c r="J174" s="416">
        <f>BK174</f>
        <v>0</v>
      </c>
      <c r="K174" s="413"/>
      <c r="L174" s="134"/>
      <c r="M174" s="138"/>
      <c r="N174" s="139"/>
      <c r="O174" s="139"/>
      <c r="P174" s="140">
        <f>SUM(P175:P213)</f>
        <v>1607.5190600000001</v>
      </c>
      <c r="Q174" s="139"/>
      <c r="R174" s="140">
        <f>SUM(R175:R213)</f>
        <v>1015.6282477000002</v>
      </c>
      <c r="S174" s="139"/>
      <c r="T174" s="141">
        <f>SUM(T175:T213)</f>
        <v>0</v>
      </c>
      <c r="AR174" s="135" t="s">
        <v>76</v>
      </c>
      <c r="AT174" s="142" t="s">
        <v>67</v>
      </c>
      <c r="AU174" s="142" t="s">
        <v>76</v>
      </c>
      <c r="AY174" s="135" t="s">
        <v>121</v>
      </c>
      <c r="BK174" s="143">
        <f>SUM(BK175:BK213)</f>
        <v>0</v>
      </c>
    </row>
    <row r="175" spans="2:65" s="1" customFormat="1" ht="31.5" customHeight="1">
      <c r="B175" s="147"/>
      <c r="C175" s="384" t="s">
        <v>285</v>
      </c>
      <c r="D175" s="384" t="s">
        <v>123</v>
      </c>
      <c r="E175" s="385" t="s">
        <v>286</v>
      </c>
      <c r="F175" s="386" t="s">
        <v>287</v>
      </c>
      <c r="G175" s="387" t="s">
        <v>139</v>
      </c>
      <c r="H175" s="388">
        <v>131.80000000000001</v>
      </c>
      <c r="I175" s="148"/>
      <c r="J175" s="389">
        <f>ROUND(I175*H175,2)</f>
        <v>0</v>
      </c>
      <c r="K175" s="386" t="s">
        <v>127</v>
      </c>
      <c r="L175" s="37"/>
      <c r="M175" s="149" t="s">
        <v>5</v>
      </c>
      <c r="N175" s="150" t="s">
        <v>39</v>
      </c>
      <c r="O175" s="151">
        <v>4.3999999999999997E-2</v>
      </c>
      <c r="P175" s="151">
        <f>O175*H175</f>
        <v>5.7991999999999999</v>
      </c>
      <c r="Q175" s="151">
        <v>0.57299999999999995</v>
      </c>
      <c r="R175" s="151">
        <f>Q175*H175</f>
        <v>75.5214</v>
      </c>
      <c r="S175" s="151">
        <v>0</v>
      </c>
      <c r="T175" s="152">
        <f>S175*H175</f>
        <v>0</v>
      </c>
      <c r="AR175" s="23" t="s">
        <v>128</v>
      </c>
      <c r="AT175" s="23" t="s">
        <v>123</v>
      </c>
      <c r="AU175" s="23" t="s">
        <v>78</v>
      </c>
      <c r="AY175" s="23" t="s">
        <v>121</v>
      </c>
      <c r="BE175" s="153">
        <f>IF(N175="základní",J175,0)</f>
        <v>0</v>
      </c>
      <c r="BF175" s="153">
        <f>IF(N175="snížená",J175,0)</f>
        <v>0</v>
      </c>
      <c r="BG175" s="153">
        <f>IF(N175="zákl. přenesená",J175,0)</f>
        <v>0</v>
      </c>
      <c r="BH175" s="153">
        <f>IF(N175="sníž. přenesená",J175,0)</f>
        <v>0</v>
      </c>
      <c r="BI175" s="153">
        <f>IF(N175="nulová",J175,0)</f>
        <v>0</v>
      </c>
      <c r="BJ175" s="23" t="s">
        <v>76</v>
      </c>
      <c r="BK175" s="153">
        <f>ROUND(I175*H175,2)</f>
        <v>0</v>
      </c>
      <c r="BL175" s="23" t="s">
        <v>128</v>
      </c>
      <c r="BM175" s="23" t="s">
        <v>288</v>
      </c>
    </row>
    <row r="176" spans="2:65" s="12" customFormat="1">
      <c r="B176" s="164"/>
      <c r="C176" s="395"/>
      <c r="D176" s="396" t="s">
        <v>150</v>
      </c>
      <c r="E176" s="397" t="s">
        <v>5</v>
      </c>
      <c r="F176" s="398" t="s">
        <v>289</v>
      </c>
      <c r="G176" s="395"/>
      <c r="H176" s="399" t="s">
        <v>5</v>
      </c>
      <c r="I176" s="424"/>
      <c r="J176" s="395"/>
      <c r="K176" s="395"/>
      <c r="L176" s="164"/>
      <c r="M176" s="166"/>
      <c r="N176" s="167"/>
      <c r="O176" s="167"/>
      <c r="P176" s="167"/>
      <c r="Q176" s="167"/>
      <c r="R176" s="167"/>
      <c r="S176" s="167"/>
      <c r="T176" s="168"/>
      <c r="AT176" s="165" t="s">
        <v>150</v>
      </c>
      <c r="AU176" s="165" t="s">
        <v>78</v>
      </c>
      <c r="AV176" s="12" t="s">
        <v>76</v>
      </c>
      <c r="AW176" s="12" t="s">
        <v>32</v>
      </c>
      <c r="AX176" s="12" t="s">
        <v>68</v>
      </c>
      <c r="AY176" s="165" t="s">
        <v>121</v>
      </c>
    </row>
    <row r="177" spans="2:65" s="11" customFormat="1">
      <c r="B177" s="159"/>
      <c r="C177" s="390"/>
      <c r="D177" s="391" t="s">
        <v>150</v>
      </c>
      <c r="E177" s="392" t="s">
        <v>5</v>
      </c>
      <c r="F177" s="393" t="s">
        <v>290</v>
      </c>
      <c r="G177" s="390"/>
      <c r="H177" s="394">
        <v>131.80000000000001</v>
      </c>
      <c r="I177" s="423"/>
      <c r="J177" s="390"/>
      <c r="K177" s="390"/>
      <c r="L177" s="159"/>
      <c r="M177" s="160"/>
      <c r="N177" s="161"/>
      <c r="O177" s="161"/>
      <c r="P177" s="161"/>
      <c r="Q177" s="161"/>
      <c r="R177" s="161"/>
      <c r="S177" s="161"/>
      <c r="T177" s="162"/>
      <c r="AT177" s="163" t="s">
        <v>150</v>
      </c>
      <c r="AU177" s="163" t="s">
        <v>78</v>
      </c>
      <c r="AV177" s="11" t="s">
        <v>78</v>
      </c>
      <c r="AW177" s="11" t="s">
        <v>32</v>
      </c>
      <c r="AX177" s="11" t="s">
        <v>76</v>
      </c>
      <c r="AY177" s="163" t="s">
        <v>121</v>
      </c>
    </row>
    <row r="178" spans="2:65" s="1" customFormat="1" ht="22.5" customHeight="1">
      <c r="B178" s="147"/>
      <c r="C178" s="384" t="s">
        <v>291</v>
      </c>
      <c r="D178" s="384" t="s">
        <v>123</v>
      </c>
      <c r="E178" s="385" t="s">
        <v>292</v>
      </c>
      <c r="F178" s="386" t="s">
        <v>293</v>
      </c>
      <c r="G178" s="387" t="s">
        <v>139</v>
      </c>
      <c r="H178" s="388">
        <v>866.9</v>
      </c>
      <c r="I178" s="148"/>
      <c r="J178" s="389">
        <f>ROUND(I178*H178,2)</f>
        <v>0</v>
      </c>
      <c r="K178" s="386" t="s">
        <v>127</v>
      </c>
      <c r="L178" s="37"/>
      <c r="M178" s="149" t="s">
        <v>5</v>
      </c>
      <c r="N178" s="150" t="s">
        <v>39</v>
      </c>
      <c r="O178" s="151">
        <v>2.5999999999999999E-2</v>
      </c>
      <c r="P178" s="151">
        <f>O178*H178</f>
        <v>22.539399999999997</v>
      </c>
      <c r="Q178" s="151">
        <v>0.27994000000000002</v>
      </c>
      <c r="R178" s="151">
        <f>Q178*H178</f>
        <v>242.67998600000001</v>
      </c>
      <c r="S178" s="151">
        <v>0</v>
      </c>
      <c r="T178" s="152">
        <f>S178*H178</f>
        <v>0</v>
      </c>
      <c r="AR178" s="23" t="s">
        <v>128</v>
      </c>
      <c r="AT178" s="23" t="s">
        <v>123</v>
      </c>
      <c r="AU178" s="23" t="s">
        <v>78</v>
      </c>
      <c r="AY178" s="23" t="s">
        <v>121</v>
      </c>
      <c r="BE178" s="153">
        <f>IF(N178="základní",J178,0)</f>
        <v>0</v>
      </c>
      <c r="BF178" s="153">
        <f>IF(N178="snížená",J178,0)</f>
        <v>0</v>
      </c>
      <c r="BG178" s="153">
        <f>IF(N178="zákl. přenesená",J178,0)</f>
        <v>0</v>
      </c>
      <c r="BH178" s="153">
        <f>IF(N178="sníž. přenesená",J178,0)</f>
        <v>0</v>
      </c>
      <c r="BI178" s="153">
        <f>IF(N178="nulová",J178,0)</f>
        <v>0</v>
      </c>
      <c r="BJ178" s="23" t="s">
        <v>76</v>
      </c>
      <c r="BK178" s="153">
        <f>ROUND(I178*H178,2)</f>
        <v>0</v>
      </c>
      <c r="BL178" s="23" t="s">
        <v>128</v>
      </c>
      <c r="BM178" s="23" t="s">
        <v>294</v>
      </c>
    </row>
    <row r="179" spans="2:65" s="11" customFormat="1">
      <c r="B179" s="159"/>
      <c r="C179" s="390"/>
      <c r="D179" s="391" t="s">
        <v>150</v>
      </c>
      <c r="E179" s="392" t="s">
        <v>5</v>
      </c>
      <c r="F179" s="393" t="s">
        <v>295</v>
      </c>
      <c r="G179" s="390"/>
      <c r="H179" s="394">
        <v>866.9</v>
      </c>
      <c r="I179" s="423"/>
      <c r="J179" s="390"/>
      <c r="K179" s="390"/>
      <c r="L179" s="159"/>
      <c r="M179" s="160"/>
      <c r="N179" s="161"/>
      <c r="O179" s="161"/>
      <c r="P179" s="161"/>
      <c r="Q179" s="161"/>
      <c r="R179" s="161"/>
      <c r="S179" s="161"/>
      <c r="T179" s="162"/>
      <c r="AT179" s="163" t="s">
        <v>150</v>
      </c>
      <c r="AU179" s="163" t="s">
        <v>78</v>
      </c>
      <c r="AV179" s="11" t="s">
        <v>78</v>
      </c>
      <c r="AW179" s="11" t="s">
        <v>32</v>
      </c>
      <c r="AX179" s="11" t="s">
        <v>76</v>
      </c>
      <c r="AY179" s="163" t="s">
        <v>121</v>
      </c>
    </row>
    <row r="180" spans="2:65" s="1" customFormat="1" ht="22.5" customHeight="1">
      <c r="B180" s="147"/>
      <c r="C180" s="384" t="s">
        <v>296</v>
      </c>
      <c r="D180" s="384" t="s">
        <v>123</v>
      </c>
      <c r="E180" s="385" t="s">
        <v>297</v>
      </c>
      <c r="F180" s="386" t="s">
        <v>298</v>
      </c>
      <c r="G180" s="387" t="s">
        <v>139</v>
      </c>
      <c r="H180" s="388">
        <v>131.80000000000001</v>
      </c>
      <c r="I180" s="148"/>
      <c r="J180" s="389">
        <f>ROUND(I180*H180,2)</f>
        <v>0</v>
      </c>
      <c r="K180" s="386" t="s">
        <v>127</v>
      </c>
      <c r="L180" s="37"/>
      <c r="M180" s="149" t="s">
        <v>5</v>
      </c>
      <c r="N180" s="150" t="s">
        <v>39</v>
      </c>
      <c r="O180" s="151">
        <v>2.9000000000000001E-2</v>
      </c>
      <c r="P180" s="151">
        <f>O180*H180</f>
        <v>3.8222000000000005</v>
      </c>
      <c r="Q180" s="151">
        <v>0.378</v>
      </c>
      <c r="R180" s="151">
        <f>Q180*H180</f>
        <v>49.820400000000006</v>
      </c>
      <c r="S180" s="151">
        <v>0</v>
      </c>
      <c r="T180" s="152">
        <f>S180*H180</f>
        <v>0</v>
      </c>
      <c r="AR180" s="23" t="s">
        <v>128</v>
      </c>
      <c r="AT180" s="23" t="s">
        <v>123</v>
      </c>
      <c r="AU180" s="23" t="s">
        <v>78</v>
      </c>
      <c r="AY180" s="23" t="s">
        <v>121</v>
      </c>
      <c r="BE180" s="153">
        <f>IF(N180="základní",J180,0)</f>
        <v>0</v>
      </c>
      <c r="BF180" s="153">
        <f>IF(N180="snížená",J180,0)</f>
        <v>0</v>
      </c>
      <c r="BG180" s="153">
        <f>IF(N180="zákl. přenesená",J180,0)</f>
        <v>0</v>
      </c>
      <c r="BH180" s="153">
        <f>IF(N180="sníž. přenesená",J180,0)</f>
        <v>0</v>
      </c>
      <c r="BI180" s="153">
        <f>IF(N180="nulová",J180,0)</f>
        <v>0</v>
      </c>
      <c r="BJ180" s="23" t="s">
        <v>76</v>
      </c>
      <c r="BK180" s="153">
        <f>ROUND(I180*H180,2)</f>
        <v>0</v>
      </c>
      <c r="BL180" s="23" t="s">
        <v>128</v>
      </c>
      <c r="BM180" s="23" t="s">
        <v>299</v>
      </c>
    </row>
    <row r="181" spans="2:65" s="1" customFormat="1" ht="31.5" customHeight="1">
      <c r="B181" s="147"/>
      <c r="C181" s="384" t="s">
        <v>300</v>
      </c>
      <c r="D181" s="384" t="s">
        <v>123</v>
      </c>
      <c r="E181" s="385" t="s">
        <v>301</v>
      </c>
      <c r="F181" s="386" t="s">
        <v>302</v>
      </c>
      <c r="G181" s="387" t="s">
        <v>139</v>
      </c>
      <c r="H181" s="388">
        <v>88.45</v>
      </c>
      <c r="I181" s="148"/>
      <c r="J181" s="389">
        <f>ROUND(I181*H181,2)</f>
        <v>0</v>
      </c>
      <c r="K181" s="386" t="s">
        <v>127</v>
      </c>
      <c r="L181" s="37"/>
      <c r="M181" s="149" t="s">
        <v>5</v>
      </c>
      <c r="N181" s="150" t="s">
        <v>39</v>
      </c>
      <c r="O181" s="151">
        <v>6.4000000000000001E-2</v>
      </c>
      <c r="P181" s="151">
        <f>O181*H181</f>
        <v>5.6608000000000001</v>
      </c>
      <c r="Q181" s="151">
        <v>0.18462999999999999</v>
      </c>
      <c r="R181" s="151">
        <f>Q181*H181</f>
        <v>16.330523499999998</v>
      </c>
      <c r="S181" s="151">
        <v>0</v>
      </c>
      <c r="T181" s="152">
        <f>S181*H181</f>
        <v>0</v>
      </c>
      <c r="AR181" s="23" t="s">
        <v>128</v>
      </c>
      <c r="AT181" s="23" t="s">
        <v>123</v>
      </c>
      <c r="AU181" s="23" t="s">
        <v>78</v>
      </c>
      <c r="AY181" s="23" t="s">
        <v>121</v>
      </c>
      <c r="BE181" s="153">
        <f>IF(N181="základní",J181,0)</f>
        <v>0</v>
      </c>
      <c r="BF181" s="153">
        <f>IF(N181="snížená",J181,0)</f>
        <v>0</v>
      </c>
      <c r="BG181" s="153">
        <f>IF(N181="zákl. přenesená",J181,0)</f>
        <v>0</v>
      </c>
      <c r="BH181" s="153">
        <f>IF(N181="sníž. přenesená",J181,0)</f>
        <v>0</v>
      </c>
      <c r="BI181" s="153">
        <f>IF(N181="nulová",J181,0)</f>
        <v>0</v>
      </c>
      <c r="BJ181" s="23" t="s">
        <v>76</v>
      </c>
      <c r="BK181" s="153">
        <f>ROUND(I181*H181,2)</f>
        <v>0</v>
      </c>
      <c r="BL181" s="23" t="s">
        <v>128</v>
      </c>
      <c r="BM181" s="23" t="s">
        <v>303</v>
      </c>
    </row>
    <row r="182" spans="2:65" s="1" customFormat="1" ht="27" hidden="1">
      <c r="B182" s="37"/>
      <c r="D182" s="154" t="s">
        <v>130</v>
      </c>
      <c r="F182" s="155" t="s">
        <v>304</v>
      </c>
      <c r="L182" s="37"/>
      <c r="M182" s="156"/>
      <c r="N182" s="38"/>
      <c r="O182" s="38"/>
      <c r="P182" s="38"/>
      <c r="Q182" s="38"/>
      <c r="R182" s="38"/>
      <c r="S182" s="38"/>
      <c r="T182" s="64"/>
      <c r="AT182" s="23" t="s">
        <v>130</v>
      </c>
      <c r="AU182" s="23" t="s">
        <v>78</v>
      </c>
    </row>
    <row r="183" spans="2:65" s="1" customFormat="1" ht="31.5" customHeight="1">
      <c r="B183" s="147"/>
      <c r="C183" s="384" t="s">
        <v>305</v>
      </c>
      <c r="D183" s="384" t="s">
        <v>123</v>
      </c>
      <c r="E183" s="385" t="s">
        <v>306</v>
      </c>
      <c r="F183" s="386" t="s">
        <v>307</v>
      </c>
      <c r="G183" s="387" t="s">
        <v>139</v>
      </c>
      <c r="H183" s="388">
        <v>866.9</v>
      </c>
      <c r="I183" s="148"/>
      <c r="J183" s="389">
        <f>ROUND(I183*H183,2)</f>
        <v>0</v>
      </c>
      <c r="K183" s="386" t="s">
        <v>127</v>
      </c>
      <c r="L183" s="37"/>
      <c r="M183" s="149" t="s">
        <v>5</v>
      </c>
      <c r="N183" s="150" t="s">
        <v>39</v>
      </c>
      <c r="O183" s="151">
        <v>2.7E-2</v>
      </c>
      <c r="P183" s="151">
        <f>O183*H183</f>
        <v>23.406299999999998</v>
      </c>
      <c r="Q183" s="151">
        <v>0.30651</v>
      </c>
      <c r="R183" s="151">
        <f>Q183*H183</f>
        <v>265.71351900000002</v>
      </c>
      <c r="S183" s="151">
        <v>0</v>
      </c>
      <c r="T183" s="152">
        <f>S183*H183</f>
        <v>0</v>
      </c>
      <c r="AR183" s="23" t="s">
        <v>128</v>
      </c>
      <c r="AT183" s="23" t="s">
        <v>123</v>
      </c>
      <c r="AU183" s="23" t="s">
        <v>78</v>
      </c>
      <c r="AY183" s="23" t="s">
        <v>121</v>
      </c>
      <c r="BE183" s="153">
        <f>IF(N183="základní",J183,0)</f>
        <v>0</v>
      </c>
      <c r="BF183" s="153">
        <f>IF(N183="snížená",J183,0)</f>
        <v>0</v>
      </c>
      <c r="BG183" s="153">
        <f>IF(N183="zákl. přenesená",J183,0)</f>
        <v>0</v>
      </c>
      <c r="BH183" s="153">
        <f>IF(N183="sníž. přenesená",J183,0)</f>
        <v>0</v>
      </c>
      <c r="BI183" s="153">
        <f>IF(N183="nulová",J183,0)</f>
        <v>0</v>
      </c>
      <c r="BJ183" s="23" t="s">
        <v>76</v>
      </c>
      <c r="BK183" s="153">
        <f>ROUND(I183*H183,2)</f>
        <v>0</v>
      </c>
      <c r="BL183" s="23" t="s">
        <v>128</v>
      </c>
      <c r="BM183" s="23" t="s">
        <v>308</v>
      </c>
    </row>
    <row r="184" spans="2:65" s="1" customFormat="1" ht="94.5" hidden="1">
      <c r="B184" s="37"/>
      <c r="D184" s="154" t="s">
        <v>130</v>
      </c>
      <c r="F184" s="155" t="s">
        <v>309</v>
      </c>
      <c r="L184" s="37"/>
      <c r="M184" s="156"/>
      <c r="N184" s="38"/>
      <c r="O184" s="38"/>
      <c r="P184" s="38"/>
      <c r="Q184" s="38"/>
      <c r="R184" s="38"/>
      <c r="S184" s="38"/>
      <c r="T184" s="64"/>
      <c r="AT184" s="23" t="s">
        <v>130</v>
      </c>
      <c r="AU184" s="23" t="s">
        <v>78</v>
      </c>
    </row>
    <row r="185" spans="2:65" s="1" customFormat="1" ht="31.5" customHeight="1">
      <c r="B185" s="147"/>
      <c r="C185" s="384" t="s">
        <v>310</v>
      </c>
      <c r="D185" s="384" t="s">
        <v>123</v>
      </c>
      <c r="E185" s="385" t="s">
        <v>311</v>
      </c>
      <c r="F185" s="386" t="s">
        <v>312</v>
      </c>
      <c r="G185" s="387" t="s">
        <v>139</v>
      </c>
      <c r="H185" s="388">
        <v>131.80000000000001</v>
      </c>
      <c r="I185" s="148"/>
      <c r="J185" s="389">
        <f>ROUND(I185*H185,2)</f>
        <v>0</v>
      </c>
      <c r="K185" s="386" t="s">
        <v>127</v>
      </c>
      <c r="L185" s="37"/>
      <c r="M185" s="149" t="s">
        <v>5</v>
      </c>
      <c r="N185" s="150" t="s">
        <v>39</v>
      </c>
      <c r="O185" s="151">
        <v>2.8000000000000001E-2</v>
      </c>
      <c r="P185" s="151">
        <f>O185*H185</f>
        <v>3.6904000000000003</v>
      </c>
      <c r="Q185" s="151">
        <v>0.53639999999999999</v>
      </c>
      <c r="R185" s="151">
        <f>Q185*H185</f>
        <v>70.697520000000011</v>
      </c>
      <c r="S185" s="151">
        <v>0</v>
      </c>
      <c r="T185" s="152">
        <f>S185*H185</f>
        <v>0</v>
      </c>
      <c r="AR185" s="23" t="s">
        <v>128</v>
      </c>
      <c r="AT185" s="23" t="s">
        <v>123</v>
      </c>
      <c r="AU185" s="23" t="s">
        <v>78</v>
      </c>
      <c r="AY185" s="23" t="s">
        <v>121</v>
      </c>
      <c r="BE185" s="153">
        <f>IF(N185="základní",J185,0)</f>
        <v>0</v>
      </c>
      <c r="BF185" s="153">
        <f>IF(N185="snížená",J185,0)</f>
        <v>0</v>
      </c>
      <c r="BG185" s="153">
        <f>IF(N185="zákl. přenesená",J185,0)</f>
        <v>0</v>
      </c>
      <c r="BH185" s="153">
        <f>IF(N185="sníž. přenesená",J185,0)</f>
        <v>0</v>
      </c>
      <c r="BI185" s="153">
        <f>IF(N185="nulová",J185,0)</f>
        <v>0</v>
      </c>
      <c r="BJ185" s="23" t="s">
        <v>76</v>
      </c>
      <c r="BK185" s="153">
        <f>ROUND(I185*H185,2)</f>
        <v>0</v>
      </c>
      <c r="BL185" s="23" t="s">
        <v>128</v>
      </c>
      <c r="BM185" s="23" t="s">
        <v>313</v>
      </c>
    </row>
    <row r="186" spans="2:65" s="1" customFormat="1" ht="94.5" hidden="1">
      <c r="B186" s="37"/>
      <c r="D186" s="154" t="s">
        <v>130</v>
      </c>
      <c r="F186" s="155" t="s">
        <v>309</v>
      </c>
      <c r="L186" s="37"/>
      <c r="M186" s="156"/>
      <c r="N186" s="38"/>
      <c r="O186" s="38"/>
      <c r="P186" s="38"/>
      <c r="Q186" s="38"/>
      <c r="R186" s="38"/>
      <c r="S186" s="38"/>
      <c r="T186" s="64"/>
      <c r="AT186" s="23" t="s">
        <v>130</v>
      </c>
      <c r="AU186" s="23" t="s">
        <v>78</v>
      </c>
    </row>
    <row r="187" spans="2:65" s="1" customFormat="1" ht="22.5" customHeight="1">
      <c r="B187" s="147"/>
      <c r="C187" s="384" t="s">
        <v>314</v>
      </c>
      <c r="D187" s="384" t="s">
        <v>123</v>
      </c>
      <c r="E187" s="385" t="s">
        <v>315</v>
      </c>
      <c r="F187" s="386" t="s">
        <v>316</v>
      </c>
      <c r="G187" s="387" t="s">
        <v>139</v>
      </c>
      <c r="H187" s="388">
        <v>88.45</v>
      </c>
      <c r="I187" s="148"/>
      <c r="J187" s="389">
        <f>ROUND(I187*H187,2)</f>
        <v>0</v>
      </c>
      <c r="K187" s="386" t="s">
        <v>127</v>
      </c>
      <c r="L187" s="37"/>
      <c r="M187" s="149" t="s">
        <v>5</v>
      </c>
      <c r="N187" s="150" t="s">
        <v>39</v>
      </c>
      <c r="O187" s="151">
        <v>2E-3</v>
      </c>
      <c r="P187" s="151">
        <f>O187*H187</f>
        <v>0.1769</v>
      </c>
      <c r="Q187" s="151">
        <v>3.1E-4</v>
      </c>
      <c r="R187" s="151">
        <f>Q187*H187</f>
        <v>2.7419499999999999E-2</v>
      </c>
      <c r="S187" s="151">
        <v>0</v>
      </c>
      <c r="T187" s="152">
        <f>S187*H187</f>
        <v>0</v>
      </c>
      <c r="AR187" s="23" t="s">
        <v>128</v>
      </c>
      <c r="AT187" s="23" t="s">
        <v>123</v>
      </c>
      <c r="AU187" s="23" t="s">
        <v>78</v>
      </c>
      <c r="AY187" s="23" t="s">
        <v>121</v>
      </c>
      <c r="BE187" s="153">
        <f>IF(N187="základní",J187,0)</f>
        <v>0</v>
      </c>
      <c r="BF187" s="153">
        <f>IF(N187="snížená",J187,0)</f>
        <v>0</v>
      </c>
      <c r="BG187" s="153">
        <f>IF(N187="zákl. přenesená",J187,0)</f>
        <v>0</v>
      </c>
      <c r="BH187" s="153">
        <f>IF(N187="sníž. přenesená",J187,0)</f>
        <v>0</v>
      </c>
      <c r="BI187" s="153">
        <f>IF(N187="nulová",J187,0)</f>
        <v>0</v>
      </c>
      <c r="BJ187" s="23" t="s">
        <v>76</v>
      </c>
      <c r="BK187" s="153">
        <f>ROUND(I187*H187,2)</f>
        <v>0</v>
      </c>
      <c r="BL187" s="23" t="s">
        <v>128</v>
      </c>
      <c r="BM187" s="23" t="s">
        <v>317</v>
      </c>
    </row>
    <row r="188" spans="2:65" s="1" customFormat="1" ht="31.5" customHeight="1">
      <c r="B188" s="147"/>
      <c r="C188" s="384" t="s">
        <v>318</v>
      </c>
      <c r="D188" s="384" t="s">
        <v>123</v>
      </c>
      <c r="E188" s="385" t="s">
        <v>319</v>
      </c>
      <c r="F188" s="386" t="s">
        <v>320</v>
      </c>
      <c r="G188" s="387" t="s">
        <v>139</v>
      </c>
      <c r="H188" s="388">
        <v>88.45</v>
      </c>
      <c r="I188" s="148"/>
      <c r="J188" s="389">
        <f>ROUND(I188*H188,2)</f>
        <v>0</v>
      </c>
      <c r="K188" s="386" t="s">
        <v>127</v>
      </c>
      <c r="L188" s="37"/>
      <c r="M188" s="149" t="s">
        <v>5</v>
      </c>
      <c r="N188" s="150" t="s">
        <v>39</v>
      </c>
      <c r="O188" s="151">
        <v>6.6000000000000003E-2</v>
      </c>
      <c r="P188" s="151">
        <f>O188*H188</f>
        <v>5.8377000000000008</v>
      </c>
      <c r="Q188" s="151">
        <v>0.10373</v>
      </c>
      <c r="R188" s="151">
        <f>Q188*H188</f>
        <v>9.1749185000000004</v>
      </c>
      <c r="S188" s="151">
        <v>0</v>
      </c>
      <c r="T188" s="152">
        <f>S188*H188</f>
        <v>0</v>
      </c>
      <c r="AR188" s="23" t="s">
        <v>128</v>
      </c>
      <c r="AT188" s="23" t="s">
        <v>123</v>
      </c>
      <c r="AU188" s="23" t="s">
        <v>78</v>
      </c>
      <c r="AY188" s="23" t="s">
        <v>121</v>
      </c>
      <c r="BE188" s="153">
        <f>IF(N188="základní",J188,0)</f>
        <v>0</v>
      </c>
      <c r="BF188" s="153">
        <f>IF(N188="snížená",J188,0)</f>
        <v>0</v>
      </c>
      <c r="BG188" s="153">
        <f>IF(N188="zákl. přenesená",J188,0)</f>
        <v>0</v>
      </c>
      <c r="BH188" s="153">
        <f>IF(N188="sníž. přenesená",J188,0)</f>
        <v>0</v>
      </c>
      <c r="BI188" s="153">
        <f>IF(N188="nulová",J188,0)</f>
        <v>0</v>
      </c>
      <c r="BJ188" s="23" t="s">
        <v>76</v>
      </c>
      <c r="BK188" s="153">
        <f>ROUND(I188*H188,2)</f>
        <v>0</v>
      </c>
      <c r="BL188" s="23" t="s">
        <v>128</v>
      </c>
      <c r="BM188" s="23" t="s">
        <v>321</v>
      </c>
    </row>
    <row r="189" spans="2:65" s="1" customFormat="1" ht="27" hidden="1">
      <c r="B189" s="37"/>
      <c r="D189" s="154" t="s">
        <v>130</v>
      </c>
      <c r="F189" s="155" t="s">
        <v>322</v>
      </c>
      <c r="L189" s="37"/>
      <c r="M189" s="156"/>
      <c r="N189" s="38"/>
      <c r="O189" s="38"/>
      <c r="P189" s="38"/>
      <c r="Q189" s="38"/>
      <c r="R189" s="38"/>
      <c r="S189" s="38"/>
      <c r="T189" s="64"/>
      <c r="AT189" s="23" t="s">
        <v>130</v>
      </c>
      <c r="AU189" s="23" t="s">
        <v>78</v>
      </c>
    </row>
    <row r="190" spans="2:65" s="1" customFormat="1" ht="44.25" customHeight="1">
      <c r="B190" s="147"/>
      <c r="C190" s="384" t="s">
        <v>323</v>
      </c>
      <c r="D190" s="384" t="s">
        <v>123</v>
      </c>
      <c r="E190" s="385" t="s">
        <v>324</v>
      </c>
      <c r="F190" s="386" t="s">
        <v>325</v>
      </c>
      <c r="G190" s="387" t="s">
        <v>139</v>
      </c>
      <c r="H190" s="388">
        <v>131.80000000000001</v>
      </c>
      <c r="I190" s="148"/>
      <c r="J190" s="389">
        <f>ROUND(I190*H190,2)</f>
        <v>0</v>
      </c>
      <c r="K190" s="386" t="s">
        <v>127</v>
      </c>
      <c r="L190" s="37"/>
      <c r="M190" s="149" t="s">
        <v>5</v>
      </c>
      <c r="N190" s="150" t="s">
        <v>39</v>
      </c>
      <c r="O190" s="151">
        <v>0.92400000000000004</v>
      </c>
      <c r="P190" s="151">
        <f>O190*H190</f>
        <v>121.78320000000002</v>
      </c>
      <c r="Q190" s="151">
        <v>0.19536000000000001</v>
      </c>
      <c r="R190" s="151">
        <f>Q190*H190</f>
        <v>25.748448000000003</v>
      </c>
      <c r="S190" s="151">
        <v>0</v>
      </c>
      <c r="T190" s="152">
        <f>S190*H190</f>
        <v>0</v>
      </c>
      <c r="AR190" s="23" t="s">
        <v>128</v>
      </c>
      <c r="AT190" s="23" t="s">
        <v>123</v>
      </c>
      <c r="AU190" s="23" t="s">
        <v>78</v>
      </c>
      <c r="AY190" s="23" t="s">
        <v>121</v>
      </c>
      <c r="BE190" s="153">
        <f>IF(N190="základní",J190,0)</f>
        <v>0</v>
      </c>
      <c r="BF190" s="153">
        <f>IF(N190="snížená",J190,0)</f>
        <v>0</v>
      </c>
      <c r="BG190" s="153">
        <f>IF(N190="zákl. přenesená",J190,0)</f>
        <v>0</v>
      </c>
      <c r="BH190" s="153">
        <f>IF(N190="sníž. přenesená",J190,0)</f>
        <v>0</v>
      </c>
      <c r="BI190" s="153">
        <f>IF(N190="nulová",J190,0)</f>
        <v>0</v>
      </c>
      <c r="BJ190" s="23" t="s">
        <v>76</v>
      </c>
      <c r="BK190" s="153">
        <f>ROUND(I190*H190,2)</f>
        <v>0</v>
      </c>
      <c r="BL190" s="23" t="s">
        <v>128</v>
      </c>
      <c r="BM190" s="23" t="s">
        <v>326</v>
      </c>
    </row>
    <row r="191" spans="2:65" s="1" customFormat="1" ht="148.5" hidden="1">
      <c r="B191" s="37"/>
      <c r="D191" s="154" t="s">
        <v>130</v>
      </c>
      <c r="F191" s="155" t="s">
        <v>327</v>
      </c>
      <c r="L191" s="37"/>
      <c r="M191" s="156"/>
      <c r="N191" s="38"/>
      <c r="O191" s="38"/>
      <c r="P191" s="38"/>
      <c r="Q191" s="38"/>
      <c r="R191" s="38"/>
      <c r="S191" s="38"/>
      <c r="T191" s="64"/>
      <c r="AT191" s="23" t="s">
        <v>130</v>
      </c>
      <c r="AU191" s="23" t="s">
        <v>78</v>
      </c>
    </row>
    <row r="192" spans="2:65" s="1" customFormat="1" ht="22.5" customHeight="1">
      <c r="B192" s="147"/>
      <c r="C192" s="407" t="s">
        <v>328</v>
      </c>
      <c r="D192" s="407" t="s">
        <v>233</v>
      </c>
      <c r="E192" s="408" t="s">
        <v>329</v>
      </c>
      <c r="F192" s="409" t="s">
        <v>330</v>
      </c>
      <c r="G192" s="410" t="s">
        <v>222</v>
      </c>
      <c r="H192" s="411">
        <v>15.286</v>
      </c>
      <c r="I192" s="174"/>
      <c r="J192" s="412">
        <f>ROUND(I192*H192,2)</f>
        <v>0</v>
      </c>
      <c r="K192" s="409" t="s">
        <v>127</v>
      </c>
      <c r="L192" s="175"/>
      <c r="M192" s="176" t="s">
        <v>5</v>
      </c>
      <c r="N192" s="177" t="s">
        <v>39</v>
      </c>
      <c r="O192" s="151">
        <v>0</v>
      </c>
      <c r="P192" s="151">
        <f>O192*H192</f>
        <v>0</v>
      </c>
      <c r="Q192" s="151">
        <v>1</v>
      </c>
      <c r="R192" s="151">
        <f>Q192*H192</f>
        <v>15.286</v>
      </c>
      <c r="S192" s="151">
        <v>0</v>
      </c>
      <c r="T192" s="152">
        <f>S192*H192</f>
        <v>0</v>
      </c>
      <c r="AR192" s="23" t="s">
        <v>160</v>
      </c>
      <c r="AT192" s="23" t="s">
        <v>233</v>
      </c>
      <c r="AU192" s="23" t="s">
        <v>78</v>
      </c>
      <c r="AY192" s="23" t="s">
        <v>121</v>
      </c>
      <c r="BE192" s="153">
        <f>IF(N192="základní",J192,0)</f>
        <v>0</v>
      </c>
      <c r="BF192" s="153">
        <f>IF(N192="snížená",J192,0)</f>
        <v>0</v>
      </c>
      <c r="BG192" s="153">
        <f>IF(N192="zákl. přenesená",J192,0)</f>
        <v>0</v>
      </c>
      <c r="BH192" s="153">
        <f>IF(N192="sníž. přenesená",J192,0)</f>
        <v>0</v>
      </c>
      <c r="BI192" s="153">
        <f>IF(N192="nulová",J192,0)</f>
        <v>0</v>
      </c>
      <c r="BJ192" s="23" t="s">
        <v>76</v>
      </c>
      <c r="BK192" s="153">
        <f>ROUND(I192*H192,2)</f>
        <v>0</v>
      </c>
      <c r="BL192" s="23" t="s">
        <v>128</v>
      </c>
      <c r="BM192" s="23" t="s">
        <v>331</v>
      </c>
    </row>
    <row r="193" spans="2:65" s="1" customFormat="1" ht="27">
      <c r="B193" s="37"/>
      <c r="C193" s="417"/>
      <c r="D193" s="396" t="s">
        <v>332</v>
      </c>
      <c r="E193" s="417"/>
      <c r="F193" s="418" t="s">
        <v>333</v>
      </c>
      <c r="G193" s="417"/>
      <c r="H193" s="417"/>
      <c r="I193" s="427"/>
      <c r="J193" s="417"/>
      <c r="K193" s="417"/>
      <c r="L193" s="37"/>
      <c r="M193" s="156"/>
      <c r="N193" s="38"/>
      <c r="O193" s="38"/>
      <c r="P193" s="38"/>
      <c r="Q193" s="38"/>
      <c r="R193" s="38"/>
      <c r="S193" s="38"/>
      <c r="T193" s="64"/>
      <c r="AT193" s="23" t="s">
        <v>332</v>
      </c>
      <c r="AU193" s="23" t="s">
        <v>78</v>
      </c>
    </row>
    <row r="194" spans="2:65" s="11" customFormat="1">
      <c r="B194" s="159"/>
      <c r="C194" s="390"/>
      <c r="D194" s="396" t="s">
        <v>150</v>
      </c>
      <c r="E194" s="400" t="s">
        <v>5</v>
      </c>
      <c r="F194" s="401" t="s">
        <v>334</v>
      </c>
      <c r="G194" s="390"/>
      <c r="H194" s="402">
        <v>45.902999999999999</v>
      </c>
      <c r="I194" s="423"/>
      <c r="J194" s="390"/>
      <c r="K194" s="390"/>
      <c r="L194" s="159"/>
      <c r="M194" s="160"/>
      <c r="N194" s="161"/>
      <c r="O194" s="161"/>
      <c r="P194" s="161"/>
      <c r="Q194" s="161"/>
      <c r="R194" s="161"/>
      <c r="S194" s="161"/>
      <c r="T194" s="162"/>
      <c r="AT194" s="163" t="s">
        <v>150</v>
      </c>
      <c r="AU194" s="163" t="s">
        <v>78</v>
      </c>
      <c r="AV194" s="11" t="s">
        <v>78</v>
      </c>
      <c r="AW194" s="11" t="s">
        <v>32</v>
      </c>
      <c r="AX194" s="11" t="s">
        <v>76</v>
      </c>
      <c r="AY194" s="163" t="s">
        <v>121</v>
      </c>
    </row>
    <row r="195" spans="2:65" s="11" customFormat="1">
      <c r="B195" s="159"/>
      <c r="C195" s="390"/>
      <c r="D195" s="391" t="s">
        <v>150</v>
      </c>
      <c r="E195" s="390"/>
      <c r="F195" s="393" t="s">
        <v>335</v>
      </c>
      <c r="G195" s="390"/>
      <c r="H195" s="394">
        <v>15.286</v>
      </c>
      <c r="I195" s="423"/>
      <c r="J195" s="390"/>
      <c r="K195" s="390"/>
      <c r="L195" s="159"/>
      <c r="M195" s="160"/>
      <c r="N195" s="161"/>
      <c r="O195" s="161"/>
      <c r="P195" s="161"/>
      <c r="Q195" s="161"/>
      <c r="R195" s="161"/>
      <c r="S195" s="161"/>
      <c r="T195" s="162"/>
      <c r="AT195" s="163" t="s">
        <v>150</v>
      </c>
      <c r="AU195" s="163" t="s">
        <v>78</v>
      </c>
      <c r="AV195" s="11" t="s">
        <v>78</v>
      </c>
      <c r="AW195" s="11" t="s">
        <v>6</v>
      </c>
      <c r="AX195" s="11" t="s">
        <v>76</v>
      </c>
      <c r="AY195" s="163" t="s">
        <v>121</v>
      </c>
    </row>
    <row r="196" spans="2:65" s="1" customFormat="1" ht="44.25" customHeight="1">
      <c r="B196" s="147"/>
      <c r="C196" s="384" t="s">
        <v>336</v>
      </c>
      <c r="D196" s="384" t="s">
        <v>123</v>
      </c>
      <c r="E196" s="385" t="s">
        <v>337</v>
      </c>
      <c r="F196" s="386" t="s">
        <v>338</v>
      </c>
      <c r="G196" s="387" t="s">
        <v>139</v>
      </c>
      <c r="H196" s="388">
        <v>797.24</v>
      </c>
      <c r="I196" s="148"/>
      <c r="J196" s="389">
        <f>ROUND(I196*H196,2)</f>
        <v>0</v>
      </c>
      <c r="K196" s="386" t="s">
        <v>127</v>
      </c>
      <c r="L196" s="37"/>
      <c r="M196" s="149" t="s">
        <v>5</v>
      </c>
      <c r="N196" s="150" t="s">
        <v>39</v>
      </c>
      <c r="O196" s="151">
        <v>1.714</v>
      </c>
      <c r="P196" s="151">
        <f>O196*H196</f>
        <v>1366.4693600000001</v>
      </c>
      <c r="Q196" s="151">
        <v>0.16703000000000001</v>
      </c>
      <c r="R196" s="151">
        <f>Q196*H196</f>
        <v>133.16299720000001</v>
      </c>
      <c r="S196" s="151">
        <v>0</v>
      </c>
      <c r="T196" s="152">
        <f>S196*H196</f>
        <v>0</v>
      </c>
      <c r="AR196" s="23" t="s">
        <v>128</v>
      </c>
      <c r="AT196" s="23" t="s">
        <v>123</v>
      </c>
      <c r="AU196" s="23" t="s">
        <v>78</v>
      </c>
      <c r="AY196" s="23" t="s">
        <v>121</v>
      </c>
      <c r="BE196" s="153">
        <f>IF(N196="základní",J196,0)</f>
        <v>0</v>
      </c>
      <c r="BF196" s="153">
        <f>IF(N196="snížená",J196,0)</f>
        <v>0</v>
      </c>
      <c r="BG196" s="153">
        <f>IF(N196="zákl. přenesená",J196,0)</f>
        <v>0</v>
      </c>
      <c r="BH196" s="153">
        <f>IF(N196="sníž. přenesená",J196,0)</f>
        <v>0</v>
      </c>
      <c r="BI196" s="153">
        <f>IF(N196="nulová",J196,0)</f>
        <v>0</v>
      </c>
      <c r="BJ196" s="23" t="s">
        <v>76</v>
      </c>
      <c r="BK196" s="153">
        <f>ROUND(I196*H196,2)</f>
        <v>0</v>
      </c>
      <c r="BL196" s="23" t="s">
        <v>128</v>
      </c>
      <c r="BM196" s="23" t="s">
        <v>339</v>
      </c>
    </row>
    <row r="197" spans="2:65" s="1" customFormat="1" ht="81" hidden="1">
      <c r="B197" s="37"/>
      <c r="D197" s="157" t="s">
        <v>130</v>
      </c>
      <c r="F197" s="158" t="s">
        <v>340</v>
      </c>
      <c r="L197" s="37"/>
      <c r="M197" s="156"/>
      <c r="N197" s="38"/>
      <c r="O197" s="38"/>
      <c r="P197" s="38"/>
      <c r="Q197" s="38"/>
      <c r="R197" s="38"/>
      <c r="S197" s="38"/>
      <c r="T197" s="64"/>
      <c r="AT197" s="23" t="s">
        <v>130</v>
      </c>
      <c r="AU197" s="23" t="s">
        <v>78</v>
      </c>
    </row>
    <row r="198" spans="2:65" s="11" customFormat="1">
      <c r="B198" s="159"/>
      <c r="C198" s="390"/>
      <c r="D198" s="391" t="s">
        <v>150</v>
      </c>
      <c r="E198" s="392" t="s">
        <v>5</v>
      </c>
      <c r="F198" s="393" t="s">
        <v>341</v>
      </c>
      <c r="G198" s="390"/>
      <c r="H198" s="394">
        <v>797.24</v>
      </c>
      <c r="I198" s="423"/>
      <c r="J198" s="390"/>
      <c r="K198" s="390"/>
      <c r="L198" s="159"/>
      <c r="M198" s="160"/>
      <c r="N198" s="161"/>
      <c r="O198" s="161"/>
      <c r="P198" s="161"/>
      <c r="Q198" s="161"/>
      <c r="R198" s="161"/>
      <c r="S198" s="161"/>
      <c r="T198" s="162"/>
      <c r="AT198" s="163" t="s">
        <v>150</v>
      </c>
      <c r="AU198" s="163" t="s">
        <v>78</v>
      </c>
      <c r="AV198" s="11" t="s">
        <v>78</v>
      </c>
      <c r="AW198" s="11" t="s">
        <v>32</v>
      </c>
      <c r="AX198" s="11" t="s">
        <v>76</v>
      </c>
      <c r="AY198" s="163" t="s">
        <v>121</v>
      </c>
    </row>
    <row r="199" spans="2:65" s="1" customFormat="1" ht="22.5" customHeight="1">
      <c r="B199" s="147"/>
      <c r="C199" s="407" t="s">
        <v>342</v>
      </c>
      <c r="D199" s="407" t="s">
        <v>233</v>
      </c>
      <c r="E199" s="408" t="s">
        <v>343</v>
      </c>
      <c r="F199" s="409" t="s">
        <v>344</v>
      </c>
      <c r="G199" s="410" t="s">
        <v>222</v>
      </c>
      <c r="H199" s="411">
        <v>95.668999999999997</v>
      </c>
      <c r="I199" s="174"/>
      <c r="J199" s="412">
        <f>ROUND(I199*H199,2)</f>
        <v>0</v>
      </c>
      <c r="K199" s="409" t="s">
        <v>127</v>
      </c>
      <c r="L199" s="175"/>
      <c r="M199" s="176" t="s">
        <v>5</v>
      </c>
      <c r="N199" s="177" t="s">
        <v>39</v>
      </c>
      <c r="O199" s="151">
        <v>0</v>
      </c>
      <c r="P199" s="151">
        <f>O199*H199</f>
        <v>0</v>
      </c>
      <c r="Q199" s="151">
        <v>1</v>
      </c>
      <c r="R199" s="151">
        <f>Q199*H199</f>
        <v>95.668999999999997</v>
      </c>
      <c r="S199" s="151">
        <v>0</v>
      </c>
      <c r="T199" s="152">
        <f>S199*H199</f>
        <v>0</v>
      </c>
      <c r="AR199" s="23" t="s">
        <v>160</v>
      </c>
      <c r="AT199" s="23" t="s">
        <v>233</v>
      </c>
      <c r="AU199" s="23" t="s">
        <v>78</v>
      </c>
      <c r="AY199" s="23" t="s">
        <v>121</v>
      </c>
      <c r="BE199" s="153">
        <f>IF(N199="základní",J199,0)</f>
        <v>0</v>
      </c>
      <c r="BF199" s="153">
        <f>IF(N199="snížená",J199,0)</f>
        <v>0</v>
      </c>
      <c r="BG199" s="153">
        <f>IF(N199="zákl. přenesená",J199,0)</f>
        <v>0</v>
      </c>
      <c r="BH199" s="153">
        <f>IF(N199="sníž. přenesená",J199,0)</f>
        <v>0</v>
      </c>
      <c r="BI199" s="153">
        <f>IF(N199="nulová",J199,0)</f>
        <v>0</v>
      </c>
      <c r="BJ199" s="23" t="s">
        <v>76</v>
      </c>
      <c r="BK199" s="153">
        <f>ROUND(I199*H199,2)</f>
        <v>0</v>
      </c>
      <c r="BL199" s="23" t="s">
        <v>128</v>
      </c>
      <c r="BM199" s="23" t="s">
        <v>345</v>
      </c>
    </row>
    <row r="200" spans="2:65" s="11" customFormat="1">
      <c r="B200" s="159"/>
      <c r="C200" s="390"/>
      <c r="D200" s="391" t="s">
        <v>150</v>
      </c>
      <c r="E200" s="392" t="s">
        <v>5</v>
      </c>
      <c r="F200" s="393" t="s">
        <v>346</v>
      </c>
      <c r="G200" s="390"/>
      <c r="H200" s="394">
        <v>95.668999999999997</v>
      </c>
      <c r="I200" s="423"/>
      <c r="J200" s="390"/>
      <c r="K200" s="390"/>
      <c r="L200" s="159"/>
      <c r="M200" s="160"/>
      <c r="N200" s="161"/>
      <c r="O200" s="161"/>
      <c r="P200" s="161"/>
      <c r="Q200" s="161"/>
      <c r="R200" s="161"/>
      <c r="S200" s="161"/>
      <c r="T200" s="162"/>
      <c r="AT200" s="163" t="s">
        <v>150</v>
      </c>
      <c r="AU200" s="163" t="s">
        <v>78</v>
      </c>
      <c r="AV200" s="11" t="s">
        <v>78</v>
      </c>
      <c r="AW200" s="11" t="s">
        <v>32</v>
      </c>
      <c r="AX200" s="11" t="s">
        <v>76</v>
      </c>
      <c r="AY200" s="163" t="s">
        <v>121</v>
      </c>
    </row>
    <row r="201" spans="2:65" s="1" customFormat="1" ht="57" customHeight="1">
      <c r="B201" s="147"/>
      <c r="C201" s="384" t="s">
        <v>347</v>
      </c>
      <c r="D201" s="384" t="s">
        <v>123</v>
      </c>
      <c r="E201" s="385" t="s">
        <v>348</v>
      </c>
      <c r="F201" s="386" t="s">
        <v>349</v>
      </c>
      <c r="G201" s="387" t="s">
        <v>139</v>
      </c>
      <c r="H201" s="388">
        <v>44.36</v>
      </c>
      <c r="I201" s="148"/>
      <c r="J201" s="389">
        <f>ROUND(I201*H201,2)</f>
        <v>0</v>
      </c>
      <c r="K201" s="386" t="s">
        <v>127</v>
      </c>
      <c r="L201" s="37"/>
      <c r="M201" s="149" t="s">
        <v>5</v>
      </c>
      <c r="N201" s="150" t="s">
        <v>39</v>
      </c>
      <c r="O201" s="151">
        <v>0.72</v>
      </c>
      <c r="P201" s="151">
        <f>O201*H201</f>
        <v>31.9392</v>
      </c>
      <c r="Q201" s="151">
        <v>8.4250000000000005E-2</v>
      </c>
      <c r="R201" s="151">
        <f>Q201*H201</f>
        <v>3.73733</v>
      </c>
      <c r="S201" s="151">
        <v>0</v>
      </c>
      <c r="T201" s="152">
        <f>S201*H201</f>
        <v>0</v>
      </c>
      <c r="AR201" s="23" t="s">
        <v>128</v>
      </c>
      <c r="AT201" s="23" t="s">
        <v>123</v>
      </c>
      <c r="AU201" s="23" t="s">
        <v>78</v>
      </c>
      <c r="AY201" s="23" t="s">
        <v>121</v>
      </c>
      <c r="BE201" s="153">
        <f>IF(N201="základní",J201,0)</f>
        <v>0</v>
      </c>
      <c r="BF201" s="153">
        <f>IF(N201="snížená",J201,0)</f>
        <v>0</v>
      </c>
      <c r="BG201" s="153">
        <f>IF(N201="zákl. přenesená",J201,0)</f>
        <v>0</v>
      </c>
      <c r="BH201" s="153">
        <f>IF(N201="sníž. přenesená",J201,0)</f>
        <v>0</v>
      </c>
      <c r="BI201" s="153">
        <f>IF(N201="nulová",J201,0)</f>
        <v>0</v>
      </c>
      <c r="BJ201" s="23" t="s">
        <v>76</v>
      </c>
      <c r="BK201" s="153">
        <f>ROUND(I201*H201,2)</f>
        <v>0</v>
      </c>
      <c r="BL201" s="23" t="s">
        <v>128</v>
      </c>
      <c r="BM201" s="23" t="s">
        <v>350</v>
      </c>
    </row>
    <row r="202" spans="2:65" s="1" customFormat="1" ht="121.5" hidden="1">
      <c r="B202" s="37"/>
      <c r="D202" s="157" t="s">
        <v>130</v>
      </c>
      <c r="F202" s="158" t="s">
        <v>351</v>
      </c>
      <c r="L202" s="37"/>
      <c r="M202" s="156"/>
      <c r="N202" s="38"/>
      <c r="O202" s="38"/>
      <c r="P202" s="38"/>
      <c r="Q202" s="38"/>
      <c r="R202" s="38"/>
      <c r="S202" s="38"/>
      <c r="T202" s="64"/>
      <c r="AT202" s="23" t="s">
        <v>130</v>
      </c>
      <c r="AU202" s="23" t="s">
        <v>78</v>
      </c>
    </row>
    <row r="203" spans="2:65" s="11" customFormat="1">
      <c r="B203" s="159"/>
      <c r="C203" s="390"/>
      <c r="D203" s="391" t="s">
        <v>150</v>
      </c>
      <c r="E203" s="392" t="s">
        <v>5</v>
      </c>
      <c r="F203" s="393" t="s">
        <v>352</v>
      </c>
      <c r="G203" s="390"/>
      <c r="H203" s="394">
        <v>44.36</v>
      </c>
      <c r="I203" s="423"/>
      <c r="J203" s="390"/>
      <c r="K203" s="390"/>
      <c r="L203" s="159"/>
      <c r="M203" s="160"/>
      <c r="N203" s="161"/>
      <c r="O203" s="161"/>
      <c r="P203" s="161"/>
      <c r="Q203" s="161"/>
      <c r="R203" s="161"/>
      <c r="S203" s="161"/>
      <c r="T203" s="162"/>
      <c r="AT203" s="163" t="s">
        <v>150</v>
      </c>
      <c r="AU203" s="163" t="s">
        <v>78</v>
      </c>
      <c r="AV203" s="11" t="s">
        <v>78</v>
      </c>
      <c r="AW203" s="11" t="s">
        <v>32</v>
      </c>
      <c r="AX203" s="11" t="s">
        <v>76</v>
      </c>
      <c r="AY203" s="163" t="s">
        <v>121</v>
      </c>
    </row>
    <row r="204" spans="2:65" s="1" customFormat="1" ht="22.5" customHeight="1">
      <c r="B204" s="147"/>
      <c r="C204" s="407" t="s">
        <v>353</v>
      </c>
      <c r="D204" s="407" t="s">
        <v>233</v>
      </c>
      <c r="E204" s="408" t="s">
        <v>354</v>
      </c>
      <c r="F204" s="409" t="s">
        <v>355</v>
      </c>
      <c r="G204" s="410" t="s">
        <v>139</v>
      </c>
      <c r="H204" s="411">
        <v>34.505000000000003</v>
      </c>
      <c r="I204" s="174"/>
      <c r="J204" s="412">
        <f>ROUND(I204*H204,2)</f>
        <v>0</v>
      </c>
      <c r="K204" s="409" t="s">
        <v>127</v>
      </c>
      <c r="L204" s="175"/>
      <c r="M204" s="176" t="s">
        <v>5</v>
      </c>
      <c r="N204" s="177" t="s">
        <v>39</v>
      </c>
      <c r="O204" s="151">
        <v>0</v>
      </c>
      <c r="P204" s="151">
        <f>O204*H204</f>
        <v>0</v>
      </c>
      <c r="Q204" s="151">
        <v>0.13100000000000001</v>
      </c>
      <c r="R204" s="151">
        <f>Q204*H204</f>
        <v>4.5201550000000008</v>
      </c>
      <c r="S204" s="151">
        <v>0</v>
      </c>
      <c r="T204" s="152">
        <f>S204*H204</f>
        <v>0</v>
      </c>
      <c r="AR204" s="23" t="s">
        <v>160</v>
      </c>
      <c r="AT204" s="23" t="s">
        <v>233</v>
      </c>
      <c r="AU204" s="23" t="s">
        <v>78</v>
      </c>
      <c r="AY204" s="23" t="s">
        <v>121</v>
      </c>
      <c r="BE204" s="153">
        <f>IF(N204="základní",J204,0)</f>
        <v>0</v>
      </c>
      <c r="BF204" s="153">
        <f>IF(N204="snížená",J204,0)</f>
        <v>0</v>
      </c>
      <c r="BG204" s="153">
        <f>IF(N204="zákl. přenesená",J204,0)</f>
        <v>0</v>
      </c>
      <c r="BH204" s="153">
        <f>IF(N204="sníž. přenesená",J204,0)</f>
        <v>0</v>
      </c>
      <c r="BI204" s="153">
        <f>IF(N204="nulová",J204,0)</f>
        <v>0</v>
      </c>
      <c r="BJ204" s="23" t="s">
        <v>76</v>
      </c>
      <c r="BK204" s="153">
        <f>ROUND(I204*H204,2)</f>
        <v>0</v>
      </c>
      <c r="BL204" s="23" t="s">
        <v>128</v>
      </c>
      <c r="BM204" s="23" t="s">
        <v>356</v>
      </c>
    </row>
    <row r="205" spans="2:65" s="11" customFormat="1">
      <c r="B205" s="159"/>
      <c r="C205" s="390"/>
      <c r="D205" s="391" t="s">
        <v>150</v>
      </c>
      <c r="E205" s="390"/>
      <c r="F205" s="393" t="s">
        <v>357</v>
      </c>
      <c r="G205" s="390"/>
      <c r="H205" s="394">
        <v>34.505000000000003</v>
      </c>
      <c r="I205" s="423"/>
      <c r="J205" s="390"/>
      <c r="K205" s="390"/>
      <c r="L205" s="159"/>
      <c r="M205" s="160"/>
      <c r="N205" s="161"/>
      <c r="O205" s="161"/>
      <c r="P205" s="161"/>
      <c r="Q205" s="161"/>
      <c r="R205" s="161"/>
      <c r="S205" s="161"/>
      <c r="T205" s="162"/>
      <c r="AT205" s="163" t="s">
        <v>150</v>
      </c>
      <c r="AU205" s="163" t="s">
        <v>78</v>
      </c>
      <c r="AV205" s="11" t="s">
        <v>78</v>
      </c>
      <c r="AW205" s="11" t="s">
        <v>6</v>
      </c>
      <c r="AX205" s="11" t="s">
        <v>76</v>
      </c>
      <c r="AY205" s="163" t="s">
        <v>121</v>
      </c>
    </row>
    <row r="206" spans="2:65" s="1" customFormat="1" ht="22.5" customHeight="1">
      <c r="B206" s="147"/>
      <c r="C206" s="407" t="s">
        <v>358</v>
      </c>
      <c r="D206" s="407" t="s">
        <v>233</v>
      </c>
      <c r="E206" s="408" t="s">
        <v>359</v>
      </c>
      <c r="F206" s="409" t="s">
        <v>360</v>
      </c>
      <c r="G206" s="410" t="s">
        <v>139</v>
      </c>
      <c r="H206" s="411">
        <v>7.7249999999999996</v>
      </c>
      <c r="I206" s="174"/>
      <c r="J206" s="412">
        <f>ROUND(I206*H206,2)</f>
        <v>0</v>
      </c>
      <c r="K206" s="409" t="s">
        <v>127</v>
      </c>
      <c r="L206" s="175"/>
      <c r="M206" s="176" t="s">
        <v>5</v>
      </c>
      <c r="N206" s="177" t="s">
        <v>39</v>
      </c>
      <c r="O206" s="151">
        <v>0</v>
      </c>
      <c r="P206" s="151">
        <f>O206*H206</f>
        <v>0</v>
      </c>
      <c r="Q206" s="151">
        <v>0.13100000000000001</v>
      </c>
      <c r="R206" s="151">
        <f>Q206*H206</f>
        <v>1.0119750000000001</v>
      </c>
      <c r="S206" s="151">
        <v>0</v>
      </c>
      <c r="T206" s="152">
        <f>S206*H206</f>
        <v>0</v>
      </c>
      <c r="AR206" s="23" t="s">
        <v>160</v>
      </c>
      <c r="AT206" s="23" t="s">
        <v>233</v>
      </c>
      <c r="AU206" s="23" t="s">
        <v>78</v>
      </c>
      <c r="AY206" s="23" t="s">
        <v>121</v>
      </c>
      <c r="BE206" s="153">
        <f>IF(N206="základní",J206,0)</f>
        <v>0</v>
      </c>
      <c r="BF206" s="153">
        <f>IF(N206="snížená",J206,0)</f>
        <v>0</v>
      </c>
      <c r="BG206" s="153">
        <f>IF(N206="zákl. přenesená",J206,0)</f>
        <v>0</v>
      </c>
      <c r="BH206" s="153">
        <f>IF(N206="sníž. přenesená",J206,0)</f>
        <v>0</v>
      </c>
      <c r="BI206" s="153">
        <f>IF(N206="nulová",J206,0)</f>
        <v>0</v>
      </c>
      <c r="BJ206" s="23" t="s">
        <v>76</v>
      </c>
      <c r="BK206" s="153">
        <f>ROUND(I206*H206,2)</f>
        <v>0</v>
      </c>
      <c r="BL206" s="23" t="s">
        <v>128</v>
      </c>
      <c r="BM206" s="23" t="s">
        <v>361</v>
      </c>
    </row>
    <row r="207" spans="2:65" s="11" customFormat="1">
      <c r="B207" s="159"/>
      <c r="C207" s="390"/>
      <c r="D207" s="391" t="s">
        <v>150</v>
      </c>
      <c r="E207" s="390"/>
      <c r="F207" s="393" t="s">
        <v>362</v>
      </c>
      <c r="G207" s="390"/>
      <c r="H207" s="394">
        <v>7.7249999999999996</v>
      </c>
      <c r="I207" s="423"/>
      <c r="J207" s="390"/>
      <c r="K207" s="390"/>
      <c r="L207" s="159"/>
      <c r="M207" s="160"/>
      <c r="N207" s="161"/>
      <c r="O207" s="161"/>
      <c r="P207" s="161"/>
      <c r="Q207" s="161"/>
      <c r="R207" s="161"/>
      <c r="S207" s="161"/>
      <c r="T207" s="162"/>
      <c r="AT207" s="163" t="s">
        <v>150</v>
      </c>
      <c r="AU207" s="163" t="s">
        <v>78</v>
      </c>
      <c r="AV207" s="11" t="s">
        <v>78</v>
      </c>
      <c r="AW207" s="11" t="s">
        <v>6</v>
      </c>
      <c r="AX207" s="11" t="s">
        <v>76</v>
      </c>
      <c r="AY207" s="163" t="s">
        <v>121</v>
      </c>
    </row>
    <row r="208" spans="2:65" s="1" customFormat="1" ht="22.5" customHeight="1">
      <c r="B208" s="147"/>
      <c r="C208" s="407" t="s">
        <v>363</v>
      </c>
      <c r="D208" s="407" t="s">
        <v>233</v>
      </c>
      <c r="E208" s="408" t="s">
        <v>364</v>
      </c>
      <c r="F208" s="409" t="s">
        <v>360</v>
      </c>
      <c r="G208" s="410" t="s">
        <v>139</v>
      </c>
      <c r="H208" s="411">
        <v>3.4609999999999999</v>
      </c>
      <c r="I208" s="174"/>
      <c r="J208" s="412">
        <f>ROUND(I208*H208,2)</f>
        <v>0</v>
      </c>
      <c r="K208" s="409" t="s">
        <v>5</v>
      </c>
      <c r="L208" s="175"/>
      <c r="M208" s="176" t="s">
        <v>5</v>
      </c>
      <c r="N208" s="177" t="s">
        <v>39</v>
      </c>
      <c r="O208" s="151">
        <v>0</v>
      </c>
      <c r="P208" s="151">
        <f>O208*H208</f>
        <v>0</v>
      </c>
      <c r="Q208" s="151">
        <v>0.13100000000000001</v>
      </c>
      <c r="R208" s="151">
        <f>Q208*H208</f>
        <v>0.45339099999999999</v>
      </c>
      <c r="S208" s="151">
        <v>0</v>
      </c>
      <c r="T208" s="152">
        <f>S208*H208</f>
        <v>0</v>
      </c>
      <c r="AR208" s="23" t="s">
        <v>160</v>
      </c>
      <c r="AT208" s="23" t="s">
        <v>233</v>
      </c>
      <c r="AU208" s="23" t="s">
        <v>78</v>
      </c>
      <c r="AY208" s="23" t="s">
        <v>121</v>
      </c>
      <c r="BE208" s="153">
        <f>IF(N208="základní",J208,0)</f>
        <v>0</v>
      </c>
      <c r="BF208" s="153">
        <f>IF(N208="snížená",J208,0)</f>
        <v>0</v>
      </c>
      <c r="BG208" s="153">
        <f>IF(N208="zákl. přenesená",J208,0)</f>
        <v>0</v>
      </c>
      <c r="BH208" s="153">
        <f>IF(N208="sníž. přenesená",J208,0)</f>
        <v>0</v>
      </c>
      <c r="BI208" s="153">
        <f>IF(N208="nulová",J208,0)</f>
        <v>0</v>
      </c>
      <c r="BJ208" s="23" t="s">
        <v>76</v>
      </c>
      <c r="BK208" s="153">
        <f>ROUND(I208*H208,2)</f>
        <v>0</v>
      </c>
      <c r="BL208" s="23" t="s">
        <v>128</v>
      </c>
      <c r="BM208" s="23" t="s">
        <v>365</v>
      </c>
    </row>
    <row r="209" spans="2:65" s="11" customFormat="1">
      <c r="B209" s="159"/>
      <c r="C209" s="390"/>
      <c r="D209" s="391" t="s">
        <v>150</v>
      </c>
      <c r="E209" s="390"/>
      <c r="F209" s="393" t="s">
        <v>366</v>
      </c>
      <c r="G209" s="390"/>
      <c r="H209" s="394">
        <v>3.4609999999999999</v>
      </c>
      <c r="I209" s="423"/>
      <c r="J209" s="390"/>
      <c r="K209" s="390"/>
      <c r="L209" s="159"/>
      <c r="M209" s="160"/>
      <c r="N209" s="161"/>
      <c r="O209" s="161"/>
      <c r="P209" s="161"/>
      <c r="Q209" s="161"/>
      <c r="R209" s="161"/>
      <c r="S209" s="161"/>
      <c r="T209" s="162"/>
      <c r="AT209" s="163" t="s">
        <v>150</v>
      </c>
      <c r="AU209" s="163" t="s">
        <v>78</v>
      </c>
      <c r="AV209" s="11" t="s">
        <v>78</v>
      </c>
      <c r="AW209" s="11" t="s">
        <v>6</v>
      </c>
      <c r="AX209" s="11" t="s">
        <v>76</v>
      </c>
      <c r="AY209" s="163" t="s">
        <v>121</v>
      </c>
    </row>
    <row r="210" spans="2:65" s="1" customFormat="1" ht="44.25" customHeight="1">
      <c r="B210" s="147"/>
      <c r="C210" s="384" t="s">
        <v>367</v>
      </c>
      <c r="D210" s="384" t="s">
        <v>123</v>
      </c>
      <c r="E210" s="385" t="s">
        <v>368</v>
      </c>
      <c r="F210" s="386" t="s">
        <v>369</v>
      </c>
      <c r="G210" s="387" t="s">
        <v>139</v>
      </c>
      <c r="H210" s="388">
        <v>25.3</v>
      </c>
      <c r="I210" s="148"/>
      <c r="J210" s="389">
        <f>ROUND(I210*H210,2)</f>
        <v>0</v>
      </c>
      <c r="K210" s="386" t="s">
        <v>127</v>
      </c>
      <c r="L210" s="37"/>
      <c r="M210" s="149" t="s">
        <v>5</v>
      </c>
      <c r="N210" s="150" t="s">
        <v>39</v>
      </c>
      <c r="O210" s="151">
        <v>0.64800000000000002</v>
      </c>
      <c r="P210" s="151">
        <f>O210*H210</f>
        <v>16.394400000000001</v>
      </c>
      <c r="Q210" s="151">
        <v>0.10100000000000001</v>
      </c>
      <c r="R210" s="151">
        <f>Q210*H210</f>
        <v>2.5553000000000003</v>
      </c>
      <c r="S210" s="151">
        <v>0</v>
      </c>
      <c r="T210" s="152">
        <f>S210*H210</f>
        <v>0</v>
      </c>
      <c r="AR210" s="23" t="s">
        <v>128</v>
      </c>
      <c r="AT210" s="23" t="s">
        <v>123</v>
      </c>
      <c r="AU210" s="23" t="s">
        <v>78</v>
      </c>
      <c r="AY210" s="23" t="s">
        <v>121</v>
      </c>
      <c r="BE210" s="153">
        <f>IF(N210="základní",J210,0)</f>
        <v>0</v>
      </c>
      <c r="BF210" s="153">
        <f>IF(N210="snížená",J210,0)</f>
        <v>0</v>
      </c>
      <c r="BG210" s="153">
        <f>IF(N210="zákl. přenesená",J210,0)</f>
        <v>0</v>
      </c>
      <c r="BH210" s="153">
        <f>IF(N210="sníž. přenesená",J210,0)</f>
        <v>0</v>
      </c>
      <c r="BI210" s="153">
        <f>IF(N210="nulová",J210,0)</f>
        <v>0</v>
      </c>
      <c r="BJ210" s="23" t="s">
        <v>76</v>
      </c>
      <c r="BK210" s="153">
        <f>ROUND(I210*H210,2)</f>
        <v>0</v>
      </c>
      <c r="BL210" s="23" t="s">
        <v>128</v>
      </c>
      <c r="BM210" s="23" t="s">
        <v>370</v>
      </c>
    </row>
    <row r="211" spans="2:65" s="1" customFormat="1" ht="81" hidden="1">
      <c r="B211" s="37"/>
      <c r="D211" s="154" t="s">
        <v>130</v>
      </c>
      <c r="F211" s="155" t="s">
        <v>371</v>
      </c>
      <c r="L211" s="37"/>
      <c r="M211" s="156"/>
      <c r="N211" s="38"/>
      <c r="O211" s="38"/>
      <c r="P211" s="38"/>
      <c r="Q211" s="38"/>
      <c r="R211" s="38"/>
      <c r="S211" s="38"/>
      <c r="T211" s="64"/>
      <c r="AT211" s="23" t="s">
        <v>130</v>
      </c>
      <c r="AU211" s="23" t="s">
        <v>78</v>
      </c>
    </row>
    <row r="212" spans="2:65" s="1" customFormat="1" ht="22.5" customHeight="1">
      <c r="B212" s="147"/>
      <c r="C212" s="407" t="s">
        <v>372</v>
      </c>
      <c r="D212" s="407" t="s">
        <v>233</v>
      </c>
      <c r="E212" s="408" t="s">
        <v>373</v>
      </c>
      <c r="F212" s="409" t="s">
        <v>374</v>
      </c>
      <c r="G212" s="410" t="s">
        <v>139</v>
      </c>
      <c r="H212" s="411">
        <v>26.059000000000001</v>
      </c>
      <c r="I212" s="174"/>
      <c r="J212" s="412">
        <f>ROUND(I212*H212,2)</f>
        <v>0</v>
      </c>
      <c r="K212" s="409" t="s">
        <v>5</v>
      </c>
      <c r="L212" s="175"/>
      <c r="M212" s="176" t="s">
        <v>5</v>
      </c>
      <c r="N212" s="177" t="s">
        <v>39</v>
      </c>
      <c r="O212" s="151">
        <v>0</v>
      </c>
      <c r="P212" s="151">
        <f>O212*H212</f>
        <v>0</v>
      </c>
      <c r="Q212" s="151">
        <v>0.13500000000000001</v>
      </c>
      <c r="R212" s="151">
        <f>Q212*H212</f>
        <v>3.5179650000000002</v>
      </c>
      <c r="S212" s="151">
        <v>0</v>
      </c>
      <c r="T212" s="152">
        <f>S212*H212</f>
        <v>0</v>
      </c>
      <c r="AR212" s="23" t="s">
        <v>160</v>
      </c>
      <c r="AT212" s="23" t="s">
        <v>233</v>
      </c>
      <c r="AU212" s="23" t="s">
        <v>78</v>
      </c>
      <c r="AY212" s="23" t="s">
        <v>121</v>
      </c>
      <c r="BE212" s="153">
        <f>IF(N212="základní",J212,0)</f>
        <v>0</v>
      </c>
      <c r="BF212" s="153">
        <f>IF(N212="snížená",J212,0)</f>
        <v>0</v>
      </c>
      <c r="BG212" s="153">
        <f>IF(N212="zákl. přenesená",J212,0)</f>
        <v>0</v>
      </c>
      <c r="BH212" s="153">
        <f>IF(N212="sníž. přenesená",J212,0)</f>
        <v>0</v>
      </c>
      <c r="BI212" s="153">
        <f>IF(N212="nulová",J212,0)</f>
        <v>0</v>
      </c>
      <c r="BJ212" s="23" t="s">
        <v>76</v>
      </c>
      <c r="BK212" s="153">
        <f>ROUND(I212*H212,2)</f>
        <v>0</v>
      </c>
      <c r="BL212" s="23" t="s">
        <v>128</v>
      </c>
      <c r="BM212" s="23" t="s">
        <v>375</v>
      </c>
    </row>
    <row r="213" spans="2:65" s="11" customFormat="1">
      <c r="B213" s="159"/>
      <c r="C213" s="390"/>
      <c r="D213" s="396" t="s">
        <v>150</v>
      </c>
      <c r="E213" s="390"/>
      <c r="F213" s="401" t="s">
        <v>376</v>
      </c>
      <c r="G213" s="390"/>
      <c r="H213" s="402">
        <v>26.059000000000001</v>
      </c>
      <c r="I213" s="423"/>
      <c r="J213" s="390"/>
      <c r="K213" s="390"/>
      <c r="L213" s="159"/>
      <c r="M213" s="160"/>
      <c r="N213" s="161"/>
      <c r="O213" s="161"/>
      <c r="P213" s="161"/>
      <c r="Q213" s="161"/>
      <c r="R213" s="161"/>
      <c r="S213" s="161"/>
      <c r="T213" s="162"/>
      <c r="AT213" s="163" t="s">
        <v>150</v>
      </c>
      <c r="AU213" s="163" t="s">
        <v>78</v>
      </c>
      <c r="AV213" s="11" t="s">
        <v>78</v>
      </c>
      <c r="AW213" s="11" t="s">
        <v>6</v>
      </c>
      <c r="AX213" s="11" t="s">
        <v>76</v>
      </c>
      <c r="AY213" s="163" t="s">
        <v>121</v>
      </c>
    </row>
    <row r="214" spans="2:65" s="10" customFormat="1" ht="29.85" customHeight="1">
      <c r="B214" s="134"/>
      <c r="C214" s="413"/>
      <c r="D214" s="414" t="s">
        <v>67</v>
      </c>
      <c r="E214" s="415" t="s">
        <v>160</v>
      </c>
      <c r="F214" s="415" t="s">
        <v>377</v>
      </c>
      <c r="G214" s="413"/>
      <c r="H214" s="413"/>
      <c r="I214" s="426"/>
      <c r="J214" s="416">
        <f>BK214</f>
        <v>0</v>
      </c>
      <c r="K214" s="413"/>
      <c r="L214" s="134"/>
      <c r="M214" s="138"/>
      <c r="N214" s="139"/>
      <c r="O214" s="139"/>
      <c r="P214" s="140">
        <f>SUM(P215:P230)</f>
        <v>54.201999999999998</v>
      </c>
      <c r="Q214" s="139"/>
      <c r="R214" s="140">
        <f>SUM(R215:R230)</f>
        <v>9.5886999999999993</v>
      </c>
      <c r="S214" s="139"/>
      <c r="T214" s="141">
        <f>SUM(T215:T230)</f>
        <v>0</v>
      </c>
      <c r="AR214" s="135" t="s">
        <v>76</v>
      </c>
      <c r="AT214" s="142" t="s">
        <v>67</v>
      </c>
      <c r="AU214" s="142" t="s">
        <v>76</v>
      </c>
      <c r="AY214" s="135" t="s">
        <v>121</v>
      </c>
      <c r="BK214" s="143">
        <f>SUM(BK215:BK230)</f>
        <v>0</v>
      </c>
    </row>
    <row r="215" spans="2:65" s="1" customFormat="1" ht="31.5" customHeight="1">
      <c r="B215" s="147"/>
      <c r="C215" s="384" t="s">
        <v>378</v>
      </c>
      <c r="D215" s="384" t="s">
        <v>123</v>
      </c>
      <c r="E215" s="385" t="s">
        <v>379</v>
      </c>
      <c r="F215" s="386" t="s">
        <v>380</v>
      </c>
      <c r="G215" s="387" t="s">
        <v>163</v>
      </c>
      <c r="H215" s="388">
        <v>7.5</v>
      </c>
      <c r="I215" s="148"/>
      <c r="J215" s="389">
        <f>ROUND(I215*H215,2)</f>
        <v>0</v>
      </c>
      <c r="K215" s="386" t="s">
        <v>127</v>
      </c>
      <c r="L215" s="37"/>
      <c r="M215" s="149" t="s">
        <v>5</v>
      </c>
      <c r="N215" s="150" t="s">
        <v>39</v>
      </c>
      <c r="O215" s="151">
        <v>0.25800000000000001</v>
      </c>
      <c r="P215" s="151">
        <f>O215*H215</f>
        <v>1.9350000000000001</v>
      </c>
      <c r="Q215" s="151">
        <v>2.6800000000000001E-3</v>
      </c>
      <c r="R215" s="151">
        <f>Q215*H215</f>
        <v>2.01E-2</v>
      </c>
      <c r="S215" s="151">
        <v>0</v>
      </c>
      <c r="T215" s="152">
        <f>S215*H215</f>
        <v>0</v>
      </c>
      <c r="AR215" s="23" t="s">
        <v>128</v>
      </c>
      <c r="AT215" s="23" t="s">
        <v>123</v>
      </c>
      <c r="AU215" s="23" t="s">
        <v>78</v>
      </c>
      <c r="AY215" s="23" t="s">
        <v>121</v>
      </c>
      <c r="BE215" s="153">
        <f>IF(N215="základní",J215,0)</f>
        <v>0</v>
      </c>
      <c r="BF215" s="153">
        <f>IF(N215="snížená",J215,0)</f>
        <v>0</v>
      </c>
      <c r="BG215" s="153">
        <f>IF(N215="zákl. přenesená",J215,0)</f>
        <v>0</v>
      </c>
      <c r="BH215" s="153">
        <f>IF(N215="sníž. přenesená",J215,0)</f>
        <v>0</v>
      </c>
      <c r="BI215" s="153">
        <f>IF(N215="nulová",J215,0)</f>
        <v>0</v>
      </c>
      <c r="BJ215" s="23" t="s">
        <v>76</v>
      </c>
      <c r="BK215" s="153">
        <f>ROUND(I215*H215,2)</f>
        <v>0</v>
      </c>
      <c r="BL215" s="23" t="s">
        <v>128</v>
      </c>
      <c r="BM215" s="23" t="s">
        <v>381</v>
      </c>
    </row>
    <row r="216" spans="2:65" s="1" customFormat="1" ht="108" hidden="1">
      <c r="B216" s="37"/>
      <c r="D216" s="154" t="s">
        <v>130</v>
      </c>
      <c r="F216" s="155" t="s">
        <v>382</v>
      </c>
      <c r="L216" s="37"/>
      <c r="M216" s="156"/>
      <c r="N216" s="38"/>
      <c r="O216" s="38"/>
      <c r="P216" s="38"/>
      <c r="Q216" s="38"/>
      <c r="R216" s="38"/>
      <c r="S216" s="38"/>
      <c r="T216" s="64"/>
      <c r="AT216" s="23" t="s">
        <v>130</v>
      </c>
      <c r="AU216" s="23" t="s">
        <v>78</v>
      </c>
    </row>
    <row r="217" spans="2:65" s="1" customFormat="1" ht="22.5" customHeight="1">
      <c r="B217" s="147"/>
      <c r="C217" s="384" t="s">
        <v>383</v>
      </c>
      <c r="D217" s="384" t="s">
        <v>123</v>
      </c>
      <c r="E217" s="385" t="s">
        <v>384</v>
      </c>
      <c r="F217" s="386" t="s">
        <v>385</v>
      </c>
      <c r="G217" s="387" t="s">
        <v>126</v>
      </c>
      <c r="H217" s="388">
        <v>4</v>
      </c>
      <c r="I217" s="148"/>
      <c r="J217" s="389">
        <f>ROUND(I217*H217,2)</f>
        <v>0</v>
      </c>
      <c r="K217" s="386" t="s">
        <v>127</v>
      </c>
      <c r="L217" s="37"/>
      <c r="M217" s="149" t="s">
        <v>5</v>
      </c>
      <c r="N217" s="150" t="s">
        <v>39</v>
      </c>
      <c r="O217" s="151">
        <v>4.1980000000000004</v>
      </c>
      <c r="P217" s="151">
        <f>O217*H217</f>
        <v>16.792000000000002</v>
      </c>
      <c r="Q217" s="151">
        <v>0.34089999999999998</v>
      </c>
      <c r="R217" s="151">
        <f>Q217*H217</f>
        <v>1.3635999999999999</v>
      </c>
      <c r="S217" s="151">
        <v>0</v>
      </c>
      <c r="T217" s="152">
        <f>S217*H217</f>
        <v>0</v>
      </c>
      <c r="AR217" s="23" t="s">
        <v>128</v>
      </c>
      <c r="AT217" s="23" t="s">
        <v>123</v>
      </c>
      <c r="AU217" s="23" t="s">
        <v>78</v>
      </c>
      <c r="AY217" s="23" t="s">
        <v>121</v>
      </c>
      <c r="BE217" s="153">
        <f>IF(N217="základní",J217,0)</f>
        <v>0</v>
      </c>
      <c r="BF217" s="153">
        <f>IF(N217="snížená",J217,0)</f>
        <v>0</v>
      </c>
      <c r="BG217" s="153">
        <f>IF(N217="zákl. přenesená",J217,0)</f>
        <v>0</v>
      </c>
      <c r="BH217" s="153">
        <f>IF(N217="sníž. přenesená",J217,0)</f>
        <v>0</v>
      </c>
      <c r="BI217" s="153">
        <f>IF(N217="nulová",J217,0)</f>
        <v>0</v>
      </c>
      <c r="BJ217" s="23" t="s">
        <v>76</v>
      </c>
      <c r="BK217" s="153">
        <f>ROUND(I217*H217,2)</f>
        <v>0</v>
      </c>
      <c r="BL217" s="23" t="s">
        <v>128</v>
      </c>
      <c r="BM217" s="23" t="s">
        <v>386</v>
      </c>
    </row>
    <row r="218" spans="2:65" s="1" customFormat="1" ht="108" hidden="1">
      <c r="B218" s="37"/>
      <c r="D218" s="154" t="s">
        <v>130</v>
      </c>
      <c r="F218" s="155" t="s">
        <v>387</v>
      </c>
      <c r="L218" s="37"/>
      <c r="M218" s="156"/>
      <c r="N218" s="38"/>
      <c r="O218" s="38"/>
      <c r="P218" s="38"/>
      <c r="Q218" s="38"/>
      <c r="R218" s="38"/>
      <c r="S218" s="38"/>
      <c r="T218" s="64"/>
      <c r="AT218" s="23" t="s">
        <v>130</v>
      </c>
      <c r="AU218" s="23" t="s">
        <v>78</v>
      </c>
    </row>
    <row r="219" spans="2:65" s="1" customFormat="1" ht="22.5" customHeight="1">
      <c r="B219" s="147"/>
      <c r="C219" s="407" t="s">
        <v>388</v>
      </c>
      <c r="D219" s="407" t="s">
        <v>233</v>
      </c>
      <c r="E219" s="408" t="s">
        <v>389</v>
      </c>
      <c r="F219" s="409" t="s">
        <v>390</v>
      </c>
      <c r="G219" s="410" t="s">
        <v>126</v>
      </c>
      <c r="H219" s="411">
        <v>8</v>
      </c>
      <c r="I219" s="174"/>
      <c r="J219" s="412">
        <f t="shared" ref="J219:J225" si="0">ROUND(I219*H219,2)</f>
        <v>0</v>
      </c>
      <c r="K219" s="409" t="s">
        <v>127</v>
      </c>
      <c r="L219" s="175"/>
      <c r="M219" s="176" t="s">
        <v>5</v>
      </c>
      <c r="N219" s="177" t="s">
        <v>39</v>
      </c>
      <c r="O219" s="151">
        <v>0</v>
      </c>
      <c r="P219" s="151">
        <f t="shared" ref="P219:P225" si="1">O219*H219</f>
        <v>0</v>
      </c>
      <c r="Q219" s="151">
        <v>8.6999999999999994E-2</v>
      </c>
      <c r="R219" s="151">
        <f t="shared" ref="R219:R225" si="2">Q219*H219</f>
        <v>0.69599999999999995</v>
      </c>
      <c r="S219" s="151">
        <v>0</v>
      </c>
      <c r="T219" s="152">
        <f t="shared" ref="T219:T225" si="3">S219*H219</f>
        <v>0</v>
      </c>
      <c r="AR219" s="23" t="s">
        <v>160</v>
      </c>
      <c r="AT219" s="23" t="s">
        <v>233</v>
      </c>
      <c r="AU219" s="23" t="s">
        <v>78</v>
      </c>
      <c r="AY219" s="23" t="s">
        <v>121</v>
      </c>
      <c r="BE219" s="153">
        <f t="shared" ref="BE219:BE225" si="4">IF(N219="základní",J219,0)</f>
        <v>0</v>
      </c>
      <c r="BF219" s="153">
        <f t="shared" ref="BF219:BF225" si="5">IF(N219="snížená",J219,0)</f>
        <v>0</v>
      </c>
      <c r="BG219" s="153">
        <f t="shared" ref="BG219:BG225" si="6">IF(N219="zákl. přenesená",J219,0)</f>
        <v>0</v>
      </c>
      <c r="BH219" s="153">
        <f t="shared" ref="BH219:BH225" si="7">IF(N219="sníž. přenesená",J219,0)</f>
        <v>0</v>
      </c>
      <c r="BI219" s="153">
        <f t="shared" ref="BI219:BI225" si="8">IF(N219="nulová",J219,0)</f>
        <v>0</v>
      </c>
      <c r="BJ219" s="23" t="s">
        <v>76</v>
      </c>
      <c r="BK219" s="153">
        <f t="shared" ref="BK219:BK225" si="9">ROUND(I219*H219,2)</f>
        <v>0</v>
      </c>
      <c r="BL219" s="23" t="s">
        <v>128</v>
      </c>
      <c r="BM219" s="23" t="s">
        <v>391</v>
      </c>
    </row>
    <row r="220" spans="2:65" s="1" customFormat="1" ht="22.5" customHeight="1">
      <c r="B220" s="147"/>
      <c r="C220" s="407" t="s">
        <v>392</v>
      </c>
      <c r="D220" s="407" t="s">
        <v>233</v>
      </c>
      <c r="E220" s="408" t="s">
        <v>393</v>
      </c>
      <c r="F220" s="409" t="s">
        <v>394</v>
      </c>
      <c r="G220" s="410" t="s">
        <v>126</v>
      </c>
      <c r="H220" s="411">
        <v>4</v>
      </c>
      <c r="I220" s="174"/>
      <c r="J220" s="412">
        <f t="shared" si="0"/>
        <v>0</v>
      </c>
      <c r="K220" s="409" t="s">
        <v>127</v>
      </c>
      <c r="L220" s="175"/>
      <c r="M220" s="176" t="s">
        <v>5</v>
      </c>
      <c r="N220" s="177" t="s">
        <v>39</v>
      </c>
      <c r="O220" s="151">
        <v>0</v>
      </c>
      <c r="P220" s="151">
        <f t="shared" si="1"/>
        <v>0</v>
      </c>
      <c r="Q220" s="151">
        <v>0.10299999999999999</v>
      </c>
      <c r="R220" s="151">
        <f t="shared" si="2"/>
        <v>0.41199999999999998</v>
      </c>
      <c r="S220" s="151">
        <v>0</v>
      </c>
      <c r="T220" s="152">
        <f t="shared" si="3"/>
        <v>0</v>
      </c>
      <c r="AR220" s="23" t="s">
        <v>160</v>
      </c>
      <c r="AT220" s="23" t="s">
        <v>233</v>
      </c>
      <c r="AU220" s="23" t="s">
        <v>78</v>
      </c>
      <c r="AY220" s="23" t="s">
        <v>121</v>
      </c>
      <c r="BE220" s="153">
        <f t="shared" si="4"/>
        <v>0</v>
      </c>
      <c r="BF220" s="153">
        <f t="shared" si="5"/>
        <v>0</v>
      </c>
      <c r="BG220" s="153">
        <f t="shared" si="6"/>
        <v>0</v>
      </c>
      <c r="BH220" s="153">
        <f t="shared" si="7"/>
        <v>0</v>
      </c>
      <c r="BI220" s="153">
        <f t="shared" si="8"/>
        <v>0</v>
      </c>
      <c r="BJ220" s="23" t="s">
        <v>76</v>
      </c>
      <c r="BK220" s="153">
        <f t="shared" si="9"/>
        <v>0</v>
      </c>
      <c r="BL220" s="23" t="s">
        <v>128</v>
      </c>
      <c r="BM220" s="23" t="s">
        <v>395</v>
      </c>
    </row>
    <row r="221" spans="2:65" s="1" customFormat="1" ht="22.5" customHeight="1">
      <c r="B221" s="147"/>
      <c r="C221" s="407" t="s">
        <v>396</v>
      </c>
      <c r="D221" s="407" t="s">
        <v>233</v>
      </c>
      <c r="E221" s="408" t="s">
        <v>397</v>
      </c>
      <c r="F221" s="409" t="s">
        <v>398</v>
      </c>
      <c r="G221" s="410" t="s">
        <v>126</v>
      </c>
      <c r="H221" s="411">
        <v>4</v>
      </c>
      <c r="I221" s="174"/>
      <c r="J221" s="412">
        <f t="shared" si="0"/>
        <v>0</v>
      </c>
      <c r="K221" s="409" t="s">
        <v>127</v>
      </c>
      <c r="L221" s="175"/>
      <c r="M221" s="176" t="s">
        <v>5</v>
      </c>
      <c r="N221" s="177" t="s">
        <v>39</v>
      </c>
      <c r="O221" s="151">
        <v>0</v>
      </c>
      <c r="P221" s="151">
        <f t="shared" si="1"/>
        <v>0</v>
      </c>
      <c r="Q221" s="151">
        <v>0.23200000000000001</v>
      </c>
      <c r="R221" s="151">
        <f t="shared" si="2"/>
        <v>0.92800000000000005</v>
      </c>
      <c r="S221" s="151">
        <v>0</v>
      </c>
      <c r="T221" s="152">
        <f t="shared" si="3"/>
        <v>0</v>
      </c>
      <c r="AR221" s="23" t="s">
        <v>160</v>
      </c>
      <c r="AT221" s="23" t="s">
        <v>233</v>
      </c>
      <c r="AU221" s="23" t="s">
        <v>78</v>
      </c>
      <c r="AY221" s="23" t="s">
        <v>121</v>
      </c>
      <c r="BE221" s="153">
        <f t="shared" si="4"/>
        <v>0</v>
      </c>
      <c r="BF221" s="153">
        <f t="shared" si="5"/>
        <v>0</v>
      </c>
      <c r="BG221" s="153">
        <f t="shared" si="6"/>
        <v>0</v>
      </c>
      <c r="BH221" s="153">
        <f t="shared" si="7"/>
        <v>0</v>
      </c>
      <c r="BI221" s="153">
        <f t="shared" si="8"/>
        <v>0</v>
      </c>
      <c r="BJ221" s="23" t="s">
        <v>76</v>
      </c>
      <c r="BK221" s="153">
        <f t="shared" si="9"/>
        <v>0</v>
      </c>
      <c r="BL221" s="23" t="s">
        <v>128</v>
      </c>
      <c r="BM221" s="23" t="s">
        <v>399</v>
      </c>
    </row>
    <row r="222" spans="2:65" s="1" customFormat="1" ht="22.5" customHeight="1">
      <c r="B222" s="147"/>
      <c r="C222" s="407" t="s">
        <v>400</v>
      </c>
      <c r="D222" s="407" t="s">
        <v>233</v>
      </c>
      <c r="E222" s="408" t="s">
        <v>401</v>
      </c>
      <c r="F222" s="409" t="s">
        <v>402</v>
      </c>
      <c r="G222" s="410" t="s">
        <v>126</v>
      </c>
      <c r="H222" s="411">
        <v>4</v>
      </c>
      <c r="I222" s="174"/>
      <c r="J222" s="412">
        <f t="shared" si="0"/>
        <v>0</v>
      </c>
      <c r="K222" s="409" t="s">
        <v>127</v>
      </c>
      <c r="L222" s="175"/>
      <c r="M222" s="176" t="s">
        <v>5</v>
      </c>
      <c r="N222" s="177" t="s">
        <v>39</v>
      </c>
      <c r="O222" s="151">
        <v>0</v>
      </c>
      <c r="P222" s="151">
        <f t="shared" si="1"/>
        <v>0</v>
      </c>
      <c r="Q222" s="151">
        <v>4.2999999999999997E-2</v>
      </c>
      <c r="R222" s="151">
        <f t="shared" si="2"/>
        <v>0.17199999999999999</v>
      </c>
      <c r="S222" s="151">
        <v>0</v>
      </c>
      <c r="T222" s="152">
        <f t="shared" si="3"/>
        <v>0</v>
      </c>
      <c r="AR222" s="23" t="s">
        <v>160</v>
      </c>
      <c r="AT222" s="23" t="s">
        <v>233</v>
      </c>
      <c r="AU222" s="23" t="s">
        <v>78</v>
      </c>
      <c r="AY222" s="23" t="s">
        <v>121</v>
      </c>
      <c r="BE222" s="153">
        <f t="shared" si="4"/>
        <v>0</v>
      </c>
      <c r="BF222" s="153">
        <f t="shared" si="5"/>
        <v>0</v>
      </c>
      <c r="BG222" s="153">
        <f t="shared" si="6"/>
        <v>0</v>
      </c>
      <c r="BH222" s="153">
        <f t="shared" si="7"/>
        <v>0</v>
      </c>
      <c r="BI222" s="153">
        <f t="shared" si="8"/>
        <v>0</v>
      </c>
      <c r="BJ222" s="23" t="s">
        <v>76</v>
      </c>
      <c r="BK222" s="153">
        <f t="shared" si="9"/>
        <v>0</v>
      </c>
      <c r="BL222" s="23" t="s">
        <v>128</v>
      </c>
      <c r="BM222" s="23" t="s">
        <v>403</v>
      </c>
    </row>
    <row r="223" spans="2:65" s="1" customFormat="1" ht="22.5" customHeight="1">
      <c r="B223" s="147"/>
      <c r="C223" s="407" t="s">
        <v>404</v>
      </c>
      <c r="D223" s="407" t="s">
        <v>233</v>
      </c>
      <c r="E223" s="408" t="s">
        <v>405</v>
      </c>
      <c r="F223" s="409" t="s">
        <v>406</v>
      </c>
      <c r="G223" s="410" t="s">
        <v>126</v>
      </c>
      <c r="H223" s="411">
        <v>4</v>
      </c>
      <c r="I223" s="174"/>
      <c r="J223" s="412">
        <f t="shared" si="0"/>
        <v>0</v>
      </c>
      <c r="K223" s="409" t="s">
        <v>127</v>
      </c>
      <c r="L223" s="175"/>
      <c r="M223" s="176" t="s">
        <v>5</v>
      </c>
      <c r="N223" s="177" t="s">
        <v>39</v>
      </c>
      <c r="O223" s="151">
        <v>0</v>
      </c>
      <c r="P223" s="151">
        <f t="shared" si="1"/>
        <v>0</v>
      </c>
      <c r="Q223" s="151">
        <v>6.0000000000000001E-3</v>
      </c>
      <c r="R223" s="151">
        <f t="shared" si="2"/>
        <v>2.4E-2</v>
      </c>
      <c r="S223" s="151">
        <v>0</v>
      </c>
      <c r="T223" s="152">
        <f t="shared" si="3"/>
        <v>0</v>
      </c>
      <c r="AR223" s="23" t="s">
        <v>160</v>
      </c>
      <c r="AT223" s="23" t="s">
        <v>233</v>
      </c>
      <c r="AU223" s="23" t="s">
        <v>78</v>
      </c>
      <c r="AY223" s="23" t="s">
        <v>121</v>
      </c>
      <c r="BE223" s="153">
        <f t="shared" si="4"/>
        <v>0</v>
      </c>
      <c r="BF223" s="153">
        <f t="shared" si="5"/>
        <v>0</v>
      </c>
      <c r="BG223" s="153">
        <f t="shared" si="6"/>
        <v>0</v>
      </c>
      <c r="BH223" s="153">
        <f t="shared" si="7"/>
        <v>0</v>
      </c>
      <c r="BI223" s="153">
        <f t="shared" si="8"/>
        <v>0</v>
      </c>
      <c r="BJ223" s="23" t="s">
        <v>76</v>
      </c>
      <c r="BK223" s="153">
        <f t="shared" si="9"/>
        <v>0</v>
      </c>
      <c r="BL223" s="23" t="s">
        <v>128</v>
      </c>
      <c r="BM223" s="23" t="s">
        <v>407</v>
      </c>
    </row>
    <row r="224" spans="2:65" s="1" customFormat="1" ht="22.5" customHeight="1">
      <c r="B224" s="147"/>
      <c r="C224" s="407" t="s">
        <v>408</v>
      </c>
      <c r="D224" s="407" t="s">
        <v>233</v>
      </c>
      <c r="E224" s="408" t="s">
        <v>409</v>
      </c>
      <c r="F224" s="409" t="s">
        <v>410</v>
      </c>
      <c r="G224" s="410" t="s">
        <v>126</v>
      </c>
      <c r="H224" s="411">
        <v>4</v>
      </c>
      <c r="I224" s="174"/>
      <c r="J224" s="412">
        <f t="shared" si="0"/>
        <v>0</v>
      </c>
      <c r="K224" s="409" t="s">
        <v>127</v>
      </c>
      <c r="L224" s="175"/>
      <c r="M224" s="176" t="s">
        <v>5</v>
      </c>
      <c r="N224" s="177" t="s">
        <v>39</v>
      </c>
      <c r="O224" s="151">
        <v>0</v>
      </c>
      <c r="P224" s="151">
        <f t="shared" si="1"/>
        <v>0</v>
      </c>
      <c r="Q224" s="151">
        <v>0.06</v>
      </c>
      <c r="R224" s="151">
        <f t="shared" si="2"/>
        <v>0.24</v>
      </c>
      <c r="S224" s="151">
        <v>0</v>
      </c>
      <c r="T224" s="152">
        <f t="shared" si="3"/>
        <v>0</v>
      </c>
      <c r="AR224" s="23" t="s">
        <v>160</v>
      </c>
      <c r="AT224" s="23" t="s">
        <v>233</v>
      </c>
      <c r="AU224" s="23" t="s">
        <v>78</v>
      </c>
      <c r="AY224" s="23" t="s">
        <v>121</v>
      </c>
      <c r="BE224" s="153">
        <f t="shared" si="4"/>
        <v>0</v>
      </c>
      <c r="BF224" s="153">
        <f t="shared" si="5"/>
        <v>0</v>
      </c>
      <c r="BG224" s="153">
        <f t="shared" si="6"/>
        <v>0</v>
      </c>
      <c r="BH224" s="153">
        <f t="shared" si="7"/>
        <v>0</v>
      </c>
      <c r="BI224" s="153">
        <f t="shared" si="8"/>
        <v>0</v>
      </c>
      <c r="BJ224" s="23" t="s">
        <v>76</v>
      </c>
      <c r="BK224" s="153">
        <f t="shared" si="9"/>
        <v>0</v>
      </c>
      <c r="BL224" s="23" t="s">
        <v>128</v>
      </c>
      <c r="BM224" s="23" t="s">
        <v>411</v>
      </c>
    </row>
    <row r="225" spans="2:65" s="1" customFormat="1" ht="22.5" customHeight="1">
      <c r="B225" s="147"/>
      <c r="C225" s="384" t="s">
        <v>412</v>
      </c>
      <c r="D225" s="384" t="s">
        <v>123</v>
      </c>
      <c r="E225" s="385" t="s">
        <v>413</v>
      </c>
      <c r="F225" s="386" t="s">
        <v>414</v>
      </c>
      <c r="G225" s="387" t="s">
        <v>126</v>
      </c>
      <c r="H225" s="388">
        <v>2</v>
      </c>
      <c r="I225" s="148"/>
      <c r="J225" s="389">
        <f t="shared" si="0"/>
        <v>0</v>
      </c>
      <c r="K225" s="386" t="s">
        <v>127</v>
      </c>
      <c r="L225" s="37"/>
      <c r="M225" s="149" t="s">
        <v>5</v>
      </c>
      <c r="N225" s="150" t="s">
        <v>39</v>
      </c>
      <c r="O225" s="151">
        <v>3.839</v>
      </c>
      <c r="P225" s="151">
        <f t="shared" si="1"/>
        <v>7.6779999999999999</v>
      </c>
      <c r="Q225" s="151">
        <v>0.42368</v>
      </c>
      <c r="R225" s="151">
        <f t="shared" si="2"/>
        <v>0.84736</v>
      </c>
      <c r="S225" s="151">
        <v>0</v>
      </c>
      <c r="T225" s="152">
        <f t="shared" si="3"/>
        <v>0</v>
      </c>
      <c r="AR225" s="23" t="s">
        <v>128</v>
      </c>
      <c r="AT225" s="23" t="s">
        <v>123</v>
      </c>
      <c r="AU225" s="23" t="s">
        <v>78</v>
      </c>
      <c r="AY225" s="23" t="s">
        <v>121</v>
      </c>
      <c r="BE225" s="153">
        <f t="shared" si="4"/>
        <v>0</v>
      </c>
      <c r="BF225" s="153">
        <f t="shared" si="5"/>
        <v>0</v>
      </c>
      <c r="BG225" s="153">
        <f t="shared" si="6"/>
        <v>0</v>
      </c>
      <c r="BH225" s="153">
        <f t="shared" si="7"/>
        <v>0</v>
      </c>
      <c r="BI225" s="153">
        <f t="shared" si="8"/>
        <v>0</v>
      </c>
      <c r="BJ225" s="23" t="s">
        <v>76</v>
      </c>
      <c r="BK225" s="153">
        <f t="shared" si="9"/>
        <v>0</v>
      </c>
      <c r="BL225" s="23" t="s">
        <v>128</v>
      </c>
      <c r="BM225" s="23" t="s">
        <v>415</v>
      </c>
    </row>
    <row r="226" spans="2:65" s="1" customFormat="1" ht="108" hidden="1">
      <c r="B226" s="37"/>
      <c r="D226" s="154" t="s">
        <v>130</v>
      </c>
      <c r="F226" s="155" t="s">
        <v>416</v>
      </c>
      <c r="L226" s="37"/>
      <c r="M226" s="156"/>
      <c r="N226" s="38"/>
      <c r="O226" s="38"/>
      <c r="P226" s="38"/>
      <c r="Q226" s="38"/>
      <c r="R226" s="38"/>
      <c r="S226" s="38"/>
      <c r="T226" s="64"/>
      <c r="AT226" s="23" t="s">
        <v>130</v>
      </c>
      <c r="AU226" s="23" t="s">
        <v>78</v>
      </c>
    </row>
    <row r="227" spans="2:65" s="1" customFormat="1" ht="22.5" customHeight="1">
      <c r="B227" s="147"/>
      <c r="C227" s="384" t="s">
        <v>417</v>
      </c>
      <c r="D227" s="384" t="s">
        <v>123</v>
      </c>
      <c r="E227" s="385" t="s">
        <v>418</v>
      </c>
      <c r="F227" s="386" t="s">
        <v>419</v>
      </c>
      <c r="G227" s="387" t="s">
        <v>126</v>
      </c>
      <c r="H227" s="388">
        <v>2</v>
      </c>
      <c r="I227" s="148"/>
      <c r="J227" s="389">
        <f>ROUND(I227*H227,2)</f>
        <v>0</v>
      </c>
      <c r="K227" s="386" t="s">
        <v>127</v>
      </c>
      <c r="L227" s="37"/>
      <c r="M227" s="149" t="s">
        <v>5</v>
      </c>
      <c r="N227" s="150" t="s">
        <v>39</v>
      </c>
      <c r="O227" s="151">
        <v>3.8170000000000002</v>
      </c>
      <c r="P227" s="151">
        <f>O227*H227</f>
        <v>7.6340000000000003</v>
      </c>
      <c r="Q227" s="151">
        <v>0.42080000000000001</v>
      </c>
      <c r="R227" s="151">
        <f>Q227*H227</f>
        <v>0.84160000000000001</v>
      </c>
      <c r="S227" s="151">
        <v>0</v>
      </c>
      <c r="T227" s="152">
        <f>S227*H227</f>
        <v>0</v>
      </c>
      <c r="AR227" s="23" t="s">
        <v>128</v>
      </c>
      <c r="AT227" s="23" t="s">
        <v>123</v>
      </c>
      <c r="AU227" s="23" t="s">
        <v>78</v>
      </c>
      <c r="AY227" s="23" t="s">
        <v>121</v>
      </c>
      <c r="BE227" s="153">
        <f>IF(N227="základní",J227,0)</f>
        <v>0</v>
      </c>
      <c r="BF227" s="153">
        <f>IF(N227="snížená",J227,0)</f>
        <v>0</v>
      </c>
      <c r="BG227" s="153">
        <f>IF(N227="zákl. přenesená",J227,0)</f>
        <v>0</v>
      </c>
      <c r="BH227" s="153">
        <f>IF(N227="sníž. přenesená",J227,0)</f>
        <v>0</v>
      </c>
      <c r="BI227" s="153">
        <f>IF(N227="nulová",J227,0)</f>
        <v>0</v>
      </c>
      <c r="BJ227" s="23" t="s">
        <v>76</v>
      </c>
      <c r="BK227" s="153">
        <f>ROUND(I227*H227,2)</f>
        <v>0</v>
      </c>
      <c r="BL227" s="23" t="s">
        <v>128</v>
      </c>
      <c r="BM227" s="23" t="s">
        <v>420</v>
      </c>
    </row>
    <row r="228" spans="2:65" s="1" customFormat="1" ht="108" hidden="1">
      <c r="B228" s="37"/>
      <c r="D228" s="154" t="s">
        <v>130</v>
      </c>
      <c r="F228" s="155" t="s">
        <v>416</v>
      </c>
      <c r="L228" s="37"/>
      <c r="M228" s="156"/>
      <c r="N228" s="38"/>
      <c r="O228" s="38"/>
      <c r="P228" s="38"/>
      <c r="Q228" s="38"/>
      <c r="R228" s="38"/>
      <c r="S228" s="38"/>
      <c r="T228" s="64"/>
      <c r="AT228" s="23" t="s">
        <v>130</v>
      </c>
      <c r="AU228" s="23" t="s">
        <v>78</v>
      </c>
    </row>
    <row r="229" spans="2:65" s="1" customFormat="1" ht="31.5" customHeight="1">
      <c r="B229" s="147"/>
      <c r="C229" s="384" t="s">
        <v>421</v>
      </c>
      <c r="D229" s="384" t="s">
        <v>123</v>
      </c>
      <c r="E229" s="385" t="s">
        <v>422</v>
      </c>
      <c r="F229" s="386" t="s">
        <v>423</v>
      </c>
      <c r="G229" s="387" t="s">
        <v>126</v>
      </c>
      <c r="H229" s="388">
        <v>13</v>
      </c>
      <c r="I229" s="148"/>
      <c r="J229" s="389">
        <f>ROUND(I229*H229,2)</f>
        <v>0</v>
      </c>
      <c r="K229" s="386" t="s">
        <v>127</v>
      </c>
      <c r="L229" s="37"/>
      <c r="M229" s="149" t="s">
        <v>5</v>
      </c>
      <c r="N229" s="150" t="s">
        <v>39</v>
      </c>
      <c r="O229" s="151">
        <v>1.5509999999999999</v>
      </c>
      <c r="P229" s="151">
        <f>O229*H229</f>
        <v>20.163</v>
      </c>
      <c r="Q229" s="151">
        <v>0.31108000000000002</v>
      </c>
      <c r="R229" s="151">
        <f>Q229*H229</f>
        <v>4.0440400000000007</v>
      </c>
      <c r="S229" s="151">
        <v>0</v>
      </c>
      <c r="T229" s="152">
        <f>S229*H229</f>
        <v>0</v>
      </c>
      <c r="AR229" s="23" t="s">
        <v>128</v>
      </c>
      <c r="AT229" s="23" t="s">
        <v>123</v>
      </c>
      <c r="AU229" s="23" t="s">
        <v>78</v>
      </c>
      <c r="AY229" s="23" t="s">
        <v>121</v>
      </c>
      <c r="BE229" s="153">
        <f>IF(N229="základní",J229,0)</f>
        <v>0</v>
      </c>
      <c r="BF229" s="153">
        <f>IF(N229="snížená",J229,0)</f>
        <v>0</v>
      </c>
      <c r="BG229" s="153">
        <f>IF(N229="zákl. přenesená",J229,0)</f>
        <v>0</v>
      </c>
      <c r="BH229" s="153">
        <f>IF(N229="sníž. přenesená",J229,0)</f>
        <v>0</v>
      </c>
      <c r="BI229" s="153">
        <f>IF(N229="nulová",J229,0)</f>
        <v>0</v>
      </c>
      <c r="BJ229" s="23" t="s">
        <v>76</v>
      </c>
      <c r="BK229" s="153">
        <f>ROUND(I229*H229,2)</f>
        <v>0</v>
      </c>
      <c r="BL229" s="23" t="s">
        <v>128</v>
      </c>
      <c r="BM229" s="23" t="s">
        <v>424</v>
      </c>
    </row>
    <row r="230" spans="2:65" s="1" customFormat="1" ht="108" hidden="1">
      <c r="B230" s="37"/>
      <c r="D230" s="157" t="s">
        <v>130</v>
      </c>
      <c r="F230" s="158" t="s">
        <v>416</v>
      </c>
      <c r="L230" s="37"/>
      <c r="M230" s="156"/>
      <c r="N230" s="38"/>
      <c r="O230" s="38"/>
      <c r="P230" s="38"/>
      <c r="Q230" s="38"/>
      <c r="R230" s="38"/>
      <c r="S230" s="38"/>
      <c r="T230" s="64"/>
      <c r="AT230" s="23" t="s">
        <v>130</v>
      </c>
      <c r="AU230" s="23" t="s">
        <v>78</v>
      </c>
    </row>
    <row r="231" spans="2:65" s="10" customFormat="1" ht="29.85" customHeight="1">
      <c r="B231" s="134"/>
      <c r="C231" s="413"/>
      <c r="D231" s="414" t="s">
        <v>67</v>
      </c>
      <c r="E231" s="415" t="s">
        <v>166</v>
      </c>
      <c r="F231" s="415" t="s">
        <v>425</v>
      </c>
      <c r="G231" s="413"/>
      <c r="H231" s="413"/>
      <c r="I231" s="426"/>
      <c r="J231" s="416">
        <f>BK231</f>
        <v>0</v>
      </c>
      <c r="K231" s="413"/>
      <c r="L231" s="134"/>
      <c r="M231" s="138"/>
      <c r="N231" s="139"/>
      <c r="O231" s="139"/>
      <c r="P231" s="140">
        <f>SUM(P232:P277)</f>
        <v>420.45606000000004</v>
      </c>
      <c r="Q231" s="139"/>
      <c r="R231" s="140">
        <f>SUM(R232:R277)</f>
        <v>84.682789000000014</v>
      </c>
      <c r="S231" s="139"/>
      <c r="T231" s="141">
        <f>SUM(T232:T277)</f>
        <v>74.350999999999999</v>
      </c>
      <c r="AR231" s="135" t="s">
        <v>76</v>
      </c>
      <c r="AT231" s="142" t="s">
        <v>67</v>
      </c>
      <c r="AU231" s="142" t="s">
        <v>76</v>
      </c>
      <c r="AY231" s="135" t="s">
        <v>121</v>
      </c>
      <c r="BK231" s="143">
        <f>SUM(BK232:BK277)</f>
        <v>0</v>
      </c>
    </row>
    <row r="232" spans="2:65" s="1" customFormat="1" ht="31.5" customHeight="1">
      <c r="B232" s="147"/>
      <c r="C232" s="384" t="s">
        <v>426</v>
      </c>
      <c r="D232" s="384" t="s">
        <v>123</v>
      </c>
      <c r="E232" s="385" t="s">
        <v>427</v>
      </c>
      <c r="F232" s="386" t="s">
        <v>428</v>
      </c>
      <c r="G232" s="387" t="s">
        <v>126</v>
      </c>
      <c r="H232" s="388">
        <v>7</v>
      </c>
      <c r="I232" s="148"/>
      <c r="J232" s="389">
        <f>ROUND(I232*H232,2)</f>
        <v>0</v>
      </c>
      <c r="K232" s="386" t="s">
        <v>127</v>
      </c>
      <c r="L232" s="37"/>
      <c r="M232" s="149" t="s">
        <v>5</v>
      </c>
      <c r="N232" s="150" t="s">
        <v>39</v>
      </c>
      <c r="O232" s="151">
        <v>0.2</v>
      </c>
      <c r="P232" s="151">
        <f>O232*H232</f>
        <v>1.4000000000000001</v>
      </c>
      <c r="Q232" s="151">
        <v>6.9999999999999999E-4</v>
      </c>
      <c r="R232" s="151">
        <f>Q232*H232</f>
        <v>4.8999999999999998E-3</v>
      </c>
      <c r="S232" s="151">
        <v>0</v>
      </c>
      <c r="T232" s="152">
        <f>S232*H232</f>
        <v>0</v>
      </c>
      <c r="AR232" s="23" t="s">
        <v>128</v>
      </c>
      <c r="AT232" s="23" t="s">
        <v>123</v>
      </c>
      <c r="AU232" s="23" t="s">
        <v>78</v>
      </c>
      <c r="AY232" s="23" t="s">
        <v>121</v>
      </c>
      <c r="BE232" s="153">
        <f>IF(N232="základní",J232,0)</f>
        <v>0</v>
      </c>
      <c r="BF232" s="153">
        <f>IF(N232="snížená",J232,0)</f>
        <v>0</v>
      </c>
      <c r="BG232" s="153">
        <f>IF(N232="zákl. přenesená",J232,0)</f>
        <v>0</v>
      </c>
      <c r="BH232" s="153">
        <f>IF(N232="sníž. přenesená",J232,0)</f>
        <v>0</v>
      </c>
      <c r="BI232" s="153">
        <f>IF(N232="nulová",J232,0)</f>
        <v>0</v>
      </c>
      <c r="BJ232" s="23" t="s">
        <v>76</v>
      </c>
      <c r="BK232" s="153">
        <f>ROUND(I232*H232,2)</f>
        <v>0</v>
      </c>
      <c r="BL232" s="23" t="s">
        <v>128</v>
      </c>
      <c r="BM232" s="23" t="s">
        <v>429</v>
      </c>
    </row>
    <row r="233" spans="2:65" s="1" customFormat="1" ht="135" hidden="1">
      <c r="B233" s="37"/>
      <c r="D233" s="154" t="s">
        <v>130</v>
      </c>
      <c r="F233" s="155" t="s">
        <v>430</v>
      </c>
      <c r="L233" s="37"/>
      <c r="M233" s="156"/>
      <c r="N233" s="38"/>
      <c r="O233" s="38"/>
      <c r="P233" s="38"/>
      <c r="Q233" s="38"/>
      <c r="R233" s="38"/>
      <c r="S233" s="38"/>
      <c r="T233" s="64"/>
      <c r="AT233" s="23" t="s">
        <v>130</v>
      </c>
      <c r="AU233" s="23" t="s">
        <v>78</v>
      </c>
    </row>
    <row r="234" spans="2:65" s="1" customFormat="1" ht="31.5" customHeight="1">
      <c r="B234" s="147"/>
      <c r="C234" s="384" t="s">
        <v>431</v>
      </c>
      <c r="D234" s="384" t="s">
        <v>123</v>
      </c>
      <c r="E234" s="385" t="s">
        <v>432</v>
      </c>
      <c r="F234" s="386" t="s">
        <v>433</v>
      </c>
      <c r="G234" s="387" t="s">
        <v>126</v>
      </c>
      <c r="H234" s="388">
        <v>2</v>
      </c>
      <c r="I234" s="148"/>
      <c r="J234" s="389">
        <f>ROUND(I234*H234,2)</f>
        <v>0</v>
      </c>
      <c r="K234" s="386" t="s">
        <v>127</v>
      </c>
      <c r="L234" s="37"/>
      <c r="M234" s="149" t="s">
        <v>5</v>
      </c>
      <c r="N234" s="150" t="s">
        <v>39</v>
      </c>
      <c r="O234" s="151">
        <v>0.4</v>
      </c>
      <c r="P234" s="151">
        <f>O234*H234</f>
        <v>0.8</v>
      </c>
      <c r="Q234" s="151">
        <v>2.1900000000000001E-3</v>
      </c>
      <c r="R234" s="151">
        <f>Q234*H234</f>
        <v>4.3800000000000002E-3</v>
      </c>
      <c r="S234" s="151">
        <v>0</v>
      </c>
      <c r="T234" s="152">
        <f>S234*H234</f>
        <v>0</v>
      </c>
      <c r="AR234" s="23" t="s">
        <v>128</v>
      </c>
      <c r="AT234" s="23" t="s">
        <v>123</v>
      </c>
      <c r="AU234" s="23" t="s">
        <v>78</v>
      </c>
      <c r="AY234" s="23" t="s">
        <v>121</v>
      </c>
      <c r="BE234" s="153">
        <f>IF(N234="základní",J234,0)</f>
        <v>0</v>
      </c>
      <c r="BF234" s="153">
        <f>IF(N234="snížená",J234,0)</f>
        <v>0</v>
      </c>
      <c r="BG234" s="153">
        <f>IF(N234="zákl. přenesená",J234,0)</f>
        <v>0</v>
      </c>
      <c r="BH234" s="153">
        <f>IF(N234="sníž. přenesená",J234,0)</f>
        <v>0</v>
      </c>
      <c r="BI234" s="153">
        <f>IF(N234="nulová",J234,0)</f>
        <v>0</v>
      </c>
      <c r="BJ234" s="23" t="s">
        <v>76</v>
      </c>
      <c r="BK234" s="153">
        <f>ROUND(I234*H234,2)</f>
        <v>0</v>
      </c>
      <c r="BL234" s="23" t="s">
        <v>128</v>
      </c>
      <c r="BM234" s="23" t="s">
        <v>434</v>
      </c>
    </row>
    <row r="235" spans="2:65" s="1" customFormat="1" ht="81" hidden="1">
      <c r="B235" s="37"/>
      <c r="D235" s="154" t="s">
        <v>130</v>
      </c>
      <c r="F235" s="155" t="s">
        <v>435</v>
      </c>
      <c r="L235" s="37"/>
      <c r="M235" s="156"/>
      <c r="N235" s="38"/>
      <c r="O235" s="38"/>
      <c r="P235" s="38"/>
      <c r="Q235" s="38"/>
      <c r="R235" s="38"/>
      <c r="S235" s="38"/>
      <c r="T235" s="64"/>
      <c r="AT235" s="23" t="s">
        <v>130</v>
      </c>
      <c r="AU235" s="23" t="s">
        <v>78</v>
      </c>
    </row>
    <row r="236" spans="2:65" s="1" customFormat="1" ht="31.5" customHeight="1">
      <c r="B236" s="147"/>
      <c r="C236" s="384" t="s">
        <v>436</v>
      </c>
      <c r="D236" s="384" t="s">
        <v>123</v>
      </c>
      <c r="E236" s="385" t="s">
        <v>437</v>
      </c>
      <c r="F236" s="386" t="s">
        <v>438</v>
      </c>
      <c r="G236" s="387" t="s">
        <v>139</v>
      </c>
      <c r="H236" s="388">
        <v>26</v>
      </c>
      <c r="I236" s="148"/>
      <c r="J236" s="389">
        <f>ROUND(I236*H236,2)</f>
        <v>0</v>
      </c>
      <c r="K236" s="386" t="s">
        <v>127</v>
      </c>
      <c r="L236" s="37"/>
      <c r="M236" s="149" t="s">
        <v>5</v>
      </c>
      <c r="N236" s="150" t="s">
        <v>39</v>
      </c>
      <c r="O236" s="151">
        <v>0.08</v>
      </c>
      <c r="P236" s="151">
        <f>O236*H236</f>
        <v>2.08</v>
      </c>
      <c r="Q236" s="151">
        <v>6.9999999999999994E-5</v>
      </c>
      <c r="R236" s="151">
        <f>Q236*H236</f>
        <v>1.8199999999999998E-3</v>
      </c>
      <c r="S236" s="151">
        <v>0</v>
      </c>
      <c r="T236" s="152">
        <f>S236*H236</f>
        <v>0</v>
      </c>
      <c r="AR236" s="23" t="s">
        <v>128</v>
      </c>
      <c r="AT236" s="23" t="s">
        <v>123</v>
      </c>
      <c r="AU236" s="23" t="s">
        <v>78</v>
      </c>
      <c r="AY236" s="23" t="s">
        <v>121</v>
      </c>
      <c r="BE236" s="153">
        <f>IF(N236="základní",J236,0)</f>
        <v>0</v>
      </c>
      <c r="BF236" s="153">
        <f>IF(N236="snížená",J236,0)</f>
        <v>0</v>
      </c>
      <c r="BG236" s="153">
        <f>IF(N236="zákl. přenesená",J236,0)</f>
        <v>0</v>
      </c>
      <c r="BH236" s="153">
        <f>IF(N236="sníž. přenesená",J236,0)</f>
        <v>0</v>
      </c>
      <c r="BI236" s="153">
        <f>IF(N236="nulová",J236,0)</f>
        <v>0</v>
      </c>
      <c r="BJ236" s="23" t="s">
        <v>76</v>
      </c>
      <c r="BK236" s="153">
        <f>ROUND(I236*H236,2)</f>
        <v>0</v>
      </c>
      <c r="BL236" s="23" t="s">
        <v>128</v>
      </c>
      <c r="BM236" s="23" t="s">
        <v>439</v>
      </c>
    </row>
    <row r="237" spans="2:65" s="1" customFormat="1" ht="81" hidden="1">
      <c r="B237" s="37"/>
      <c r="D237" s="154" t="s">
        <v>130</v>
      </c>
      <c r="F237" s="155" t="s">
        <v>435</v>
      </c>
      <c r="L237" s="37"/>
      <c r="M237" s="156"/>
      <c r="N237" s="38"/>
      <c r="O237" s="38"/>
      <c r="P237" s="38"/>
      <c r="Q237" s="38"/>
      <c r="R237" s="38"/>
      <c r="S237" s="38"/>
      <c r="T237" s="64"/>
      <c r="AT237" s="23" t="s">
        <v>130</v>
      </c>
      <c r="AU237" s="23" t="s">
        <v>78</v>
      </c>
    </row>
    <row r="238" spans="2:65" s="1" customFormat="1" ht="22.5" customHeight="1">
      <c r="B238" s="147"/>
      <c r="C238" s="384" t="s">
        <v>440</v>
      </c>
      <c r="D238" s="384" t="s">
        <v>123</v>
      </c>
      <c r="E238" s="385" t="s">
        <v>441</v>
      </c>
      <c r="F238" s="386" t="s">
        <v>442</v>
      </c>
      <c r="G238" s="387" t="s">
        <v>163</v>
      </c>
      <c r="H238" s="388">
        <v>69.400000000000006</v>
      </c>
      <c r="I238" s="148"/>
      <c r="J238" s="389">
        <f>ROUND(I238*H238,2)</f>
        <v>0</v>
      </c>
      <c r="K238" s="386" t="s">
        <v>127</v>
      </c>
      <c r="L238" s="37"/>
      <c r="M238" s="149" t="s">
        <v>5</v>
      </c>
      <c r="N238" s="150" t="s">
        <v>39</v>
      </c>
      <c r="O238" s="151">
        <v>0.05</v>
      </c>
      <c r="P238" s="151">
        <f>O238*H238</f>
        <v>3.4700000000000006</v>
      </c>
      <c r="Q238" s="151">
        <v>4.0000000000000003E-5</v>
      </c>
      <c r="R238" s="151">
        <f>Q238*H238</f>
        <v>2.7760000000000003E-3</v>
      </c>
      <c r="S238" s="151">
        <v>0</v>
      </c>
      <c r="T238" s="152">
        <f>S238*H238</f>
        <v>0</v>
      </c>
      <c r="AR238" s="23" t="s">
        <v>128</v>
      </c>
      <c r="AT238" s="23" t="s">
        <v>123</v>
      </c>
      <c r="AU238" s="23" t="s">
        <v>78</v>
      </c>
      <c r="AY238" s="23" t="s">
        <v>121</v>
      </c>
      <c r="BE238" s="153">
        <f>IF(N238="základní",J238,0)</f>
        <v>0</v>
      </c>
      <c r="BF238" s="153">
        <f>IF(N238="snížená",J238,0)</f>
        <v>0</v>
      </c>
      <c r="BG238" s="153">
        <f>IF(N238="zákl. přenesená",J238,0)</f>
        <v>0</v>
      </c>
      <c r="BH238" s="153">
        <f>IF(N238="sníž. přenesená",J238,0)</f>
        <v>0</v>
      </c>
      <c r="BI238" s="153">
        <f>IF(N238="nulová",J238,0)</f>
        <v>0</v>
      </c>
      <c r="BJ238" s="23" t="s">
        <v>76</v>
      </c>
      <c r="BK238" s="153">
        <f>ROUND(I238*H238,2)</f>
        <v>0</v>
      </c>
      <c r="BL238" s="23" t="s">
        <v>128</v>
      </c>
      <c r="BM238" s="23" t="s">
        <v>443</v>
      </c>
    </row>
    <row r="239" spans="2:65" s="1" customFormat="1" ht="81" hidden="1">
      <c r="B239" s="37"/>
      <c r="D239" s="157" t="s">
        <v>130</v>
      </c>
      <c r="F239" s="158" t="s">
        <v>435</v>
      </c>
      <c r="L239" s="37"/>
      <c r="M239" s="156"/>
      <c r="N239" s="38"/>
      <c r="O239" s="38"/>
      <c r="P239" s="38"/>
      <c r="Q239" s="38"/>
      <c r="R239" s="38"/>
      <c r="S239" s="38"/>
      <c r="T239" s="64"/>
      <c r="AT239" s="23" t="s">
        <v>130</v>
      </c>
      <c r="AU239" s="23" t="s">
        <v>78</v>
      </c>
    </row>
    <row r="240" spans="2:65" s="11" customFormat="1">
      <c r="B240" s="159"/>
      <c r="C240" s="390"/>
      <c r="D240" s="391" t="s">
        <v>150</v>
      </c>
      <c r="E240" s="392" t="s">
        <v>5</v>
      </c>
      <c r="F240" s="393" t="s">
        <v>444</v>
      </c>
      <c r="G240" s="390"/>
      <c r="H240" s="394">
        <v>69.400000000000006</v>
      </c>
      <c r="I240" s="423"/>
      <c r="J240" s="390"/>
      <c r="K240" s="390"/>
      <c r="L240" s="159"/>
      <c r="M240" s="160"/>
      <c r="N240" s="161"/>
      <c r="O240" s="161"/>
      <c r="P240" s="161"/>
      <c r="Q240" s="161"/>
      <c r="R240" s="161"/>
      <c r="S240" s="161"/>
      <c r="T240" s="162"/>
      <c r="AT240" s="163" t="s">
        <v>150</v>
      </c>
      <c r="AU240" s="163" t="s">
        <v>78</v>
      </c>
      <c r="AV240" s="11" t="s">
        <v>78</v>
      </c>
      <c r="AW240" s="11" t="s">
        <v>32</v>
      </c>
      <c r="AX240" s="11" t="s">
        <v>76</v>
      </c>
      <c r="AY240" s="163" t="s">
        <v>121</v>
      </c>
    </row>
    <row r="241" spans="2:65" s="1" customFormat="1" ht="44.25" customHeight="1">
      <c r="B241" s="147"/>
      <c r="C241" s="384" t="s">
        <v>445</v>
      </c>
      <c r="D241" s="384" t="s">
        <v>123</v>
      </c>
      <c r="E241" s="385" t="s">
        <v>446</v>
      </c>
      <c r="F241" s="386" t="s">
        <v>447</v>
      </c>
      <c r="G241" s="387" t="s">
        <v>163</v>
      </c>
      <c r="H241" s="388">
        <v>176.9</v>
      </c>
      <c r="I241" s="148"/>
      <c r="J241" s="389">
        <f>ROUND(I241*H241,2)</f>
        <v>0</v>
      </c>
      <c r="K241" s="386" t="s">
        <v>127</v>
      </c>
      <c r="L241" s="37"/>
      <c r="M241" s="149" t="s">
        <v>5</v>
      </c>
      <c r="N241" s="150" t="s">
        <v>39</v>
      </c>
      <c r="O241" s="151">
        <v>0.23400000000000001</v>
      </c>
      <c r="P241" s="151">
        <f>O241*H241</f>
        <v>41.394600000000004</v>
      </c>
      <c r="Q241" s="151">
        <v>0.14066999999999999</v>
      </c>
      <c r="R241" s="151">
        <f>Q241*H241</f>
        <v>24.884522999999998</v>
      </c>
      <c r="S241" s="151">
        <v>0</v>
      </c>
      <c r="T241" s="152">
        <f>S241*H241</f>
        <v>0</v>
      </c>
      <c r="AR241" s="23" t="s">
        <v>128</v>
      </c>
      <c r="AT241" s="23" t="s">
        <v>123</v>
      </c>
      <c r="AU241" s="23" t="s">
        <v>78</v>
      </c>
      <c r="AY241" s="23" t="s">
        <v>121</v>
      </c>
      <c r="BE241" s="153">
        <f>IF(N241="základní",J241,0)</f>
        <v>0</v>
      </c>
      <c r="BF241" s="153">
        <f>IF(N241="snížená",J241,0)</f>
        <v>0</v>
      </c>
      <c r="BG241" s="153">
        <f>IF(N241="zákl. přenesená",J241,0)</f>
        <v>0</v>
      </c>
      <c r="BH241" s="153">
        <f>IF(N241="sníž. přenesená",J241,0)</f>
        <v>0</v>
      </c>
      <c r="BI241" s="153">
        <f>IF(N241="nulová",J241,0)</f>
        <v>0</v>
      </c>
      <c r="BJ241" s="23" t="s">
        <v>76</v>
      </c>
      <c r="BK241" s="153">
        <f>ROUND(I241*H241,2)</f>
        <v>0</v>
      </c>
      <c r="BL241" s="23" t="s">
        <v>128</v>
      </c>
      <c r="BM241" s="23" t="s">
        <v>448</v>
      </c>
    </row>
    <row r="242" spans="2:65" s="1" customFormat="1" ht="108" hidden="1">
      <c r="B242" s="37"/>
      <c r="D242" s="154" t="s">
        <v>130</v>
      </c>
      <c r="F242" s="155" t="s">
        <v>449</v>
      </c>
      <c r="L242" s="37"/>
      <c r="M242" s="156"/>
      <c r="N242" s="38"/>
      <c r="O242" s="38"/>
      <c r="P242" s="38"/>
      <c r="Q242" s="38"/>
      <c r="R242" s="38"/>
      <c r="S242" s="38"/>
      <c r="T242" s="64"/>
      <c r="AT242" s="23" t="s">
        <v>130</v>
      </c>
      <c r="AU242" s="23" t="s">
        <v>78</v>
      </c>
    </row>
    <row r="243" spans="2:65" s="1" customFormat="1" ht="22.5" customHeight="1">
      <c r="B243" s="147"/>
      <c r="C243" s="407" t="s">
        <v>450</v>
      </c>
      <c r="D243" s="407" t="s">
        <v>233</v>
      </c>
      <c r="E243" s="408" t="s">
        <v>451</v>
      </c>
      <c r="F243" s="409" t="s">
        <v>452</v>
      </c>
      <c r="G243" s="410" t="s">
        <v>163</v>
      </c>
      <c r="H243" s="411">
        <v>176.9</v>
      </c>
      <c r="I243" s="174"/>
      <c r="J243" s="412">
        <f>ROUND(I243*H243,2)</f>
        <v>0</v>
      </c>
      <c r="K243" s="409" t="s">
        <v>5</v>
      </c>
      <c r="L243" s="175"/>
      <c r="M243" s="176" t="s">
        <v>5</v>
      </c>
      <c r="N243" s="177" t="s">
        <v>39</v>
      </c>
      <c r="O243" s="151">
        <v>0</v>
      </c>
      <c r="P243" s="151">
        <f>O243*H243</f>
        <v>0</v>
      </c>
      <c r="Q243" s="151">
        <v>0.125</v>
      </c>
      <c r="R243" s="151">
        <f>Q243*H243</f>
        <v>22.112500000000001</v>
      </c>
      <c r="S243" s="151">
        <v>0</v>
      </c>
      <c r="T243" s="152">
        <f>S243*H243</f>
        <v>0</v>
      </c>
      <c r="AR243" s="23" t="s">
        <v>160</v>
      </c>
      <c r="AT243" s="23" t="s">
        <v>233</v>
      </c>
      <c r="AU243" s="23" t="s">
        <v>78</v>
      </c>
      <c r="AY243" s="23" t="s">
        <v>121</v>
      </c>
      <c r="BE243" s="153">
        <f>IF(N243="základní",J243,0)</f>
        <v>0</v>
      </c>
      <c r="BF243" s="153">
        <f>IF(N243="snížená",J243,0)</f>
        <v>0</v>
      </c>
      <c r="BG243" s="153">
        <f>IF(N243="zákl. přenesená",J243,0)</f>
        <v>0</v>
      </c>
      <c r="BH243" s="153">
        <f>IF(N243="sníž. přenesená",J243,0)</f>
        <v>0</v>
      </c>
      <c r="BI243" s="153">
        <f>IF(N243="nulová",J243,0)</f>
        <v>0</v>
      </c>
      <c r="BJ243" s="23" t="s">
        <v>76</v>
      </c>
      <c r="BK243" s="153">
        <f>ROUND(I243*H243,2)</f>
        <v>0</v>
      </c>
      <c r="BL243" s="23" t="s">
        <v>128</v>
      </c>
      <c r="BM243" s="23" t="s">
        <v>453</v>
      </c>
    </row>
    <row r="244" spans="2:65" s="1" customFormat="1" ht="27">
      <c r="B244" s="37"/>
      <c r="C244" s="417"/>
      <c r="D244" s="391" t="s">
        <v>332</v>
      </c>
      <c r="E244" s="417"/>
      <c r="F244" s="419" t="s">
        <v>454</v>
      </c>
      <c r="G244" s="417"/>
      <c r="H244" s="417"/>
      <c r="I244" s="427"/>
      <c r="J244" s="417"/>
      <c r="K244" s="417"/>
      <c r="L244" s="37"/>
      <c r="M244" s="156"/>
      <c r="N244" s="38"/>
      <c r="O244" s="38"/>
      <c r="P244" s="38"/>
      <c r="Q244" s="38"/>
      <c r="R244" s="38"/>
      <c r="S244" s="38"/>
      <c r="T244" s="64"/>
      <c r="AT244" s="23" t="s">
        <v>332</v>
      </c>
      <c r="AU244" s="23" t="s">
        <v>78</v>
      </c>
    </row>
    <row r="245" spans="2:65" s="1" customFormat="1" ht="31.5" customHeight="1">
      <c r="B245" s="147"/>
      <c r="C245" s="384" t="s">
        <v>455</v>
      </c>
      <c r="D245" s="384" t="s">
        <v>123</v>
      </c>
      <c r="E245" s="385" t="s">
        <v>456</v>
      </c>
      <c r="F245" s="386" t="s">
        <v>457</v>
      </c>
      <c r="G245" s="387" t="s">
        <v>163</v>
      </c>
      <c r="H245" s="388">
        <v>120.5</v>
      </c>
      <c r="I245" s="148"/>
      <c r="J245" s="389">
        <f>ROUND(I245*H245,2)</f>
        <v>0</v>
      </c>
      <c r="K245" s="386" t="s">
        <v>127</v>
      </c>
      <c r="L245" s="37"/>
      <c r="M245" s="149" t="s">
        <v>5</v>
      </c>
      <c r="N245" s="150" t="s">
        <v>39</v>
      </c>
      <c r="O245" s="151">
        <v>0.14000000000000001</v>
      </c>
      <c r="P245" s="151">
        <f>O245*H245</f>
        <v>16.87</v>
      </c>
      <c r="Q245" s="151">
        <v>0.10095</v>
      </c>
      <c r="R245" s="151">
        <f>Q245*H245</f>
        <v>12.164474999999999</v>
      </c>
      <c r="S245" s="151">
        <v>0</v>
      </c>
      <c r="T245" s="152">
        <f>S245*H245</f>
        <v>0</v>
      </c>
      <c r="AR245" s="23" t="s">
        <v>128</v>
      </c>
      <c r="AT245" s="23" t="s">
        <v>123</v>
      </c>
      <c r="AU245" s="23" t="s">
        <v>78</v>
      </c>
      <c r="AY245" s="23" t="s">
        <v>121</v>
      </c>
      <c r="BE245" s="153">
        <f>IF(N245="základní",J245,0)</f>
        <v>0</v>
      </c>
      <c r="BF245" s="153">
        <f>IF(N245="snížená",J245,0)</f>
        <v>0</v>
      </c>
      <c r="BG245" s="153">
        <f>IF(N245="zákl. přenesená",J245,0)</f>
        <v>0</v>
      </c>
      <c r="BH245" s="153">
        <f>IF(N245="sníž. přenesená",J245,0)</f>
        <v>0</v>
      </c>
      <c r="BI245" s="153">
        <f>IF(N245="nulová",J245,0)</f>
        <v>0</v>
      </c>
      <c r="BJ245" s="23" t="s">
        <v>76</v>
      </c>
      <c r="BK245" s="153">
        <f>ROUND(I245*H245,2)</f>
        <v>0</v>
      </c>
      <c r="BL245" s="23" t="s">
        <v>128</v>
      </c>
      <c r="BM245" s="23" t="s">
        <v>458</v>
      </c>
    </row>
    <row r="246" spans="2:65" s="1" customFormat="1" ht="67.5" hidden="1">
      <c r="B246" s="37"/>
      <c r="D246" s="154" t="s">
        <v>130</v>
      </c>
      <c r="F246" s="155" t="s">
        <v>459</v>
      </c>
      <c r="L246" s="37"/>
      <c r="M246" s="156"/>
      <c r="N246" s="38"/>
      <c r="O246" s="38"/>
      <c r="P246" s="38"/>
      <c r="Q246" s="38"/>
      <c r="R246" s="38"/>
      <c r="S246" s="38"/>
      <c r="T246" s="64"/>
      <c r="AT246" s="23" t="s">
        <v>130</v>
      </c>
      <c r="AU246" s="23" t="s">
        <v>78</v>
      </c>
    </row>
    <row r="247" spans="2:65" s="1" customFormat="1" ht="22.5" customHeight="1">
      <c r="B247" s="147"/>
      <c r="C247" s="407" t="s">
        <v>460</v>
      </c>
      <c r="D247" s="407" t="s">
        <v>233</v>
      </c>
      <c r="E247" s="408" t="s">
        <v>461</v>
      </c>
      <c r="F247" s="409" t="s">
        <v>462</v>
      </c>
      <c r="G247" s="410" t="s">
        <v>126</v>
      </c>
      <c r="H247" s="411">
        <v>120.5</v>
      </c>
      <c r="I247" s="174"/>
      <c r="J247" s="412">
        <f>ROUND(I247*H247,2)</f>
        <v>0</v>
      </c>
      <c r="K247" s="409" t="s">
        <v>127</v>
      </c>
      <c r="L247" s="175"/>
      <c r="M247" s="176" t="s">
        <v>5</v>
      </c>
      <c r="N247" s="177" t="s">
        <v>39</v>
      </c>
      <c r="O247" s="151">
        <v>0</v>
      </c>
      <c r="P247" s="151">
        <f>O247*H247</f>
        <v>0</v>
      </c>
      <c r="Q247" s="151">
        <v>2.8000000000000001E-2</v>
      </c>
      <c r="R247" s="151">
        <f>Q247*H247</f>
        <v>3.3740000000000001</v>
      </c>
      <c r="S247" s="151">
        <v>0</v>
      </c>
      <c r="T247" s="152">
        <f>S247*H247</f>
        <v>0</v>
      </c>
      <c r="AR247" s="23" t="s">
        <v>160</v>
      </c>
      <c r="AT247" s="23" t="s">
        <v>233</v>
      </c>
      <c r="AU247" s="23" t="s">
        <v>78</v>
      </c>
      <c r="AY247" s="23" t="s">
        <v>121</v>
      </c>
      <c r="BE247" s="153">
        <f>IF(N247="základní",J247,0)</f>
        <v>0</v>
      </c>
      <c r="BF247" s="153">
        <f>IF(N247="snížená",J247,0)</f>
        <v>0</v>
      </c>
      <c r="BG247" s="153">
        <f>IF(N247="zákl. přenesená",J247,0)</f>
        <v>0</v>
      </c>
      <c r="BH247" s="153">
        <f>IF(N247="sníž. přenesená",J247,0)</f>
        <v>0</v>
      </c>
      <c r="BI247" s="153">
        <f>IF(N247="nulová",J247,0)</f>
        <v>0</v>
      </c>
      <c r="BJ247" s="23" t="s">
        <v>76</v>
      </c>
      <c r="BK247" s="153">
        <f>ROUND(I247*H247,2)</f>
        <v>0</v>
      </c>
      <c r="BL247" s="23" t="s">
        <v>128</v>
      </c>
      <c r="BM247" s="23" t="s">
        <v>463</v>
      </c>
    </row>
    <row r="248" spans="2:65" s="1" customFormat="1" ht="31.5" customHeight="1">
      <c r="B248" s="147"/>
      <c r="C248" s="384" t="s">
        <v>464</v>
      </c>
      <c r="D248" s="384" t="s">
        <v>123</v>
      </c>
      <c r="E248" s="385" t="s">
        <v>465</v>
      </c>
      <c r="F248" s="386" t="s">
        <v>466</v>
      </c>
      <c r="G248" s="387" t="s">
        <v>163</v>
      </c>
      <c r="H248" s="388">
        <v>180.5</v>
      </c>
      <c r="I248" s="148"/>
      <c r="J248" s="389">
        <f>ROUND(I248*H248,2)</f>
        <v>0</v>
      </c>
      <c r="K248" s="386" t="s">
        <v>127</v>
      </c>
      <c r="L248" s="37"/>
      <c r="M248" s="149" t="s">
        <v>5</v>
      </c>
      <c r="N248" s="150" t="s">
        <v>39</v>
      </c>
      <c r="O248" s="151">
        <v>9.7000000000000003E-2</v>
      </c>
      <c r="P248" s="151">
        <f>O248*H248</f>
        <v>17.508500000000002</v>
      </c>
      <c r="Q248" s="151">
        <v>0</v>
      </c>
      <c r="R248" s="151">
        <f>Q248*H248</f>
        <v>0</v>
      </c>
      <c r="S248" s="151">
        <v>0</v>
      </c>
      <c r="T248" s="152">
        <f>S248*H248</f>
        <v>0</v>
      </c>
      <c r="AR248" s="23" t="s">
        <v>128</v>
      </c>
      <c r="AT248" s="23" t="s">
        <v>123</v>
      </c>
      <c r="AU248" s="23" t="s">
        <v>78</v>
      </c>
      <c r="AY248" s="23" t="s">
        <v>121</v>
      </c>
      <c r="BE248" s="153">
        <f>IF(N248="základní",J248,0)</f>
        <v>0</v>
      </c>
      <c r="BF248" s="153">
        <f>IF(N248="snížená",J248,0)</f>
        <v>0</v>
      </c>
      <c r="BG248" s="153">
        <f>IF(N248="zákl. přenesená",J248,0)</f>
        <v>0</v>
      </c>
      <c r="BH248" s="153">
        <f>IF(N248="sníž. přenesená",J248,0)</f>
        <v>0</v>
      </c>
      <c r="BI248" s="153">
        <f>IF(N248="nulová",J248,0)</f>
        <v>0</v>
      </c>
      <c r="BJ248" s="23" t="s">
        <v>76</v>
      </c>
      <c r="BK248" s="153">
        <f>ROUND(I248*H248,2)</f>
        <v>0</v>
      </c>
      <c r="BL248" s="23" t="s">
        <v>128</v>
      </c>
      <c r="BM248" s="23" t="s">
        <v>467</v>
      </c>
    </row>
    <row r="249" spans="2:65" s="1" customFormat="1" ht="27" hidden="1">
      <c r="B249" s="37"/>
      <c r="D249" s="154" t="s">
        <v>130</v>
      </c>
      <c r="F249" s="155" t="s">
        <v>468</v>
      </c>
      <c r="L249" s="37"/>
      <c r="M249" s="156"/>
      <c r="N249" s="38"/>
      <c r="O249" s="38"/>
      <c r="P249" s="38"/>
      <c r="Q249" s="38"/>
      <c r="R249" s="38"/>
      <c r="S249" s="38"/>
      <c r="T249" s="64"/>
      <c r="AT249" s="23" t="s">
        <v>130</v>
      </c>
      <c r="AU249" s="23" t="s">
        <v>78</v>
      </c>
    </row>
    <row r="250" spans="2:65" s="1" customFormat="1" ht="44.25" customHeight="1">
      <c r="B250" s="147"/>
      <c r="C250" s="384" t="s">
        <v>469</v>
      </c>
      <c r="D250" s="384" t="s">
        <v>123</v>
      </c>
      <c r="E250" s="385" t="s">
        <v>470</v>
      </c>
      <c r="F250" s="386" t="s">
        <v>471</v>
      </c>
      <c r="G250" s="387" t="s">
        <v>163</v>
      </c>
      <c r="H250" s="388">
        <v>180.5</v>
      </c>
      <c r="I250" s="148"/>
      <c r="J250" s="389">
        <f>ROUND(I250*H250,2)</f>
        <v>0</v>
      </c>
      <c r="K250" s="386" t="s">
        <v>127</v>
      </c>
      <c r="L250" s="37"/>
      <c r="M250" s="149" t="s">
        <v>5</v>
      </c>
      <c r="N250" s="150" t="s">
        <v>39</v>
      </c>
      <c r="O250" s="151">
        <v>0.14699999999999999</v>
      </c>
      <c r="P250" s="151">
        <f>O250*H250</f>
        <v>26.5335</v>
      </c>
      <c r="Q250" s="151">
        <v>2.2000000000000001E-4</v>
      </c>
      <c r="R250" s="151">
        <f>Q250*H250</f>
        <v>3.9710000000000002E-2</v>
      </c>
      <c r="S250" s="151">
        <v>0</v>
      </c>
      <c r="T250" s="152">
        <f>S250*H250</f>
        <v>0</v>
      </c>
      <c r="AR250" s="23" t="s">
        <v>128</v>
      </c>
      <c r="AT250" s="23" t="s">
        <v>123</v>
      </c>
      <c r="AU250" s="23" t="s">
        <v>78</v>
      </c>
      <c r="AY250" s="23" t="s">
        <v>121</v>
      </c>
      <c r="BE250" s="153">
        <f>IF(N250="základní",J250,0)</f>
        <v>0</v>
      </c>
      <c r="BF250" s="153">
        <f>IF(N250="snížená",J250,0)</f>
        <v>0</v>
      </c>
      <c r="BG250" s="153">
        <f>IF(N250="zákl. přenesená",J250,0)</f>
        <v>0</v>
      </c>
      <c r="BH250" s="153">
        <f>IF(N250="sníž. přenesená",J250,0)</f>
        <v>0</v>
      </c>
      <c r="BI250" s="153">
        <f>IF(N250="nulová",J250,0)</f>
        <v>0</v>
      </c>
      <c r="BJ250" s="23" t="s">
        <v>76</v>
      </c>
      <c r="BK250" s="153">
        <f>ROUND(I250*H250,2)</f>
        <v>0</v>
      </c>
      <c r="BL250" s="23" t="s">
        <v>128</v>
      </c>
      <c r="BM250" s="23" t="s">
        <v>472</v>
      </c>
    </row>
    <row r="251" spans="2:65" s="1" customFormat="1" ht="40.5" hidden="1">
      <c r="B251" s="37"/>
      <c r="D251" s="154" t="s">
        <v>130</v>
      </c>
      <c r="F251" s="155" t="s">
        <v>473</v>
      </c>
      <c r="L251" s="37"/>
      <c r="M251" s="156"/>
      <c r="N251" s="38"/>
      <c r="O251" s="38"/>
      <c r="P251" s="38"/>
      <c r="Q251" s="38"/>
      <c r="R251" s="38"/>
      <c r="S251" s="38"/>
      <c r="T251" s="64"/>
      <c r="AT251" s="23" t="s">
        <v>130</v>
      </c>
      <c r="AU251" s="23" t="s">
        <v>78</v>
      </c>
    </row>
    <row r="252" spans="2:65" s="1" customFormat="1" ht="44.25" customHeight="1">
      <c r="B252" s="147"/>
      <c r="C252" s="384" t="s">
        <v>474</v>
      </c>
      <c r="D252" s="384" t="s">
        <v>123</v>
      </c>
      <c r="E252" s="385" t="s">
        <v>475</v>
      </c>
      <c r="F252" s="386" t="s">
        <v>476</v>
      </c>
      <c r="G252" s="387" t="s">
        <v>163</v>
      </c>
      <c r="H252" s="388">
        <v>180.5</v>
      </c>
      <c r="I252" s="148"/>
      <c r="J252" s="389">
        <f>ROUND(I252*H252,2)</f>
        <v>0</v>
      </c>
      <c r="K252" s="386" t="s">
        <v>127</v>
      </c>
      <c r="L252" s="37"/>
      <c r="M252" s="149" t="s">
        <v>5</v>
      </c>
      <c r="N252" s="150" t="s">
        <v>39</v>
      </c>
      <c r="O252" s="151">
        <v>0.186</v>
      </c>
      <c r="P252" s="151">
        <f>O252*H252</f>
        <v>33.573</v>
      </c>
      <c r="Q252" s="151">
        <v>6.0999999999999997E-4</v>
      </c>
      <c r="R252" s="151">
        <f>Q252*H252</f>
        <v>0.11010499999999999</v>
      </c>
      <c r="S252" s="151">
        <v>0</v>
      </c>
      <c r="T252" s="152">
        <f>S252*H252</f>
        <v>0</v>
      </c>
      <c r="AR252" s="23" t="s">
        <v>128</v>
      </c>
      <c r="AT252" s="23" t="s">
        <v>123</v>
      </c>
      <c r="AU252" s="23" t="s">
        <v>78</v>
      </c>
      <c r="AY252" s="23" t="s">
        <v>121</v>
      </c>
      <c r="BE252" s="153">
        <f>IF(N252="základní",J252,0)</f>
        <v>0</v>
      </c>
      <c r="BF252" s="153">
        <f>IF(N252="snížená",J252,0)</f>
        <v>0</v>
      </c>
      <c r="BG252" s="153">
        <f>IF(N252="zákl. přenesená",J252,0)</f>
        <v>0</v>
      </c>
      <c r="BH252" s="153">
        <f>IF(N252="sníž. přenesená",J252,0)</f>
        <v>0</v>
      </c>
      <c r="BI252" s="153">
        <f>IF(N252="nulová",J252,0)</f>
        <v>0</v>
      </c>
      <c r="BJ252" s="23" t="s">
        <v>76</v>
      </c>
      <c r="BK252" s="153">
        <f>ROUND(I252*H252,2)</f>
        <v>0</v>
      </c>
      <c r="BL252" s="23" t="s">
        <v>128</v>
      </c>
      <c r="BM252" s="23" t="s">
        <v>477</v>
      </c>
    </row>
    <row r="253" spans="2:65" s="1" customFormat="1" ht="40.5" hidden="1">
      <c r="B253" s="37"/>
      <c r="D253" s="154" t="s">
        <v>130</v>
      </c>
      <c r="F253" s="155" t="s">
        <v>478</v>
      </c>
      <c r="L253" s="37"/>
      <c r="M253" s="156"/>
      <c r="N253" s="38"/>
      <c r="O253" s="38"/>
      <c r="P253" s="38"/>
      <c r="Q253" s="38"/>
      <c r="R253" s="38"/>
      <c r="S253" s="38"/>
      <c r="T253" s="64"/>
      <c r="AT253" s="23" t="s">
        <v>130</v>
      </c>
      <c r="AU253" s="23" t="s">
        <v>78</v>
      </c>
    </row>
    <row r="254" spans="2:65" s="1" customFormat="1" ht="22.5" customHeight="1">
      <c r="B254" s="147"/>
      <c r="C254" s="384" t="s">
        <v>479</v>
      </c>
      <c r="D254" s="384" t="s">
        <v>123</v>
      </c>
      <c r="E254" s="385" t="s">
        <v>480</v>
      </c>
      <c r="F254" s="386" t="s">
        <v>481</v>
      </c>
      <c r="G254" s="387" t="s">
        <v>163</v>
      </c>
      <c r="H254" s="388">
        <v>180.5</v>
      </c>
      <c r="I254" s="148"/>
      <c r="J254" s="389">
        <f>ROUND(I254*H254,2)</f>
        <v>0</v>
      </c>
      <c r="K254" s="386" t="s">
        <v>127</v>
      </c>
      <c r="L254" s="37"/>
      <c r="M254" s="149" t="s">
        <v>5</v>
      </c>
      <c r="N254" s="150" t="s">
        <v>39</v>
      </c>
      <c r="O254" s="151">
        <v>0.30499999999999999</v>
      </c>
      <c r="P254" s="151">
        <f>O254*H254</f>
        <v>55.052500000000002</v>
      </c>
      <c r="Q254" s="151">
        <v>0</v>
      </c>
      <c r="R254" s="151">
        <f>Q254*H254</f>
        <v>0</v>
      </c>
      <c r="S254" s="151">
        <v>0</v>
      </c>
      <c r="T254" s="152">
        <f>S254*H254</f>
        <v>0</v>
      </c>
      <c r="AR254" s="23" t="s">
        <v>128</v>
      </c>
      <c r="AT254" s="23" t="s">
        <v>123</v>
      </c>
      <c r="AU254" s="23" t="s">
        <v>78</v>
      </c>
      <c r="AY254" s="23" t="s">
        <v>121</v>
      </c>
      <c r="BE254" s="153">
        <f>IF(N254="základní",J254,0)</f>
        <v>0</v>
      </c>
      <c r="BF254" s="153">
        <f>IF(N254="snížená",J254,0)</f>
        <v>0</v>
      </c>
      <c r="BG254" s="153">
        <f>IF(N254="zákl. přenesená",J254,0)</f>
        <v>0</v>
      </c>
      <c r="BH254" s="153">
        <f>IF(N254="sníž. přenesená",J254,0)</f>
        <v>0</v>
      </c>
      <c r="BI254" s="153">
        <f>IF(N254="nulová",J254,0)</f>
        <v>0</v>
      </c>
      <c r="BJ254" s="23" t="s">
        <v>76</v>
      </c>
      <c r="BK254" s="153">
        <f>ROUND(I254*H254,2)</f>
        <v>0</v>
      </c>
      <c r="BL254" s="23" t="s">
        <v>128</v>
      </c>
      <c r="BM254" s="23" t="s">
        <v>482</v>
      </c>
    </row>
    <row r="255" spans="2:65" s="1" customFormat="1" ht="27" hidden="1">
      <c r="B255" s="37"/>
      <c r="D255" s="154" t="s">
        <v>130</v>
      </c>
      <c r="F255" s="155" t="s">
        <v>483</v>
      </c>
      <c r="L255" s="37"/>
      <c r="M255" s="156"/>
      <c r="N255" s="38"/>
      <c r="O255" s="38"/>
      <c r="P255" s="38"/>
      <c r="Q255" s="38"/>
      <c r="R255" s="38"/>
      <c r="S255" s="38"/>
      <c r="T255" s="64"/>
      <c r="AT255" s="23" t="s">
        <v>130</v>
      </c>
      <c r="AU255" s="23" t="s">
        <v>78</v>
      </c>
    </row>
    <row r="256" spans="2:65" s="1" customFormat="1" ht="22.5" customHeight="1">
      <c r="B256" s="147"/>
      <c r="C256" s="384" t="s">
        <v>484</v>
      </c>
      <c r="D256" s="384" t="s">
        <v>123</v>
      </c>
      <c r="E256" s="385" t="s">
        <v>485</v>
      </c>
      <c r="F256" s="386" t="s">
        <v>486</v>
      </c>
      <c r="G256" s="387" t="s">
        <v>163</v>
      </c>
      <c r="H256" s="388">
        <v>70</v>
      </c>
      <c r="I256" s="148"/>
      <c r="J256" s="389">
        <f>ROUND(I256*H256,2)</f>
        <v>0</v>
      </c>
      <c r="K256" s="386" t="s">
        <v>127</v>
      </c>
      <c r="L256" s="37"/>
      <c r="M256" s="149" t="s">
        <v>5</v>
      </c>
      <c r="N256" s="150" t="s">
        <v>39</v>
      </c>
      <c r="O256" s="151">
        <v>0.26900000000000002</v>
      </c>
      <c r="P256" s="151">
        <f>O256*H256</f>
        <v>18.830000000000002</v>
      </c>
      <c r="Q256" s="151">
        <v>0.29221000000000003</v>
      </c>
      <c r="R256" s="151">
        <f>Q256*H256</f>
        <v>20.454700000000003</v>
      </c>
      <c r="S256" s="151">
        <v>0</v>
      </c>
      <c r="T256" s="152">
        <f>S256*H256</f>
        <v>0</v>
      </c>
      <c r="AR256" s="23" t="s">
        <v>128</v>
      </c>
      <c r="AT256" s="23" t="s">
        <v>123</v>
      </c>
      <c r="AU256" s="23" t="s">
        <v>78</v>
      </c>
      <c r="AY256" s="23" t="s">
        <v>121</v>
      </c>
      <c r="BE256" s="153">
        <f>IF(N256="základní",J256,0)</f>
        <v>0</v>
      </c>
      <c r="BF256" s="153">
        <f>IF(N256="snížená",J256,0)</f>
        <v>0</v>
      </c>
      <c r="BG256" s="153">
        <f>IF(N256="zákl. přenesená",J256,0)</f>
        <v>0</v>
      </c>
      <c r="BH256" s="153">
        <f>IF(N256="sníž. přenesená",J256,0)</f>
        <v>0</v>
      </c>
      <c r="BI256" s="153">
        <f>IF(N256="nulová",J256,0)</f>
        <v>0</v>
      </c>
      <c r="BJ256" s="23" t="s">
        <v>76</v>
      </c>
      <c r="BK256" s="153">
        <f>ROUND(I256*H256,2)</f>
        <v>0</v>
      </c>
      <c r="BL256" s="23" t="s">
        <v>128</v>
      </c>
      <c r="BM256" s="23" t="s">
        <v>487</v>
      </c>
    </row>
    <row r="257" spans="2:65" s="1" customFormat="1" ht="54" hidden="1">
      <c r="B257" s="37"/>
      <c r="D257" s="154" t="s">
        <v>130</v>
      </c>
      <c r="F257" s="155" t="s">
        <v>488</v>
      </c>
      <c r="L257" s="37"/>
      <c r="M257" s="156"/>
      <c r="N257" s="38"/>
      <c r="O257" s="38"/>
      <c r="P257" s="38"/>
      <c r="Q257" s="38"/>
      <c r="R257" s="38"/>
      <c r="S257" s="38"/>
      <c r="T257" s="64"/>
      <c r="AT257" s="23" t="s">
        <v>130</v>
      </c>
      <c r="AU257" s="23" t="s">
        <v>78</v>
      </c>
    </row>
    <row r="258" spans="2:65" s="1" customFormat="1" ht="22.5" customHeight="1">
      <c r="B258" s="147"/>
      <c r="C258" s="407" t="s">
        <v>489</v>
      </c>
      <c r="D258" s="407" t="s">
        <v>233</v>
      </c>
      <c r="E258" s="408" t="s">
        <v>490</v>
      </c>
      <c r="F258" s="409" t="s">
        <v>491</v>
      </c>
      <c r="G258" s="410" t="s">
        <v>126</v>
      </c>
      <c r="H258" s="411">
        <v>69</v>
      </c>
      <c r="I258" s="174"/>
      <c r="J258" s="412">
        <f>ROUND(I258*H258,2)</f>
        <v>0</v>
      </c>
      <c r="K258" s="409" t="s">
        <v>127</v>
      </c>
      <c r="L258" s="175"/>
      <c r="M258" s="176" t="s">
        <v>5</v>
      </c>
      <c r="N258" s="177" t="s">
        <v>39</v>
      </c>
      <c r="O258" s="151">
        <v>0</v>
      </c>
      <c r="P258" s="151">
        <f>O258*H258</f>
        <v>0</v>
      </c>
      <c r="Q258" s="151">
        <v>1.5599999999999999E-2</v>
      </c>
      <c r="R258" s="151">
        <f>Q258*H258</f>
        <v>1.0764</v>
      </c>
      <c r="S258" s="151">
        <v>0</v>
      </c>
      <c r="T258" s="152">
        <f>S258*H258</f>
        <v>0</v>
      </c>
      <c r="AR258" s="23" t="s">
        <v>160</v>
      </c>
      <c r="AT258" s="23" t="s">
        <v>233</v>
      </c>
      <c r="AU258" s="23" t="s">
        <v>78</v>
      </c>
      <c r="AY258" s="23" t="s">
        <v>121</v>
      </c>
      <c r="BE258" s="153">
        <f>IF(N258="základní",J258,0)</f>
        <v>0</v>
      </c>
      <c r="BF258" s="153">
        <f>IF(N258="snížená",J258,0)</f>
        <v>0</v>
      </c>
      <c r="BG258" s="153">
        <f>IF(N258="zákl. přenesená",J258,0)</f>
        <v>0</v>
      </c>
      <c r="BH258" s="153">
        <f>IF(N258="sníž. přenesená",J258,0)</f>
        <v>0</v>
      </c>
      <c r="BI258" s="153">
        <f>IF(N258="nulová",J258,0)</f>
        <v>0</v>
      </c>
      <c r="BJ258" s="23" t="s">
        <v>76</v>
      </c>
      <c r="BK258" s="153">
        <f>ROUND(I258*H258,2)</f>
        <v>0</v>
      </c>
      <c r="BL258" s="23" t="s">
        <v>128</v>
      </c>
      <c r="BM258" s="23" t="s">
        <v>492</v>
      </c>
    </row>
    <row r="259" spans="2:65" s="1" customFormat="1" ht="31.5" customHeight="1">
      <c r="B259" s="147"/>
      <c r="C259" s="407" t="s">
        <v>493</v>
      </c>
      <c r="D259" s="407" t="s">
        <v>233</v>
      </c>
      <c r="E259" s="408" t="s">
        <v>494</v>
      </c>
      <c r="F259" s="409" t="s">
        <v>495</v>
      </c>
      <c r="G259" s="410" t="s">
        <v>126</v>
      </c>
      <c r="H259" s="411">
        <v>140</v>
      </c>
      <c r="I259" s="174"/>
      <c r="J259" s="412">
        <f>ROUND(I259*H259,2)</f>
        <v>0</v>
      </c>
      <c r="K259" s="409" t="s">
        <v>127</v>
      </c>
      <c r="L259" s="175"/>
      <c r="M259" s="176" t="s">
        <v>5</v>
      </c>
      <c r="N259" s="177" t="s">
        <v>39</v>
      </c>
      <c r="O259" s="151">
        <v>0</v>
      </c>
      <c r="P259" s="151">
        <f>O259*H259</f>
        <v>0</v>
      </c>
      <c r="Q259" s="151">
        <v>2.8999999999999998E-3</v>
      </c>
      <c r="R259" s="151">
        <f>Q259*H259</f>
        <v>0.40599999999999997</v>
      </c>
      <c r="S259" s="151">
        <v>0</v>
      </c>
      <c r="T259" s="152">
        <f>S259*H259</f>
        <v>0</v>
      </c>
      <c r="AR259" s="23" t="s">
        <v>160</v>
      </c>
      <c r="AT259" s="23" t="s">
        <v>233</v>
      </c>
      <c r="AU259" s="23" t="s">
        <v>78</v>
      </c>
      <c r="AY259" s="23" t="s">
        <v>121</v>
      </c>
      <c r="BE259" s="153">
        <f>IF(N259="základní",J259,0)</f>
        <v>0</v>
      </c>
      <c r="BF259" s="153">
        <f>IF(N259="snížená",J259,0)</f>
        <v>0</v>
      </c>
      <c r="BG259" s="153">
        <f>IF(N259="zákl. přenesená",J259,0)</f>
        <v>0</v>
      </c>
      <c r="BH259" s="153">
        <f>IF(N259="sníž. přenesená",J259,0)</f>
        <v>0</v>
      </c>
      <c r="BI259" s="153">
        <f>IF(N259="nulová",J259,0)</f>
        <v>0</v>
      </c>
      <c r="BJ259" s="23" t="s">
        <v>76</v>
      </c>
      <c r="BK259" s="153">
        <f>ROUND(I259*H259,2)</f>
        <v>0</v>
      </c>
      <c r="BL259" s="23" t="s">
        <v>128</v>
      </c>
      <c r="BM259" s="23" t="s">
        <v>496</v>
      </c>
    </row>
    <row r="260" spans="2:65" s="1" customFormat="1" ht="31.5" customHeight="1">
      <c r="B260" s="147"/>
      <c r="C260" s="407" t="s">
        <v>497</v>
      </c>
      <c r="D260" s="407" t="s">
        <v>233</v>
      </c>
      <c r="E260" s="408" t="s">
        <v>498</v>
      </c>
      <c r="F260" s="409" t="s">
        <v>499</v>
      </c>
      <c r="G260" s="410" t="s">
        <v>126</v>
      </c>
      <c r="H260" s="411">
        <v>2</v>
      </c>
      <c r="I260" s="174"/>
      <c r="J260" s="412">
        <f>ROUND(I260*H260,2)</f>
        <v>0</v>
      </c>
      <c r="K260" s="409" t="s">
        <v>127</v>
      </c>
      <c r="L260" s="175"/>
      <c r="M260" s="176" t="s">
        <v>5</v>
      </c>
      <c r="N260" s="177" t="s">
        <v>39</v>
      </c>
      <c r="O260" s="151">
        <v>0</v>
      </c>
      <c r="P260" s="151">
        <f>O260*H260</f>
        <v>0</v>
      </c>
      <c r="Q260" s="151">
        <v>1.3500000000000001E-3</v>
      </c>
      <c r="R260" s="151">
        <f>Q260*H260</f>
        <v>2.7000000000000001E-3</v>
      </c>
      <c r="S260" s="151">
        <v>0</v>
      </c>
      <c r="T260" s="152">
        <f>S260*H260</f>
        <v>0</v>
      </c>
      <c r="AR260" s="23" t="s">
        <v>160</v>
      </c>
      <c r="AT260" s="23" t="s">
        <v>233</v>
      </c>
      <c r="AU260" s="23" t="s">
        <v>78</v>
      </c>
      <c r="AY260" s="23" t="s">
        <v>121</v>
      </c>
      <c r="BE260" s="153">
        <f>IF(N260="základní",J260,0)</f>
        <v>0</v>
      </c>
      <c r="BF260" s="153">
        <f>IF(N260="snížená",J260,0)</f>
        <v>0</v>
      </c>
      <c r="BG260" s="153">
        <f>IF(N260="zákl. přenesená",J260,0)</f>
        <v>0</v>
      </c>
      <c r="BH260" s="153">
        <f>IF(N260="sníž. přenesená",J260,0)</f>
        <v>0</v>
      </c>
      <c r="BI260" s="153">
        <f>IF(N260="nulová",J260,0)</f>
        <v>0</v>
      </c>
      <c r="BJ260" s="23" t="s">
        <v>76</v>
      </c>
      <c r="BK260" s="153">
        <f>ROUND(I260*H260,2)</f>
        <v>0</v>
      </c>
      <c r="BL260" s="23" t="s">
        <v>128</v>
      </c>
      <c r="BM260" s="23" t="s">
        <v>500</v>
      </c>
    </row>
    <row r="261" spans="2:65" s="1" customFormat="1" ht="22.5" customHeight="1">
      <c r="B261" s="147"/>
      <c r="C261" s="407" t="s">
        <v>501</v>
      </c>
      <c r="D261" s="407" t="s">
        <v>233</v>
      </c>
      <c r="E261" s="408" t="s">
        <v>502</v>
      </c>
      <c r="F261" s="409" t="s">
        <v>503</v>
      </c>
      <c r="G261" s="410" t="s">
        <v>126</v>
      </c>
      <c r="H261" s="411">
        <v>2</v>
      </c>
      <c r="I261" s="174"/>
      <c r="J261" s="412">
        <f>ROUND(I261*H261,2)</f>
        <v>0</v>
      </c>
      <c r="K261" s="409" t="s">
        <v>127</v>
      </c>
      <c r="L261" s="175"/>
      <c r="M261" s="176" t="s">
        <v>5</v>
      </c>
      <c r="N261" s="177" t="s">
        <v>39</v>
      </c>
      <c r="O261" s="151">
        <v>0</v>
      </c>
      <c r="P261" s="151">
        <f>O261*H261</f>
        <v>0</v>
      </c>
      <c r="Q261" s="151">
        <v>2.1899999999999999E-2</v>
      </c>
      <c r="R261" s="151">
        <f>Q261*H261</f>
        <v>4.3799999999999999E-2</v>
      </c>
      <c r="S261" s="151">
        <v>0</v>
      </c>
      <c r="T261" s="152">
        <f>S261*H261</f>
        <v>0</v>
      </c>
      <c r="AR261" s="23" t="s">
        <v>160</v>
      </c>
      <c r="AT261" s="23" t="s">
        <v>233</v>
      </c>
      <c r="AU261" s="23" t="s">
        <v>78</v>
      </c>
      <c r="AY261" s="23" t="s">
        <v>121</v>
      </c>
      <c r="BE261" s="153">
        <f>IF(N261="základní",J261,0)</f>
        <v>0</v>
      </c>
      <c r="BF261" s="153">
        <f>IF(N261="snížená",J261,0)</f>
        <v>0</v>
      </c>
      <c r="BG261" s="153">
        <f>IF(N261="zákl. přenesená",J261,0)</f>
        <v>0</v>
      </c>
      <c r="BH261" s="153">
        <f>IF(N261="sníž. přenesená",J261,0)</f>
        <v>0</v>
      </c>
      <c r="BI261" s="153">
        <f>IF(N261="nulová",J261,0)</f>
        <v>0</v>
      </c>
      <c r="BJ261" s="23" t="s">
        <v>76</v>
      </c>
      <c r="BK261" s="153">
        <f>ROUND(I261*H261,2)</f>
        <v>0</v>
      </c>
      <c r="BL261" s="23" t="s">
        <v>128</v>
      </c>
      <c r="BM261" s="23" t="s">
        <v>504</v>
      </c>
    </row>
    <row r="262" spans="2:65" s="1" customFormat="1" ht="22.5" customHeight="1">
      <c r="B262" s="147"/>
      <c r="C262" s="384" t="s">
        <v>505</v>
      </c>
      <c r="D262" s="384" t="s">
        <v>123</v>
      </c>
      <c r="E262" s="385" t="s">
        <v>506</v>
      </c>
      <c r="F262" s="386" t="s">
        <v>507</v>
      </c>
      <c r="G262" s="387" t="s">
        <v>173</v>
      </c>
      <c r="H262" s="388">
        <v>9.36</v>
      </c>
      <c r="I262" s="148"/>
      <c r="J262" s="389">
        <f>ROUND(I262*H262,2)</f>
        <v>0</v>
      </c>
      <c r="K262" s="386" t="s">
        <v>127</v>
      </c>
      <c r="L262" s="37"/>
      <c r="M262" s="149" t="s">
        <v>5</v>
      </c>
      <c r="N262" s="150" t="s">
        <v>39</v>
      </c>
      <c r="O262" s="151">
        <v>6.4359999999999999</v>
      </c>
      <c r="P262" s="151">
        <f>O262*H262</f>
        <v>60.240959999999994</v>
      </c>
      <c r="Q262" s="151">
        <v>0</v>
      </c>
      <c r="R262" s="151">
        <f>Q262*H262</f>
        <v>0</v>
      </c>
      <c r="S262" s="151">
        <v>2</v>
      </c>
      <c r="T262" s="152">
        <f>S262*H262</f>
        <v>18.72</v>
      </c>
      <c r="AR262" s="23" t="s">
        <v>128</v>
      </c>
      <c r="AT262" s="23" t="s">
        <v>123</v>
      </c>
      <c r="AU262" s="23" t="s">
        <v>78</v>
      </c>
      <c r="AY262" s="23" t="s">
        <v>121</v>
      </c>
      <c r="BE262" s="153">
        <f>IF(N262="základní",J262,0)</f>
        <v>0</v>
      </c>
      <c r="BF262" s="153">
        <f>IF(N262="snížená",J262,0)</f>
        <v>0</v>
      </c>
      <c r="BG262" s="153">
        <f>IF(N262="zákl. přenesená",J262,0)</f>
        <v>0</v>
      </c>
      <c r="BH262" s="153">
        <f>IF(N262="sníž. přenesená",J262,0)</f>
        <v>0</v>
      </c>
      <c r="BI262" s="153">
        <f>IF(N262="nulová",J262,0)</f>
        <v>0</v>
      </c>
      <c r="BJ262" s="23" t="s">
        <v>76</v>
      </c>
      <c r="BK262" s="153">
        <f>ROUND(I262*H262,2)</f>
        <v>0</v>
      </c>
      <c r="BL262" s="23" t="s">
        <v>128</v>
      </c>
      <c r="BM262" s="23" t="s">
        <v>508</v>
      </c>
    </row>
    <row r="263" spans="2:65" s="12" customFormat="1">
      <c r="B263" s="164"/>
      <c r="C263" s="395"/>
      <c r="D263" s="396" t="s">
        <v>150</v>
      </c>
      <c r="E263" s="397" t="s">
        <v>5</v>
      </c>
      <c r="F263" s="398" t="s">
        <v>509</v>
      </c>
      <c r="G263" s="395"/>
      <c r="H263" s="399" t="s">
        <v>5</v>
      </c>
      <c r="I263" s="424"/>
      <c r="J263" s="395"/>
      <c r="K263" s="395"/>
      <c r="L263" s="164"/>
      <c r="M263" s="166"/>
      <c r="N263" s="167"/>
      <c r="O263" s="167"/>
      <c r="P263" s="167"/>
      <c r="Q263" s="167"/>
      <c r="R263" s="167"/>
      <c r="S263" s="167"/>
      <c r="T263" s="168"/>
      <c r="AT263" s="165" t="s">
        <v>150</v>
      </c>
      <c r="AU263" s="165" t="s">
        <v>78</v>
      </c>
      <c r="AV263" s="12" t="s">
        <v>76</v>
      </c>
      <c r="AW263" s="12" t="s">
        <v>32</v>
      </c>
      <c r="AX263" s="12" t="s">
        <v>68</v>
      </c>
      <c r="AY263" s="165" t="s">
        <v>121</v>
      </c>
    </row>
    <row r="264" spans="2:65" s="11" customFormat="1">
      <c r="B264" s="159"/>
      <c r="C264" s="390"/>
      <c r="D264" s="396" t="s">
        <v>150</v>
      </c>
      <c r="E264" s="400" t="s">
        <v>5</v>
      </c>
      <c r="F264" s="401" t="s">
        <v>510</v>
      </c>
      <c r="G264" s="390"/>
      <c r="H264" s="402">
        <v>7.86</v>
      </c>
      <c r="I264" s="423"/>
      <c r="J264" s="390"/>
      <c r="K264" s="390"/>
      <c r="L264" s="159"/>
      <c r="M264" s="160"/>
      <c r="N264" s="161"/>
      <c r="O264" s="161"/>
      <c r="P264" s="161"/>
      <c r="Q264" s="161"/>
      <c r="R264" s="161"/>
      <c r="S264" s="161"/>
      <c r="T264" s="162"/>
      <c r="AT264" s="163" t="s">
        <v>150</v>
      </c>
      <c r="AU264" s="163" t="s">
        <v>78</v>
      </c>
      <c r="AV264" s="11" t="s">
        <v>78</v>
      </c>
      <c r="AW264" s="11" t="s">
        <v>32</v>
      </c>
      <c r="AX264" s="11" t="s">
        <v>68</v>
      </c>
      <c r="AY264" s="163" t="s">
        <v>121</v>
      </c>
    </row>
    <row r="265" spans="2:65" s="12" customFormat="1">
      <c r="B265" s="164"/>
      <c r="C265" s="395"/>
      <c r="D265" s="396" t="s">
        <v>150</v>
      </c>
      <c r="E265" s="397" t="s">
        <v>5</v>
      </c>
      <c r="F265" s="398" t="s">
        <v>511</v>
      </c>
      <c r="G265" s="395"/>
      <c r="H265" s="399" t="s">
        <v>5</v>
      </c>
      <c r="I265" s="424"/>
      <c r="J265" s="395"/>
      <c r="K265" s="395"/>
      <c r="L265" s="164"/>
      <c r="M265" s="166"/>
      <c r="N265" s="167"/>
      <c r="O265" s="167"/>
      <c r="P265" s="167"/>
      <c r="Q265" s="167"/>
      <c r="R265" s="167"/>
      <c r="S265" s="167"/>
      <c r="T265" s="168"/>
      <c r="AT265" s="165" t="s">
        <v>150</v>
      </c>
      <c r="AU265" s="165" t="s">
        <v>78</v>
      </c>
      <c r="AV265" s="12" t="s">
        <v>76</v>
      </c>
      <c r="AW265" s="12" t="s">
        <v>32</v>
      </c>
      <c r="AX265" s="12" t="s">
        <v>68</v>
      </c>
      <c r="AY265" s="165" t="s">
        <v>121</v>
      </c>
    </row>
    <row r="266" spans="2:65" s="11" customFormat="1">
      <c r="B266" s="159"/>
      <c r="C266" s="390"/>
      <c r="D266" s="396" t="s">
        <v>150</v>
      </c>
      <c r="E266" s="400" t="s">
        <v>5</v>
      </c>
      <c r="F266" s="401" t="s">
        <v>512</v>
      </c>
      <c r="G266" s="390"/>
      <c r="H266" s="402">
        <v>1.5</v>
      </c>
      <c r="I266" s="423"/>
      <c r="J266" s="390"/>
      <c r="K266" s="390"/>
      <c r="L266" s="159"/>
      <c r="M266" s="160"/>
      <c r="N266" s="161"/>
      <c r="O266" s="161"/>
      <c r="P266" s="161"/>
      <c r="Q266" s="161"/>
      <c r="R266" s="161"/>
      <c r="S266" s="161"/>
      <c r="T266" s="162"/>
      <c r="AT266" s="163" t="s">
        <v>150</v>
      </c>
      <c r="AU266" s="163" t="s">
        <v>78</v>
      </c>
      <c r="AV266" s="11" t="s">
        <v>78</v>
      </c>
      <c r="AW266" s="11" t="s">
        <v>32</v>
      </c>
      <c r="AX266" s="11" t="s">
        <v>68</v>
      </c>
      <c r="AY266" s="163" t="s">
        <v>121</v>
      </c>
    </row>
    <row r="267" spans="2:65" s="13" customFormat="1">
      <c r="B267" s="169"/>
      <c r="C267" s="403"/>
      <c r="D267" s="391" t="s">
        <v>150</v>
      </c>
      <c r="E267" s="404" t="s">
        <v>5</v>
      </c>
      <c r="F267" s="405" t="s">
        <v>184</v>
      </c>
      <c r="G267" s="403"/>
      <c r="H267" s="406">
        <v>9.36</v>
      </c>
      <c r="I267" s="425"/>
      <c r="J267" s="403"/>
      <c r="K267" s="403"/>
      <c r="L267" s="169"/>
      <c r="M267" s="170"/>
      <c r="N267" s="171"/>
      <c r="O267" s="171"/>
      <c r="P267" s="171"/>
      <c r="Q267" s="171"/>
      <c r="R267" s="171"/>
      <c r="S267" s="171"/>
      <c r="T267" s="172"/>
      <c r="AT267" s="173" t="s">
        <v>150</v>
      </c>
      <c r="AU267" s="173" t="s">
        <v>78</v>
      </c>
      <c r="AV267" s="13" t="s">
        <v>128</v>
      </c>
      <c r="AW267" s="13" t="s">
        <v>32</v>
      </c>
      <c r="AX267" s="13" t="s">
        <v>76</v>
      </c>
      <c r="AY267" s="173" t="s">
        <v>121</v>
      </c>
    </row>
    <row r="268" spans="2:65" s="1" customFormat="1" ht="22.5" customHeight="1">
      <c r="B268" s="147"/>
      <c r="C268" s="384" t="s">
        <v>513</v>
      </c>
      <c r="D268" s="384" t="s">
        <v>123</v>
      </c>
      <c r="E268" s="385" t="s">
        <v>514</v>
      </c>
      <c r="F268" s="386" t="s">
        <v>515</v>
      </c>
      <c r="G268" s="387" t="s">
        <v>173</v>
      </c>
      <c r="H268" s="388">
        <v>15.72</v>
      </c>
      <c r="I268" s="148"/>
      <c r="J268" s="389">
        <f>ROUND(I268*H268,2)</f>
        <v>0</v>
      </c>
      <c r="K268" s="386" t="s">
        <v>127</v>
      </c>
      <c r="L268" s="37"/>
      <c r="M268" s="149" t="s">
        <v>5</v>
      </c>
      <c r="N268" s="150" t="s">
        <v>39</v>
      </c>
      <c r="O268" s="151">
        <v>8.5</v>
      </c>
      <c r="P268" s="151">
        <f>O268*H268</f>
        <v>133.62</v>
      </c>
      <c r="Q268" s="151">
        <v>0</v>
      </c>
      <c r="R268" s="151">
        <f>Q268*H268</f>
        <v>0</v>
      </c>
      <c r="S268" s="151">
        <v>2.4</v>
      </c>
      <c r="T268" s="152">
        <f>S268*H268</f>
        <v>37.728000000000002</v>
      </c>
      <c r="AR268" s="23" t="s">
        <v>128</v>
      </c>
      <c r="AT268" s="23" t="s">
        <v>123</v>
      </c>
      <c r="AU268" s="23" t="s">
        <v>78</v>
      </c>
      <c r="AY268" s="23" t="s">
        <v>121</v>
      </c>
      <c r="BE268" s="153">
        <f>IF(N268="základní",J268,0)</f>
        <v>0</v>
      </c>
      <c r="BF268" s="153">
        <f>IF(N268="snížená",J268,0)</f>
        <v>0</v>
      </c>
      <c r="BG268" s="153">
        <f>IF(N268="zákl. přenesená",J268,0)</f>
        <v>0</v>
      </c>
      <c r="BH268" s="153">
        <f>IF(N268="sníž. přenesená",J268,0)</f>
        <v>0</v>
      </c>
      <c r="BI268" s="153">
        <f>IF(N268="nulová",J268,0)</f>
        <v>0</v>
      </c>
      <c r="BJ268" s="23" t="s">
        <v>76</v>
      </c>
      <c r="BK268" s="153">
        <f>ROUND(I268*H268,2)</f>
        <v>0</v>
      </c>
      <c r="BL268" s="23" t="s">
        <v>128</v>
      </c>
      <c r="BM268" s="23" t="s">
        <v>516</v>
      </c>
    </row>
    <row r="269" spans="2:65" s="12" customFormat="1">
      <c r="B269" s="164"/>
      <c r="C269" s="395"/>
      <c r="D269" s="396" t="s">
        <v>150</v>
      </c>
      <c r="E269" s="397" t="s">
        <v>5</v>
      </c>
      <c r="F269" s="398" t="s">
        <v>517</v>
      </c>
      <c r="G269" s="395"/>
      <c r="H269" s="399" t="s">
        <v>5</v>
      </c>
      <c r="I269" s="424"/>
      <c r="J269" s="395"/>
      <c r="K269" s="395"/>
      <c r="L269" s="164"/>
      <c r="M269" s="166"/>
      <c r="N269" s="167"/>
      <c r="O269" s="167"/>
      <c r="P269" s="167"/>
      <c r="Q269" s="167"/>
      <c r="R269" s="167"/>
      <c r="S269" s="167"/>
      <c r="T269" s="168"/>
      <c r="AT269" s="165" t="s">
        <v>150</v>
      </c>
      <c r="AU269" s="165" t="s">
        <v>78</v>
      </c>
      <c r="AV269" s="12" t="s">
        <v>76</v>
      </c>
      <c r="AW269" s="12" t="s">
        <v>32</v>
      </c>
      <c r="AX269" s="12" t="s">
        <v>68</v>
      </c>
      <c r="AY269" s="165" t="s">
        <v>121</v>
      </c>
    </row>
    <row r="270" spans="2:65" s="11" customFormat="1">
      <c r="B270" s="159"/>
      <c r="C270" s="390"/>
      <c r="D270" s="391" t="s">
        <v>150</v>
      </c>
      <c r="E270" s="392" t="s">
        <v>5</v>
      </c>
      <c r="F270" s="393" t="s">
        <v>518</v>
      </c>
      <c r="G270" s="390"/>
      <c r="H270" s="394">
        <v>15.72</v>
      </c>
      <c r="I270" s="423"/>
      <c r="J270" s="390"/>
      <c r="K270" s="390"/>
      <c r="L270" s="159"/>
      <c r="M270" s="160"/>
      <c r="N270" s="161"/>
      <c r="O270" s="161"/>
      <c r="P270" s="161"/>
      <c r="Q270" s="161"/>
      <c r="R270" s="161"/>
      <c r="S270" s="161"/>
      <c r="T270" s="162"/>
      <c r="AT270" s="163" t="s">
        <v>150</v>
      </c>
      <c r="AU270" s="163" t="s">
        <v>78</v>
      </c>
      <c r="AV270" s="11" t="s">
        <v>78</v>
      </c>
      <c r="AW270" s="11" t="s">
        <v>32</v>
      </c>
      <c r="AX270" s="11" t="s">
        <v>76</v>
      </c>
      <c r="AY270" s="163" t="s">
        <v>121</v>
      </c>
    </row>
    <row r="271" spans="2:65" s="1" customFormat="1" ht="44.25" customHeight="1">
      <c r="B271" s="147"/>
      <c r="C271" s="384" t="s">
        <v>519</v>
      </c>
      <c r="D271" s="384" t="s">
        <v>123</v>
      </c>
      <c r="E271" s="385" t="s">
        <v>520</v>
      </c>
      <c r="F271" s="386" t="s">
        <v>521</v>
      </c>
      <c r="G271" s="387" t="s">
        <v>126</v>
      </c>
      <c r="H271" s="388">
        <v>7</v>
      </c>
      <c r="I271" s="148"/>
      <c r="J271" s="389">
        <f>ROUND(I271*H271,2)</f>
        <v>0</v>
      </c>
      <c r="K271" s="386" t="s">
        <v>127</v>
      </c>
      <c r="L271" s="37"/>
      <c r="M271" s="149" t="s">
        <v>5</v>
      </c>
      <c r="N271" s="150" t="s">
        <v>39</v>
      </c>
      <c r="O271" s="151">
        <v>0.17399999999999999</v>
      </c>
      <c r="P271" s="151">
        <f>O271*H271</f>
        <v>1.218</v>
      </c>
      <c r="Q271" s="151">
        <v>0</v>
      </c>
      <c r="R271" s="151">
        <f>Q271*H271</f>
        <v>0</v>
      </c>
      <c r="S271" s="151">
        <v>4.0000000000000001E-3</v>
      </c>
      <c r="T271" s="152">
        <f>S271*H271</f>
        <v>2.8000000000000001E-2</v>
      </c>
      <c r="AR271" s="23" t="s">
        <v>128</v>
      </c>
      <c r="AT271" s="23" t="s">
        <v>123</v>
      </c>
      <c r="AU271" s="23" t="s">
        <v>78</v>
      </c>
      <c r="AY271" s="23" t="s">
        <v>121</v>
      </c>
      <c r="BE271" s="153">
        <f>IF(N271="základní",J271,0)</f>
        <v>0</v>
      </c>
      <c r="BF271" s="153">
        <f>IF(N271="snížená",J271,0)</f>
        <v>0</v>
      </c>
      <c r="BG271" s="153">
        <f>IF(N271="zákl. přenesená",J271,0)</f>
        <v>0</v>
      </c>
      <c r="BH271" s="153">
        <f>IF(N271="sníž. přenesená",J271,0)</f>
        <v>0</v>
      </c>
      <c r="BI271" s="153">
        <f>IF(N271="nulová",J271,0)</f>
        <v>0</v>
      </c>
      <c r="BJ271" s="23" t="s">
        <v>76</v>
      </c>
      <c r="BK271" s="153">
        <f>ROUND(I271*H271,2)</f>
        <v>0</v>
      </c>
      <c r="BL271" s="23" t="s">
        <v>128</v>
      </c>
      <c r="BM271" s="23" t="s">
        <v>522</v>
      </c>
    </row>
    <row r="272" spans="2:65" s="1" customFormat="1" ht="40.5" hidden="1">
      <c r="B272" s="37"/>
      <c r="D272" s="154" t="s">
        <v>130</v>
      </c>
      <c r="F272" s="155" t="s">
        <v>523</v>
      </c>
      <c r="L272" s="37"/>
      <c r="M272" s="156"/>
      <c r="N272" s="38"/>
      <c r="O272" s="38"/>
      <c r="P272" s="38"/>
      <c r="Q272" s="38"/>
      <c r="R272" s="38"/>
      <c r="S272" s="38"/>
      <c r="T272" s="64"/>
      <c r="AT272" s="23" t="s">
        <v>130</v>
      </c>
      <c r="AU272" s="23" t="s">
        <v>78</v>
      </c>
    </row>
    <row r="273" spans="2:65" s="1" customFormat="1" ht="44.25" customHeight="1">
      <c r="B273" s="147"/>
      <c r="C273" s="384" t="s">
        <v>524</v>
      </c>
      <c r="D273" s="384" t="s">
        <v>123</v>
      </c>
      <c r="E273" s="385" t="s">
        <v>525</v>
      </c>
      <c r="F273" s="386" t="s">
        <v>526</v>
      </c>
      <c r="G273" s="387" t="s">
        <v>163</v>
      </c>
      <c r="H273" s="388">
        <v>71.5</v>
      </c>
      <c r="I273" s="148"/>
      <c r="J273" s="389">
        <f>ROUND(I273*H273,2)</f>
        <v>0</v>
      </c>
      <c r="K273" s="386" t="s">
        <v>127</v>
      </c>
      <c r="L273" s="37"/>
      <c r="M273" s="149" t="s">
        <v>5</v>
      </c>
      <c r="N273" s="150" t="s">
        <v>39</v>
      </c>
      <c r="O273" s="151">
        <v>0.11</v>
      </c>
      <c r="P273" s="151">
        <f>O273*H273</f>
        <v>7.8650000000000002</v>
      </c>
      <c r="Q273" s="151">
        <v>0</v>
      </c>
      <c r="R273" s="151">
        <f>Q273*H273</f>
        <v>0</v>
      </c>
      <c r="S273" s="151">
        <v>0.25</v>
      </c>
      <c r="T273" s="152">
        <f>S273*H273</f>
        <v>17.875</v>
      </c>
      <c r="AR273" s="23" t="s">
        <v>128</v>
      </c>
      <c r="AT273" s="23" t="s">
        <v>123</v>
      </c>
      <c r="AU273" s="23" t="s">
        <v>78</v>
      </c>
      <c r="AY273" s="23" t="s">
        <v>121</v>
      </c>
      <c r="BE273" s="153">
        <f>IF(N273="základní",J273,0)</f>
        <v>0</v>
      </c>
      <c r="BF273" s="153">
        <f>IF(N273="snížená",J273,0)</f>
        <v>0</v>
      </c>
      <c r="BG273" s="153">
        <f>IF(N273="zákl. přenesená",J273,0)</f>
        <v>0</v>
      </c>
      <c r="BH273" s="153">
        <f>IF(N273="sníž. přenesená",J273,0)</f>
        <v>0</v>
      </c>
      <c r="BI273" s="153">
        <f>IF(N273="nulová",J273,0)</f>
        <v>0</v>
      </c>
      <c r="BJ273" s="23" t="s">
        <v>76</v>
      </c>
      <c r="BK273" s="153">
        <f>ROUND(I273*H273,2)</f>
        <v>0</v>
      </c>
      <c r="BL273" s="23" t="s">
        <v>128</v>
      </c>
      <c r="BM273" s="23" t="s">
        <v>527</v>
      </c>
    </row>
    <row r="274" spans="2:65" s="1" customFormat="1" ht="67.5" hidden="1">
      <c r="B274" s="37"/>
      <c r="D274" s="154" t="s">
        <v>130</v>
      </c>
      <c r="F274" s="155" t="s">
        <v>528</v>
      </c>
      <c r="L274" s="37"/>
      <c r="M274" s="156"/>
      <c r="N274" s="38"/>
      <c r="O274" s="38"/>
      <c r="P274" s="38"/>
      <c r="Q274" s="38"/>
      <c r="R274" s="38"/>
      <c r="S274" s="38"/>
      <c r="T274" s="64"/>
      <c r="AT274" s="23" t="s">
        <v>130</v>
      </c>
      <c r="AU274" s="23" t="s">
        <v>78</v>
      </c>
    </row>
    <row r="275" spans="2:65" s="1" customFormat="1" ht="22.5" customHeight="1">
      <c r="B275" s="147"/>
      <c r="C275" s="384" t="s">
        <v>529</v>
      </c>
      <c r="D275" s="384" t="s">
        <v>123</v>
      </c>
      <c r="E275" s="385" t="s">
        <v>530</v>
      </c>
      <c r="F275" s="386" t="s">
        <v>531</v>
      </c>
      <c r="G275" s="387" t="s">
        <v>126</v>
      </c>
      <c r="H275" s="388">
        <v>2</v>
      </c>
      <c r="I275" s="148"/>
      <c r="J275" s="389">
        <f>ROUND(I275*H275,2)</f>
        <v>0</v>
      </c>
      <c r="K275" s="386" t="s">
        <v>5</v>
      </c>
      <c r="L275" s="37"/>
      <c r="M275" s="149" t="s">
        <v>5</v>
      </c>
      <c r="N275" s="150" t="s">
        <v>39</v>
      </c>
      <c r="O275" s="151">
        <v>0</v>
      </c>
      <c r="P275" s="151">
        <f>O275*H275</f>
        <v>0</v>
      </c>
      <c r="Q275" s="151">
        <v>0</v>
      </c>
      <c r="R275" s="151">
        <f>Q275*H275</f>
        <v>0</v>
      </c>
      <c r="S275" s="151">
        <v>0</v>
      </c>
      <c r="T275" s="152">
        <f>S275*H275</f>
        <v>0</v>
      </c>
      <c r="AR275" s="23" t="s">
        <v>128</v>
      </c>
      <c r="AT275" s="23" t="s">
        <v>123</v>
      </c>
      <c r="AU275" s="23" t="s">
        <v>78</v>
      </c>
      <c r="AY275" s="23" t="s">
        <v>121</v>
      </c>
      <c r="BE275" s="153">
        <f>IF(N275="základní",J275,0)</f>
        <v>0</v>
      </c>
      <c r="BF275" s="153">
        <f>IF(N275="snížená",J275,0)</f>
        <v>0</v>
      </c>
      <c r="BG275" s="153">
        <f>IF(N275="zákl. přenesená",J275,0)</f>
        <v>0</v>
      </c>
      <c r="BH275" s="153">
        <f>IF(N275="sníž. přenesená",J275,0)</f>
        <v>0</v>
      </c>
      <c r="BI275" s="153">
        <f>IF(N275="nulová",J275,0)</f>
        <v>0</v>
      </c>
      <c r="BJ275" s="23" t="s">
        <v>76</v>
      </c>
      <c r="BK275" s="153">
        <f>ROUND(I275*H275,2)</f>
        <v>0</v>
      </c>
      <c r="BL275" s="23" t="s">
        <v>128</v>
      </c>
      <c r="BM275" s="23" t="s">
        <v>532</v>
      </c>
    </row>
    <row r="276" spans="2:65" s="1" customFormat="1" ht="22.5" customHeight="1">
      <c r="B276" s="147"/>
      <c r="C276" s="384" t="s">
        <v>533</v>
      </c>
      <c r="D276" s="384" t="s">
        <v>123</v>
      </c>
      <c r="E276" s="385" t="s">
        <v>534</v>
      </c>
      <c r="F276" s="386" t="s">
        <v>535</v>
      </c>
      <c r="G276" s="387" t="s">
        <v>126</v>
      </c>
      <c r="H276" s="388">
        <v>2</v>
      </c>
      <c r="I276" s="148"/>
      <c r="J276" s="389">
        <f>ROUND(I276*H276,2)</f>
        <v>0</v>
      </c>
      <c r="K276" s="386" t="s">
        <v>5</v>
      </c>
      <c r="L276" s="37"/>
      <c r="M276" s="149" t="s">
        <v>5</v>
      </c>
      <c r="N276" s="150" t="s">
        <v>39</v>
      </c>
      <c r="O276" s="151">
        <v>0</v>
      </c>
      <c r="P276" s="151">
        <f>O276*H276</f>
        <v>0</v>
      </c>
      <c r="Q276" s="151">
        <v>0</v>
      </c>
      <c r="R276" s="151">
        <f>Q276*H276</f>
        <v>0</v>
      </c>
      <c r="S276" s="151">
        <v>0</v>
      </c>
      <c r="T276" s="152">
        <f>S276*H276</f>
        <v>0</v>
      </c>
      <c r="AR276" s="23" t="s">
        <v>128</v>
      </c>
      <c r="AT276" s="23" t="s">
        <v>123</v>
      </c>
      <c r="AU276" s="23" t="s">
        <v>78</v>
      </c>
      <c r="AY276" s="23" t="s">
        <v>121</v>
      </c>
      <c r="BE276" s="153">
        <f>IF(N276="základní",J276,0)</f>
        <v>0</v>
      </c>
      <c r="BF276" s="153">
        <f>IF(N276="snížená",J276,0)</f>
        <v>0</v>
      </c>
      <c r="BG276" s="153">
        <f>IF(N276="zákl. přenesená",J276,0)</f>
        <v>0</v>
      </c>
      <c r="BH276" s="153">
        <f>IF(N276="sníž. přenesená",J276,0)</f>
        <v>0</v>
      </c>
      <c r="BI276" s="153">
        <f>IF(N276="nulová",J276,0)</f>
        <v>0</v>
      </c>
      <c r="BJ276" s="23" t="s">
        <v>76</v>
      </c>
      <c r="BK276" s="153">
        <f>ROUND(I276*H276,2)</f>
        <v>0</v>
      </c>
      <c r="BL276" s="23" t="s">
        <v>128</v>
      </c>
      <c r="BM276" s="23" t="s">
        <v>536</v>
      </c>
    </row>
    <row r="277" spans="2:65" s="1" customFormat="1" ht="22.5" customHeight="1">
      <c r="B277" s="147"/>
      <c r="C277" s="384" t="s">
        <v>537</v>
      </c>
      <c r="D277" s="384" t="s">
        <v>123</v>
      </c>
      <c r="E277" s="385" t="s">
        <v>538</v>
      </c>
      <c r="F277" s="386" t="s">
        <v>539</v>
      </c>
      <c r="G277" s="387" t="s">
        <v>126</v>
      </c>
      <c r="H277" s="388">
        <v>1</v>
      </c>
      <c r="I277" s="148"/>
      <c r="J277" s="389">
        <f>ROUND(I277*H277,2)</f>
        <v>0</v>
      </c>
      <c r="K277" s="386" t="s">
        <v>5</v>
      </c>
      <c r="L277" s="37"/>
      <c r="M277" s="149" t="s">
        <v>5</v>
      </c>
      <c r="N277" s="150" t="s">
        <v>39</v>
      </c>
      <c r="O277" s="151">
        <v>0</v>
      </c>
      <c r="P277" s="151">
        <f>O277*H277</f>
        <v>0</v>
      </c>
      <c r="Q277" s="151">
        <v>0</v>
      </c>
      <c r="R277" s="151">
        <f>Q277*H277</f>
        <v>0</v>
      </c>
      <c r="S277" s="151">
        <v>0</v>
      </c>
      <c r="T277" s="152">
        <f>S277*H277</f>
        <v>0</v>
      </c>
      <c r="AR277" s="23" t="s">
        <v>128</v>
      </c>
      <c r="AT277" s="23" t="s">
        <v>123</v>
      </c>
      <c r="AU277" s="23" t="s">
        <v>78</v>
      </c>
      <c r="AY277" s="23" t="s">
        <v>121</v>
      </c>
      <c r="BE277" s="153">
        <f>IF(N277="základní",J277,0)</f>
        <v>0</v>
      </c>
      <c r="BF277" s="153">
        <f>IF(N277="snížená",J277,0)</f>
        <v>0</v>
      </c>
      <c r="BG277" s="153">
        <f>IF(N277="zákl. přenesená",J277,0)</f>
        <v>0</v>
      </c>
      <c r="BH277" s="153">
        <f>IF(N277="sníž. přenesená",J277,0)</f>
        <v>0</v>
      </c>
      <c r="BI277" s="153">
        <f>IF(N277="nulová",J277,0)</f>
        <v>0</v>
      </c>
      <c r="BJ277" s="23" t="s">
        <v>76</v>
      </c>
      <c r="BK277" s="153">
        <f>ROUND(I277*H277,2)</f>
        <v>0</v>
      </c>
      <c r="BL277" s="23" t="s">
        <v>128</v>
      </c>
      <c r="BM277" s="23" t="s">
        <v>540</v>
      </c>
    </row>
    <row r="278" spans="2:65" s="10" customFormat="1" ht="29.85" customHeight="1">
      <c r="B278" s="134"/>
      <c r="C278" s="413"/>
      <c r="D278" s="414" t="s">
        <v>67</v>
      </c>
      <c r="E278" s="415" t="s">
        <v>541</v>
      </c>
      <c r="F278" s="415" t="s">
        <v>542</v>
      </c>
      <c r="G278" s="413"/>
      <c r="H278" s="413"/>
      <c r="I278" s="426"/>
      <c r="J278" s="416">
        <f>BK278</f>
        <v>0</v>
      </c>
      <c r="K278" s="413"/>
      <c r="L278" s="134"/>
      <c r="M278" s="138"/>
      <c r="N278" s="139"/>
      <c r="O278" s="139"/>
      <c r="P278" s="140">
        <f>SUM(P279:P296)</f>
        <v>53.505200000000002</v>
      </c>
      <c r="Q278" s="139"/>
      <c r="R278" s="140">
        <f>SUM(R279:R296)</f>
        <v>0</v>
      </c>
      <c r="S278" s="139"/>
      <c r="T278" s="141">
        <f>SUM(T279:T296)</f>
        <v>0</v>
      </c>
      <c r="AR278" s="135" t="s">
        <v>76</v>
      </c>
      <c r="AT278" s="142" t="s">
        <v>67</v>
      </c>
      <c r="AU278" s="142" t="s">
        <v>76</v>
      </c>
      <c r="AY278" s="135" t="s">
        <v>121</v>
      </c>
      <c r="BK278" s="143">
        <f>SUM(BK279:BK296)</f>
        <v>0</v>
      </c>
    </row>
    <row r="279" spans="2:65" s="1" customFormat="1" ht="31.5" customHeight="1">
      <c r="B279" s="147"/>
      <c r="C279" s="384" t="s">
        <v>543</v>
      </c>
      <c r="D279" s="384" t="s">
        <v>123</v>
      </c>
      <c r="E279" s="385" t="s">
        <v>544</v>
      </c>
      <c r="F279" s="386" t="s">
        <v>545</v>
      </c>
      <c r="G279" s="387" t="s">
        <v>222</v>
      </c>
      <c r="H279" s="388">
        <v>1070.104</v>
      </c>
      <c r="I279" s="148"/>
      <c r="J279" s="389">
        <f>ROUND(I279*H279,2)</f>
        <v>0</v>
      </c>
      <c r="K279" s="386" t="s">
        <v>127</v>
      </c>
      <c r="L279" s="37"/>
      <c r="M279" s="149" t="s">
        <v>5</v>
      </c>
      <c r="N279" s="150" t="s">
        <v>39</v>
      </c>
      <c r="O279" s="151">
        <v>0.03</v>
      </c>
      <c r="P279" s="151">
        <f>O279*H279</f>
        <v>32.103119999999997</v>
      </c>
      <c r="Q279" s="151">
        <v>0</v>
      </c>
      <c r="R279" s="151">
        <f>Q279*H279</f>
        <v>0</v>
      </c>
      <c r="S279" s="151">
        <v>0</v>
      </c>
      <c r="T279" s="152">
        <f>S279*H279</f>
        <v>0</v>
      </c>
      <c r="AR279" s="23" t="s">
        <v>128</v>
      </c>
      <c r="AT279" s="23" t="s">
        <v>123</v>
      </c>
      <c r="AU279" s="23" t="s">
        <v>78</v>
      </c>
      <c r="AY279" s="23" t="s">
        <v>121</v>
      </c>
      <c r="BE279" s="153">
        <f>IF(N279="základní",J279,0)</f>
        <v>0</v>
      </c>
      <c r="BF279" s="153">
        <f>IF(N279="snížená",J279,0)</f>
        <v>0</v>
      </c>
      <c r="BG279" s="153">
        <f>IF(N279="zákl. přenesená",J279,0)</f>
        <v>0</v>
      </c>
      <c r="BH279" s="153">
        <f>IF(N279="sníž. přenesená",J279,0)</f>
        <v>0</v>
      </c>
      <c r="BI279" s="153">
        <f>IF(N279="nulová",J279,0)</f>
        <v>0</v>
      </c>
      <c r="BJ279" s="23" t="s">
        <v>76</v>
      </c>
      <c r="BK279" s="153">
        <f>ROUND(I279*H279,2)</f>
        <v>0</v>
      </c>
      <c r="BL279" s="23" t="s">
        <v>128</v>
      </c>
      <c r="BM279" s="23" t="s">
        <v>546</v>
      </c>
    </row>
    <row r="280" spans="2:65" s="1" customFormat="1" ht="94.5" hidden="1">
      <c r="B280" s="37"/>
      <c r="D280" s="154" t="s">
        <v>130</v>
      </c>
      <c r="F280" s="155" t="s">
        <v>547</v>
      </c>
      <c r="L280" s="37"/>
      <c r="M280" s="156"/>
      <c r="N280" s="38"/>
      <c r="O280" s="38"/>
      <c r="P280" s="38"/>
      <c r="Q280" s="38"/>
      <c r="R280" s="38"/>
      <c r="S280" s="38"/>
      <c r="T280" s="64"/>
      <c r="AT280" s="23" t="s">
        <v>130</v>
      </c>
      <c r="AU280" s="23" t="s">
        <v>78</v>
      </c>
    </row>
    <row r="281" spans="2:65" s="1" customFormat="1" ht="31.5" customHeight="1">
      <c r="B281" s="147"/>
      <c r="C281" s="384" t="s">
        <v>548</v>
      </c>
      <c r="D281" s="384" t="s">
        <v>123</v>
      </c>
      <c r="E281" s="385" t="s">
        <v>549</v>
      </c>
      <c r="F281" s="386" t="s">
        <v>550</v>
      </c>
      <c r="G281" s="387" t="s">
        <v>222</v>
      </c>
      <c r="H281" s="388">
        <v>10701.04</v>
      </c>
      <c r="I281" s="148"/>
      <c r="J281" s="389">
        <f>ROUND(I281*H281,2)</f>
        <v>0</v>
      </c>
      <c r="K281" s="386" t="s">
        <v>127</v>
      </c>
      <c r="L281" s="37"/>
      <c r="M281" s="149" t="s">
        <v>5</v>
      </c>
      <c r="N281" s="150" t="s">
        <v>39</v>
      </c>
      <c r="O281" s="151">
        <v>2E-3</v>
      </c>
      <c r="P281" s="151">
        <f>O281*H281</f>
        <v>21.402080000000002</v>
      </c>
      <c r="Q281" s="151">
        <v>0</v>
      </c>
      <c r="R281" s="151">
        <f>Q281*H281</f>
        <v>0</v>
      </c>
      <c r="S281" s="151">
        <v>0</v>
      </c>
      <c r="T281" s="152">
        <f>S281*H281</f>
        <v>0</v>
      </c>
      <c r="AR281" s="23" t="s">
        <v>128</v>
      </c>
      <c r="AT281" s="23" t="s">
        <v>123</v>
      </c>
      <c r="AU281" s="23" t="s">
        <v>78</v>
      </c>
      <c r="AY281" s="23" t="s">
        <v>121</v>
      </c>
      <c r="BE281" s="153">
        <f>IF(N281="základní",J281,0)</f>
        <v>0</v>
      </c>
      <c r="BF281" s="153">
        <f>IF(N281="snížená",J281,0)</f>
        <v>0</v>
      </c>
      <c r="BG281" s="153">
        <f>IF(N281="zákl. přenesená",J281,0)</f>
        <v>0</v>
      </c>
      <c r="BH281" s="153">
        <f>IF(N281="sníž. přenesená",J281,0)</f>
        <v>0</v>
      </c>
      <c r="BI281" s="153">
        <f>IF(N281="nulová",J281,0)</f>
        <v>0</v>
      </c>
      <c r="BJ281" s="23" t="s">
        <v>76</v>
      </c>
      <c r="BK281" s="153">
        <f>ROUND(I281*H281,2)</f>
        <v>0</v>
      </c>
      <c r="BL281" s="23" t="s">
        <v>128</v>
      </c>
      <c r="BM281" s="23" t="s">
        <v>551</v>
      </c>
    </row>
    <row r="282" spans="2:65" s="1" customFormat="1" ht="94.5" hidden="1">
      <c r="B282" s="37"/>
      <c r="D282" s="157" t="s">
        <v>130</v>
      </c>
      <c r="F282" s="158" t="s">
        <v>547</v>
      </c>
      <c r="L282" s="37"/>
      <c r="M282" s="156"/>
      <c r="N282" s="38"/>
      <c r="O282" s="38"/>
      <c r="P282" s="38"/>
      <c r="Q282" s="38"/>
      <c r="R282" s="38"/>
      <c r="S282" s="38"/>
      <c r="T282" s="64"/>
      <c r="AT282" s="23" t="s">
        <v>130</v>
      </c>
      <c r="AU282" s="23" t="s">
        <v>78</v>
      </c>
    </row>
    <row r="283" spans="2:65" s="11" customFormat="1">
      <c r="B283" s="159"/>
      <c r="C283" s="390"/>
      <c r="D283" s="391" t="s">
        <v>150</v>
      </c>
      <c r="E283" s="390"/>
      <c r="F283" s="393" t="s">
        <v>552</v>
      </c>
      <c r="G283" s="390"/>
      <c r="H283" s="394">
        <v>10701.04</v>
      </c>
      <c r="I283" s="423"/>
      <c r="J283" s="390"/>
      <c r="K283" s="390"/>
      <c r="L283" s="159"/>
      <c r="M283" s="160"/>
      <c r="N283" s="161"/>
      <c r="O283" s="161"/>
      <c r="P283" s="161"/>
      <c r="Q283" s="161"/>
      <c r="R283" s="161"/>
      <c r="S283" s="161"/>
      <c r="T283" s="162"/>
      <c r="AT283" s="163" t="s">
        <v>150</v>
      </c>
      <c r="AU283" s="163" t="s">
        <v>78</v>
      </c>
      <c r="AV283" s="11" t="s">
        <v>78</v>
      </c>
      <c r="AW283" s="11" t="s">
        <v>6</v>
      </c>
      <c r="AX283" s="11" t="s">
        <v>76</v>
      </c>
      <c r="AY283" s="163" t="s">
        <v>121</v>
      </c>
    </row>
    <row r="284" spans="2:65" s="1" customFormat="1" ht="22.5" customHeight="1">
      <c r="B284" s="147"/>
      <c r="C284" s="384" t="s">
        <v>553</v>
      </c>
      <c r="D284" s="384" t="s">
        <v>123</v>
      </c>
      <c r="E284" s="385" t="s">
        <v>554</v>
      </c>
      <c r="F284" s="386" t="s">
        <v>555</v>
      </c>
      <c r="G284" s="387" t="s">
        <v>222</v>
      </c>
      <c r="H284" s="388">
        <v>845.15300000000002</v>
      </c>
      <c r="I284" s="148"/>
      <c r="J284" s="389">
        <f>ROUND(I284*H284,2)</f>
        <v>0</v>
      </c>
      <c r="K284" s="386" t="s">
        <v>127</v>
      </c>
      <c r="L284" s="37"/>
      <c r="M284" s="149" t="s">
        <v>5</v>
      </c>
      <c r="N284" s="150" t="s">
        <v>39</v>
      </c>
      <c r="O284" s="151">
        <v>0</v>
      </c>
      <c r="P284" s="151">
        <f>O284*H284</f>
        <v>0</v>
      </c>
      <c r="Q284" s="151">
        <v>0</v>
      </c>
      <c r="R284" s="151">
        <f>Q284*H284</f>
        <v>0</v>
      </c>
      <c r="S284" s="151">
        <v>0</v>
      </c>
      <c r="T284" s="152">
        <f>S284*H284</f>
        <v>0</v>
      </c>
      <c r="AR284" s="23" t="s">
        <v>128</v>
      </c>
      <c r="AT284" s="23" t="s">
        <v>123</v>
      </c>
      <c r="AU284" s="23" t="s">
        <v>78</v>
      </c>
      <c r="AY284" s="23" t="s">
        <v>121</v>
      </c>
      <c r="BE284" s="153">
        <f>IF(N284="základní",J284,0)</f>
        <v>0</v>
      </c>
      <c r="BF284" s="153">
        <f>IF(N284="snížená",J284,0)</f>
        <v>0</v>
      </c>
      <c r="BG284" s="153">
        <f>IF(N284="zákl. přenesená",J284,0)</f>
        <v>0</v>
      </c>
      <c r="BH284" s="153">
        <f>IF(N284="sníž. přenesená",J284,0)</f>
        <v>0</v>
      </c>
      <c r="BI284" s="153">
        <f>IF(N284="nulová",J284,0)</f>
        <v>0</v>
      </c>
      <c r="BJ284" s="23" t="s">
        <v>76</v>
      </c>
      <c r="BK284" s="153">
        <f>ROUND(I284*H284,2)</f>
        <v>0</v>
      </c>
      <c r="BL284" s="23" t="s">
        <v>128</v>
      </c>
      <c r="BM284" s="23" t="s">
        <v>556</v>
      </c>
    </row>
    <row r="285" spans="2:65" s="1" customFormat="1" ht="67.5" hidden="1">
      <c r="B285" s="37"/>
      <c r="D285" s="157" t="s">
        <v>130</v>
      </c>
      <c r="F285" s="158" t="s">
        <v>557</v>
      </c>
      <c r="L285" s="37"/>
      <c r="M285" s="156"/>
      <c r="N285" s="38"/>
      <c r="O285" s="38"/>
      <c r="P285" s="38"/>
      <c r="Q285" s="38"/>
      <c r="R285" s="38"/>
      <c r="S285" s="38"/>
      <c r="T285" s="64"/>
      <c r="AT285" s="23" t="s">
        <v>130</v>
      </c>
      <c r="AU285" s="23" t="s">
        <v>78</v>
      </c>
    </row>
    <row r="286" spans="2:65" s="12" customFormat="1">
      <c r="B286" s="164"/>
      <c r="C286" s="395"/>
      <c r="D286" s="396" t="s">
        <v>150</v>
      </c>
      <c r="E286" s="397" t="s">
        <v>5</v>
      </c>
      <c r="F286" s="398" t="s">
        <v>558</v>
      </c>
      <c r="G286" s="395"/>
      <c r="H286" s="399" t="s">
        <v>5</v>
      </c>
      <c r="I286" s="424"/>
      <c r="J286" s="395"/>
      <c r="K286" s="395"/>
      <c r="L286" s="164"/>
      <c r="M286" s="166"/>
      <c r="N286" s="167"/>
      <c r="O286" s="167"/>
      <c r="P286" s="167"/>
      <c r="Q286" s="167"/>
      <c r="R286" s="167"/>
      <c r="S286" s="167"/>
      <c r="T286" s="168"/>
      <c r="AT286" s="165" t="s">
        <v>150</v>
      </c>
      <c r="AU286" s="165" t="s">
        <v>78</v>
      </c>
      <c r="AV286" s="12" t="s">
        <v>76</v>
      </c>
      <c r="AW286" s="12" t="s">
        <v>32</v>
      </c>
      <c r="AX286" s="12" t="s">
        <v>68</v>
      </c>
      <c r="AY286" s="165" t="s">
        <v>121</v>
      </c>
    </row>
    <row r="287" spans="2:65" s="11" customFormat="1">
      <c r="B287" s="159"/>
      <c r="C287" s="390"/>
      <c r="D287" s="396" t="s">
        <v>150</v>
      </c>
      <c r="E287" s="400" t="s">
        <v>5</v>
      </c>
      <c r="F287" s="401" t="s">
        <v>559</v>
      </c>
      <c r="G287" s="390"/>
      <c r="H287" s="402">
        <v>788.70500000000004</v>
      </c>
      <c r="I287" s="423"/>
      <c r="J287" s="390"/>
      <c r="K287" s="390"/>
      <c r="L287" s="159"/>
      <c r="M287" s="160"/>
      <c r="N287" s="161"/>
      <c r="O287" s="161"/>
      <c r="P287" s="161"/>
      <c r="Q287" s="161"/>
      <c r="R287" s="161"/>
      <c r="S287" s="161"/>
      <c r="T287" s="162"/>
      <c r="AT287" s="163" t="s">
        <v>150</v>
      </c>
      <c r="AU287" s="163" t="s">
        <v>78</v>
      </c>
      <c r="AV287" s="11" t="s">
        <v>78</v>
      </c>
      <c r="AW287" s="11" t="s">
        <v>32</v>
      </c>
      <c r="AX287" s="11" t="s">
        <v>68</v>
      </c>
      <c r="AY287" s="163" t="s">
        <v>121</v>
      </c>
    </row>
    <row r="288" spans="2:65" s="12" customFormat="1">
      <c r="B288" s="164"/>
      <c r="C288" s="395"/>
      <c r="D288" s="396" t="s">
        <v>150</v>
      </c>
      <c r="E288" s="397" t="s">
        <v>5</v>
      </c>
      <c r="F288" s="398" t="s">
        <v>560</v>
      </c>
      <c r="G288" s="395"/>
      <c r="H288" s="399" t="s">
        <v>5</v>
      </c>
      <c r="I288" s="424"/>
      <c r="J288" s="395"/>
      <c r="K288" s="395"/>
      <c r="L288" s="164"/>
      <c r="M288" s="166"/>
      <c r="N288" s="167"/>
      <c r="O288" s="167"/>
      <c r="P288" s="167"/>
      <c r="Q288" s="167"/>
      <c r="R288" s="167"/>
      <c r="S288" s="167"/>
      <c r="T288" s="168"/>
      <c r="AT288" s="165" t="s">
        <v>150</v>
      </c>
      <c r="AU288" s="165" t="s">
        <v>78</v>
      </c>
      <c r="AV288" s="12" t="s">
        <v>76</v>
      </c>
      <c r="AW288" s="12" t="s">
        <v>32</v>
      </c>
      <c r="AX288" s="12" t="s">
        <v>68</v>
      </c>
      <c r="AY288" s="165" t="s">
        <v>121</v>
      </c>
    </row>
    <row r="289" spans="2:65" s="11" customFormat="1">
      <c r="B289" s="159"/>
      <c r="C289" s="390"/>
      <c r="D289" s="396" t="s">
        <v>150</v>
      </c>
      <c r="E289" s="400" t="s">
        <v>5</v>
      </c>
      <c r="F289" s="401" t="s">
        <v>561</v>
      </c>
      <c r="G289" s="390"/>
      <c r="H289" s="402">
        <v>56.448</v>
      </c>
      <c r="I289" s="423"/>
      <c r="J289" s="390"/>
      <c r="K289" s="390"/>
      <c r="L289" s="159"/>
      <c r="M289" s="160"/>
      <c r="N289" s="161"/>
      <c r="O289" s="161"/>
      <c r="P289" s="161"/>
      <c r="Q289" s="161"/>
      <c r="R289" s="161"/>
      <c r="S289" s="161"/>
      <c r="T289" s="162"/>
      <c r="AT289" s="163" t="s">
        <v>150</v>
      </c>
      <c r="AU289" s="163" t="s">
        <v>78</v>
      </c>
      <c r="AV289" s="11" t="s">
        <v>78</v>
      </c>
      <c r="AW289" s="11" t="s">
        <v>32</v>
      </c>
      <c r="AX289" s="11" t="s">
        <v>68</v>
      </c>
      <c r="AY289" s="163" t="s">
        <v>121</v>
      </c>
    </row>
    <row r="290" spans="2:65" s="13" customFormat="1">
      <c r="B290" s="169"/>
      <c r="C290" s="403"/>
      <c r="D290" s="391" t="s">
        <v>150</v>
      </c>
      <c r="E290" s="404" t="s">
        <v>5</v>
      </c>
      <c r="F290" s="405" t="s">
        <v>184</v>
      </c>
      <c r="G290" s="403"/>
      <c r="H290" s="406">
        <v>845.15300000000002</v>
      </c>
      <c r="I290" s="425"/>
      <c r="J290" s="403"/>
      <c r="K290" s="403"/>
      <c r="L290" s="169"/>
      <c r="M290" s="170"/>
      <c r="N290" s="171"/>
      <c r="O290" s="171"/>
      <c r="P290" s="171"/>
      <c r="Q290" s="171"/>
      <c r="R290" s="171"/>
      <c r="S290" s="171"/>
      <c r="T290" s="172"/>
      <c r="AT290" s="173" t="s">
        <v>150</v>
      </c>
      <c r="AU290" s="173" t="s">
        <v>78</v>
      </c>
      <c r="AV290" s="13" t="s">
        <v>128</v>
      </c>
      <c r="AW290" s="13" t="s">
        <v>32</v>
      </c>
      <c r="AX290" s="13" t="s">
        <v>76</v>
      </c>
      <c r="AY290" s="173" t="s">
        <v>121</v>
      </c>
    </row>
    <row r="291" spans="2:65" s="1" customFormat="1" ht="22.5" customHeight="1">
      <c r="B291" s="147"/>
      <c r="C291" s="384" t="s">
        <v>562</v>
      </c>
      <c r="D291" s="384" t="s">
        <v>123</v>
      </c>
      <c r="E291" s="385" t="s">
        <v>563</v>
      </c>
      <c r="F291" s="386" t="s">
        <v>564</v>
      </c>
      <c r="G291" s="387" t="s">
        <v>222</v>
      </c>
      <c r="H291" s="388">
        <v>54.978000000000002</v>
      </c>
      <c r="I291" s="148"/>
      <c r="J291" s="389">
        <f>ROUND(I291*H291,2)</f>
        <v>0</v>
      </c>
      <c r="K291" s="386" t="s">
        <v>127</v>
      </c>
      <c r="L291" s="37"/>
      <c r="M291" s="149" t="s">
        <v>5</v>
      </c>
      <c r="N291" s="150" t="s">
        <v>39</v>
      </c>
      <c r="O291" s="151">
        <v>0</v>
      </c>
      <c r="P291" s="151">
        <f>O291*H291</f>
        <v>0</v>
      </c>
      <c r="Q291" s="151">
        <v>0</v>
      </c>
      <c r="R291" s="151">
        <f>Q291*H291</f>
        <v>0</v>
      </c>
      <c r="S291" s="151">
        <v>0</v>
      </c>
      <c r="T291" s="152">
        <f>S291*H291</f>
        <v>0</v>
      </c>
      <c r="AR291" s="23" t="s">
        <v>128</v>
      </c>
      <c r="AT291" s="23" t="s">
        <v>123</v>
      </c>
      <c r="AU291" s="23" t="s">
        <v>78</v>
      </c>
      <c r="AY291" s="23" t="s">
        <v>121</v>
      </c>
      <c r="BE291" s="153">
        <f>IF(N291="základní",J291,0)</f>
        <v>0</v>
      </c>
      <c r="BF291" s="153">
        <f>IF(N291="snížená",J291,0)</f>
        <v>0</v>
      </c>
      <c r="BG291" s="153">
        <f>IF(N291="zákl. přenesená",J291,0)</f>
        <v>0</v>
      </c>
      <c r="BH291" s="153">
        <f>IF(N291="sníž. přenesená",J291,0)</f>
        <v>0</v>
      </c>
      <c r="BI291" s="153">
        <f>IF(N291="nulová",J291,0)</f>
        <v>0</v>
      </c>
      <c r="BJ291" s="23" t="s">
        <v>76</v>
      </c>
      <c r="BK291" s="153">
        <f>ROUND(I291*H291,2)</f>
        <v>0</v>
      </c>
      <c r="BL291" s="23" t="s">
        <v>128</v>
      </c>
      <c r="BM291" s="23" t="s">
        <v>565</v>
      </c>
    </row>
    <row r="292" spans="2:65" s="1" customFormat="1" ht="67.5" hidden="1">
      <c r="B292" s="37"/>
      <c r="D292" s="157" t="s">
        <v>130</v>
      </c>
      <c r="F292" s="158" t="s">
        <v>557</v>
      </c>
      <c r="L292" s="37"/>
      <c r="M292" s="156"/>
      <c r="N292" s="38"/>
      <c r="O292" s="38"/>
      <c r="P292" s="38"/>
      <c r="Q292" s="38"/>
      <c r="R292" s="38"/>
      <c r="S292" s="38"/>
      <c r="T292" s="64"/>
      <c r="AT292" s="23" t="s">
        <v>130</v>
      </c>
      <c r="AU292" s="23" t="s">
        <v>78</v>
      </c>
    </row>
    <row r="293" spans="2:65" s="11" customFormat="1">
      <c r="B293" s="159"/>
      <c r="C293" s="390"/>
      <c r="D293" s="391" t="s">
        <v>150</v>
      </c>
      <c r="E293" s="392" t="s">
        <v>5</v>
      </c>
      <c r="F293" s="393" t="s">
        <v>566</v>
      </c>
      <c r="G293" s="390"/>
      <c r="H293" s="394">
        <v>54.978000000000002</v>
      </c>
      <c r="I293" s="423"/>
      <c r="J293" s="390"/>
      <c r="K293" s="390"/>
      <c r="L293" s="159"/>
      <c r="M293" s="160"/>
      <c r="N293" s="161"/>
      <c r="O293" s="161"/>
      <c r="P293" s="161"/>
      <c r="Q293" s="161"/>
      <c r="R293" s="161"/>
      <c r="S293" s="161"/>
      <c r="T293" s="162"/>
      <c r="AT293" s="163" t="s">
        <v>150</v>
      </c>
      <c r="AU293" s="163" t="s">
        <v>78</v>
      </c>
      <c r="AV293" s="11" t="s">
        <v>78</v>
      </c>
      <c r="AW293" s="11" t="s">
        <v>32</v>
      </c>
      <c r="AX293" s="11" t="s">
        <v>76</v>
      </c>
      <c r="AY293" s="163" t="s">
        <v>121</v>
      </c>
    </row>
    <row r="294" spans="2:65" s="1" customFormat="1" ht="31.5" customHeight="1">
      <c r="B294" s="147"/>
      <c r="C294" s="384" t="s">
        <v>567</v>
      </c>
      <c r="D294" s="384" t="s">
        <v>123</v>
      </c>
      <c r="E294" s="385" t="s">
        <v>568</v>
      </c>
      <c r="F294" s="386" t="s">
        <v>569</v>
      </c>
      <c r="G294" s="387" t="s">
        <v>222</v>
      </c>
      <c r="H294" s="388">
        <v>75.852000000000004</v>
      </c>
      <c r="I294" s="148"/>
      <c r="J294" s="389">
        <f>ROUND(I294*H294,2)</f>
        <v>0</v>
      </c>
      <c r="K294" s="386" t="s">
        <v>5</v>
      </c>
      <c r="L294" s="37"/>
      <c r="M294" s="149" t="s">
        <v>5</v>
      </c>
      <c r="N294" s="150" t="s">
        <v>39</v>
      </c>
      <c r="O294" s="151">
        <v>0</v>
      </c>
      <c r="P294" s="151">
        <f>O294*H294</f>
        <v>0</v>
      </c>
      <c r="Q294" s="151">
        <v>0</v>
      </c>
      <c r="R294" s="151">
        <f>Q294*H294</f>
        <v>0</v>
      </c>
      <c r="S294" s="151">
        <v>0</v>
      </c>
      <c r="T294" s="152">
        <f>S294*H294</f>
        <v>0</v>
      </c>
      <c r="AR294" s="23" t="s">
        <v>128</v>
      </c>
      <c r="AT294" s="23" t="s">
        <v>123</v>
      </c>
      <c r="AU294" s="23" t="s">
        <v>78</v>
      </c>
      <c r="AY294" s="23" t="s">
        <v>121</v>
      </c>
      <c r="BE294" s="153">
        <f>IF(N294="základní",J294,0)</f>
        <v>0</v>
      </c>
      <c r="BF294" s="153">
        <f>IF(N294="snížená",J294,0)</f>
        <v>0</v>
      </c>
      <c r="BG294" s="153">
        <f>IF(N294="zákl. přenesená",J294,0)</f>
        <v>0</v>
      </c>
      <c r="BH294" s="153">
        <f>IF(N294="sníž. přenesená",J294,0)</f>
        <v>0</v>
      </c>
      <c r="BI294" s="153">
        <f>IF(N294="nulová",J294,0)</f>
        <v>0</v>
      </c>
      <c r="BJ294" s="23" t="s">
        <v>76</v>
      </c>
      <c r="BK294" s="153">
        <f>ROUND(I294*H294,2)</f>
        <v>0</v>
      </c>
      <c r="BL294" s="23" t="s">
        <v>128</v>
      </c>
      <c r="BM294" s="23" t="s">
        <v>570</v>
      </c>
    </row>
    <row r="295" spans="2:65" s="12" customFormat="1">
      <c r="B295" s="164"/>
      <c r="C295" s="395"/>
      <c r="D295" s="396" t="s">
        <v>150</v>
      </c>
      <c r="E295" s="397" t="s">
        <v>5</v>
      </c>
      <c r="F295" s="398" t="s">
        <v>571</v>
      </c>
      <c r="G295" s="395"/>
      <c r="H295" s="399" t="s">
        <v>5</v>
      </c>
      <c r="I295" s="424"/>
      <c r="J295" s="395"/>
      <c r="K295" s="395"/>
      <c r="L295" s="164"/>
      <c r="M295" s="166"/>
      <c r="N295" s="167"/>
      <c r="O295" s="167"/>
      <c r="P295" s="167"/>
      <c r="Q295" s="167"/>
      <c r="R295" s="167"/>
      <c r="S295" s="167"/>
      <c r="T295" s="168"/>
      <c r="AT295" s="165" t="s">
        <v>150</v>
      </c>
      <c r="AU295" s="165" t="s">
        <v>78</v>
      </c>
      <c r="AV295" s="12" t="s">
        <v>76</v>
      </c>
      <c r="AW295" s="12" t="s">
        <v>32</v>
      </c>
      <c r="AX295" s="12" t="s">
        <v>68</v>
      </c>
      <c r="AY295" s="165" t="s">
        <v>121</v>
      </c>
    </row>
    <row r="296" spans="2:65" s="11" customFormat="1">
      <c r="B296" s="159"/>
      <c r="C296" s="390"/>
      <c r="D296" s="396" t="s">
        <v>150</v>
      </c>
      <c r="E296" s="400" t="s">
        <v>5</v>
      </c>
      <c r="F296" s="401" t="s">
        <v>572</v>
      </c>
      <c r="G296" s="390"/>
      <c r="H296" s="402">
        <v>75.852000000000004</v>
      </c>
      <c r="I296" s="423"/>
      <c r="J296" s="390"/>
      <c r="K296" s="390"/>
      <c r="L296" s="159"/>
      <c r="M296" s="160"/>
      <c r="N296" s="161"/>
      <c r="O296" s="161"/>
      <c r="P296" s="161"/>
      <c r="Q296" s="161"/>
      <c r="R296" s="161"/>
      <c r="S296" s="161"/>
      <c r="T296" s="162"/>
      <c r="AT296" s="163" t="s">
        <v>150</v>
      </c>
      <c r="AU296" s="163" t="s">
        <v>78</v>
      </c>
      <c r="AV296" s="11" t="s">
        <v>78</v>
      </c>
      <c r="AW296" s="11" t="s">
        <v>32</v>
      </c>
      <c r="AX296" s="11" t="s">
        <v>76</v>
      </c>
      <c r="AY296" s="163" t="s">
        <v>121</v>
      </c>
    </row>
    <row r="297" spans="2:65" s="10" customFormat="1" ht="29.85" customHeight="1">
      <c r="B297" s="134"/>
      <c r="C297" s="413"/>
      <c r="D297" s="414" t="s">
        <v>67</v>
      </c>
      <c r="E297" s="415" t="s">
        <v>573</v>
      </c>
      <c r="F297" s="415" t="s">
        <v>574</v>
      </c>
      <c r="G297" s="413"/>
      <c r="H297" s="413"/>
      <c r="I297" s="426"/>
      <c r="J297" s="416">
        <f>BK297</f>
        <v>0</v>
      </c>
      <c r="K297" s="413"/>
      <c r="L297" s="134"/>
      <c r="M297" s="138"/>
      <c r="N297" s="139"/>
      <c r="O297" s="139"/>
      <c r="P297" s="140">
        <f>P298</f>
        <v>519.222802</v>
      </c>
      <c r="Q297" s="139"/>
      <c r="R297" s="140">
        <f>R298</f>
        <v>0</v>
      </c>
      <c r="S297" s="139"/>
      <c r="T297" s="141">
        <f>T298</f>
        <v>0</v>
      </c>
      <c r="AR297" s="135" t="s">
        <v>76</v>
      </c>
      <c r="AT297" s="142" t="s">
        <v>67</v>
      </c>
      <c r="AU297" s="142" t="s">
        <v>76</v>
      </c>
      <c r="AY297" s="135" t="s">
        <v>121</v>
      </c>
      <c r="BK297" s="143">
        <f>BK298</f>
        <v>0</v>
      </c>
    </row>
    <row r="298" spans="2:65" s="1" customFormat="1" ht="31.5" customHeight="1">
      <c r="B298" s="147"/>
      <c r="C298" s="384" t="s">
        <v>575</v>
      </c>
      <c r="D298" s="384" t="s">
        <v>123</v>
      </c>
      <c r="E298" s="385" t="s">
        <v>576</v>
      </c>
      <c r="F298" s="386" t="s">
        <v>577</v>
      </c>
      <c r="G298" s="387" t="s">
        <v>222</v>
      </c>
      <c r="H298" s="388">
        <v>1307.866</v>
      </c>
      <c r="I298" s="148"/>
      <c r="J298" s="389">
        <f>ROUND(I298*H298,2)</f>
        <v>0</v>
      </c>
      <c r="K298" s="386" t="s">
        <v>127</v>
      </c>
      <c r="L298" s="37"/>
      <c r="M298" s="149" t="s">
        <v>5</v>
      </c>
      <c r="N298" s="150" t="s">
        <v>39</v>
      </c>
      <c r="O298" s="151">
        <v>0.39700000000000002</v>
      </c>
      <c r="P298" s="151">
        <f>O298*H298</f>
        <v>519.222802</v>
      </c>
      <c r="Q298" s="151">
        <v>0</v>
      </c>
      <c r="R298" s="151">
        <f>Q298*H298</f>
        <v>0</v>
      </c>
      <c r="S298" s="151">
        <v>0</v>
      </c>
      <c r="T298" s="152">
        <f>S298*H298</f>
        <v>0</v>
      </c>
      <c r="AR298" s="23" t="s">
        <v>128</v>
      </c>
      <c r="AT298" s="23" t="s">
        <v>123</v>
      </c>
      <c r="AU298" s="23" t="s">
        <v>78</v>
      </c>
      <c r="AY298" s="23" t="s">
        <v>121</v>
      </c>
      <c r="BE298" s="153">
        <f>IF(N298="základní",J298,0)</f>
        <v>0</v>
      </c>
      <c r="BF298" s="153">
        <f>IF(N298="snížená",J298,0)</f>
        <v>0</v>
      </c>
      <c r="BG298" s="153">
        <f>IF(N298="zákl. přenesená",J298,0)</f>
        <v>0</v>
      </c>
      <c r="BH298" s="153">
        <f>IF(N298="sníž. přenesená",J298,0)</f>
        <v>0</v>
      </c>
      <c r="BI298" s="153">
        <f>IF(N298="nulová",J298,0)</f>
        <v>0</v>
      </c>
      <c r="BJ298" s="23" t="s">
        <v>76</v>
      </c>
      <c r="BK298" s="153">
        <f>ROUND(I298*H298,2)</f>
        <v>0</v>
      </c>
      <c r="BL298" s="23" t="s">
        <v>128</v>
      </c>
      <c r="BM298" s="23" t="s">
        <v>578</v>
      </c>
    </row>
    <row r="299" spans="2:65" s="10" customFormat="1" ht="37.35" customHeight="1">
      <c r="B299" s="134"/>
      <c r="C299" s="413"/>
      <c r="D299" s="420" t="s">
        <v>67</v>
      </c>
      <c r="E299" s="421" t="s">
        <v>579</v>
      </c>
      <c r="F299" s="421" t="s">
        <v>580</v>
      </c>
      <c r="G299" s="413"/>
      <c r="H299" s="413"/>
      <c r="I299" s="426"/>
      <c r="J299" s="422">
        <f>BK299</f>
        <v>0</v>
      </c>
      <c r="K299" s="413"/>
      <c r="L299" s="134"/>
      <c r="M299" s="138"/>
      <c r="N299" s="139"/>
      <c r="O299" s="139"/>
      <c r="P299" s="140">
        <f>P300+P303+P305+P310</f>
        <v>0</v>
      </c>
      <c r="Q299" s="139"/>
      <c r="R299" s="140">
        <f>R300+R303+R305+R310</f>
        <v>0</v>
      </c>
      <c r="S299" s="139"/>
      <c r="T299" s="141">
        <f>T300+T303+T305+T310</f>
        <v>0</v>
      </c>
      <c r="AR299" s="135" t="s">
        <v>145</v>
      </c>
      <c r="AT299" s="142" t="s">
        <v>67</v>
      </c>
      <c r="AU299" s="142" t="s">
        <v>68</v>
      </c>
      <c r="AY299" s="135" t="s">
        <v>121</v>
      </c>
      <c r="BK299" s="143">
        <f>BK300+BK303+BK305+BK310</f>
        <v>0</v>
      </c>
    </row>
    <row r="300" spans="2:65" s="10" customFormat="1" ht="19.899999999999999" customHeight="1">
      <c r="B300" s="134"/>
      <c r="C300" s="413"/>
      <c r="D300" s="414" t="s">
        <v>67</v>
      </c>
      <c r="E300" s="415" t="s">
        <v>581</v>
      </c>
      <c r="F300" s="415" t="s">
        <v>582</v>
      </c>
      <c r="G300" s="413"/>
      <c r="H300" s="413"/>
      <c r="I300" s="426"/>
      <c r="J300" s="416">
        <f>BK300</f>
        <v>0</v>
      </c>
      <c r="K300" s="413"/>
      <c r="L300" s="134"/>
      <c r="M300" s="138"/>
      <c r="N300" s="139"/>
      <c r="O300" s="139"/>
      <c r="P300" s="140">
        <f>SUM(P301:P302)</f>
        <v>0</v>
      </c>
      <c r="Q300" s="139"/>
      <c r="R300" s="140">
        <f>SUM(R301:R302)</f>
        <v>0</v>
      </c>
      <c r="S300" s="139"/>
      <c r="T300" s="141">
        <f>SUM(T301:T302)</f>
        <v>0</v>
      </c>
      <c r="AR300" s="135" t="s">
        <v>145</v>
      </c>
      <c r="AT300" s="142" t="s">
        <v>67</v>
      </c>
      <c r="AU300" s="142" t="s">
        <v>76</v>
      </c>
      <c r="AY300" s="135" t="s">
        <v>121</v>
      </c>
      <c r="BK300" s="143">
        <f>SUM(BK301:BK302)</f>
        <v>0</v>
      </c>
    </row>
    <row r="301" spans="2:65" s="1" customFormat="1" ht="31.5" customHeight="1">
      <c r="B301" s="147"/>
      <c r="C301" s="384" t="s">
        <v>583</v>
      </c>
      <c r="D301" s="384" t="s">
        <v>123</v>
      </c>
      <c r="E301" s="385" t="s">
        <v>584</v>
      </c>
      <c r="F301" s="386" t="s">
        <v>585</v>
      </c>
      <c r="G301" s="387" t="s">
        <v>586</v>
      </c>
      <c r="H301" s="388">
        <v>1</v>
      </c>
      <c r="I301" s="148"/>
      <c r="J301" s="389">
        <f>ROUND(I301*H301,2)</f>
        <v>0</v>
      </c>
      <c r="K301" s="386" t="s">
        <v>587</v>
      </c>
      <c r="L301" s="37"/>
      <c r="M301" s="149" t="s">
        <v>5</v>
      </c>
      <c r="N301" s="150" t="s">
        <v>39</v>
      </c>
      <c r="O301" s="151">
        <v>0</v>
      </c>
      <c r="P301" s="151">
        <f>O301*H301</f>
        <v>0</v>
      </c>
      <c r="Q301" s="151">
        <v>0</v>
      </c>
      <c r="R301" s="151">
        <f>Q301*H301</f>
        <v>0</v>
      </c>
      <c r="S301" s="151">
        <v>0</v>
      </c>
      <c r="T301" s="152">
        <f>S301*H301</f>
        <v>0</v>
      </c>
      <c r="AR301" s="23" t="s">
        <v>588</v>
      </c>
      <c r="AT301" s="23" t="s">
        <v>123</v>
      </c>
      <c r="AU301" s="23" t="s">
        <v>78</v>
      </c>
      <c r="AY301" s="23" t="s">
        <v>121</v>
      </c>
      <c r="BE301" s="153">
        <f>IF(N301="základní",J301,0)</f>
        <v>0</v>
      </c>
      <c r="BF301" s="153">
        <f>IF(N301="snížená",J301,0)</f>
        <v>0</v>
      </c>
      <c r="BG301" s="153">
        <f>IF(N301="zákl. přenesená",J301,0)</f>
        <v>0</v>
      </c>
      <c r="BH301" s="153">
        <f>IF(N301="sníž. přenesená",J301,0)</f>
        <v>0</v>
      </c>
      <c r="BI301" s="153">
        <f>IF(N301="nulová",J301,0)</f>
        <v>0</v>
      </c>
      <c r="BJ301" s="23" t="s">
        <v>76</v>
      </c>
      <c r="BK301" s="153">
        <f>ROUND(I301*H301,2)</f>
        <v>0</v>
      </c>
      <c r="BL301" s="23" t="s">
        <v>588</v>
      </c>
      <c r="BM301" s="23" t="s">
        <v>589</v>
      </c>
    </row>
    <row r="302" spans="2:65" s="1" customFormat="1" ht="31.5" customHeight="1">
      <c r="B302" s="147"/>
      <c r="C302" s="384" t="s">
        <v>590</v>
      </c>
      <c r="D302" s="384" t="s">
        <v>123</v>
      </c>
      <c r="E302" s="385" t="s">
        <v>591</v>
      </c>
      <c r="F302" s="386" t="s">
        <v>592</v>
      </c>
      <c r="G302" s="387" t="s">
        <v>586</v>
      </c>
      <c r="H302" s="388">
        <v>1</v>
      </c>
      <c r="I302" s="148"/>
      <c r="J302" s="389">
        <f>ROUND(I302*H302,2)</f>
        <v>0</v>
      </c>
      <c r="K302" s="386" t="s">
        <v>587</v>
      </c>
      <c r="L302" s="37"/>
      <c r="M302" s="149" t="s">
        <v>5</v>
      </c>
      <c r="N302" s="150" t="s">
        <v>39</v>
      </c>
      <c r="O302" s="151">
        <v>0</v>
      </c>
      <c r="P302" s="151">
        <f>O302*H302</f>
        <v>0</v>
      </c>
      <c r="Q302" s="151">
        <v>0</v>
      </c>
      <c r="R302" s="151">
        <f>Q302*H302</f>
        <v>0</v>
      </c>
      <c r="S302" s="151">
        <v>0</v>
      </c>
      <c r="T302" s="152">
        <f>S302*H302</f>
        <v>0</v>
      </c>
      <c r="AR302" s="23" t="s">
        <v>588</v>
      </c>
      <c r="AT302" s="23" t="s">
        <v>123</v>
      </c>
      <c r="AU302" s="23" t="s">
        <v>78</v>
      </c>
      <c r="AY302" s="23" t="s">
        <v>121</v>
      </c>
      <c r="BE302" s="153">
        <f>IF(N302="základní",J302,0)</f>
        <v>0</v>
      </c>
      <c r="BF302" s="153">
        <f>IF(N302="snížená",J302,0)</f>
        <v>0</v>
      </c>
      <c r="BG302" s="153">
        <f>IF(N302="zákl. přenesená",J302,0)</f>
        <v>0</v>
      </c>
      <c r="BH302" s="153">
        <f>IF(N302="sníž. přenesená",J302,0)</f>
        <v>0</v>
      </c>
      <c r="BI302" s="153">
        <f>IF(N302="nulová",J302,0)</f>
        <v>0</v>
      </c>
      <c r="BJ302" s="23" t="s">
        <v>76</v>
      </c>
      <c r="BK302" s="153">
        <f>ROUND(I302*H302,2)</f>
        <v>0</v>
      </c>
      <c r="BL302" s="23" t="s">
        <v>588</v>
      </c>
      <c r="BM302" s="23" t="s">
        <v>593</v>
      </c>
    </row>
    <row r="303" spans="2:65" s="10" customFormat="1" ht="29.85" customHeight="1">
      <c r="B303" s="134"/>
      <c r="C303" s="413"/>
      <c r="D303" s="414" t="s">
        <v>67</v>
      </c>
      <c r="E303" s="415" t="s">
        <v>594</v>
      </c>
      <c r="F303" s="415" t="s">
        <v>595</v>
      </c>
      <c r="G303" s="413"/>
      <c r="H303" s="413"/>
      <c r="I303" s="426"/>
      <c r="J303" s="416">
        <f>BK303</f>
        <v>0</v>
      </c>
      <c r="K303" s="413"/>
      <c r="L303" s="134"/>
      <c r="M303" s="138"/>
      <c r="N303" s="139"/>
      <c r="O303" s="139"/>
      <c r="P303" s="140">
        <f>P304</f>
        <v>0</v>
      </c>
      <c r="Q303" s="139"/>
      <c r="R303" s="140">
        <f>R304</f>
        <v>0</v>
      </c>
      <c r="S303" s="139"/>
      <c r="T303" s="141">
        <f>T304</f>
        <v>0</v>
      </c>
      <c r="AR303" s="135" t="s">
        <v>145</v>
      </c>
      <c r="AT303" s="142" t="s">
        <v>67</v>
      </c>
      <c r="AU303" s="142" t="s">
        <v>76</v>
      </c>
      <c r="AY303" s="135" t="s">
        <v>121</v>
      </c>
      <c r="BK303" s="143">
        <f>BK304</f>
        <v>0</v>
      </c>
    </row>
    <row r="304" spans="2:65" s="1" customFormat="1" ht="22.5" customHeight="1">
      <c r="B304" s="147"/>
      <c r="C304" s="384" t="s">
        <v>596</v>
      </c>
      <c r="D304" s="384" t="s">
        <v>123</v>
      </c>
      <c r="E304" s="385" t="s">
        <v>597</v>
      </c>
      <c r="F304" s="386" t="s">
        <v>598</v>
      </c>
      <c r="G304" s="387" t="s">
        <v>586</v>
      </c>
      <c r="H304" s="388">
        <v>1</v>
      </c>
      <c r="I304" s="148"/>
      <c r="J304" s="389">
        <f>ROUND(I304*H304,2)</f>
        <v>0</v>
      </c>
      <c r="K304" s="386" t="s">
        <v>587</v>
      </c>
      <c r="L304" s="37"/>
      <c r="M304" s="149" t="s">
        <v>5</v>
      </c>
      <c r="N304" s="150" t="s">
        <v>39</v>
      </c>
      <c r="O304" s="151">
        <v>0</v>
      </c>
      <c r="P304" s="151">
        <f>O304*H304</f>
        <v>0</v>
      </c>
      <c r="Q304" s="151">
        <v>0</v>
      </c>
      <c r="R304" s="151">
        <f>Q304*H304</f>
        <v>0</v>
      </c>
      <c r="S304" s="151">
        <v>0</v>
      </c>
      <c r="T304" s="152">
        <f>S304*H304</f>
        <v>0</v>
      </c>
      <c r="AR304" s="23" t="s">
        <v>588</v>
      </c>
      <c r="AT304" s="23" t="s">
        <v>123</v>
      </c>
      <c r="AU304" s="23" t="s">
        <v>78</v>
      </c>
      <c r="AY304" s="23" t="s">
        <v>121</v>
      </c>
      <c r="BE304" s="153">
        <f>IF(N304="základní",J304,0)</f>
        <v>0</v>
      </c>
      <c r="BF304" s="153">
        <f>IF(N304="snížená",J304,0)</f>
        <v>0</v>
      </c>
      <c r="BG304" s="153">
        <f>IF(N304="zákl. přenesená",J304,0)</f>
        <v>0</v>
      </c>
      <c r="BH304" s="153">
        <f>IF(N304="sníž. přenesená",J304,0)</f>
        <v>0</v>
      </c>
      <c r="BI304" s="153">
        <f>IF(N304="nulová",J304,0)</f>
        <v>0</v>
      </c>
      <c r="BJ304" s="23" t="s">
        <v>76</v>
      </c>
      <c r="BK304" s="153">
        <f>ROUND(I304*H304,2)</f>
        <v>0</v>
      </c>
      <c r="BL304" s="23" t="s">
        <v>588</v>
      </c>
      <c r="BM304" s="23" t="s">
        <v>599</v>
      </c>
    </row>
    <row r="305" spans="2:65" s="10" customFormat="1" ht="29.85" customHeight="1">
      <c r="B305" s="134"/>
      <c r="C305" s="413"/>
      <c r="D305" s="414" t="s">
        <v>67</v>
      </c>
      <c r="E305" s="415" t="s">
        <v>600</v>
      </c>
      <c r="F305" s="415" t="s">
        <v>601</v>
      </c>
      <c r="G305" s="413"/>
      <c r="H305" s="413"/>
      <c r="I305" s="426"/>
      <c r="J305" s="416">
        <f>BK305</f>
        <v>0</v>
      </c>
      <c r="K305" s="413"/>
      <c r="L305" s="134"/>
      <c r="M305" s="138"/>
      <c r="N305" s="139"/>
      <c r="O305" s="139"/>
      <c r="P305" s="140">
        <f>SUM(P306:P309)</f>
        <v>0</v>
      </c>
      <c r="Q305" s="139"/>
      <c r="R305" s="140">
        <f>SUM(R306:R309)</f>
        <v>0</v>
      </c>
      <c r="S305" s="139"/>
      <c r="T305" s="141">
        <f>SUM(T306:T309)</f>
        <v>0</v>
      </c>
      <c r="AR305" s="135" t="s">
        <v>145</v>
      </c>
      <c r="AT305" s="142" t="s">
        <v>67</v>
      </c>
      <c r="AU305" s="142" t="s">
        <v>76</v>
      </c>
      <c r="AY305" s="135" t="s">
        <v>121</v>
      </c>
      <c r="BK305" s="143">
        <f>SUM(BK306:BK309)</f>
        <v>0</v>
      </c>
    </row>
    <row r="306" spans="2:65" s="1" customFormat="1" ht="22.5" customHeight="1">
      <c r="B306" s="147"/>
      <c r="C306" s="384" t="s">
        <v>602</v>
      </c>
      <c r="D306" s="384" t="s">
        <v>123</v>
      </c>
      <c r="E306" s="385" t="s">
        <v>603</v>
      </c>
      <c r="F306" s="386" t="s">
        <v>604</v>
      </c>
      <c r="G306" s="387" t="s">
        <v>586</v>
      </c>
      <c r="H306" s="388">
        <v>1</v>
      </c>
      <c r="I306" s="148"/>
      <c r="J306" s="389">
        <f>ROUND(I306*H306,2)</f>
        <v>0</v>
      </c>
      <c r="K306" s="386" t="s">
        <v>587</v>
      </c>
      <c r="L306" s="37"/>
      <c r="M306" s="149" t="s">
        <v>5</v>
      </c>
      <c r="N306" s="150" t="s">
        <v>39</v>
      </c>
      <c r="O306" s="151">
        <v>0</v>
      </c>
      <c r="P306" s="151">
        <f>O306*H306</f>
        <v>0</v>
      </c>
      <c r="Q306" s="151">
        <v>0</v>
      </c>
      <c r="R306" s="151">
        <f>Q306*H306</f>
        <v>0</v>
      </c>
      <c r="S306" s="151">
        <v>0</v>
      </c>
      <c r="T306" s="152">
        <f>S306*H306</f>
        <v>0</v>
      </c>
      <c r="AR306" s="23" t="s">
        <v>588</v>
      </c>
      <c r="AT306" s="23" t="s">
        <v>123</v>
      </c>
      <c r="AU306" s="23" t="s">
        <v>78</v>
      </c>
      <c r="AY306" s="23" t="s">
        <v>121</v>
      </c>
      <c r="BE306" s="153">
        <f>IF(N306="základní",J306,0)</f>
        <v>0</v>
      </c>
      <c r="BF306" s="153">
        <f>IF(N306="snížená",J306,0)</f>
        <v>0</v>
      </c>
      <c r="BG306" s="153">
        <f>IF(N306="zákl. přenesená",J306,0)</f>
        <v>0</v>
      </c>
      <c r="BH306" s="153">
        <f>IF(N306="sníž. přenesená",J306,0)</f>
        <v>0</v>
      </c>
      <c r="BI306" s="153">
        <f>IF(N306="nulová",J306,0)</f>
        <v>0</v>
      </c>
      <c r="BJ306" s="23" t="s">
        <v>76</v>
      </c>
      <c r="BK306" s="153">
        <f>ROUND(I306*H306,2)</f>
        <v>0</v>
      </c>
      <c r="BL306" s="23" t="s">
        <v>588</v>
      </c>
      <c r="BM306" s="23" t="s">
        <v>605</v>
      </c>
    </row>
    <row r="307" spans="2:65" s="1" customFormat="1" ht="22.5" customHeight="1">
      <c r="B307" s="147"/>
      <c r="C307" s="384" t="s">
        <v>606</v>
      </c>
      <c r="D307" s="384" t="s">
        <v>123</v>
      </c>
      <c r="E307" s="385" t="s">
        <v>607</v>
      </c>
      <c r="F307" s="386" t="s">
        <v>608</v>
      </c>
      <c r="G307" s="387" t="s">
        <v>586</v>
      </c>
      <c r="H307" s="388">
        <v>1</v>
      </c>
      <c r="I307" s="148"/>
      <c r="J307" s="389">
        <f>ROUND(I307*H307,2)</f>
        <v>0</v>
      </c>
      <c r="K307" s="386" t="s">
        <v>127</v>
      </c>
      <c r="L307" s="37"/>
      <c r="M307" s="149" t="s">
        <v>5</v>
      </c>
      <c r="N307" s="150" t="s">
        <v>39</v>
      </c>
      <c r="O307" s="151">
        <v>0</v>
      </c>
      <c r="P307" s="151">
        <f>O307*H307</f>
        <v>0</v>
      </c>
      <c r="Q307" s="151">
        <v>0</v>
      </c>
      <c r="R307" s="151">
        <f>Q307*H307</f>
        <v>0</v>
      </c>
      <c r="S307" s="151">
        <v>0</v>
      </c>
      <c r="T307" s="152">
        <f>S307*H307</f>
        <v>0</v>
      </c>
      <c r="AR307" s="23" t="s">
        <v>588</v>
      </c>
      <c r="AT307" s="23" t="s">
        <v>123</v>
      </c>
      <c r="AU307" s="23" t="s">
        <v>78</v>
      </c>
      <c r="AY307" s="23" t="s">
        <v>121</v>
      </c>
      <c r="BE307" s="153">
        <f>IF(N307="základní",J307,0)</f>
        <v>0</v>
      </c>
      <c r="BF307" s="153">
        <f>IF(N307="snížená",J307,0)</f>
        <v>0</v>
      </c>
      <c r="BG307" s="153">
        <f>IF(N307="zákl. přenesená",J307,0)</f>
        <v>0</v>
      </c>
      <c r="BH307" s="153">
        <f>IF(N307="sníž. přenesená",J307,0)</f>
        <v>0</v>
      </c>
      <c r="BI307" s="153">
        <f>IF(N307="nulová",J307,0)</f>
        <v>0</v>
      </c>
      <c r="BJ307" s="23" t="s">
        <v>76</v>
      </c>
      <c r="BK307" s="153">
        <f>ROUND(I307*H307,2)</f>
        <v>0</v>
      </c>
      <c r="BL307" s="23" t="s">
        <v>588</v>
      </c>
      <c r="BM307" s="23" t="s">
        <v>609</v>
      </c>
    </row>
    <row r="308" spans="2:65" s="12" customFormat="1">
      <c r="B308" s="164"/>
      <c r="C308" s="395"/>
      <c r="D308" s="396" t="s">
        <v>150</v>
      </c>
      <c r="E308" s="397" t="s">
        <v>5</v>
      </c>
      <c r="F308" s="398" t="s">
        <v>610</v>
      </c>
      <c r="G308" s="395"/>
      <c r="H308" s="399" t="s">
        <v>5</v>
      </c>
      <c r="I308" s="424"/>
      <c r="J308" s="395"/>
      <c r="K308" s="395"/>
      <c r="L308" s="164"/>
      <c r="M308" s="166"/>
      <c r="N308" s="167"/>
      <c r="O308" s="167"/>
      <c r="P308" s="167"/>
      <c r="Q308" s="167"/>
      <c r="R308" s="167"/>
      <c r="S308" s="167"/>
      <c r="T308" s="168"/>
      <c r="AT308" s="165" t="s">
        <v>150</v>
      </c>
      <c r="AU308" s="165" t="s">
        <v>78</v>
      </c>
      <c r="AV308" s="12" t="s">
        <v>76</v>
      </c>
      <c r="AW308" s="12" t="s">
        <v>32</v>
      </c>
      <c r="AX308" s="12" t="s">
        <v>68</v>
      </c>
      <c r="AY308" s="165" t="s">
        <v>121</v>
      </c>
    </row>
    <row r="309" spans="2:65" s="11" customFormat="1">
      <c r="B309" s="159"/>
      <c r="C309" s="390"/>
      <c r="D309" s="396" t="s">
        <v>150</v>
      </c>
      <c r="E309" s="400" t="s">
        <v>5</v>
      </c>
      <c r="F309" s="401" t="s">
        <v>76</v>
      </c>
      <c r="G309" s="390"/>
      <c r="H309" s="402">
        <v>1</v>
      </c>
      <c r="I309" s="423"/>
      <c r="J309" s="390"/>
      <c r="K309" s="390"/>
      <c r="L309" s="159"/>
      <c r="M309" s="160"/>
      <c r="N309" s="161"/>
      <c r="O309" s="161"/>
      <c r="P309" s="161"/>
      <c r="Q309" s="161"/>
      <c r="R309" s="161"/>
      <c r="S309" s="161"/>
      <c r="T309" s="162"/>
      <c r="AT309" s="163" t="s">
        <v>150</v>
      </c>
      <c r="AU309" s="163" t="s">
        <v>78</v>
      </c>
      <c r="AV309" s="11" t="s">
        <v>78</v>
      </c>
      <c r="AW309" s="11" t="s">
        <v>32</v>
      </c>
      <c r="AX309" s="11" t="s">
        <v>76</v>
      </c>
      <c r="AY309" s="163" t="s">
        <v>121</v>
      </c>
    </row>
    <row r="310" spans="2:65" s="10" customFormat="1" ht="29.85" customHeight="1">
      <c r="B310" s="134"/>
      <c r="C310" s="413"/>
      <c r="D310" s="414" t="s">
        <v>67</v>
      </c>
      <c r="E310" s="415" t="s">
        <v>611</v>
      </c>
      <c r="F310" s="415" t="s">
        <v>612</v>
      </c>
      <c r="G310" s="413"/>
      <c r="H310" s="413"/>
      <c r="I310" s="426"/>
      <c r="J310" s="416">
        <f>BK310</f>
        <v>0</v>
      </c>
      <c r="K310" s="413"/>
      <c r="L310" s="134"/>
      <c r="M310" s="138"/>
      <c r="N310" s="139"/>
      <c r="O310" s="139"/>
      <c r="P310" s="140">
        <f>SUM(P311:P315)</f>
        <v>0</v>
      </c>
      <c r="Q310" s="139"/>
      <c r="R310" s="140">
        <f>SUM(R311:R315)</f>
        <v>0</v>
      </c>
      <c r="S310" s="139"/>
      <c r="T310" s="141">
        <f>SUM(T311:T315)</f>
        <v>0</v>
      </c>
      <c r="AR310" s="135" t="s">
        <v>145</v>
      </c>
      <c r="AT310" s="142" t="s">
        <v>67</v>
      </c>
      <c r="AU310" s="142" t="s">
        <v>76</v>
      </c>
      <c r="AY310" s="135" t="s">
        <v>121</v>
      </c>
      <c r="BK310" s="143">
        <f>SUM(BK311:BK315)</f>
        <v>0</v>
      </c>
    </row>
    <row r="311" spans="2:65" s="1" customFormat="1" ht="22.5" customHeight="1">
      <c r="B311" s="147"/>
      <c r="C311" s="384" t="s">
        <v>613</v>
      </c>
      <c r="D311" s="384" t="s">
        <v>123</v>
      </c>
      <c r="E311" s="385" t="s">
        <v>614</v>
      </c>
      <c r="F311" s="386" t="s">
        <v>615</v>
      </c>
      <c r="G311" s="387" t="s">
        <v>586</v>
      </c>
      <c r="H311" s="388">
        <v>1</v>
      </c>
      <c r="I311" s="148"/>
      <c r="J311" s="389">
        <f>ROUND(I311*H311,2)</f>
        <v>0</v>
      </c>
      <c r="K311" s="386" t="s">
        <v>587</v>
      </c>
      <c r="L311" s="37"/>
      <c r="M311" s="149" t="s">
        <v>5</v>
      </c>
      <c r="N311" s="150" t="s">
        <v>39</v>
      </c>
      <c r="O311" s="151">
        <v>0</v>
      </c>
      <c r="P311" s="151">
        <f>O311*H311</f>
        <v>0</v>
      </c>
      <c r="Q311" s="151">
        <v>0</v>
      </c>
      <c r="R311" s="151">
        <f>Q311*H311</f>
        <v>0</v>
      </c>
      <c r="S311" s="151">
        <v>0</v>
      </c>
      <c r="T311" s="152">
        <f>S311*H311</f>
        <v>0</v>
      </c>
      <c r="AR311" s="23" t="s">
        <v>588</v>
      </c>
      <c r="AT311" s="23" t="s">
        <v>123</v>
      </c>
      <c r="AU311" s="23" t="s">
        <v>78</v>
      </c>
      <c r="AY311" s="23" t="s">
        <v>121</v>
      </c>
      <c r="BE311" s="153">
        <f>IF(N311="základní",J311,0)</f>
        <v>0</v>
      </c>
      <c r="BF311" s="153">
        <f>IF(N311="snížená",J311,0)</f>
        <v>0</v>
      </c>
      <c r="BG311" s="153">
        <f>IF(N311="zákl. přenesená",J311,0)</f>
        <v>0</v>
      </c>
      <c r="BH311" s="153">
        <f>IF(N311="sníž. přenesená",J311,0)</f>
        <v>0</v>
      </c>
      <c r="BI311" s="153">
        <f>IF(N311="nulová",J311,0)</f>
        <v>0</v>
      </c>
      <c r="BJ311" s="23" t="s">
        <v>76</v>
      </c>
      <c r="BK311" s="153">
        <f>ROUND(I311*H311,2)</f>
        <v>0</v>
      </c>
      <c r="BL311" s="23" t="s">
        <v>588</v>
      </c>
      <c r="BM311" s="23" t="s">
        <v>616</v>
      </c>
    </row>
    <row r="312" spans="2:65" s="12" customFormat="1">
      <c r="B312" s="164"/>
      <c r="C312" s="395"/>
      <c r="D312" s="396" t="s">
        <v>150</v>
      </c>
      <c r="E312" s="397" t="s">
        <v>5</v>
      </c>
      <c r="F312" s="398" t="s">
        <v>617</v>
      </c>
      <c r="G312" s="395"/>
      <c r="H312" s="399" t="s">
        <v>5</v>
      </c>
      <c r="I312" s="424"/>
      <c r="J312" s="395"/>
      <c r="K312" s="395"/>
      <c r="L312" s="164"/>
      <c r="M312" s="166"/>
      <c r="N312" s="167"/>
      <c r="O312" s="167"/>
      <c r="P312" s="167"/>
      <c r="Q312" s="167"/>
      <c r="R312" s="167"/>
      <c r="S312" s="167"/>
      <c r="T312" s="168"/>
      <c r="AT312" s="165" t="s">
        <v>150</v>
      </c>
      <c r="AU312" s="165" t="s">
        <v>78</v>
      </c>
      <c r="AV312" s="12" t="s">
        <v>76</v>
      </c>
      <c r="AW312" s="12" t="s">
        <v>32</v>
      </c>
      <c r="AX312" s="12" t="s">
        <v>68</v>
      </c>
      <c r="AY312" s="165" t="s">
        <v>121</v>
      </c>
    </row>
    <row r="313" spans="2:65" s="12" customFormat="1">
      <c r="B313" s="164"/>
      <c r="C313" s="395"/>
      <c r="D313" s="396" t="s">
        <v>150</v>
      </c>
      <c r="E313" s="397" t="s">
        <v>5</v>
      </c>
      <c r="F313" s="398" t="s">
        <v>618</v>
      </c>
      <c r="G313" s="395"/>
      <c r="H313" s="399" t="s">
        <v>5</v>
      </c>
      <c r="I313" s="424"/>
      <c r="J313" s="395"/>
      <c r="K313" s="395"/>
      <c r="L313" s="164"/>
      <c r="M313" s="166"/>
      <c r="N313" s="167"/>
      <c r="O313" s="167"/>
      <c r="P313" s="167"/>
      <c r="Q313" s="167"/>
      <c r="R313" s="167"/>
      <c r="S313" s="167"/>
      <c r="T313" s="168"/>
      <c r="AT313" s="165" t="s">
        <v>150</v>
      </c>
      <c r="AU313" s="165" t="s">
        <v>78</v>
      </c>
      <c r="AV313" s="12" t="s">
        <v>76</v>
      </c>
      <c r="AW313" s="12" t="s">
        <v>32</v>
      </c>
      <c r="AX313" s="12" t="s">
        <v>68</v>
      </c>
      <c r="AY313" s="165" t="s">
        <v>121</v>
      </c>
    </row>
    <row r="314" spans="2:65" s="12" customFormat="1">
      <c r="B314" s="164"/>
      <c r="C314" s="395"/>
      <c r="D314" s="396" t="s">
        <v>150</v>
      </c>
      <c r="E314" s="397" t="s">
        <v>5</v>
      </c>
      <c r="F314" s="398" t="s">
        <v>619</v>
      </c>
      <c r="G314" s="395"/>
      <c r="H314" s="399" t="s">
        <v>5</v>
      </c>
      <c r="I314" s="424"/>
      <c r="J314" s="395"/>
      <c r="K314" s="395"/>
      <c r="L314" s="164"/>
      <c r="M314" s="166"/>
      <c r="N314" s="167"/>
      <c r="O314" s="167"/>
      <c r="P314" s="167"/>
      <c r="Q314" s="167"/>
      <c r="R314" s="167"/>
      <c r="S314" s="167"/>
      <c r="T314" s="168"/>
      <c r="AT314" s="165" t="s">
        <v>150</v>
      </c>
      <c r="AU314" s="165" t="s">
        <v>78</v>
      </c>
      <c r="AV314" s="12" t="s">
        <v>76</v>
      </c>
      <c r="AW314" s="12" t="s">
        <v>32</v>
      </c>
      <c r="AX314" s="12" t="s">
        <v>68</v>
      </c>
      <c r="AY314" s="165" t="s">
        <v>121</v>
      </c>
    </row>
    <row r="315" spans="2:65" s="11" customFormat="1">
      <c r="B315" s="159"/>
      <c r="C315" s="390"/>
      <c r="D315" s="396" t="s">
        <v>150</v>
      </c>
      <c r="E315" s="400" t="s">
        <v>5</v>
      </c>
      <c r="F315" s="401" t="s">
        <v>76</v>
      </c>
      <c r="G315" s="390"/>
      <c r="H315" s="402">
        <v>1</v>
      </c>
      <c r="I315" s="423"/>
      <c r="J315" s="390"/>
      <c r="K315" s="390"/>
      <c r="L315" s="159"/>
      <c r="M315" s="178"/>
      <c r="N315" s="179"/>
      <c r="O315" s="179"/>
      <c r="P315" s="179"/>
      <c r="Q315" s="179"/>
      <c r="R315" s="179"/>
      <c r="S315" s="179"/>
      <c r="T315" s="180"/>
      <c r="AT315" s="163" t="s">
        <v>150</v>
      </c>
      <c r="AU315" s="163" t="s">
        <v>78</v>
      </c>
      <c r="AV315" s="11" t="s">
        <v>78</v>
      </c>
      <c r="AW315" s="11" t="s">
        <v>32</v>
      </c>
      <c r="AX315" s="11" t="s">
        <v>76</v>
      </c>
      <c r="AY315" s="163" t="s">
        <v>121</v>
      </c>
    </row>
    <row r="316" spans="2:65" s="1" customFormat="1" ht="6.95" customHeight="1">
      <c r="B316" s="51"/>
      <c r="C316" s="52"/>
      <c r="D316" s="52"/>
      <c r="E316" s="52"/>
      <c r="F316" s="52"/>
      <c r="G316" s="52"/>
      <c r="H316" s="52"/>
      <c r="I316" s="428"/>
      <c r="J316" s="52"/>
      <c r="K316" s="52"/>
      <c r="L316" s="37"/>
    </row>
  </sheetData>
  <sheetProtection password="CAA1" sheet="1" objects="1" scenarios="1"/>
  <autoFilter ref="C88:K315">
    <filterColumn colId="1">
      <filters blank="1">
        <filter val="D"/>
        <filter val="K"/>
        <filter val="M"/>
        <filter val="P"/>
        <filter val="VV"/>
      </filters>
    </filterColumn>
  </autoFilter>
  <mergeCells count="9">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tabColor rgb="FFFF9966"/>
    <outlinePr summaryBelow="0"/>
  </sheetPr>
  <dimension ref="A1:BH5000"/>
  <sheetViews>
    <sheetView workbookViewId="0">
      <selection activeCell="C2" sqref="C2:G2"/>
    </sheetView>
  </sheetViews>
  <sheetFormatPr defaultRowHeight="12.75" outlineLevelRow="1"/>
  <cols>
    <col min="1" max="1" width="5" style="269" customWidth="1"/>
    <col min="2" max="2" width="13.6640625" style="271" customWidth="1"/>
    <col min="3" max="3" width="50.1640625" style="271" customWidth="1"/>
    <col min="4" max="4" width="5.33203125" style="270" customWidth="1"/>
    <col min="5" max="5" width="12.33203125" style="269" customWidth="1"/>
    <col min="6" max="6" width="11.5" style="269" customWidth="1"/>
    <col min="7" max="7" width="12" style="269" customWidth="1"/>
    <col min="8" max="14" width="0" style="269" hidden="1" customWidth="1"/>
    <col min="15" max="16384" width="9.33203125" style="269"/>
  </cols>
  <sheetData>
    <row r="1" spans="1:60" ht="25.5" customHeight="1" thickBot="1">
      <c r="A1" s="359" t="s">
        <v>972</v>
      </c>
      <c r="B1" s="359"/>
      <c r="C1" s="360"/>
      <c r="D1" s="359"/>
      <c r="E1" s="359"/>
      <c r="F1" s="359"/>
      <c r="G1" s="359"/>
    </row>
    <row r="2" spans="1:60" ht="13.5" thickTop="1">
      <c r="A2" s="307" t="s">
        <v>971</v>
      </c>
      <c r="B2" s="306" t="s">
        <v>970</v>
      </c>
      <c r="C2" s="361" t="s">
        <v>969</v>
      </c>
      <c r="D2" s="362"/>
      <c r="E2" s="362"/>
      <c r="F2" s="362"/>
      <c r="G2" s="363"/>
    </row>
    <row r="3" spans="1:60">
      <c r="A3" s="305" t="s">
        <v>968</v>
      </c>
      <c r="B3" s="304" t="s">
        <v>965</v>
      </c>
      <c r="C3" s="364" t="s">
        <v>967</v>
      </c>
      <c r="D3" s="365"/>
      <c r="E3" s="365"/>
      <c r="F3" s="365"/>
      <c r="G3" s="366"/>
    </row>
    <row r="4" spans="1:60" ht="13.5" thickBot="1">
      <c r="A4" s="303" t="s">
        <v>966</v>
      </c>
      <c r="B4" s="302" t="s">
        <v>965</v>
      </c>
      <c r="C4" s="367" t="s">
        <v>964</v>
      </c>
      <c r="D4" s="368"/>
      <c r="E4" s="368"/>
      <c r="F4" s="368"/>
      <c r="G4" s="369"/>
    </row>
    <row r="5" spans="1:60" ht="14.25" thickTop="1" thickBot="1">
      <c r="C5" s="301"/>
    </row>
    <row r="6" spans="1:60" ht="14.25" thickTop="1" thickBot="1">
      <c r="A6" s="300" t="s">
        <v>963</v>
      </c>
      <c r="B6" s="299" t="s">
        <v>962</v>
      </c>
      <c r="C6" s="298" t="s">
        <v>961</v>
      </c>
      <c r="D6" s="297" t="s">
        <v>108</v>
      </c>
      <c r="E6" s="296" t="s">
        <v>960</v>
      </c>
      <c r="F6" s="296" t="s">
        <v>959</v>
      </c>
      <c r="G6" s="295" t="s">
        <v>958</v>
      </c>
    </row>
    <row r="7" spans="1:60">
      <c r="A7" s="294" t="s">
        <v>865</v>
      </c>
      <c r="B7" s="293" t="s">
        <v>957</v>
      </c>
      <c r="C7" s="292" t="s">
        <v>956</v>
      </c>
      <c r="D7" s="291"/>
      <c r="E7" s="290"/>
      <c r="F7" s="370">
        <f>SUM(G8:G52)</f>
        <v>0</v>
      </c>
      <c r="G7" s="371"/>
    </row>
    <row r="8" spans="1:60" outlineLevel="1">
      <c r="A8" s="284">
        <v>1</v>
      </c>
      <c r="B8" s="283" t="s">
        <v>954</v>
      </c>
      <c r="C8" s="282" t="s">
        <v>955</v>
      </c>
      <c r="D8" s="281" t="s">
        <v>163</v>
      </c>
      <c r="E8" s="280">
        <v>20</v>
      </c>
      <c r="F8" s="429"/>
      <c r="G8" s="279">
        <f t="shared" ref="G8:G52" si="0">E8*F8</f>
        <v>0</v>
      </c>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row>
    <row r="9" spans="1:60" outlineLevel="1">
      <c r="A9" s="284">
        <v>2</v>
      </c>
      <c r="B9" s="283" t="s">
        <v>954</v>
      </c>
      <c r="C9" s="282" t="s">
        <v>953</v>
      </c>
      <c r="D9" s="281" t="s">
        <v>163</v>
      </c>
      <c r="E9" s="280">
        <v>101</v>
      </c>
      <c r="F9" s="429"/>
      <c r="G9" s="279">
        <f t="shared" si="0"/>
        <v>0</v>
      </c>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row>
    <row r="10" spans="1:60" outlineLevel="1">
      <c r="A10" s="284">
        <v>3</v>
      </c>
      <c r="B10" s="283" t="s">
        <v>952</v>
      </c>
      <c r="C10" s="282" t="s">
        <v>951</v>
      </c>
      <c r="D10" s="281" t="s">
        <v>126</v>
      </c>
      <c r="E10" s="280">
        <v>3</v>
      </c>
      <c r="F10" s="429"/>
      <c r="G10" s="279">
        <f t="shared" si="0"/>
        <v>0</v>
      </c>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row>
    <row r="11" spans="1:60" outlineLevel="1">
      <c r="A11" s="284">
        <v>4</v>
      </c>
      <c r="B11" s="283" t="s">
        <v>950</v>
      </c>
      <c r="C11" s="282" t="s">
        <v>949</v>
      </c>
      <c r="D11" s="281" t="s">
        <v>126</v>
      </c>
      <c r="E11" s="280">
        <v>6</v>
      </c>
      <c r="F11" s="429"/>
      <c r="G11" s="279">
        <f t="shared" si="0"/>
        <v>0</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row>
    <row r="12" spans="1:60" outlineLevel="1">
      <c r="A12" s="284">
        <v>5</v>
      </c>
      <c r="B12" s="283" t="s">
        <v>948</v>
      </c>
      <c r="C12" s="282" t="s">
        <v>947</v>
      </c>
      <c r="D12" s="281" t="s">
        <v>126</v>
      </c>
      <c r="E12" s="280">
        <v>5</v>
      </c>
      <c r="F12" s="429"/>
      <c r="G12" s="279">
        <f t="shared" si="0"/>
        <v>0</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row>
    <row r="13" spans="1:60" outlineLevel="1">
      <c r="A13" s="284">
        <v>6</v>
      </c>
      <c r="B13" s="283" t="s">
        <v>945</v>
      </c>
      <c r="C13" s="282" t="s">
        <v>946</v>
      </c>
      <c r="D13" s="281" t="s">
        <v>126</v>
      </c>
      <c r="E13" s="280">
        <v>3</v>
      </c>
      <c r="F13" s="429"/>
      <c r="G13" s="279">
        <f t="shared" si="0"/>
        <v>0</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row>
    <row r="14" spans="1:60" outlineLevel="1">
      <c r="A14" s="284">
        <v>7</v>
      </c>
      <c r="B14" s="283" t="s">
        <v>945</v>
      </c>
      <c r="C14" s="282" t="s">
        <v>944</v>
      </c>
      <c r="D14" s="281" t="s">
        <v>126</v>
      </c>
      <c r="E14" s="280">
        <v>3</v>
      </c>
      <c r="F14" s="429"/>
      <c r="G14" s="279">
        <f t="shared" si="0"/>
        <v>0</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row>
    <row r="15" spans="1:60" outlineLevel="1">
      <c r="A15" s="284">
        <v>8</v>
      </c>
      <c r="B15" s="283" t="s">
        <v>943</v>
      </c>
      <c r="C15" s="282" t="s">
        <v>942</v>
      </c>
      <c r="D15" s="281" t="s">
        <v>126</v>
      </c>
      <c r="E15" s="280">
        <v>1</v>
      </c>
      <c r="F15" s="429"/>
      <c r="G15" s="279">
        <f t="shared" si="0"/>
        <v>0</v>
      </c>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row>
    <row r="16" spans="1:60" outlineLevel="1">
      <c r="A16" s="284">
        <v>9</v>
      </c>
      <c r="B16" s="283" t="s">
        <v>941</v>
      </c>
      <c r="C16" s="282" t="s">
        <v>940</v>
      </c>
      <c r="D16" s="281" t="s">
        <v>126</v>
      </c>
      <c r="E16" s="280">
        <v>3</v>
      </c>
      <c r="F16" s="429"/>
      <c r="G16" s="279">
        <f t="shared" si="0"/>
        <v>0</v>
      </c>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row>
    <row r="17" spans="1:60" ht="22.5" outlineLevel="1">
      <c r="A17" s="284">
        <v>10</v>
      </c>
      <c r="B17" s="283" t="s">
        <v>939</v>
      </c>
      <c r="C17" s="282" t="s">
        <v>938</v>
      </c>
      <c r="D17" s="281" t="s">
        <v>126</v>
      </c>
      <c r="E17" s="280">
        <v>1</v>
      </c>
      <c r="F17" s="429"/>
      <c r="G17" s="279">
        <f t="shared" si="0"/>
        <v>0</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row>
    <row r="18" spans="1:60" ht="22.5" outlineLevel="1">
      <c r="A18" s="284">
        <v>11</v>
      </c>
      <c r="B18" s="283" t="s">
        <v>937</v>
      </c>
      <c r="C18" s="282" t="s">
        <v>936</v>
      </c>
      <c r="D18" s="281" t="s">
        <v>126</v>
      </c>
      <c r="E18" s="280">
        <v>1</v>
      </c>
      <c r="F18" s="429"/>
      <c r="G18" s="279">
        <f t="shared" si="0"/>
        <v>0</v>
      </c>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row>
    <row r="19" spans="1:60" ht="22.5" outlineLevel="1">
      <c r="A19" s="284">
        <v>12</v>
      </c>
      <c r="B19" s="283" t="s">
        <v>935</v>
      </c>
      <c r="C19" s="282" t="s">
        <v>934</v>
      </c>
      <c r="D19" s="281" t="s">
        <v>126</v>
      </c>
      <c r="E19" s="280">
        <v>1</v>
      </c>
      <c r="F19" s="429"/>
      <c r="G19" s="279">
        <f t="shared" si="0"/>
        <v>0</v>
      </c>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row>
    <row r="20" spans="1:60" outlineLevel="1">
      <c r="A20" s="284">
        <v>13</v>
      </c>
      <c r="B20" s="283" t="s">
        <v>933</v>
      </c>
      <c r="C20" s="282" t="s">
        <v>932</v>
      </c>
      <c r="D20" s="281" t="s">
        <v>126</v>
      </c>
      <c r="E20" s="280">
        <v>4</v>
      </c>
      <c r="F20" s="429"/>
      <c r="G20" s="279">
        <f t="shared" si="0"/>
        <v>0</v>
      </c>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row>
    <row r="21" spans="1:60" outlineLevel="1">
      <c r="A21" s="284">
        <v>14</v>
      </c>
      <c r="B21" s="283" t="s">
        <v>931</v>
      </c>
      <c r="C21" s="282" t="s">
        <v>930</v>
      </c>
      <c r="D21" s="281" t="s">
        <v>126</v>
      </c>
      <c r="E21" s="280">
        <v>1</v>
      </c>
      <c r="F21" s="429"/>
      <c r="G21" s="279">
        <f t="shared" si="0"/>
        <v>0</v>
      </c>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row>
    <row r="22" spans="1:60" outlineLevel="1">
      <c r="A22" s="284">
        <v>15</v>
      </c>
      <c r="B22" s="283" t="s">
        <v>929</v>
      </c>
      <c r="C22" s="282" t="s">
        <v>928</v>
      </c>
      <c r="D22" s="281" t="s">
        <v>804</v>
      </c>
      <c r="E22" s="280">
        <v>5</v>
      </c>
      <c r="F22" s="429"/>
      <c r="G22" s="279">
        <f t="shared" si="0"/>
        <v>0</v>
      </c>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row>
    <row r="23" spans="1:60" ht="22.5" outlineLevel="1">
      <c r="A23" s="284">
        <v>16</v>
      </c>
      <c r="B23" s="283" t="s">
        <v>927</v>
      </c>
      <c r="C23" s="282" t="s">
        <v>926</v>
      </c>
      <c r="D23" s="281" t="s">
        <v>163</v>
      </c>
      <c r="E23" s="280">
        <v>122</v>
      </c>
      <c r="F23" s="429"/>
      <c r="G23" s="279">
        <f t="shared" si="0"/>
        <v>0</v>
      </c>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row>
    <row r="24" spans="1:60" ht="22.5" outlineLevel="1">
      <c r="A24" s="284">
        <v>17</v>
      </c>
      <c r="B24" s="283" t="s">
        <v>925</v>
      </c>
      <c r="C24" s="282" t="s">
        <v>924</v>
      </c>
      <c r="D24" s="281" t="s">
        <v>126</v>
      </c>
      <c r="E24" s="280">
        <v>18</v>
      </c>
      <c r="F24" s="429"/>
      <c r="G24" s="279">
        <f t="shared" si="0"/>
        <v>0</v>
      </c>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row>
    <row r="25" spans="1:60" outlineLevel="1">
      <c r="A25" s="284">
        <v>18</v>
      </c>
      <c r="B25" s="283" t="s">
        <v>923</v>
      </c>
      <c r="C25" s="282" t="s">
        <v>922</v>
      </c>
      <c r="D25" s="281" t="s">
        <v>126</v>
      </c>
      <c r="E25" s="280">
        <v>3</v>
      </c>
      <c r="F25" s="429"/>
      <c r="G25" s="279">
        <f t="shared" si="0"/>
        <v>0</v>
      </c>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row>
    <row r="26" spans="1:60" outlineLevel="1">
      <c r="A26" s="284">
        <v>19</v>
      </c>
      <c r="B26" s="283" t="s">
        <v>921</v>
      </c>
      <c r="C26" s="282" t="s">
        <v>920</v>
      </c>
      <c r="D26" s="281" t="s">
        <v>163</v>
      </c>
      <c r="E26" s="280">
        <v>50</v>
      </c>
      <c r="F26" s="429"/>
      <c r="G26" s="279">
        <f t="shared" si="0"/>
        <v>0</v>
      </c>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row>
    <row r="27" spans="1:60" outlineLevel="1">
      <c r="A27" s="284">
        <v>20</v>
      </c>
      <c r="B27" s="283" t="s">
        <v>919</v>
      </c>
      <c r="C27" s="282" t="s">
        <v>918</v>
      </c>
      <c r="D27" s="281" t="s">
        <v>163</v>
      </c>
      <c r="E27" s="280">
        <v>176</v>
      </c>
      <c r="F27" s="429"/>
      <c r="G27" s="279">
        <f t="shared" si="0"/>
        <v>0</v>
      </c>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row>
    <row r="28" spans="1:60" outlineLevel="1">
      <c r="A28" s="284">
        <v>21</v>
      </c>
      <c r="B28" s="283" t="s">
        <v>68</v>
      </c>
      <c r="C28" s="282" t="s">
        <v>917</v>
      </c>
      <c r="D28" s="281" t="s">
        <v>916</v>
      </c>
      <c r="E28" s="280">
        <v>1</v>
      </c>
      <c r="F28" s="429"/>
      <c r="G28" s="279">
        <f t="shared" si="0"/>
        <v>0</v>
      </c>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row>
    <row r="29" spans="1:60" outlineLevel="1">
      <c r="A29" s="284">
        <v>22</v>
      </c>
      <c r="B29" s="283" t="s">
        <v>915</v>
      </c>
      <c r="C29" s="282" t="s">
        <v>914</v>
      </c>
      <c r="D29" s="281" t="s">
        <v>262</v>
      </c>
      <c r="E29" s="280">
        <v>3.6</v>
      </c>
      <c r="F29" s="429"/>
      <c r="G29" s="279">
        <f t="shared" si="0"/>
        <v>0</v>
      </c>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row>
    <row r="30" spans="1:60" ht="12.75" customHeight="1" outlineLevel="1">
      <c r="A30" s="284">
        <v>23</v>
      </c>
      <c r="B30" s="283" t="s">
        <v>913</v>
      </c>
      <c r="C30" s="282" t="s">
        <v>912</v>
      </c>
      <c r="D30" s="281" t="s">
        <v>804</v>
      </c>
      <c r="E30" s="280">
        <v>5</v>
      </c>
      <c r="F30" s="429"/>
      <c r="G30" s="279">
        <f t="shared" si="0"/>
        <v>0</v>
      </c>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row>
    <row r="31" spans="1:60" outlineLevel="1">
      <c r="A31" s="284">
        <v>24</v>
      </c>
      <c r="B31" s="283" t="s">
        <v>911</v>
      </c>
      <c r="C31" s="282" t="s">
        <v>910</v>
      </c>
      <c r="D31" s="281" t="s">
        <v>804</v>
      </c>
      <c r="E31" s="280">
        <v>1</v>
      </c>
      <c r="F31" s="429"/>
      <c r="G31" s="279">
        <f t="shared" si="0"/>
        <v>0</v>
      </c>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row>
    <row r="32" spans="1:60" outlineLevel="1">
      <c r="A32" s="284">
        <v>25</v>
      </c>
      <c r="B32" s="283" t="s">
        <v>909</v>
      </c>
      <c r="C32" s="282" t="s">
        <v>908</v>
      </c>
      <c r="D32" s="281" t="s">
        <v>804</v>
      </c>
      <c r="E32" s="280">
        <v>1</v>
      </c>
      <c r="F32" s="429"/>
      <c r="G32" s="279">
        <f t="shared" si="0"/>
        <v>0</v>
      </c>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row>
    <row r="33" spans="1:60" outlineLevel="1">
      <c r="A33" s="284">
        <v>26</v>
      </c>
      <c r="B33" s="283" t="s">
        <v>907</v>
      </c>
      <c r="C33" s="282" t="s">
        <v>906</v>
      </c>
      <c r="D33" s="281" t="s">
        <v>804</v>
      </c>
      <c r="E33" s="280">
        <v>3</v>
      </c>
      <c r="F33" s="429"/>
      <c r="G33" s="279">
        <f t="shared" si="0"/>
        <v>0</v>
      </c>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row>
    <row r="34" spans="1:60" outlineLevel="1">
      <c r="A34" s="284">
        <v>27</v>
      </c>
      <c r="B34" s="283" t="s">
        <v>905</v>
      </c>
      <c r="C34" s="282" t="s">
        <v>904</v>
      </c>
      <c r="D34" s="281" t="s">
        <v>804</v>
      </c>
      <c r="E34" s="280">
        <v>1</v>
      </c>
      <c r="F34" s="429"/>
      <c r="G34" s="279">
        <f t="shared" si="0"/>
        <v>0</v>
      </c>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row>
    <row r="35" spans="1:60" outlineLevel="1">
      <c r="A35" s="284">
        <v>28</v>
      </c>
      <c r="B35" s="283" t="s">
        <v>903</v>
      </c>
      <c r="C35" s="282" t="s">
        <v>902</v>
      </c>
      <c r="D35" s="281" t="s">
        <v>804</v>
      </c>
      <c r="E35" s="280">
        <v>4</v>
      </c>
      <c r="F35" s="429"/>
      <c r="G35" s="279">
        <f t="shared" si="0"/>
        <v>0</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row>
    <row r="36" spans="1:60" outlineLevel="1">
      <c r="A36" s="284">
        <v>29</v>
      </c>
      <c r="B36" s="283" t="s">
        <v>901</v>
      </c>
      <c r="C36" s="282" t="s">
        <v>900</v>
      </c>
      <c r="D36" s="281" t="s">
        <v>804</v>
      </c>
      <c r="E36" s="280">
        <v>1</v>
      </c>
      <c r="F36" s="429"/>
      <c r="G36" s="279">
        <f t="shared" si="0"/>
        <v>0</v>
      </c>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row>
    <row r="37" spans="1:60" outlineLevel="1">
      <c r="A37" s="284">
        <v>30</v>
      </c>
      <c r="B37" s="283" t="s">
        <v>899</v>
      </c>
      <c r="C37" s="282" t="s">
        <v>898</v>
      </c>
      <c r="D37" s="281" t="s">
        <v>163</v>
      </c>
      <c r="E37" s="280">
        <v>50</v>
      </c>
      <c r="F37" s="429"/>
      <c r="G37" s="279">
        <f t="shared" si="0"/>
        <v>0</v>
      </c>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row>
    <row r="38" spans="1:60" outlineLevel="1">
      <c r="A38" s="284">
        <v>31</v>
      </c>
      <c r="B38" s="283" t="s">
        <v>897</v>
      </c>
      <c r="C38" s="282" t="s">
        <v>896</v>
      </c>
      <c r="D38" s="281" t="s">
        <v>163</v>
      </c>
      <c r="E38" s="280">
        <v>176</v>
      </c>
      <c r="F38" s="429"/>
      <c r="G38" s="279">
        <f t="shared" si="0"/>
        <v>0</v>
      </c>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row>
    <row r="39" spans="1:60" outlineLevel="1">
      <c r="A39" s="284">
        <v>32</v>
      </c>
      <c r="B39" s="283" t="s">
        <v>895</v>
      </c>
      <c r="C39" s="282" t="s">
        <v>894</v>
      </c>
      <c r="D39" s="281" t="s">
        <v>163</v>
      </c>
      <c r="E39" s="280">
        <v>20</v>
      </c>
      <c r="F39" s="429"/>
      <c r="G39" s="279">
        <f t="shared" si="0"/>
        <v>0</v>
      </c>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row>
    <row r="40" spans="1:60" outlineLevel="1">
      <c r="A40" s="284">
        <v>33</v>
      </c>
      <c r="B40" s="283" t="s">
        <v>893</v>
      </c>
      <c r="C40" s="282" t="s">
        <v>892</v>
      </c>
      <c r="D40" s="281" t="s">
        <v>163</v>
      </c>
      <c r="E40" s="280">
        <v>101</v>
      </c>
      <c r="F40" s="429"/>
      <c r="G40" s="279">
        <f t="shared" si="0"/>
        <v>0</v>
      </c>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row>
    <row r="41" spans="1:60" outlineLevel="1">
      <c r="A41" s="284">
        <v>34</v>
      </c>
      <c r="B41" s="283" t="s">
        <v>891</v>
      </c>
      <c r="C41" s="282" t="s">
        <v>890</v>
      </c>
      <c r="D41" s="281" t="s">
        <v>804</v>
      </c>
      <c r="E41" s="280">
        <v>1</v>
      </c>
      <c r="F41" s="429"/>
      <c r="G41" s="279">
        <f t="shared" si="0"/>
        <v>0</v>
      </c>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row>
    <row r="42" spans="1:60" outlineLevel="1">
      <c r="A42" s="284">
        <v>35</v>
      </c>
      <c r="B42" s="283" t="s">
        <v>889</v>
      </c>
      <c r="C42" s="282" t="s">
        <v>888</v>
      </c>
      <c r="D42" s="281" t="s">
        <v>804</v>
      </c>
      <c r="E42" s="280">
        <v>2</v>
      </c>
      <c r="F42" s="429"/>
      <c r="G42" s="279">
        <f t="shared" si="0"/>
        <v>0</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row>
    <row r="43" spans="1:60" ht="22.5" outlineLevel="1">
      <c r="A43" s="284">
        <v>36</v>
      </c>
      <c r="B43" s="283" t="s">
        <v>887</v>
      </c>
      <c r="C43" s="282" t="s">
        <v>886</v>
      </c>
      <c r="D43" s="281" t="s">
        <v>804</v>
      </c>
      <c r="E43" s="280">
        <v>1</v>
      </c>
      <c r="F43" s="429"/>
      <c r="G43" s="279">
        <f t="shared" si="0"/>
        <v>0</v>
      </c>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row>
    <row r="44" spans="1:60" outlineLevel="1">
      <c r="A44" s="284">
        <v>37</v>
      </c>
      <c r="B44" s="283" t="s">
        <v>885</v>
      </c>
      <c r="C44" s="282" t="s">
        <v>884</v>
      </c>
      <c r="D44" s="281" t="s">
        <v>804</v>
      </c>
      <c r="E44" s="280">
        <v>2</v>
      </c>
      <c r="F44" s="429"/>
      <c r="G44" s="279">
        <f t="shared" si="0"/>
        <v>0</v>
      </c>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row>
    <row r="45" spans="1:60" ht="22.5" outlineLevel="1">
      <c r="A45" s="284">
        <v>38</v>
      </c>
      <c r="B45" s="283" t="s">
        <v>883</v>
      </c>
      <c r="C45" s="282" t="s">
        <v>882</v>
      </c>
      <c r="D45" s="281" t="s">
        <v>126</v>
      </c>
      <c r="E45" s="280">
        <v>3</v>
      </c>
      <c r="F45" s="429"/>
      <c r="G45" s="279">
        <f t="shared" si="0"/>
        <v>0</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row>
    <row r="46" spans="1:60" outlineLevel="1">
      <c r="A46" s="284">
        <v>39</v>
      </c>
      <c r="B46" s="283" t="s">
        <v>881</v>
      </c>
      <c r="C46" s="282" t="s">
        <v>880</v>
      </c>
      <c r="D46" s="281" t="s">
        <v>126</v>
      </c>
      <c r="E46" s="280">
        <v>18</v>
      </c>
      <c r="F46" s="429"/>
      <c r="G46" s="279">
        <f t="shared" si="0"/>
        <v>0</v>
      </c>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row>
    <row r="47" spans="1:60" outlineLevel="1">
      <c r="A47" s="284">
        <v>40</v>
      </c>
      <c r="B47" s="283" t="s">
        <v>879</v>
      </c>
      <c r="C47" s="282" t="s">
        <v>878</v>
      </c>
      <c r="D47" s="281" t="s">
        <v>804</v>
      </c>
      <c r="E47" s="280">
        <v>6</v>
      </c>
      <c r="F47" s="429"/>
      <c r="G47" s="279">
        <f t="shared" si="0"/>
        <v>0</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row>
    <row r="48" spans="1:60" outlineLevel="1">
      <c r="A48" s="284">
        <v>41</v>
      </c>
      <c r="B48" s="283" t="s">
        <v>877</v>
      </c>
      <c r="C48" s="282" t="s">
        <v>876</v>
      </c>
      <c r="D48" s="281" t="s">
        <v>875</v>
      </c>
      <c r="E48" s="280">
        <v>1</v>
      </c>
      <c r="F48" s="429"/>
      <c r="G48" s="279">
        <f t="shared" si="0"/>
        <v>0</v>
      </c>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row>
    <row r="49" spans="1:60" outlineLevel="1">
      <c r="A49" s="284">
        <v>42</v>
      </c>
      <c r="B49" s="283" t="s">
        <v>874</v>
      </c>
      <c r="C49" s="282" t="s">
        <v>873</v>
      </c>
      <c r="D49" s="281" t="s">
        <v>872</v>
      </c>
      <c r="E49" s="280">
        <v>3.5</v>
      </c>
      <c r="F49" s="429"/>
      <c r="G49" s="279">
        <f t="shared" si="0"/>
        <v>0</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row>
    <row r="50" spans="1:60" ht="12.75" customHeight="1" outlineLevel="1">
      <c r="A50" s="284">
        <v>43</v>
      </c>
      <c r="B50" s="283" t="s">
        <v>871</v>
      </c>
      <c r="C50" s="282" t="s">
        <v>870</v>
      </c>
      <c r="D50" s="281" t="s">
        <v>975</v>
      </c>
      <c r="E50" s="280">
        <v>1.5</v>
      </c>
      <c r="F50" s="429"/>
      <c r="G50" s="279">
        <f t="shared" si="0"/>
        <v>0</v>
      </c>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row>
    <row r="51" spans="1:60" outlineLevel="1">
      <c r="A51" s="284">
        <v>44</v>
      </c>
      <c r="B51" s="283" t="s">
        <v>869</v>
      </c>
      <c r="C51" s="282" t="s">
        <v>868</v>
      </c>
      <c r="D51" s="281" t="s">
        <v>975</v>
      </c>
      <c r="E51" s="280">
        <v>1</v>
      </c>
      <c r="F51" s="429"/>
      <c r="G51" s="279">
        <f t="shared" si="0"/>
        <v>0</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row>
    <row r="52" spans="1:60" ht="12.75" customHeight="1" outlineLevel="1">
      <c r="A52" s="284">
        <v>45</v>
      </c>
      <c r="B52" s="283" t="s">
        <v>867</v>
      </c>
      <c r="C52" s="282" t="s">
        <v>866</v>
      </c>
      <c r="D52" s="281" t="s">
        <v>975</v>
      </c>
      <c r="E52" s="280">
        <v>1</v>
      </c>
      <c r="F52" s="429"/>
      <c r="G52" s="279">
        <f t="shared" si="0"/>
        <v>0</v>
      </c>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row>
    <row r="53" spans="1:60">
      <c r="A53" s="289" t="s">
        <v>865</v>
      </c>
      <c r="B53" s="288" t="s">
        <v>864</v>
      </c>
      <c r="C53" s="287" t="s">
        <v>863</v>
      </c>
      <c r="D53" s="286"/>
      <c r="E53" s="285"/>
      <c r="F53" s="355">
        <f>SUM(G54:G83)</f>
        <v>0</v>
      </c>
      <c r="G53" s="356"/>
    </row>
    <row r="54" spans="1:60" outlineLevel="1">
      <c r="A54" s="284">
        <v>46</v>
      </c>
      <c r="B54" s="283" t="s">
        <v>862</v>
      </c>
      <c r="C54" s="282" t="s">
        <v>861</v>
      </c>
      <c r="D54" s="281" t="s">
        <v>222</v>
      </c>
      <c r="E54" s="280">
        <v>18.326000000000001</v>
      </c>
      <c r="F54" s="429"/>
      <c r="G54" s="279">
        <f t="shared" ref="G54:G83" si="1">E54*F54</f>
        <v>0</v>
      </c>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row>
    <row r="55" spans="1:60" ht="22.5" outlineLevel="1">
      <c r="A55" s="284">
        <v>47</v>
      </c>
      <c r="B55" s="283" t="s">
        <v>860</v>
      </c>
      <c r="C55" s="282" t="s">
        <v>859</v>
      </c>
      <c r="D55" s="281" t="s">
        <v>139</v>
      </c>
      <c r="E55" s="280">
        <v>27</v>
      </c>
      <c r="F55" s="429"/>
      <c r="G55" s="279">
        <f t="shared" si="1"/>
        <v>0</v>
      </c>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row>
    <row r="56" spans="1:60" outlineLevel="1">
      <c r="A56" s="284">
        <v>48</v>
      </c>
      <c r="B56" s="283" t="s">
        <v>858</v>
      </c>
      <c r="C56" s="282" t="s">
        <v>857</v>
      </c>
      <c r="D56" s="281" t="s">
        <v>139</v>
      </c>
      <c r="E56" s="280">
        <v>27</v>
      </c>
      <c r="F56" s="429"/>
      <c r="G56" s="279">
        <f t="shared" si="1"/>
        <v>0</v>
      </c>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row>
    <row r="57" spans="1:60" ht="22.5" outlineLevel="1">
      <c r="A57" s="284">
        <v>49</v>
      </c>
      <c r="B57" s="283" t="s">
        <v>856</v>
      </c>
      <c r="C57" s="282" t="s">
        <v>855</v>
      </c>
      <c r="D57" s="281" t="s">
        <v>139</v>
      </c>
      <c r="E57" s="280">
        <v>4</v>
      </c>
      <c r="F57" s="429"/>
      <c r="G57" s="279">
        <f t="shared" si="1"/>
        <v>0</v>
      </c>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row>
    <row r="58" spans="1:60" ht="22.5" outlineLevel="1">
      <c r="A58" s="284">
        <v>50</v>
      </c>
      <c r="B58" s="283" t="s">
        <v>854</v>
      </c>
      <c r="C58" s="282" t="s">
        <v>853</v>
      </c>
      <c r="D58" s="281" t="s">
        <v>163</v>
      </c>
      <c r="E58" s="280">
        <v>8</v>
      </c>
      <c r="F58" s="429"/>
      <c r="G58" s="279">
        <f t="shared" si="1"/>
        <v>0</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row>
    <row r="59" spans="1:60" outlineLevel="1">
      <c r="A59" s="284">
        <v>51</v>
      </c>
      <c r="B59" s="283" t="s">
        <v>852</v>
      </c>
      <c r="C59" s="282" t="s">
        <v>851</v>
      </c>
      <c r="D59" s="281" t="s">
        <v>173</v>
      </c>
      <c r="E59" s="280">
        <v>4</v>
      </c>
      <c r="F59" s="429"/>
      <c r="G59" s="279">
        <f t="shared" si="1"/>
        <v>0</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row>
    <row r="60" spans="1:60" outlineLevel="1">
      <c r="A60" s="284">
        <v>52</v>
      </c>
      <c r="B60" s="283" t="s">
        <v>850</v>
      </c>
      <c r="C60" s="282" t="s">
        <v>849</v>
      </c>
      <c r="D60" s="281" t="s">
        <v>173</v>
      </c>
      <c r="E60" s="280">
        <v>3.2</v>
      </c>
      <c r="F60" s="429"/>
      <c r="G60" s="279">
        <f t="shared" si="1"/>
        <v>0</v>
      </c>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row>
    <row r="61" spans="1:60" outlineLevel="1">
      <c r="A61" s="284">
        <v>53</v>
      </c>
      <c r="B61" s="283" t="s">
        <v>848</v>
      </c>
      <c r="C61" s="282" t="s">
        <v>847</v>
      </c>
      <c r="D61" s="281" t="s">
        <v>173</v>
      </c>
      <c r="E61" s="280">
        <v>1.5</v>
      </c>
      <c r="F61" s="429"/>
      <c r="G61" s="279">
        <f t="shared" si="1"/>
        <v>0</v>
      </c>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row>
    <row r="62" spans="1:60" outlineLevel="1">
      <c r="A62" s="284">
        <v>54</v>
      </c>
      <c r="B62" s="283" t="s">
        <v>846</v>
      </c>
      <c r="C62" s="282" t="s">
        <v>845</v>
      </c>
      <c r="D62" s="281" t="s">
        <v>126</v>
      </c>
      <c r="E62" s="280">
        <v>5</v>
      </c>
      <c r="F62" s="429"/>
      <c r="G62" s="279">
        <f t="shared" si="1"/>
        <v>0</v>
      </c>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row>
    <row r="63" spans="1:60" outlineLevel="1">
      <c r="A63" s="284">
        <v>55</v>
      </c>
      <c r="B63" s="283" t="s">
        <v>844</v>
      </c>
      <c r="C63" s="282" t="s">
        <v>843</v>
      </c>
      <c r="D63" s="281" t="s">
        <v>173</v>
      </c>
      <c r="E63" s="280">
        <v>0.4</v>
      </c>
      <c r="F63" s="429"/>
      <c r="G63" s="279">
        <f t="shared" si="1"/>
        <v>0</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row>
    <row r="64" spans="1:60" outlineLevel="1">
      <c r="A64" s="284">
        <v>56</v>
      </c>
      <c r="B64" s="283" t="s">
        <v>842</v>
      </c>
      <c r="C64" s="282" t="s">
        <v>841</v>
      </c>
      <c r="D64" s="281" t="s">
        <v>163</v>
      </c>
      <c r="E64" s="280">
        <v>89</v>
      </c>
      <c r="F64" s="429"/>
      <c r="G64" s="279">
        <f t="shared" si="1"/>
        <v>0</v>
      </c>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row>
    <row r="65" spans="1:60" outlineLevel="1">
      <c r="A65" s="284">
        <v>57</v>
      </c>
      <c r="B65" s="283" t="s">
        <v>840</v>
      </c>
      <c r="C65" s="282" t="s">
        <v>839</v>
      </c>
      <c r="D65" s="281" t="s">
        <v>163</v>
      </c>
      <c r="E65" s="280">
        <v>8</v>
      </c>
      <c r="F65" s="429"/>
      <c r="G65" s="279">
        <f t="shared" si="1"/>
        <v>0</v>
      </c>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row>
    <row r="66" spans="1:60" ht="22.5" outlineLevel="1">
      <c r="A66" s="284">
        <v>58</v>
      </c>
      <c r="B66" s="283" t="s">
        <v>838</v>
      </c>
      <c r="C66" s="282" t="s">
        <v>837</v>
      </c>
      <c r="D66" s="281" t="s">
        <v>163</v>
      </c>
      <c r="E66" s="280">
        <v>97</v>
      </c>
      <c r="F66" s="429"/>
      <c r="G66" s="279">
        <f t="shared" si="1"/>
        <v>0</v>
      </c>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row>
    <row r="67" spans="1:60" outlineLevel="1">
      <c r="A67" s="284">
        <v>59</v>
      </c>
      <c r="B67" s="283" t="s">
        <v>836</v>
      </c>
      <c r="C67" s="282" t="s">
        <v>835</v>
      </c>
      <c r="D67" s="281" t="s">
        <v>163</v>
      </c>
      <c r="E67" s="280">
        <v>97</v>
      </c>
      <c r="F67" s="429"/>
      <c r="G67" s="279">
        <f t="shared" si="1"/>
        <v>0</v>
      </c>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row>
    <row r="68" spans="1:60" outlineLevel="1">
      <c r="A68" s="284">
        <v>60</v>
      </c>
      <c r="B68" s="283" t="s">
        <v>834</v>
      </c>
      <c r="C68" s="282" t="s">
        <v>833</v>
      </c>
      <c r="D68" s="281" t="s">
        <v>163</v>
      </c>
      <c r="E68" s="280">
        <v>13</v>
      </c>
      <c r="F68" s="429"/>
      <c r="G68" s="279">
        <f t="shared" si="1"/>
        <v>0</v>
      </c>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row>
    <row r="69" spans="1:60" outlineLevel="1">
      <c r="A69" s="284">
        <v>61</v>
      </c>
      <c r="B69" s="283" t="s">
        <v>832</v>
      </c>
      <c r="C69" s="282" t="s">
        <v>831</v>
      </c>
      <c r="D69" s="281" t="s">
        <v>163</v>
      </c>
      <c r="E69" s="280">
        <v>89</v>
      </c>
      <c r="F69" s="429"/>
      <c r="G69" s="279">
        <f t="shared" si="1"/>
        <v>0</v>
      </c>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row>
    <row r="70" spans="1:60" outlineLevel="1">
      <c r="A70" s="284">
        <v>62</v>
      </c>
      <c r="B70" s="283" t="s">
        <v>830</v>
      </c>
      <c r="C70" s="282" t="s">
        <v>829</v>
      </c>
      <c r="D70" s="281" t="s">
        <v>163</v>
      </c>
      <c r="E70" s="280">
        <v>8</v>
      </c>
      <c r="F70" s="429"/>
      <c r="G70" s="279">
        <f t="shared" si="1"/>
        <v>0</v>
      </c>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2"/>
    </row>
    <row r="71" spans="1:60" outlineLevel="1">
      <c r="A71" s="284">
        <v>63</v>
      </c>
      <c r="B71" s="283" t="s">
        <v>828</v>
      </c>
      <c r="C71" s="282" t="s">
        <v>827</v>
      </c>
      <c r="D71" s="281" t="s">
        <v>173</v>
      </c>
      <c r="E71" s="280">
        <v>10.79</v>
      </c>
      <c r="F71" s="429"/>
      <c r="G71" s="279">
        <f t="shared" si="1"/>
        <v>0</v>
      </c>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row>
    <row r="72" spans="1:60" outlineLevel="1">
      <c r="A72" s="284">
        <v>64</v>
      </c>
      <c r="B72" s="283" t="s">
        <v>826</v>
      </c>
      <c r="C72" s="282" t="s">
        <v>825</v>
      </c>
      <c r="D72" s="281" t="s">
        <v>222</v>
      </c>
      <c r="E72" s="280">
        <v>2.8</v>
      </c>
      <c r="F72" s="429"/>
      <c r="G72" s="279">
        <f t="shared" si="1"/>
        <v>0</v>
      </c>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2"/>
    </row>
    <row r="73" spans="1:60" outlineLevel="1">
      <c r="A73" s="284">
        <v>65</v>
      </c>
      <c r="B73" s="283" t="s">
        <v>824</v>
      </c>
      <c r="C73" s="282" t="s">
        <v>823</v>
      </c>
      <c r="D73" s="281" t="s">
        <v>222</v>
      </c>
      <c r="E73" s="280">
        <v>53.2</v>
      </c>
      <c r="F73" s="429"/>
      <c r="G73" s="279">
        <f t="shared" si="1"/>
        <v>0</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row>
    <row r="74" spans="1:60" outlineLevel="1">
      <c r="A74" s="284">
        <v>66</v>
      </c>
      <c r="B74" s="283" t="s">
        <v>822</v>
      </c>
      <c r="C74" s="282" t="s">
        <v>821</v>
      </c>
      <c r="D74" s="281" t="s">
        <v>139</v>
      </c>
      <c r="E74" s="280">
        <v>49.5</v>
      </c>
      <c r="F74" s="429"/>
      <c r="G74" s="279">
        <f t="shared" si="1"/>
        <v>0</v>
      </c>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row>
    <row r="75" spans="1:60" outlineLevel="1">
      <c r="A75" s="284">
        <v>67</v>
      </c>
      <c r="B75" s="283" t="s">
        <v>820</v>
      </c>
      <c r="C75" s="282" t="s">
        <v>819</v>
      </c>
      <c r="D75" s="281" t="s">
        <v>139</v>
      </c>
      <c r="E75" s="280">
        <v>4</v>
      </c>
      <c r="F75" s="429"/>
      <c r="G75" s="279">
        <f t="shared" si="1"/>
        <v>0</v>
      </c>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row>
    <row r="76" spans="1:60" outlineLevel="1">
      <c r="A76" s="284">
        <v>68</v>
      </c>
      <c r="B76" s="283" t="s">
        <v>818</v>
      </c>
      <c r="C76" s="282" t="s">
        <v>817</v>
      </c>
      <c r="D76" s="281" t="s">
        <v>139</v>
      </c>
      <c r="E76" s="280">
        <v>4</v>
      </c>
      <c r="F76" s="429"/>
      <c r="G76" s="279">
        <f t="shared" si="1"/>
        <v>0</v>
      </c>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row>
    <row r="77" spans="1:60" outlineLevel="1">
      <c r="A77" s="284">
        <v>69</v>
      </c>
      <c r="B77" s="283" t="s">
        <v>816</v>
      </c>
      <c r="C77" s="282" t="s">
        <v>815</v>
      </c>
      <c r="D77" s="281" t="s">
        <v>222</v>
      </c>
      <c r="E77" s="280">
        <v>1.2</v>
      </c>
      <c r="F77" s="429"/>
      <c r="G77" s="279">
        <f t="shared" si="1"/>
        <v>0</v>
      </c>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row>
    <row r="78" spans="1:60" outlineLevel="1">
      <c r="A78" s="284">
        <v>70</v>
      </c>
      <c r="B78" s="283" t="s">
        <v>814</v>
      </c>
      <c r="C78" s="282" t="s">
        <v>813</v>
      </c>
      <c r="D78" s="281" t="s">
        <v>222</v>
      </c>
      <c r="E78" s="280">
        <v>1.6</v>
      </c>
      <c r="F78" s="429"/>
      <c r="G78" s="279">
        <f t="shared" si="1"/>
        <v>0</v>
      </c>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row>
    <row r="79" spans="1:60" outlineLevel="1">
      <c r="A79" s="284">
        <v>71</v>
      </c>
      <c r="B79" s="283" t="s">
        <v>812</v>
      </c>
      <c r="C79" s="282" t="s">
        <v>811</v>
      </c>
      <c r="D79" s="281" t="s">
        <v>126</v>
      </c>
      <c r="E79" s="280">
        <v>5</v>
      </c>
      <c r="F79" s="429"/>
      <c r="G79" s="279">
        <f t="shared" si="1"/>
        <v>0</v>
      </c>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row>
    <row r="80" spans="1:60" outlineLevel="1">
      <c r="A80" s="284">
        <v>72</v>
      </c>
      <c r="B80" s="283" t="s">
        <v>810</v>
      </c>
      <c r="C80" s="282" t="s">
        <v>809</v>
      </c>
      <c r="D80" s="281" t="s">
        <v>126</v>
      </c>
      <c r="E80" s="280">
        <v>4</v>
      </c>
      <c r="F80" s="429"/>
      <c r="G80" s="279">
        <f t="shared" si="1"/>
        <v>0</v>
      </c>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row>
    <row r="81" spans="1:60" outlineLevel="1">
      <c r="A81" s="284">
        <v>73</v>
      </c>
      <c r="B81" s="283" t="s">
        <v>808</v>
      </c>
      <c r="C81" s="282" t="s">
        <v>807</v>
      </c>
      <c r="D81" s="281" t="s">
        <v>126</v>
      </c>
      <c r="E81" s="280">
        <v>1</v>
      </c>
      <c r="F81" s="429"/>
      <c r="G81" s="279">
        <f t="shared" si="1"/>
        <v>0</v>
      </c>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row>
    <row r="82" spans="1:60" outlineLevel="1">
      <c r="A82" s="284">
        <v>74</v>
      </c>
      <c r="B82" s="283" t="s">
        <v>806</v>
      </c>
      <c r="C82" s="282" t="s">
        <v>805</v>
      </c>
      <c r="D82" s="281" t="s">
        <v>804</v>
      </c>
      <c r="E82" s="280">
        <v>2.17</v>
      </c>
      <c r="F82" s="429"/>
      <c r="G82" s="279">
        <f t="shared" si="1"/>
        <v>0</v>
      </c>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row>
    <row r="83" spans="1:60" s="309" customFormat="1" outlineLevel="1">
      <c r="A83" s="312">
        <v>75</v>
      </c>
      <c r="B83" s="310" t="s">
        <v>803</v>
      </c>
      <c r="C83" s="282" t="s">
        <v>802</v>
      </c>
      <c r="D83" s="311" t="s">
        <v>975</v>
      </c>
      <c r="E83" s="280">
        <v>2.25</v>
      </c>
      <c r="F83" s="429"/>
      <c r="G83" s="279">
        <f t="shared" si="1"/>
        <v>0</v>
      </c>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row>
    <row r="84" spans="1:60">
      <c r="A84" s="289" t="s">
        <v>865</v>
      </c>
      <c r="B84" s="288" t="s">
        <v>579</v>
      </c>
      <c r="C84" s="287" t="s">
        <v>580</v>
      </c>
      <c r="D84" s="286"/>
      <c r="E84" s="285"/>
      <c r="F84" s="355">
        <f>SUM(G85:G88)</f>
        <v>0</v>
      </c>
      <c r="G84" s="356"/>
    </row>
    <row r="85" spans="1:60" outlineLevel="1">
      <c r="A85" s="284">
        <v>76</v>
      </c>
      <c r="B85" s="283" t="s">
        <v>581</v>
      </c>
      <c r="C85" s="282" t="s">
        <v>974</v>
      </c>
      <c r="D85" s="281" t="s">
        <v>875</v>
      </c>
      <c r="E85" s="280">
        <v>1</v>
      </c>
      <c r="F85" s="429"/>
      <c r="G85" s="279">
        <f>E85*F85</f>
        <v>0</v>
      </c>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row>
    <row r="86" spans="1:60" outlineLevel="1">
      <c r="A86" s="284">
        <v>77</v>
      </c>
      <c r="B86" s="283" t="s">
        <v>979</v>
      </c>
      <c r="C86" s="282" t="s">
        <v>976</v>
      </c>
      <c r="D86" s="281" t="s">
        <v>875</v>
      </c>
      <c r="E86" s="280">
        <v>1</v>
      </c>
      <c r="F86" s="429"/>
      <c r="G86" s="279">
        <f>E86*F86</f>
        <v>0</v>
      </c>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row>
    <row r="87" spans="1:60" outlineLevel="1">
      <c r="A87" s="284">
        <v>78</v>
      </c>
      <c r="B87" s="283" t="s">
        <v>594</v>
      </c>
      <c r="C87" s="282" t="s">
        <v>977</v>
      </c>
      <c r="D87" s="281" t="s">
        <v>875</v>
      </c>
      <c r="E87" s="280">
        <v>1</v>
      </c>
      <c r="F87" s="429"/>
      <c r="G87" s="279">
        <f>E87*F87</f>
        <v>0</v>
      </c>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row>
    <row r="88" spans="1:60" ht="13.5" outlineLevel="1" thickBot="1">
      <c r="A88" s="278">
        <v>79</v>
      </c>
      <c r="B88" s="277" t="s">
        <v>980</v>
      </c>
      <c r="C88" s="276" t="s">
        <v>978</v>
      </c>
      <c r="D88" s="275" t="s">
        <v>875</v>
      </c>
      <c r="E88" s="274">
        <v>1</v>
      </c>
      <c r="F88" s="430"/>
      <c r="G88" s="273">
        <f>E88*F88</f>
        <v>0</v>
      </c>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row>
    <row r="89" spans="1:60" ht="13.5" thickBot="1"/>
    <row r="90" spans="1:60" ht="13.5" thickBot="1">
      <c r="A90" s="357" t="s">
        <v>981</v>
      </c>
      <c r="B90" s="358"/>
      <c r="C90" s="358"/>
      <c r="D90" s="358"/>
      <c r="E90" s="358"/>
      <c r="F90" s="358"/>
      <c r="G90" s="313">
        <f>F84+F53+F7</f>
        <v>0</v>
      </c>
    </row>
    <row r="97" spans="4:4" s="269" customFormat="1">
      <c r="D97" s="270"/>
    </row>
    <row r="98" spans="4:4" s="269" customFormat="1">
      <c r="D98" s="270"/>
    </row>
    <row r="99" spans="4:4" s="269" customFormat="1">
      <c r="D99" s="270"/>
    </row>
    <row r="100" spans="4:4" s="269" customFormat="1">
      <c r="D100" s="270"/>
    </row>
    <row r="101" spans="4:4" s="269" customFormat="1">
      <c r="D101" s="270"/>
    </row>
    <row r="102" spans="4:4" s="269" customFormat="1">
      <c r="D102" s="270"/>
    </row>
    <row r="103" spans="4:4" s="269" customFormat="1">
      <c r="D103" s="270"/>
    </row>
    <row r="104" spans="4:4" s="269" customFormat="1">
      <c r="D104" s="270"/>
    </row>
    <row r="105" spans="4:4" s="269" customFormat="1">
      <c r="D105" s="270"/>
    </row>
    <row r="106" spans="4:4" s="269" customFormat="1">
      <c r="D106" s="270"/>
    </row>
    <row r="107" spans="4:4" s="269" customFormat="1">
      <c r="D107" s="270"/>
    </row>
    <row r="108" spans="4:4" s="269" customFormat="1">
      <c r="D108" s="270"/>
    </row>
    <row r="109" spans="4:4" s="269" customFormat="1">
      <c r="D109" s="270"/>
    </row>
    <row r="110" spans="4:4" s="269" customFormat="1">
      <c r="D110" s="270"/>
    </row>
    <row r="111" spans="4:4" s="269" customFormat="1">
      <c r="D111" s="270"/>
    </row>
    <row r="112" spans="4:4" s="269" customFormat="1">
      <c r="D112" s="270"/>
    </row>
    <row r="113" spans="4:4" s="269" customFormat="1">
      <c r="D113" s="270"/>
    </row>
    <row r="114" spans="4:4" s="269" customFormat="1">
      <c r="D114" s="270"/>
    </row>
    <row r="115" spans="4:4" s="269" customFormat="1">
      <c r="D115" s="270"/>
    </row>
    <row r="116" spans="4:4" s="269" customFormat="1">
      <c r="D116" s="270"/>
    </row>
    <row r="117" spans="4:4" s="269" customFormat="1">
      <c r="D117" s="270"/>
    </row>
    <row r="118" spans="4:4" s="269" customFormat="1">
      <c r="D118" s="270"/>
    </row>
    <row r="119" spans="4:4" s="269" customFormat="1">
      <c r="D119" s="270"/>
    </row>
    <row r="120" spans="4:4" s="269" customFormat="1">
      <c r="D120" s="270"/>
    </row>
    <row r="121" spans="4:4" s="269" customFormat="1">
      <c r="D121" s="270"/>
    </row>
    <row r="122" spans="4:4" s="269" customFormat="1">
      <c r="D122" s="270"/>
    </row>
    <row r="123" spans="4:4" s="269" customFormat="1">
      <c r="D123" s="270"/>
    </row>
    <row r="124" spans="4:4" s="269" customFormat="1">
      <c r="D124" s="270"/>
    </row>
    <row r="125" spans="4:4" s="269" customFormat="1">
      <c r="D125" s="270"/>
    </row>
    <row r="126" spans="4:4" s="269" customFormat="1">
      <c r="D126" s="270"/>
    </row>
    <row r="127" spans="4:4" s="269" customFormat="1">
      <c r="D127" s="270"/>
    </row>
    <row r="128" spans="4:4" s="269" customFormat="1">
      <c r="D128" s="270"/>
    </row>
    <row r="129" spans="4:4" s="269" customFormat="1">
      <c r="D129" s="270"/>
    </row>
    <row r="130" spans="4:4" s="269" customFormat="1">
      <c r="D130" s="270"/>
    </row>
    <row r="131" spans="4:4" s="269" customFormat="1">
      <c r="D131" s="270"/>
    </row>
    <row r="132" spans="4:4" s="269" customFormat="1">
      <c r="D132" s="270"/>
    </row>
    <row r="133" spans="4:4" s="269" customFormat="1">
      <c r="D133" s="270"/>
    </row>
    <row r="134" spans="4:4" s="269" customFormat="1">
      <c r="D134" s="270"/>
    </row>
    <row r="135" spans="4:4" s="269" customFormat="1">
      <c r="D135" s="270"/>
    </row>
    <row r="136" spans="4:4" s="269" customFormat="1">
      <c r="D136" s="270"/>
    </row>
    <row r="137" spans="4:4" s="269" customFormat="1">
      <c r="D137" s="270"/>
    </row>
    <row r="138" spans="4:4" s="269" customFormat="1">
      <c r="D138" s="270"/>
    </row>
    <row r="139" spans="4:4" s="269" customFormat="1">
      <c r="D139" s="270"/>
    </row>
    <row r="140" spans="4:4" s="269" customFormat="1">
      <c r="D140" s="270"/>
    </row>
    <row r="141" spans="4:4" s="269" customFormat="1">
      <c r="D141" s="270"/>
    </row>
    <row r="142" spans="4:4" s="269" customFormat="1">
      <c r="D142" s="270"/>
    </row>
    <row r="143" spans="4:4" s="269" customFormat="1">
      <c r="D143" s="270"/>
    </row>
    <row r="144" spans="4:4" s="269" customFormat="1">
      <c r="D144" s="270"/>
    </row>
    <row r="145" spans="4:4" s="269" customFormat="1">
      <c r="D145" s="270"/>
    </row>
    <row r="146" spans="4:4" s="269" customFormat="1">
      <c r="D146" s="270"/>
    </row>
    <row r="147" spans="4:4" s="269" customFormat="1">
      <c r="D147" s="270"/>
    </row>
    <row r="148" spans="4:4" s="269" customFormat="1">
      <c r="D148" s="270"/>
    </row>
    <row r="149" spans="4:4" s="269" customFormat="1">
      <c r="D149" s="270"/>
    </row>
    <row r="150" spans="4:4" s="269" customFormat="1">
      <c r="D150" s="270"/>
    </row>
    <row r="151" spans="4:4" s="269" customFormat="1">
      <c r="D151" s="270"/>
    </row>
    <row r="152" spans="4:4" s="269" customFormat="1">
      <c r="D152" s="270"/>
    </row>
    <row r="153" spans="4:4" s="269" customFormat="1">
      <c r="D153" s="270"/>
    </row>
    <row r="154" spans="4:4" s="269" customFormat="1">
      <c r="D154" s="270"/>
    </row>
    <row r="155" spans="4:4" s="269" customFormat="1">
      <c r="D155" s="270"/>
    </row>
    <row r="156" spans="4:4" s="269" customFormat="1">
      <c r="D156" s="270"/>
    </row>
    <row r="157" spans="4:4" s="269" customFormat="1">
      <c r="D157" s="270"/>
    </row>
    <row r="158" spans="4:4" s="269" customFormat="1">
      <c r="D158" s="270"/>
    </row>
    <row r="159" spans="4:4" s="269" customFormat="1">
      <c r="D159" s="270"/>
    </row>
    <row r="160" spans="4:4" s="269" customFormat="1">
      <c r="D160" s="270"/>
    </row>
    <row r="161" spans="4:4" s="269" customFormat="1">
      <c r="D161" s="270"/>
    </row>
    <row r="162" spans="4:4" s="269" customFormat="1">
      <c r="D162" s="270"/>
    </row>
    <row r="163" spans="4:4" s="269" customFormat="1">
      <c r="D163" s="270"/>
    </row>
    <row r="164" spans="4:4" s="269" customFormat="1">
      <c r="D164" s="270"/>
    </row>
    <row r="165" spans="4:4" s="269" customFormat="1">
      <c r="D165" s="270"/>
    </row>
    <row r="166" spans="4:4" s="269" customFormat="1">
      <c r="D166" s="270"/>
    </row>
    <row r="167" spans="4:4" s="269" customFormat="1">
      <c r="D167" s="270"/>
    </row>
    <row r="168" spans="4:4" s="269" customFormat="1">
      <c r="D168" s="270"/>
    </row>
    <row r="169" spans="4:4" s="269" customFormat="1">
      <c r="D169" s="270"/>
    </row>
    <row r="170" spans="4:4" s="269" customFormat="1">
      <c r="D170" s="270"/>
    </row>
    <row r="171" spans="4:4" s="269" customFormat="1">
      <c r="D171" s="270"/>
    </row>
    <row r="172" spans="4:4" s="269" customFormat="1">
      <c r="D172" s="270"/>
    </row>
    <row r="173" spans="4:4" s="269" customFormat="1">
      <c r="D173" s="270"/>
    </row>
    <row r="174" spans="4:4" s="269" customFormat="1">
      <c r="D174" s="270"/>
    </row>
    <row r="175" spans="4:4" s="269" customFormat="1">
      <c r="D175" s="270"/>
    </row>
    <row r="176" spans="4:4" s="269" customFormat="1">
      <c r="D176" s="270"/>
    </row>
    <row r="177" spans="4:4" s="269" customFormat="1">
      <c r="D177" s="270"/>
    </row>
    <row r="178" spans="4:4" s="269" customFormat="1">
      <c r="D178" s="270"/>
    </row>
    <row r="179" spans="4:4" s="269" customFormat="1">
      <c r="D179" s="270"/>
    </row>
    <row r="180" spans="4:4" s="269" customFormat="1">
      <c r="D180" s="270"/>
    </row>
    <row r="181" spans="4:4" s="269" customFormat="1">
      <c r="D181" s="270"/>
    </row>
    <row r="182" spans="4:4" s="269" customFormat="1">
      <c r="D182" s="270"/>
    </row>
    <row r="183" spans="4:4" s="269" customFormat="1">
      <c r="D183" s="270"/>
    </row>
    <row r="184" spans="4:4" s="269" customFormat="1">
      <c r="D184" s="270"/>
    </row>
    <row r="185" spans="4:4" s="269" customFormat="1">
      <c r="D185" s="270"/>
    </row>
    <row r="186" spans="4:4" s="269" customFormat="1">
      <c r="D186" s="270"/>
    </row>
    <row r="187" spans="4:4" s="269" customFormat="1">
      <c r="D187" s="270"/>
    </row>
    <row r="188" spans="4:4" s="269" customFormat="1">
      <c r="D188" s="270"/>
    </row>
    <row r="189" spans="4:4" s="269" customFormat="1">
      <c r="D189" s="270"/>
    </row>
    <row r="190" spans="4:4" s="269" customFormat="1">
      <c r="D190" s="270"/>
    </row>
    <row r="191" spans="4:4" s="269" customFormat="1">
      <c r="D191" s="270"/>
    </row>
    <row r="192" spans="4:4" s="269" customFormat="1">
      <c r="D192" s="270"/>
    </row>
    <row r="193" spans="4:4" s="269" customFormat="1">
      <c r="D193" s="270"/>
    </row>
    <row r="194" spans="4:4" s="269" customFormat="1">
      <c r="D194" s="270"/>
    </row>
    <row r="195" spans="4:4" s="269" customFormat="1">
      <c r="D195" s="270"/>
    </row>
    <row r="196" spans="4:4" s="269" customFormat="1">
      <c r="D196" s="270"/>
    </row>
    <row r="197" spans="4:4" s="269" customFormat="1">
      <c r="D197" s="270"/>
    </row>
    <row r="198" spans="4:4" s="269" customFormat="1">
      <c r="D198" s="270"/>
    </row>
    <row r="199" spans="4:4" s="269" customFormat="1">
      <c r="D199" s="270"/>
    </row>
    <row r="200" spans="4:4" s="269" customFormat="1">
      <c r="D200" s="270"/>
    </row>
    <row r="201" spans="4:4" s="269" customFormat="1">
      <c r="D201" s="270"/>
    </row>
    <row r="202" spans="4:4" s="269" customFormat="1">
      <c r="D202" s="270"/>
    </row>
    <row r="203" spans="4:4" s="269" customFormat="1">
      <c r="D203" s="270"/>
    </row>
    <row r="204" spans="4:4" s="269" customFormat="1">
      <c r="D204" s="270"/>
    </row>
    <row r="205" spans="4:4" s="269" customFormat="1">
      <c r="D205" s="270"/>
    </row>
    <row r="206" spans="4:4" s="269" customFormat="1">
      <c r="D206" s="270"/>
    </row>
    <row r="207" spans="4:4" s="269" customFormat="1">
      <c r="D207" s="270"/>
    </row>
    <row r="208" spans="4:4" s="269" customFormat="1">
      <c r="D208" s="270"/>
    </row>
    <row r="209" spans="4:4" s="269" customFormat="1">
      <c r="D209" s="270"/>
    </row>
    <row r="210" spans="4:4" s="269" customFormat="1">
      <c r="D210" s="270"/>
    </row>
    <row r="211" spans="4:4" s="269" customFormat="1">
      <c r="D211" s="270"/>
    </row>
    <row r="212" spans="4:4" s="269" customFormat="1">
      <c r="D212" s="270"/>
    </row>
    <row r="213" spans="4:4" s="269" customFormat="1">
      <c r="D213" s="270"/>
    </row>
    <row r="214" spans="4:4" s="269" customFormat="1">
      <c r="D214" s="270"/>
    </row>
    <row r="215" spans="4:4" s="269" customFormat="1">
      <c r="D215" s="270"/>
    </row>
    <row r="216" spans="4:4" s="269" customFormat="1">
      <c r="D216" s="270"/>
    </row>
    <row r="217" spans="4:4" s="269" customFormat="1">
      <c r="D217" s="270"/>
    </row>
    <row r="218" spans="4:4" s="269" customFormat="1">
      <c r="D218" s="270"/>
    </row>
    <row r="219" spans="4:4" s="269" customFormat="1">
      <c r="D219" s="270"/>
    </row>
    <row r="220" spans="4:4" s="269" customFormat="1">
      <c r="D220" s="270"/>
    </row>
    <row r="221" spans="4:4" s="269" customFormat="1">
      <c r="D221" s="270"/>
    </row>
    <row r="222" spans="4:4" s="269" customFormat="1">
      <c r="D222" s="270"/>
    </row>
    <row r="223" spans="4:4" s="269" customFormat="1">
      <c r="D223" s="270"/>
    </row>
    <row r="224" spans="4:4" s="269" customFormat="1">
      <c r="D224" s="270"/>
    </row>
    <row r="225" spans="4:4" s="269" customFormat="1">
      <c r="D225" s="270"/>
    </row>
    <row r="226" spans="4:4" s="269" customFormat="1">
      <c r="D226" s="270"/>
    </row>
    <row r="227" spans="4:4" s="269" customFormat="1">
      <c r="D227" s="270"/>
    </row>
    <row r="228" spans="4:4" s="269" customFormat="1">
      <c r="D228" s="270"/>
    </row>
    <row r="229" spans="4:4" s="269" customFormat="1">
      <c r="D229" s="270"/>
    </row>
    <row r="230" spans="4:4" s="269" customFormat="1">
      <c r="D230" s="270"/>
    </row>
    <row r="231" spans="4:4" s="269" customFormat="1">
      <c r="D231" s="270"/>
    </row>
    <row r="232" spans="4:4" s="269" customFormat="1">
      <c r="D232" s="270"/>
    </row>
    <row r="233" spans="4:4" s="269" customFormat="1">
      <c r="D233" s="270"/>
    </row>
    <row r="234" spans="4:4" s="269" customFormat="1">
      <c r="D234" s="270"/>
    </row>
    <row r="235" spans="4:4" s="269" customFormat="1">
      <c r="D235" s="270"/>
    </row>
    <row r="236" spans="4:4" s="269" customFormat="1">
      <c r="D236" s="270"/>
    </row>
    <row r="237" spans="4:4" s="269" customFormat="1">
      <c r="D237" s="270"/>
    </row>
    <row r="238" spans="4:4" s="269" customFormat="1">
      <c r="D238" s="270"/>
    </row>
    <row r="239" spans="4:4" s="269" customFormat="1">
      <c r="D239" s="270"/>
    </row>
    <row r="240" spans="4:4" s="269" customFormat="1">
      <c r="D240" s="270"/>
    </row>
    <row r="241" spans="4:4" s="269" customFormat="1">
      <c r="D241" s="270"/>
    </row>
    <row r="242" spans="4:4" s="269" customFormat="1">
      <c r="D242" s="270"/>
    </row>
    <row r="243" spans="4:4" s="269" customFormat="1">
      <c r="D243" s="270"/>
    </row>
    <row r="244" spans="4:4" s="269" customFormat="1">
      <c r="D244" s="270"/>
    </row>
    <row r="245" spans="4:4" s="269" customFormat="1">
      <c r="D245" s="270"/>
    </row>
    <row r="246" spans="4:4" s="269" customFormat="1">
      <c r="D246" s="270"/>
    </row>
    <row r="247" spans="4:4" s="269" customFormat="1">
      <c r="D247" s="270"/>
    </row>
    <row r="248" spans="4:4" s="269" customFormat="1">
      <c r="D248" s="270"/>
    </row>
    <row r="249" spans="4:4" s="269" customFormat="1">
      <c r="D249" s="270"/>
    </row>
    <row r="250" spans="4:4" s="269" customFormat="1">
      <c r="D250" s="270"/>
    </row>
    <row r="251" spans="4:4" s="269" customFormat="1">
      <c r="D251" s="270"/>
    </row>
    <row r="252" spans="4:4" s="269" customFormat="1">
      <c r="D252" s="270"/>
    </row>
    <row r="253" spans="4:4" s="269" customFormat="1">
      <c r="D253" s="270"/>
    </row>
    <row r="254" spans="4:4" s="269" customFormat="1">
      <c r="D254" s="270"/>
    </row>
    <row r="255" spans="4:4" s="269" customFormat="1">
      <c r="D255" s="270"/>
    </row>
    <row r="256" spans="4:4" s="269" customFormat="1">
      <c r="D256" s="270"/>
    </row>
    <row r="257" spans="4:4" s="269" customFormat="1">
      <c r="D257" s="270"/>
    </row>
    <row r="258" spans="4:4" s="269" customFormat="1">
      <c r="D258" s="270"/>
    </row>
    <row r="259" spans="4:4" s="269" customFormat="1">
      <c r="D259" s="270"/>
    </row>
    <row r="260" spans="4:4" s="269" customFormat="1">
      <c r="D260" s="270"/>
    </row>
    <row r="261" spans="4:4" s="269" customFormat="1">
      <c r="D261" s="270"/>
    </row>
    <row r="262" spans="4:4" s="269" customFormat="1">
      <c r="D262" s="270"/>
    </row>
    <row r="263" spans="4:4" s="269" customFormat="1">
      <c r="D263" s="270"/>
    </row>
    <row r="264" spans="4:4" s="269" customFormat="1">
      <c r="D264" s="270"/>
    </row>
    <row r="265" spans="4:4" s="269" customFormat="1">
      <c r="D265" s="270"/>
    </row>
    <row r="266" spans="4:4" s="269" customFormat="1">
      <c r="D266" s="270"/>
    </row>
    <row r="267" spans="4:4" s="269" customFormat="1">
      <c r="D267" s="270"/>
    </row>
    <row r="268" spans="4:4" s="269" customFormat="1">
      <c r="D268" s="270"/>
    </row>
    <row r="269" spans="4:4" s="269" customFormat="1">
      <c r="D269" s="270"/>
    </row>
    <row r="270" spans="4:4" s="269" customFormat="1">
      <c r="D270" s="270"/>
    </row>
    <row r="271" spans="4:4" s="269" customFormat="1">
      <c r="D271" s="270"/>
    </row>
    <row r="272" spans="4:4" s="269" customFormat="1">
      <c r="D272" s="270"/>
    </row>
    <row r="273" spans="4:4" s="269" customFormat="1">
      <c r="D273" s="270"/>
    </row>
    <row r="274" spans="4:4" s="269" customFormat="1">
      <c r="D274" s="270"/>
    </row>
    <row r="275" spans="4:4" s="269" customFormat="1">
      <c r="D275" s="270"/>
    </row>
    <row r="276" spans="4:4" s="269" customFormat="1">
      <c r="D276" s="270"/>
    </row>
    <row r="277" spans="4:4" s="269" customFormat="1">
      <c r="D277" s="270"/>
    </row>
    <row r="278" spans="4:4" s="269" customFormat="1">
      <c r="D278" s="270"/>
    </row>
    <row r="279" spans="4:4" s="269" customFormat="1">
      <c r="D279" s="270"/>
    </row>
    <row r="280" spans="4:4" s="269" customFormat="1">
      <c r="D280" s="270"/>
    </row>
    <row r="281" spans="4:4" s="269" customFormat="1">
      <c r="D281" s="270"/>
    </row>
    <row r="282" spans="4:4" s="269" customFormat="1">
      <c r="D282" s="270"/>
    </row>
    <row r="283" spans="4:4" s="269" customFormat="1">
      <c r="D283" s="270"/>
    </row>
    <row r="284" spans="4:4" s="269" customFormat="1">
      <c r="D284" s="270"/>
    </row>
    <row r="285" spans="4:4" s="269" customFormat="1">
      <c r="D285" s="270"/>
    </row>
    <row r="286" spans="4:4" s="269" customFormat="1">
      <c r="D286" s="270"/>
    </row>
    <row r="287" spans="4:4" s="269" customFormat="1">
      <c r="D287" s="270"/>
    </row>
    <row r="288" spans="4:4" s="269" customFormat="1">
      <c r="D288" s="270"/>
    </row>
    <row r="289" spans="4:4" s="269" customFormat="1">
      <c r="D289" s="270"/>
    </row>
    <row r="290" spans="4:4" s="269" customFormat="1">
      <c r="D290" s="270"/>
    </row>
    <row r="291" spans="4:4" s="269" customFormat="1">
      <c r="D291" s="270"/>
    </row>
    <row r="292" spans="4:4" s="269" customFormat="1">
      <c r="D292" s="270"/>
    </row>
    <row r="293" spans="4:4" s="269" customFormat="1">
      <c r="D293" s="270"/>
    </row>
    <row r="294" spans="4:4" s="269" customFormat="1">
      <c r="D294" s="270"/>
    </row>
    <row r="295" spans="4:4" s="269" customFormat="1">
      <c r="D295" s="270"/>
    </row>
    <row r="296" spans="4:4" s="269" customFormat="1">
      <c r="D296" s="270"/>
    </row>
    <row r="297" spans="4:4" s="269" customFormat="1">
      <c r="D297" s="270"/>
    </row>
    <row r="298" spans="4:4" s="269" customFormat="1">
      <c r="D298" s="270"/>
    </row>
    <row r="299" spans="4:4" s="269" customFormat="1">
      <c r="D299" s="270"/>
    </row>
    <row r="300" spans="4:4" s="269" customFormat="1">
      <c r="D300" s="270"/>
    </row>
    <row r="301" spans="4:4" s="269" customFormat="1">
      <c r="D301" s="270"/>
    </row>
    <row r="302" spans="4:4" s="269" customFormat="1">
      <c r="D302" s="270"/>
    </row>
    <row r="303" spans="4:4" s="269" customFormat="1">
      <c r="D303" s="270"/>
    </row>
    <row r="304" spans="4:4" s="269" customFormat="1">
      <c r="D304" s="270"/>
    </row>
    <row r="305" spans="4:4" s="269" customFormat="1">
      <c r="D305" s="270"/>
    </row>
    <row r="306" spans="4:4" s="269" customFormat="1">
      <c r="D306" s="270"/>
    </row>
    <row r="307" spans="4:4" s="269" customFormat="1">
      <c r="D307" s="270"/>
    </row>
    <row r="308" spans="4:4" s="269" customFormat="1">
      <c r="D308" s="270"/>
    </row>
    <row r="309" spans="4:4" s="269" customFormat="1">
      <c r="D309" s="270"/>
    </row>
    <row r="310" spans="4:4" s="269" customFormat="1">
      <c r="D310" s="270"/>
    </row>
    <row r="311" spans="4:4" s="269" customFormat="1">
      <c r="D311" s="270"/>
    </row>
    <row r="312" spans="4:4" s="269" customFormat="1">
      <c r="D312" s="270"/>
    </row>
    <row r="313" spans="4:4" s="269" customFormat="1">
      <c r="D313" s="270"/>
    </row>
    <row r="314" spans="4:4" s="269" customFormat="1">
      <c r="D314" s="270"/>
    </row>
    <row r="315" spans="4:4" s="269" customFormat="1">
      <c r="D315" s="270"/>
    </row>
    <row r="316" spans="4:4" s="269" customFormat="1">
      <c r="D316" s="270"/>
    </row>
    <row r="317" spans="4:4" s="269" customFormat="1">
      <c r="D317" s="270"/>
    </row>
    <row r="318" spans="4:4" s="269" customFormat="1">
      <c r="D318" s="270"/>
    </row>
    <row r="319" spans="4:4" s="269" customFormat="1">
      <c r="D319" s="270"/>
    </row>
    <row r="320" spans="4:4" s="269" customFormat="1">
      <c r="D320" s="270"/>
    </row>
    <row r="321" spans="4:4" s="269" customFormat="1">
      <c r="D321" s="270"/>
    </row>
    <row r="322" spans="4:4" s="269" customFormat="1">
      <c r="D322" s="270"/>
    </row>
    <row r="323" spans="4:4" s="269" customFormat="1">
      <c r="D323" s="270"/>
    </row>
    <row r="324" spans="4:4" s="269" customFormat="1">
      <c r="D324" s="270"/>
    </row>
    <row r="325" spans="4:4" s="269" customFormat="1">
      <c r="D325" s="270"/>
    </row>
    <row r="326" spans="4:4" s="269" customFormat="1">
      <c r="D326" s="270"/>
    </row>
    <row r="327" spans="4:4" s="269" customFormat="1">
      <c r="D327" s="270"/>
    </row>
    <row r="328" spans="4:4" s="269" customFormat="1">
      <c r="D328" s="270"/>
    </row>
    <row r="329" spans="4:4" s="269" customFormat="1">
      <c r="D329" s="270"/>
    </row>
    <row r="330" spans="4:4" s="269" customFormat="1">
      <c r="D330" s="270"/>
    </row>
    <row r="331" spans="4:4" s="269" customFormat="1">
      <c r="D331" s="270"/>
    </row>
    <row r="332" spans="4:4" s="269" customFormat="1">
      <c r="D332" s="270"/>
    </row>
    <row r="333" spans="4:4" s="269" customFormat="1">
      <c r="D333" s="270"/>
    </row>
    <row r="334" spans="4:4" s="269" customFormat="1">
      <c r="D334" s="270"/>
    </row>
    <row r="335" spans="4:4" s="269" customFormat="1">
      <c r="D335" s="270"/>
    </row>
    <row r="336" spans="4:4" s="269" customFormat="1">
      <c r="D336" s="270"/>
    </row>
    <row r="337" spans="4:4" s="269" customFormat="1">
      <c r="D337" s="270"/>
    </row>
    <row r="338" spans="4:4" s="269" customFormat="1">
      <c r="D338" s="270"/>
    </row>
    <row r="339" spans="4:4" s="269" customFormat="1">
      <c r="D339" s="270"/>
    </row>
    <row r="340" spans="4:4" s="269" customFormat="1">
      <c r="D340" s="270"/>
    </row>
    <row r="341" spans="4:4" s="269" customFormat="1">
      <c r="D341" s="270"/>
    </row>
    <row r="342" spans="4:4" s="269" customFormat="1">
      <c r="D342" s="270"/>
    </row>
    <row r="343" spans="4:4" s="269" customFormat="1">
      <c r="D343" s="270"/>
    </row>
    <row r="344" spans="4:4" s="269" customFormat="1">
      <c r="D344" s="270"/>
    </row>
    <row r="345" spans="4:4" s="269" customFormat="1">
      <c r="D345" s="270"/>
    </row>
    <row r="346" spans="4:4" s="269" customFormat="1">
      <c r="D346" s="270"/>
    </row>
    <row r="347" spans="4:4" s="269" customFormat="1">
      <c r="D347" s="270"/>
    </row>
    <row r="348" spans="4:4" s="269" customFormat="1">
      <c r="D348" s="270"/>
    </row>
    <row r="349" spans="4:4" s="269" customFormat="1">
      <c r="D349" s="270"/>
    </row>
    <row r="350" spans="4:4" s="269" customFormat="1">
      <c r="D350" s="270"/>
    </row>
    <row r="351" spans="4:4" s="269" customFormat="1">
      <c r="D351" s="270"/>
    </row>
    <row r="352" spans="4:4" s="269" customFormat="1">
      <c r="D352" s="270"/>
    </row>
    <row r="353" spans="4:4" s="269" customFormat="1">
      <c r="D353" s="270"/>
    </row>
    <row r="354" spans="4:4" s="269" customFormat="1">
      <c r="D354" s="270"/>
    </row>
    <row r="355" spans="4:4" s="269" customFormat="1">
      <c r="D355" s="270"/>
    </row>
    <row r="356" spans="4:4" s="269" customFormat="1">
      <c r="D356" s="270"/>
    </row>
    <row r="357" spans="4:4" s="269" customFormat="1">
      <c r="D357" s="270"/>
    </row>
    <row r="358" spans="4:4" s="269" customFormat="1">
      <c r="D358" s="270"/>
    </row>
    <row r="359" spans="4:4" s="269" customFormat="1">
      <c r="D359" s="270"/>
    </row>
    <row r="360" spans="4:4" s="269" customFormat="1">
      <c r="D360" s="270"/>
    </row>
    <row r="361" spans="4:4" s="269" customFormat="1">
      <c r="D361" s="270"/>
    </row>
    <row r="362" spans="4:4" s="269" customFormat="1">
      <c r="D362" s="270"/>
    </row>
    <row r="363" spans="4:4" s="269" customFormat="1">
      <c r="D363" s="270"/>
    </row>
    <row r="364" spans="4:4" s="269" customFormat="1">
      <c r="D364" s="270"/>
    </row>
    <row r="365" spans="4:4" s="269" customFormat="1">
      <c r="D365" s="270"/>
    </row>
    <row r="366" spans="4:4" s="269" customFormat="1">
      <c r="D366" s="270"/>
    </row>
    <row r="367" spans="4:4" s="269" customFormat="1">
      <c r="D367" s="270"/>
    </row>
    <row r="368" spans="4:4" s="269" customFormat="1">
      <c r="D368" s="270"/>
    </row>
    <row r="369" spans="4:4" s="269" customFormat="1">
      <c r="D369" s="270"/>
    </row>
    <row r="370" spans="4:4" s="269" customFormat="1">
      <c r="D370" s="270"/>
    </row>
    <row r="371" spans="4:4" s="269" customFormat="1">
      <c r="D371" s="270"/>
    </row>
    <row r="372" spans="4:4" s="269" customFormat="1">
      <c r="D372" s="270"/>
    </row>
    <row r="373" spans="4:4" s="269" customFormat="1">
      <c r="D373" s="270"/>
    </row>
    <row r="374" spans="4:4" s="269" customFormat="1">
      <c r="D374" s="270"/>
    </row>
    <row r="375" spans="4:4" s="269" customFormat="1">
      <c r="D375" s="270"/>
    </row>
    <row r="376" spans="4:4" s="269" customFormat="1">
      <c r="D376" s="270"/>
    </row>
    <row r="377" spans="4:4" s="269" customFormat="1">
      <c r="D377" s="270"/>
    </row>
    <row r="378" spans="4:4" s="269" customFormat="1">
      <c r="D378" s="270"/>
    </row>
    <row r="379" spans="4:4" s="269" customFormat="1">
      <c r="D379" s="270"/>
    </row>
    <row r="380" spans="4:4" s="269" customFormat="1">
      <c r="D380" s="270"/>
    </row>
    <row r="381" spans="4:4" s="269" customFormat="1">
      <c r="D381" s="270"/>
    </row>
    <row r="382" spans="4:4" s="269" customFormat="1">
      <c r="D382" s="270"/>
    </row>
    <row r="383" spans="4:4" s="269" customFormat="1">
      <c r="D383" s="270"/>
    </row>
    <row r="384" spans="4:4" s="269" customFormat="1">
      <c r="D384" s="270"/>
    </row>
    <row r="385" spans="4:4" s="269" customFormat="1">
      <c r="D385" s="270"/>
    </row>
    <row r="386" spans="4:4" s="269" customFormat="1">
      <c r="D386" s="270"/>
    </row>
    <row r="387" spans="4:4" s="269" customFormat="1">
      <c r="D387" s="270"/>
    </row>
    <row r="388" spans="4:4" s="269" customFormat="1">
      <c r="D388" s="270"/>
    </row>
    <row r="389" spans="4:4" s="269" customFormat="1">
      <c r="D389" s="270"/>
    </row>
    <row r="390" spans="4:4" s="269" customFormat="1">
      <c r="D390" s="270"/>
    </row>
    <row r="391" spans="4:4" s="269" customFormat="1">
      <c r="D391" s="270"/>
    </row>
    <row r="392" spans="4:4" s="269" customFormat="1">
      <c r="D392" s="270"/>
    </row>
    <row r="393" spans="4:4" s="269" customFormat="1">
      <c r="D393" s="270"/>
    </row>
    <row r="394" spans="4:4" s="269" customFormat="1">
      <c r="D394" s="270"/>
    </row>
    <row r="395" spans="4:4" s="269" customFormat="1">
      <c r="D395" s="270"/>
    </row>
    <row r="396" spans="4:4" s="269" customFormat="1">
      <c r="D396" s="270"/>
    </row>
    <row r="397" spans="4:4" s="269" customFormat="1">
      <c r="D397" s="270"/>
    </row>
    <row r="398" spans="4:4" s="269" customFormat="1">
      <c r="D398" s="270"/>
    </row>
    <row r="399" spans="4:4" s="269" customFormat="1">
      <c r="D399" s="270"/>
    </row>
    <row r="400" spans="4:4" s="269" customFormat="1">
      <c r="D400" s="270"/>
    </row>
    <row r="401" spans="4:4" s="269" customFormat="1">
      <c r="D401" s="270"/>
    </row>
    <row r="402" spans="4:4" s="269" customFormat="1">
      <c r="D402" s="270"/>
    </row>
    <row r="403" spans="4:4" s="269" customFormat="1">
      <c r="D403" s="270"/>
    </row>
    <row r="404" spans="4:4" s="269" customFormat="1">
      <c r="D404" s="270"/>
    </row>
    <row r="405" spans="4:4" s="269" customFormat="1">
      <c r="D405" s="270"/>
    </row>
    <row r="406" spans="4:4" s="269" customFormat="1">
      <c r="D406" s="270"/>
    </row>
    <row r="407" spans="4:4" s="269" customFormat="1">
      <c r="D407" s="270"/>
    </row>
    <row r="408" spans="4:4" s="269" customFormat="1">
      <c r="D408" s="270"/>
    </row>
    <row r="409" spans="4:4" s="269" customFormat="1">
      <c r="D409" s="270"/>
    </row>
    <row r="410" spans="4:4" s="269" customFormat="1">
      <c r="D410" s="270"/>
    </row>
    <row r="411" spans="4:4" s="269" customFormat="1">
      <c r="D411" s="270"/>
    </row>
    <row r="412" spans="4:4" s="269" customFormat="1">
      <c r="D412" s="270"/>
    </row>
    <row r="413" spans="4:4" s="269" customFormat="1">
      <c r="D413" s="270"/>
    </row>
    <row r="414" spans="4:4" s="269" customFormat="1">
      <c r="D414" s="270"/>
    </row>
    <row r="415" spans="4:4" s="269" customFormat="1">
      <c r="D415" s="270"/>
    </row>
    <row r="416" spans="4:4" s="269" customFormat="1">
      <c r="D416" s="270"/>
    </row>
    <row r="417" spans="4:4" s="269" customFormat="1">
      <c r="D417" s="270"/>
    </row>
    <row r="418" spans="4:4" s="269" customFormat="1">
      <c r="D418" s="270"/>
    </row>
    <row r="419" spans="4:4" s="269" customFormat="1">
      <c r="D419" s="270"/>
    </row>
    <row r="420" spans="4:4" s="269" customFormat="1">
      <c r="D420" s="270"/>
    </row>
    <row r="421" spans="4:4" s="269" customFormat="1">
      <c r="D421" s="270"/>
    </row>
    <row r="422" spans="4:4" s="269" customFormat="1">
      <c r="D422" s="270"/>
    </row>
    <row r="423" spans="4:4" s="269" customFormat="1">
      <c r="D423" s="270"/>
    </row>
    <row r="424" spans="4:4" s="269" customFormat="1">
      <c r="D424" s="270"/>
    </row>
    <row r="425" spans="4:4" s="269" customFormat="1">
      <c r="D425" s="270"/>
    </row>
    <row r="426" spans="4:4" s="269" customFormat="1">
      <c r="D426" s="270"/>
    </row>
    <row r="427" spans="4:4" s="269" customFormat="1">
      <c r="D427" s="270"/>
    </row>
    <row r="428" spans="4:4" s="269" customFormat="1">
      <c r="D428" s="270"/>
    </row>
    <row r="429" spans="4:4" s="269" customFormat="1">
      <c r="D429" s="270"/>
    </row>
    <row r="430" spans="4:4" s="269" customFormat="1">
      <c r="D430" s="270"/>
    </row>
    <row r="431" spans="4:4" s="269" customFormat="1">
      <c r="D431" s="270"/>
    </row>
    <row r="432" spans="4:4" s="269" customFormat="1">
      <c r="D432" s="270"/>
    </row>
    <row r="433" spans="4:4" s="269" customFormat="1">
      <c r="D433" s="270"/>
    </row>
    <row r="434" spans="4:4" s="269" customFormat="1">
      <c r="D434" s="270"/>
    </row>
    <row r="435" spans="4:4" s="269" customFormat="1">
      <c r="D435" s="270"/>
    </row>
    <row r="436" spans="4:4" s="269" customFormat="1">
      <c r="D436" s="270"/>
    </row>
    <row r="437" spans="4:4" s="269" customFormat="1">
      <c r="D437" s="270"/>
    </row>
    <row r="438" spans="4:4" s="269" customFormat="1">
      <c r="D438" s="270"/>
    </row>
    <row r="439" spans="4:4" s="269" customFormat="1">
      <c r="D439" s="270"/>
    </row>
    <row r="440" spans="4:4" s="269" customFormat="1">
      <c r="D440" s="270"/>
    </row>
    <row r="441" spans="4:4" s="269" customFormat="1">
      <c r="D441" s="270"/>
    </row>
    <row r="442" spans="4:4" s="269" customFormat="1">
      <c r="D442" s="270"/>
    </row>
    <row r="443" spans="4:4" s="269" customFormat="1">
      <c r="D443" s="270"/>
    </row>
    <row r="444" spans="4:4" s="269" customFormat="1">
      <c r="D444" s="270"/>
    </row>
    <row r="445" spans="4:4" s="269" customFormat="1">
      <c r="D445" s="270"/>
    </row>
    <row r="446" spans="4:4" s="269" customFormat="1">
      <c r="D446" s="270"/>
    </row>
    <row r="447" spans="4:4" s="269" customFormat="1">
      <c r="D447" s="270"/>
    </row>
    <row r="448" spans="4:4" s="269" customFormat="1">
      <c r="D448" s="270"/>
    </row>
    <row r="449" spans="4:4" s="269" customFormat="1">
      <c r="D449" s="270"/>
    </row>
    <row r="450" spans="4:4" s="269" customFormat="1">
      <c r="D450" s="270"/>
    </row>
    <row r="451" spans="4:4" s="269" customFormat="1">
      <c r="D451" s="270"/>
    </row>
    <row r="452" spans="4:4" s="269" customFormat="1">
      <c r="D452" s="270"/>
    </row>
    <row r="453" spans="4:4" s="269" customFormat="1">
      <c r="D453" s="270"/>
    </row>
    <row r="454" spans="4:4" s="269" customFormat="1">
      <c r="D454" s="270"/>
    </row>
    <row r="455" spans="4:4" s="269" customFormat="1">
      <c r="D455" s="270"/>
    </row>
    <row r="456" spans="4:4" s="269" customFormat="1">
      <c r="D456" s="270"/>
    </row>
    <row r="457" spans="4:4" s="269" customFormat="1">
      <c r="D457" s="270"/>
    </row>
    <row r="458" spans="4:4" s="269" customFormat="1">
      <c r="D458" s="270"/>
    </row>
    <row r="459" spans="4:4" s="269" customFormat="1">
      <c r="D459" s="270"/>
    </row>
    <row r="460" spans="4:4" s="269" customFormat="1">
      <c r="D460" s="270"/>
    </row>
    <row r="461" spans="4:4" s="269" customFormat="1">
      <c r="D461" s="270"/>
    </row>
    <row r="462" spans="4:4" s="269" customFormat="1">
      <c r="D462" s="270"/>
    </row>
    <row r="463" spans="4:4" s="269" customFormat="1">
      <c r="D463" s="270"/>
    </row>
    <row r="464" spans="4:4" s="269" customFormat="1">
      <c r="D464" s="270"/>
    </row>
    <row r="465" spans="4:4" s="269" customFormat="1">
      <c r="D465" s="270"/>
    </row>
    <row r="466" spans="4:4" s="269" customFormat="1">
      <c r="D466" s="270"/>
    </row>
    <row r="467" spans="4:4" s="269" customFormat="1">
      <c r="D467" s="270"/>
    </row>
    <row r="468" spans="4:4" s="269" customFormat="1">
      <c r="D468" s="270"/>
    </row>
    <row r="469" spans="4:4" s="269" customFormat="1">
      <c r="D469" s="270"/>
    </row>
    <row r="470" spans="4:4" s="269" customFormat="1">
      <c r="D470" s="270"/>
    </row>
    <row r="471" spans="4:4" s="269" customFormat="1">
      <c r="D471" s="270"/>
    </row>
    <row r="472" spans="4:4" s="269" customFormat="1">
      <c r="D472" s="270"/>
    </row>
    <row r="473" spans="4:4" s="269" customFormat="1">
      <c r="D473" s="270"/>
    </row>
    <row r="474" spans="4:4" s="269" customFormat="1">
      <c r="D474" s="270"/>
    </row>
    <row r="475" spans="4:4" s="269" customFormat="1">
      <c r="D475" s="270"/>
    </row>
    <row r="476" spans="4:4" s="269" customFormat="1">
      <c r="D476" s="270"/>
    </row>
    <row r="477" spans="4:4" s="269" customFormat="1">
      <c r="D477" s="270"/>
    </row>
    <row r="478" spans="4:4" s="269" customFormat="1">
      <c r="D478" s="270"/>
    </row>
    <row r="479" spans="4:4" s="269" customFormat="1">
      <c r="D479" s="270"/>
    </row>
    <row r="480" spans="4:4" s="269" customFormat="1">
      <c r="D480" s="270"/>
    </row>
    <row r="481" spans="4:4" s="269" customFormat="1">
      <c r="D481" s="270"/>
    </row>
    <row r="482" spans="4:4" s="269" customFormat="1">
      <c r="D482" s="270"/>
    </row>
    <row r="483" spans="4:4" s="269" customFormat="1">
      <c r="D483" s="270"/>
    </row>
    <row r="484" spans="4:4" s="269" customFormat="1">
      <c r="D484" s="270"/>
    </row>
    <row r="485" spans="4:4" s="269" customFormat="1">
      <c r="D485" s="270"/>
    </row>
    <row r="486" spans="4:4" s="269" customFormat="1">
      <c r="D486" s="270"/>
    </row>
    <row r="487" spans="4:4" s="269" customFormat="1">
      <c r="D487" s="270"/>
    </row>
    <row r="488" spans="4:4" s="269" customFormat="1">
      <c r="D488" s="270"/>
    </row>
    <row r="489" spans="4:4" s="269" customFormat="1">
      <c r="D489" s="270"/>
    </row>
    <row r="490" spans="4:4" s="269" customFormat="1">
      <c r="D490" s="270"/>
    </row>
    <row r="491" spans="4:4" s="269" customFormat="1">
      <c r="D491" s="270"/>
    </row>
    <row r="492" spans="4:4" s="269" customFormat="1">
      <c r="D492" s="270"/>
    </row>
    <row r="493" spans="4:4" s="269" customFormat="1">
      <c r="D493" s="270"/>
    </row>
    <row r="494" spans="4:4" s="269" customFormat="1">
      <c r="D494" s="270"/>
    </row>
    <row r="495" spans="4:4" s="269" customFormat="1">
      <c r="D495" s="270"/>
    </row>
    <row r="496" spans="4:4" s="269" customFormat="1">
      <c r="D496" s="270"/>
    </row>
    <row r="497" spans="4:4" s="269" customFormat="1">
      <c r="D497" s="270"/>
    </row>
    <row r="498" spans="4:4" s="269" customFormat="1">
      <c r="D498" s="270"/>
    </row>
    <row r="499" spans="4:4" s="269" customFormat="1">
      <c r="D499" s="270"/>
    </row>
    <row r="500" spans="4:4" s="269" customFormat="1">
      <c r="D500" s="270"/>
    </row>
    <row r="501" spans="4:4" s="269" customFormat="1">
      <c r="D501" s="270"/>
    </row>
    <row r="502" spans="4:4" s="269" customFormat="1">
      <c r="D502" s="270"/>
    </row>
    <row r="503" spans="4:4" s="269" customFormat="1">
      <c r="D503" s="270"/>
    </row>
    <row r="504" spans="4:4" s="269" customFormat="1">
      <c r="D504" s="270"/>
    </row>
    <row r="505" spans="4:4" s="269" customFormat="1">
      <c r="D505" s="270"/>
    </row>
    <row r="506" spans="4:4" s="269" customFormat="1">
      <c r="D506" s="270"/>
    </row>
    <row r="507" spans="4:4" s="269" customFormat="1">
      <c r="D507" s="270"/>
    </row>
    <row r="508" spans="4:4" s="269" customFormat="1">
      <c r="D508" s="270"/>
    </row>
    <row r="509" spans="4:4" s="269" customFormat="1">
      <c r="D509" s="270"/>
    </row>
    <row r="510" spans="4:4" s="269" customFormat="1">
      <c r="D510" s="270"/>
    </row>
    <row r="511" spans="4:4" s="269" customFormat="1">
      <c r="D511" s="270"/>
    </row>
    <row r="512" spans="4:4" s="269" customFormat="1">
      <c r="D512" s="270"/>
    </row>
    <row r="513" spans="4:4" s="269" customFormat="1">
      <c r="D513" s="270"/>
    </row>
    <row r="514" spans="4:4" s="269" customFormat="1">
      <c r="D514" s="270"/>
    </row>
    <row r="515" spans="4:4" s="269" customFormat="1">
      <c r="D515" s="270"/>
    </row>
    <row r="516" spans="4:4" s="269" customFormat="1">
      <c r="D516" s="270"/>
    </row>
    <row r="517" spans="4:4" s="269" customFormat="1">
      <c r="D517" s="270"/>
    </row>
    <row r="518" spans="4:4" s="269" customFormat="1">
      <c r="D518" s="270"/>
    </row>
    <row r="519" spans="4:4" s="269" customFormat="1">
      <c r="D519" s="270"/>
    </row>
    <row r="520" spans="4:4" s="269" customFormat="1">
      <c r="D520" s="270"/>
    </row>
    <row r="521" spans="4:4" s="269" customFormat="1">
      <c r="D521" s="270"/>
    </row>
    <row r="522" spans="4:4" s="269" customFormat="1">
      <c r="D522" s="270"/>
    </row>
    <row r="523" spans="4:4" s="269" customFormat="1">
      <c r="D523" s="270"/>
    </row>
    <row r="524" spans="4:4" s="269" customFormat="1">
      <c r="D524" s="270"/>
    </row>
    <row r="525" spans="4:4" s="269" customFormat="1">
      <c r="D525" s="270"/>
    </row>
    <row r="526" spans="4:4" s="269" customFormat="1">
      <c r="D526" s="270"/>
    </row>
    <row r="527" spans="4:4" s="269" customFormat="1">
      <c r="D527" s="270"/>
    </row>
    <row r="528" spans="4:4" s="269" customFormat="1">
      <c r="D528" s="270"/>
    </row>
    <row r="529" spans="4:4" s="269" customFormat="1">
      <c r="D529" s="270"/>
    </row>
    <row r="530" spans="4:4" s="269" customFormat="1">
      <c r="D530" s="270"/>
    </row>
    <row r="531" spans="4:4" s="269" customFormat="1">
      <c r="D531" s="270"/>
    </row>
    <row r="532" spans="4:4" s="269" customFormat="1">
      <c r="D532" s="270"/>
    </row>
    <row r="533" spans="4:4" s="269" customFormat="1">
      <c r="D533" s="270"/>
    </row>
    <row r="534" spans="4:4" s="269" customFormat="1">
      <c r="D534" s="270"/>
    </row>
    <row r="535" spans="4:4" s="269" customFormat="1">
      <c r="D535" s="270"/>
    </row>
    <row r="536" spans="4:4" s="269" customFormat="1">
      <c r="D536" s="270"/>
    </row>
    <row r="537" spans="4:4" s="269" customFormat="1">
      <c r="D537" s="270"/>
    </row>
    <row r="538" spans="4:4" s="269" customFormat="1">
      <c r="D538" s="270"/>
    </row>
    <row r="539" spans="4:4" s="269" customFormat="1">
      <c r="D539" s="270"/>
    </row>
    <row r="540" spans="4:4" s="269" customFormat="1">
      <c r="D540" s="270"/>
    </row>
    <row r="541" spans="4:4" s="269" customFormat="1">
      <c r="D541" s="270"/>
    </row>
    <row r="542" spans="4:4" s="269" customFormat="1">
      <c r="D542" s="270"/>
    </row>
    <row r="543" spans="4:4" s="269" customFormat="1">
      <c r="D543" s="270"/>
    </row>
    <row r="544" spans="4:4" s="269" customFormat="1">
      <c r="D544" s="270"/>
    </row>
    <row r="545" spans="4:4" s="269" customFormat="1">
      <c r="D545" s="270"/>
    </row>
    <row r="546" spans="4:4" s="269" customFormat="1">
      <c r="D546" s="270"/>
    </row>
    <row r="547" spans="4:4" s="269" customFormat="1">
      <c r="D547" s="270"/>
    </row>
    <row r="548" spans="4:4" s="269" customFormat="1">
      <c r="D548" s="270"/>
    </row>
    <row r="549" spans="4:4" s="269" customFormat="1">
      <c r="D549" s="270"/>
    </row>
    <row r="550" spans="4:4" s="269" customFormat="1">
      <c r="D550" s="270"/>
    </row>
    <row r="551" spans="4:4" s="269" customFormat="1">
      <c r="D551" s="270"/>
    </row>
    <row r="552" spans="4:4" s="269" customFormat="1">
      <c r="D552" s="270"/>
    </row>
    <row r="553" spans="4:4" s="269" customFormat="1">
      <c r="D553" s="270"/>
    </row>
    <row r="554" spans="4:4" s="269" customFormat="1">
      <c r="D554" s="270"/>
    </row>
    <row r="555" spans="4:4" s="269" customFormat="1">
      <c r="D555" s="270"/>
    </row>
    <row r="556" spans="4:4" s="269" customFormat="1">
      <c r="D556" s="270"/>
    </row>
    <row r="557" spans="4:4" s="269" customFormat="1">
      <c r="D557" s="270"/>
    </row>
    <row r="558" spans="4:4" s="269" customFormat="1">
      <c r="D558" s="270"/>
    </row>
    <row r="559" spans="4:4" s="269" customFormat="1">
      <c r="D559" s="270"/>
    </row>
    <row r="560" spans="4:4" s="269" customFormat="1">
      <c r="D560" s="270"/>
    </row>
    <row r="561" spans="4:4" s="269" customFormat="1">
      <c r="D561" s="270"/>
    </row>
    <row r="562" spans="4:4" s="269" customFormat="1">
      <c r="D562" s="270"/>
    </row>
    <row r="563" spans="4:4" s="269" customFormat="1">
      <c r="D563" s="270"/>
    </row>
    <row r="564" spans="4:4" s="269" customFormat="1">
      <c r="D564" s="270"/>
    </row>
    <row r="565" spans="4:4" s="269" customFormat="1">
      <c r="D565" s="270"/>
    </row>
    <row r="566" spans="4:4" s="269" customFormat="1">
      <c r="D566" s="270"/>
    </row>
    <row r="567" spans="4:4" s="269" customFormat="1">
      <c r="D567" s="270"/>
    </row>
    <row r="568" spans="4:4" s="269" customFormat="1">
      <c r="D568" s="270"/>
    </row>
    <row r="569" spans="4:4" s="269" customFormat="1">
      <c r="D569" s="270"/>
    </row>
    <row r="570" spans="4:4" s="269" customFormat="1">
      <c r="D570" s="270"/>
    </row>
    <row r="571" spans="4:4" s="269" customFormat="1">
      <c r="D571" s="270"/>
    </row>
    <row r="572" spans="4:4" s="269" customFormat="1">
      <c r="D572" s="270"/>
    </row>
    <row r="573" spans="4:4" s="269" customFormat="1">
      <c r="D573" s="270"/>
    </row>
    <row r="574" spans="4:4" s="269" customFormat="1">
      <c r="D574" s="270"/>
    </row>
    <row r="575" spans="4:4" s="269" customFormat="1">
      <c r="D575" s="270"/>
    </row>
    <row r="576" spans="4:4" s="269" customFormat="1">
      <c r="D576" s="270"/>
    </row>
    <row r="577" spans="4:4" s="269" customFormat="1">
      <c r="D577" s="270"/>
    </row>
    <row r="578" spans="4:4" s="269" customFormat="1">
      <c r="D578" s="270"/>
    </row>
    <row r="579" spans="4:4" s="269" customFormat="1">
      <c r="D579" s="270"/>
    </row>
    <row r="580" spans="4:4" s="269" customFormat="1">
      <c r="D580" s="270"/>
    </row>
    <row r="581" spans="4:4" s="269" customFormat="1">
      <c r="D581" s="270"/>
    </row>
    <row r="582" spans="4:4" s="269" customFormat="1">
      <c r="D582" s="270"/>
    </row>
    <row r="583" spans="4:4" s="269" customFormat="1">
      <c r="D583" s="270"/>
    </row>
    <row r="584" spans="4:4" s="269" customFormat="1">
      <c r="D584" s="270"/>
    </row>
    <row r="585" spans="4:4" s="269" customFormat="1">
      <c r="D585" s="270"/>
    </row>
    <row r="586" spans="4:4" s="269" customFormat="1">
      <c r="D586" s="270"/>
    </row>
    <row r="587" spans="4:4" s="269" customFormat="1">
      <c r="D587" s="270"/>
    </row>
    <row r="588" spans="4:4" s="269" customFormat="1">
      <c r="D588" s="270"/>
    </row>
    <row r="589" spans="4:4" s="269" customFormat="1">
      <c r="D589" s="270"/>
    </row>
    <row r="590" spans="4:4" s="269" customFormat="1">
      <c r="D590" s="270"/>
    </row>
    <row r="591" spans="4:4" s="269" customFormat="1">
      <c r="D591" s="270"/>
    </row>
    <row r="592" spans="4:4" s="269" customFormat="1">
      <c r="D592" s="270"/>
    </row>
    <row r="593" spans="4:4" s="269" customFormat="1">
      <c r="D593" s="270"/>
    </row>
    <row r="594" spans="4:4" s="269" customFormat="1">
      <c r="D594" s="270"/>
    </row>
    <row r="595" spans="4:4" s="269" customFormat="1">
      <c r="D595" s="270"/>
    </row>
    <row r="596" spans="4:4" s="269" customFormat="1">
      <c r="D596" s="270"/>
    </row>
    <row r="597" spans="4:4" s="269" customFormat="1">
      <c r="D597" s="270"/>
    </row>
    <row r="598" spans="4:4" s="269" customFormat="1">
      <c r="D598" s="270"/>
    </row>
    <row r="599" spans="4:4" s="269" customFormat="1">
      <c r="D599" s="270"/>
    </row>
    <row r="600" spans="4:4" s="269" customFormat="1">
      <c r="D600" s="270"/>
    </row>
    <row r="601" spans="4:4" s="269" customFormat="1">
      <c r="D601" s="270"/>
    </row>
    <row r="602" spans="4:4" s="269" customFormat="1">
      <c r="D602" s="270"/>
    </row>
    <row r="603" spans="4:4" s="269" customFormat="1">
      <c r="D603" s="270"/>
    </row>
    <row r="604" spans="4:4" s="269" customFormat="1">
      <c r="D604" s="270"/>
    </row>
    <row r="605" spans="4:4" s="269" customFormat="1">
      <c r="D605" s="270"/>
    </row>
    <row r="606" spans="4:4" s="269" customFormat="1">
      <c r="D606" s="270"/>
    </row>
    <row r="607" spans="4:4" s="269" customFormat="1">
      <c r="D607" s="270"/>
    </row>
    <row r="608" spans="4:4" s="269" customFormat="1">
      <c r="D608" s="270"/>
    </row>
    <row r="609" spans="4:4" s="269" customFormat="1">
      <c r="D609" s="270"/>
    </row>
    <row r="610" spans="4:4" s="269" customFormat="1">
      <c r="D610" s="270"/>
    </row>
    <row r="611" spans="4:4" s="269" customFormat="1">
      <c r="D611" s="270"/>
    </row>
    <row r="612" spans="4:4" s="269" customFormat="1">
      <c r="D612" s="270"/>
    </row>
    <row r="613" spans="4:4" s="269" customFormat="1">
      <c r="D613" s="270"/>
    </row>
    <row r="614" spans="4:4" s="269" customFormat="1">
      <c r="D614" s="270"/>
    </row>
    <row r="615" spans="4:4" s="269" customFormat="1">
      <c r="D615" s="270"/>
    </row>
    <row r="616" spans="4:4" s="269" customFormat="1">
      <c r="D616" s="270"/>
    </row>
    <row r="617" spans="4:4" s="269" customFormat="1">
      <c r="D617" s="270"/>
    </row>
    <row r="618" spans="4:4" s="269" customFormat="1">
      <c r="D618" s="270"/>
    </row>
    <row r="619" spans="4:4" s="269" customFormat="1">
      <c r="D619" s="270"/>
    </row>
    <row r="620" spans="4:4" s="269" customFormat="1">
      <c r="D620" s="270"/>
    </row>
    <row r="621" spans="4:4" s="269" customFormat="1">
      <c r="D621" s="270"/>
    </row>
    <row r="622" spans="4:4" s="269" customFormat="1">
      <c r="D622" s="270"/>
    </row>
    <row r="623" spans="4:4" s="269" customFormat="1">
      <c r="D623" s="270"/>
    </row>
    <row r="624" spans="4:4" s="269" customFormat="1">
      <c r="D624" s="270"/>
    </row>
    <row r="625" spans="4:4" s="269" customFormat="1">
      <c r="D625" s="270"/>
    </row>
    <row r="626" spans="4:4" s="269" customFormat="1">
      <c r="D626" s="270"/>
    </row>
    <row r="627" spans="4:4" s="269" customFormat="1">
      <c r="D627" s="270"/>
    </row>
    <row r="628" spans="4:4" s="269" customFormat="1">
      <c r="D628" s="270"/>
    </row>
    <row r="629" spans="4:4" s="269" customFormat="1">
      <c r="D629" s="270"/>
    </row>
    <row r="630" spans="4:4" s="269" customFormat="1">
      <c r="D630" s="270"/>
    </row>
    <row r="631" spans="4:4" s="269" customFormat="1">
      <c r="D631" s="270"/>
    </row>
    <row r="632" spans="4:4" s="269" customFormat="1">
      <c r="D632" s="270"/>
    </row>
    <row r="633" spans="4:4" s="269" customFormat="1">
      <c r="D633" s="270"/>
    </row>
    <row r="634" spans="4:4" s="269" customFormat="1">
      <c r="D634" s="270"/>
    </row>
    <row r="635" spans="4:4" s="269" customFormat="1">
      <c r="D635" s="270"/>
    </row>
    <row r="636" spans="4:4" s="269" customFormat="1">
      <c r="D636" s="270"/>
    </row>
    <row r="637" spans="4:4" s="269" customFormat="1">
      <c r="D637" s="270"/>
    </row>
    <row r="638" spans="4:4" s="269" customFormat="1">
      <c r="D638" s="270"/>
    </row>
    <row r="639" spans="4:4" s="269" customFormat="1">
      <c r="D639" s="270"/>
    </row>
    <row r="640" spans="4:4" s="269" customFormat="1">
      <c r="D640" s="270"/>
    </row>
    <row r="641" spans="4:4" s="269" customFormat="1">
      <c r="D641" s="270"/>
    </row>
    <row r="642" spans="4:4" s="269" customFormat="1">
      <c r="D642" s="270"/>
    </row>
    <row r="643" spans="4:4" s="269" customFormat="1">
      <c r="D643" s="270"/>
    </row>
    <row r="644" spans="4:4" s="269" customFormat="1">
      <c r="D644" s="270"/>
    </row>
    <row r="645" spans="4:4" s="269" customFormat="1">
      <c r="D645" s="270"/>
    </row>
    <row r="646" spans="4:4" s="269" customFormat="1">
      <c r="D646" s="270"/>
    </row>
    <row r="647" spans="4:4" s="269" customFormat="1">
      <c r="D647" s="270"/>
    </row>
    <row r="648" spans="4:4" s="269" customFormat="1">
      <c r="D648" s="270"/>
    </row>
    <row r="649" spans="4:4" s="269" customFormat="1">
      <c r="D649" s="270"/>
    </row>
    <row r="650" spans="4:4" s="269" customFormat="1">
      <c r="D650" s="270"/>
    </row>
    <row r="651" spans="4:4" s="269" customFormat="1">
      <c r="D651" s="270"/>
    </row>
    <row r="652" spans="4:4" s="269" customFormat="1">
      <c r="D652" s="270"/>
    </row>
    <row r="653" spans="4:4" s="269" customFormat="1">
      <c r="D653" s="270"/>
    </row>
    <row r="654" spans="4:4" s="269" customFormat="1">
      <c r="D654" s="270"/>
    </row>
    <row r="655" spans="4:4" s="269" customFormat="1">
      <c r="D655" s="270"/>
    </row>
    <row r="656" spans="4:4" s="269" customFormat="1">
      <c r="D656" s="270"/>
    </row>
    <row r="657" spans="4:4" s="269" customFormat="1">
      <c r="D657" s="270"/>
    </row>
    <row r="658" spans="4:4" s="269" customFormat="1">
      <c r="D658" s="270"/>
    </row>
    <row r="659" spans="4:4" s="269" customFormat="1">
      <c r="D659" s="270"/>
    </row>
    <row r="660" spans="4:4" s="269" customFormat="1">
      <c r="D660" s="270"/>
    </row>
    <row r="661" spans="4:4" s="269" customFormat="1">
      <c r="D661" s="270"/>
    </row>
    <row r="662" spans="4:4" s="269" customFormat="1">
      <c r="D662" s="270"/>
    </row>
    <row r="663" spans="4:4" s="269" customFormat="1">
      <c r="D663" s="270"/>
    </row>
    <row r="664" spans="4:4" s="269" customFormat="1">
      <c r="D664" s="270"/>
    </row>
    <row r="665" spans="4:4" s="269" customFormat="1">
      <c r="D665" s="270"/>
    </row>
    <row r="666" spans="4:4" s="269" customFormat="1">
      <c r="D666" s="270"/>
    </row>
    <row r="667" spans="4:4" s="269" customFormat="1">
      <c r="D667" s="270"/>
    </row>
    <row r="668" spans="4:4" s="269" customFormat="1">
      <c r="D668" s="270"/>
    </row>
    <row r="669" spans="4:4" s="269" customFormat="1">
      <c r="D669" s="270"/>
    </row>
    <row r="670" spans="4:4" s="269" customFormat="1">
      <c r="D670" s="270"/>
    </row>
    <row r="671" spans="4:4" s="269" customFormat="1">
      <c r="D671" s="270"/>
    </row>
    <row r="672" spans="4:4" s="269" customFormat="1">
      <c r="D672" s="270"/>
    </row>
    <row r="673" spans="4:4" s="269" customFormat="1">
      <c r="D673" s="270"/>
    </row>
    <row r="674" spans="4:4" s="269" customFormat="1">
      <c r="D674" s="270"/>
    </row>
    <row r="675" spans="4:4" s="269" customFormat="1">
      <c r="D675" s="270"/>
    </row>
    <row r="676" spans="4:4" s="269" customFormat="1">
      <c r="D676" s="270"/>
    </row>
    <row r="677" spans="4:4" s="269" customFormat="1">
      <c r="D677" s="270"/>
    </row>
    <row r="678" spans="4:4" s="269" customFormat="1">
      <c r="D678" s="270"/>
    </row>
    <row r="679" spans="4:4" s="269" customFormat="1">
      <c r="D679" s="270"/>
    </row>
    <row r="680" spans="4:4" s="269" customFormat="1">
      <c r="D680" s="270"/>
    </row>
    <row r="681" spans="4:4" s="269" customFormat="1">
      <c r="D681" s="270"/>
    </row>
    <row r="682" spans="4:4" s="269" customFormat="1">
      <c r="D682" s="270"/>
    </row>
    <row r="683" spans="4:4" s="269" customFormat="1">
      <c r="D683" s="270"/>
    </row>
    <row r="684" spans="4:4" s="269" customFormat="1">
      <c r="D684" s="270"/>
    </row>
    <row r="685" spans="4:4" s="269" customFormat="1">
      <c r="D685" s="270"/>
    </row>
    <row r="686" spans="4:4" s="269" customFormat="1">
      <c r="D686" s="270"/>
    </row>
    <row r="687" spans="4:4" s="269" customFormat="1">
      <c r="D687" s="270"/>
    </row>
    <row r="688" spans="4:4" s="269" customFormat="1">
      <c r="D688" s="270"/>
    </row>
    <row r="689" spans="4:4" s="269" customFormat="1">
      <c r="D689" s="270"/>
    </row>
    <row r="690" spans="4:4" s="269" customFormat="1">
      <c r="D690" s="270"/>
    </row>
    <row r="691" spans="4:4" s="269" customFormat="1">
      <c r="D691" s="270"/>
    </row>
    <row r="692" spans="4:4" s="269" customFormat="1">
      <c r="D692" s="270"/>
    </row>
    <row r="693" spans="4:4" s="269" customFormat="1">
      <c r="D693" s="270"/>
    </row>
    <row r="694" spans="4:4" s="269" customFormat="1">
      <c r="D694" s="270"/>
    </row>
    <row r="695" spans="4:4" s="269" customFormat="1">
      <c r="D695" s="270"/>
    </row>
    <row r="696" spans="4:4" s="269" customFormat="1">
      <c r="D696" s="270"/>
    </row>
    <row r="697" spans="4:4" s="269" customFormat="1">
      <c r="D697" s="270"/>
    </row>
    <row r="698" spans="4:4" s="269" customFormat="1">
      <c r="D698" s="270"/>
    </row>
    <row r="699" spans="4:4" s="269" customFormat="1">
      <c r="D699" s="270"/>
    </row>
    <row r="700" spans="4:4" s="269" customFormat="1">
      <c r="D700" s="270"/>
    </row>
    <row r="701" spans="4:4" s="269" customFormat="1">
      <c r="D701" s="270"/>
    </row>
    <row r="702" spans="4:4" s="269" customFormat="1">
      <c r="D702" s="270"/>
    </row>
    <row r="703" spans="4:4" s="269" customFormat="1">
      <c r="D703" s="270"/>
    </row>
    <row r="704" spans="4:4" s="269" customFormat="1">
      <c r="D704" s="270"/>
    </row>
    <row r="705" spans="4:4" s="269" customFormat="1">
      <c r="D705" s="270"/>
    </row>
    <row r="706" spans="4:4" s="269" customFormat="1">
      <c r="D706" s="270"/>
    </row>
    <row r="707" spans="4:4" s="269" customFormat="1">
      <c r="D707" s="270"/>
    </row>
    <row r="708" spans="4:4" s="269" customFormat="1">
      <c r="D708" s="270"/>
    </row>
    <row r="709" spans="4:4" s="269" customFormat="1">
      <c r="D709" s="270"/>
    </row>
    <row r="710" spans="4:4" s="269" customFormat="1">
      <c r="D710" s="270"/>
    </row>
    <row r="711" spans="4:4" s="269" customFormat="1">
      <c r="D711" s="270"/>
    </row>
    <row r="712" spans="4:4" s="269" customFormat="1">
      <c r="D712" s="270"/>
    </row>
    <row r="713" spans="4:4" s="269" customFormat="1">
      <c r="D713" s="270"/>
    </row>
    <row r="714" spans="4:4" s="269" customFormat="1">
      <c r="D714" s="270"/>
    </row>
    <row r="715" spans="4:4" s="269" customFormat="1">
      <c r="D715" s="270"/>
    </row>
    <row r="716" spans="4:4" s="269" customFormat="1">
      <c r="D716" s="270"/>
    </row>
    <row r="717" spans="4:4" s="269" customFormat="1">
      <c r="D717" s="270"/>
    </row>
    <row r="718" spans="4:4" s="269" customFormat="1">
      <c r="D718" s="270"/>
    </row>
    <row r="719" spans="4:4" s="269" customFormat="1">
      <c r="D719" s="270"/>
    </row>
    <row r="720" spans="4:4" s="269" customFormat="1">
      <c r="D720" s="270"/>
    </row>
    <row r="721" spans="4:4" s="269" customFormat="1">
      <c r="D721" s="270"/>
    </row>
    <row r="722" spans="4:4" s="269" customFormat="1">
      <c r="D722" s="270"/>
    </row>
    <row r="723" spans="4:4" s="269" customFormat="1">
      <c r="D723" s="270"/>
    </row>
    <row r="724" spans="4:4" s="269" customFormat="1">
      <c r="D724" s="270"/>
    </row>
    <row r="725" spans="4:4" s="269" customFormat="1">
      <c r="D725" s="270"/>
    </row>
    <row r="726" spans="4:4" s="269" customFormat="1">
      <c r="D726" s="270"/>
    </row>
    <row r="727" spans="4:4" s="269" customFormat="1">
      <c r="D727" s="270"/>
    </row>
    <row r="728" spans="4:4" s="269" customFormat="1">
      <c r="D728" s="270"/>
    </row>
    <row r="729" spans="4:4" s="269" customFormat="1">
      <c r="D729" s="270"/>
    </row>
    <row r="730" spans="4:4" s="269" customFormat="1">
      <c r="D730" s="270"/>
    </row>
    <row r="731" spans="4:4" s="269" customFormat="1">
      <c r="D731" s="270"/>
    </row>
    <row r="732" spans="4:4" s="269" customFormat="1">
      <c r="D732" s="270"/>
    </row>
    <row r="733" spans="4:4" s="269" customFormat="1">
      <c r="D733" s="270"/>
    </row>
    <row r="734" spans="4:4" s="269" customFormat="1">
      <c r="D734" s="270"/>
    </row>
    <row r="735" spans="4:4" s="269" customFormat="1">
      <c r="D735" s="270"/>
    </row>
    <row r="736" spans="4:4" s="269" customFormat="1">
      <c r="D736" s="270"/>
    </row>
    <row r="737" spans="4:4" s="269" customFormat="1">
      <c r="D737" s="270"/>
    </row>
    <row r="738" spans="4:4" s="269" customFormat="1">
      <c r="D738" s="270"/>
    </row>
    <row r="739" spans="4:4" s="269" customFormat="1">
      <c r="D739" s="270"/>
    </row>
    <row r="740" spans="4:4" s="269" customFormat="1">
      <c r="D740" s="270"/>
    </row>
    <row r="741" spans="4:4" s="269" customFormat="1">
      <c r="D741" s="270"/>
    </row>
    <row r="742" spans="4:4" s="269" customFormat="1">
      <c r="D742" s="270"/>
    </row>
    <row r="743" spans="4:4" s="269" customFormat="1">
      <c r="D743" s="270"/>
    </row>
    <row r="744" spans="4:4" s="269" customFormat="1">
      <c r="D744" s="270"/>
    </row>
    <row r="745" spans="4:4" s="269" customFormat="1">
      <c r="D745" s="270"/>
    </row>
    <row r="746" spans="4:4" s="269" customFormat="1">
      <c r="D746" s="270"/>
    </row>
    <row r="747" spans="4:4" s="269" customFormat="1">
      <c r="D747" s="270"/>
    </row>
    <row r="748" spans="4:4" s="269" customFormat="1">
      <c r="D748" s="270"/>
    </row>
    <row r="749" spans="4:4" s="269" customFormat="1">
      <c r="D749" s="270"/>
    </row>
    <row r="750" spans="4:4" s="269" customFormat="1">
      <c r="D750" s="270"/>
    </row>
    <row r="751" spans="4:4" s="269" customFormat="1">
      <c r="D751" s="270"/>
    </row>
    <row r="752" spans="4:4" s="269" customFormat="1">
      <c r="D752" s="270"/>
    </row>
    <row r="753" spans="4:4" s="269" customFormat="1">
      <c r="D753" s="270"/>
    </row>
    <row r="754" spans="4:4" s="269" customFormat="1">
      <c r="D754" s="270"/>
    </row>
    <row r="755" spans="4:4" s="269" customFormat="1">
      <c r="D755" s="270"/>
    </row>
    <row r="756" spans="4:4" s="269" customFormat="1">
      <c r="D756" s="270"/>
    </row>
    <row r="757" spans="4:4" s="269" customFormat="1">
      <c r="D757" s="270"/>
    </row>
    <row r="758" spans="4:4" s="269" customFormat="1">
      <c r="D758" s="270"/>
    </row>
    <row r="759" spans="4:4" s="269" customFormat="1">
      <c r="D759" s="270"/>
    </row>
    <row r="760" spans="4:4" s="269" customFormat="1">
      <c r="D760" s="270"/>
    </row>
    <row r="761" spans="4:4" s="269" customFormat="1">
      <c r="D761" s="270"/>
    </row>
    <row r="762" spans="4:4" s="269" customFormat="1">
      <c r="D762" s="270"/>
    </row>
    <row r="763" spans="4:4" s="269" customFormat="1">
      <c r="D763" s="270"/>
    </row>
    <row r="764" spans="4:4" s="269" customFormat="1">
      <c r="D764" s="270"/>
    </row>
    <row r="765" spans="4:4" s="269" customFormat="1">
      <c r="D765" s="270"/>
    </row>
    <row r="766" spans="4:4" s="269" customFormat="1">
      <c r="D766" s="270"/>
    </row>
    <row r="767" spans="4:4" s="269" customFormat="1">
      <c r="D767" s="270"/>
    </row>
    <row r="768" spans="4:4" s="269" customFormat="1">
      <c r="D768" s="270"/>
    </row>
    <row r="769" spans="4:4" s="269" customFormat="1">
      <c r="D769" s="270"/>
    </row>
    <row r="770" spans="4:4" s="269" customFormat="1">
      <c r="D770" s="270"/>
    </row>
    <row r="771" spans="4:4" s="269" customFormat="1">
      <c r="D771" s="270"/>
    </row>
    <row r="772" spans="4:4" s="269" customFormat="1">
      <c r="D772" s="270"/>
    </row>
    <row r="773" spans="4:4" s="269" customFormat="1">
      <c r="D773" s="270"/>
    </row>
    <row r="774" spans="4:4" s="269" customFormat="1">
      <c r="D774" s="270"/>
    </row>
    <row r="775" spans="4:4" s="269" customFormat="1">
      <c r="D775" s="270"/>
    </row>
    <row r="776" spans="4:4" s="269" customFormat="1">
      <c r="D776" s="270"/>
    </row>
    <row r="777" spans="4:4" s="269" customFormat="1">
      <c r="D777" s="270"/>
    </row>
    <row r="778" spans="4:4" s="269" customFormat="1">
      <c r="D778" s="270"/>
    </row>
    <row r="779" spans="4:4" s="269" customFormat="1">
      <c r="D779" s="270"/>
    </row>
    <row r="780" spans="4:4" s="269" customFormat="1">
      <c r="D780" s="270"/>
    </row>
    <row r="781" spans="4:4" s="269" customFormat="1">
      <c r="D781" s="270"/>
    </row>
    <row r="782" spans="4:4" s="269" customFormat="1">
      <c r="D782" s="270"/>
    </row>
    <row r="783" spans="4:4" s="269" customFormat="1">
      <c r="D783" s="270"/>
    </row>
    <row r="784" spans="4:4" s="269" customFormat="1">
      <c r="D784" s="270"/>
    </row>
    <row r="785" spans="4:4" s="269" customFormat="1">
      <c r="D785" s="270"/>
    </row>
    <row r="786" spans="4:4" s="269" customFormat="1">
      <c r="D786" s="270"/>
    </row>
    <row r="787" spans="4:4" s="269" customFormat="1">
      <c r="D787" s="270"/>
    </row>
    <row r="788" spans="4:4" s="269" customFormat="1">
      <c r="D788" s="270"/>
    </row>
    <row r="789" spans="4:4" s="269" customFormat="1">
      <c r="D789" s="270"/>
    </row>
    <row r="790" spans="4:4" s="269" customFormat="1">
      <c r="D790" s="270"/>
    </row>
    <row r="791" spans="4:4" s="269" customFormat="1">
      <c r="D791" s="270"/>
    </row>
    <row r="792" spans="4:4" s="269" customFormat="1">
      <c r="D792" s="270"/>
    </row>
    <row r="793" spans="4:4" s="269" customFormat="1">
      <c r="D793" s="270"/>
    </row>
    <row r="794" spans="4:4" s="269" customFormat="1">
      <c r="D794" s="270"/>
    </row>
    <row r="795" spans="4:4" s="269" customFormat="1">
      <c r="D795" s="270"/>
    </row>
    <row r="796" spans="4:4" s="269" customFormat="1">
      <c r="D796" s="270"/>
    </row>
    <row r="797" spans="4:4" s="269" customFormat="1">
      <c r="D797" s="270"/>
    </row>
    <row r="798" spans="4:4" s="269" customFormat="1">
      <c r="D798" s="270"/>
    </row>
    <row r="799" spans="4:4" s="269" customFormat="1">
      <c r="D799" s="270"/>
    </row>
    <row r="800" spans="4:4" s="269" customFormat="1">
      <c r="D800" s="270"/>
    </row>
    <row r="801" spans="4:4" s="269" customFormat="1">
      <c r="D801" s="270"/>
    </row>
    <row r="802" spans="4:4" s="269" customFormat="1">
      <c r="D802" s="270"/>
    </row>
    <row r="803" spans="4:4" s="269" customFormat="1">
      <c r="D803" s="270"/>
    </row>
    <row r="804" spans="4:4" s="269" customFormat="1">
      <c r="D804" s="270"/>
    </row>
    <row r="805" spans="4:4" s="269" customFormat="1">
      <c r="D805" s="270"/>
    </row>
    <row r="806" spans="4:4" s="269" customFormat="1">
      <c r="D806" s="270"/>
    </row>
    <row r="807" spans="4:4" s="269" customFormat="1">
      <c r="D807" s="270"/>
    </row>
    <row r="808" spans="4:4" s="269" customFormat="1">
      <c r="D808" s="270"/>
    </row>
    <row r="809" spans="4:4" s="269" customFormat="1">
      <c r="D809" s="270"/>
    </row>
    <row r="810" spans="4:4" s="269" customFormat="1">
      <c r="D810" s="270"/>
    </row>
    <row r="811" spans="4:4" s="269" customFormat="1">
      <c r="D811" s="270"/>
    </row>
    <row r="812" spans="4:4" s="269" customFormat="1">
      <c r="D812" s="270"/>
    </row>
    <row r="813" spans="4:4" s="269" customFormat="1">
      <c r="D813" s="270"/>
    </row>
    <row r="814" spans="4:4" s="269" customFormat="1">
      <c r="D814" s="270"/>
    </row>
    <row r="815" spans="4:4" s="269" customFormat="1">
      <c r="D815" s="270"/>
    </row>
    <row r="816" spans="4:4" s="269" customFormat="1">
      <c r="D816" s="270"/>
    </row>
    <row r="817" spans="4:4" s="269" customFormat="1">
      <c r="D817" s="270"/>
    </row>
    <row r="818" spans="4:4" s="269" customFormat="1">
      <c r="D818" s="270"/>
    </row>
    <row r="819" spans="4:4" s="269" customFormat="1">
      <c r="D819" s="270"/>
    </row>
    <row r="820" spans="4:4" s="269" customFormat="1">
      <c r="D820" s="270"/>
    </row>
    <row r="821" spans="4:4" s="269" customFormat="1">
      <c r="D821" s="270"/>
    </row>
    <row r="822" spans="4:4" s="269" customFormat="1">
      <c r="D822" s="270"/>
    </row>
    <row r="823" spans="4:4" s="269" customFormat="1">
      <c r="D823" s="270"/>
    </row>
    <row r="824" spans="4:4" s="269" customFormat="1">
      <c r="D824" s="270"/>
    </row>
    <row r="825" spans="4:4" s="269" customFormat="1">
      <c r="D825" s="270"/>
    </row>
    <row r="826" spans="4:4" s="269" customFormat="1">
      <c r="D826" s="270"/>
    </row>
    <row r="827" spans="4:4" s="269" customFormat="1">
      <c r="D827" s="270"/>
    </row>
    <row r="828" spans="4:4" s="269" customFormat="1">
      <c r="D828" s="270"/>
    </row>
    <row r="829" spans="4:4" s="269" customFormat="1">
      <c r="D829" s="270"/>
    </row>
    <row r="830" spans="4:4" s="269" customFormat="1">
      <c r="D830" s="270"/>
    </row>
    <row r="831" spans="4:4" s="269" customFormat="1">
      <c r="D831" s="270"/>
    </row>
    <row r="832" spans="4:4" s="269" customFormat="1">
      <c r="D832" s="270"/>
    </row>
    <row r="833" spans="4:4" s="269" customFormat="1">
      <c r="D833" s="270"/>
    </row>
    <row r="834" spans="4:4" s="269" customFormat="1">
      <c r="D834" s="270"/>
    </row>
    <row r="835" spans="4:4" s="269" customFormat="1">
      <c r="D835" s="270"/>
    </row>
    <row r="836" spans="4:4" s="269" customFormat="1">
      <c r="D836" s="270"/>
    </row>
    <row r="837" spans="4:4" s="269" customFormat="1">
      <c r="D837" s="270"/>
    </row>
    <row r="838" spans="4:4" s="269" customFormat="1">
      <c r="D838" s="270"/>
    </row>
    <row r="839" spans="4:4" s="269" customFormat="1">
      <c r="D839" s="270"/>
    </row>
    <row r="840" spans="4:4" s="269" customFormat="1">
      <c r="D840" s="270"/>
    </row>
    <row r="841" spans="4:4" s="269" customFormat="1">
      <c r="D841" s="270"/>
    </row>
    <row r="842" spans="4:4" s="269" customFormat="1">
      <c r="D842" s="270"/>
    </row>
    <row r="843" spans="4:4" s="269" customFormat="1">
      <c r="D843" s="270"/>
    </row>
    <row r="844" spans="4:4" s="269" customFormat="1">
      <c r="D844" s="270"/>
    </row>
    <row r="845" spans="4:4" s="269" customFormat="1">
      <c r="D845" s="270"/>
    </row>
    <row r="846" spans="4:4" s="269" customFormat="1">
      <c r="D846" s="270"/>
    </row>
    <row r="847" spans="4:4" s="269" customFormat="1">
      <c r="D847" s="270"/>
    </row>
    <row r="848" spans="4:4" s="269" customFormat="1">
      <c r="D848" s="270"/>
    </row>
    <row r="849" spans="4:4" s="269" customFormat="1">
      <c r="D849" s="270"/>
    </row>
    <row r="850" spans="4:4" s="269" customFormat="1">
      <c r="D850" s="270"/>
    </row>
    <row r="851" spans="4:4" s="269" customFormat="1">
      <c r="D851" s="270"/>
    </row>
    <row r="852" spans="4:4" s="269" customFormat="1">
      <c r="D852" s="270"/>
    </row>
    <row r="853" spans="4:4" s="269" customFormat="1">
      <c r="D853" s="270"/>
    </row>
    <row r="854" spans="4:4" s="269" customFormat="1">
      <c r="D854" s="270"/>
    </row>
    <row r="855" spans="4:4" s="269" customFormat="1">
      <c r="D855" s="270"/>
    </row>
    <row r="856" spans="4:4" s="269" customFormat="1">
      <c r="D856" s="270"/>
    </row>
    <row r="857" spans="4:4" s="269" customFormat="1">
      <c r="D857" s="270"/>
    </row>
    <row r="858" spans="4:4" s="269" customFormat="1">
      <c r="D858" s="270"/>
    </row>
    <row r="859" spans="4:4" s="269" customFormat="1">
      <c r="D859" s="270"/>
    </row>
    <row r="860" spans="4:4" s="269" customFormat="1">
      <c r="D860" s="270"/>
    </row>
    <row r="861" spans="4:4" s="269" customFormat="1">
      <c r="D861" s="270"/>
    </row>
    <row r="862" spans="4:4" s="269" customFormat="1">
      <c r="D862" s="270"/>
    </row>
    <row r="863" spans="4:4" s="269" customFormat="1">
      <c r="D863" s="270"/>
    </row>
    <row r="864" spans="4:4" s="269" customFormat="1">
      <c r="D864" s="270"/>
    </row>
    <row r="865" spans="4:4" s="269" customFormat="1">
      <c r="D865" s="270"/>
    </row>
    <row r="866" spans="4:4" s="269" customFormat="1">
      <c r="D866" s="270"/>
    </row>
    <row r="867" spans="4:4" s="269" customFormat="1">
      <c r="D867" s="270"/>
    </row>
    <row r="868" spans="4:4" s="269" customFormat="1">
      <c r="D868" s="270"/>
    </row>
    <row r="869" spans="4:4" s="269" customFormat="1">
      <c r="D869" s="270"/>
    </row>
    <row r="870" spans="4:4" s="269" customFormat="1">
      <c r="D870" s="270"/>
    </row>
    <row r="871" spans="4:4" s="269" customFormat="1">
      <c r="D871" s="270"/>
    </row>
    <row r="872" spans="4:4" s="269" customFormat="1">
      <c r="D872" s="270"/>
    </row>
    <row r="873" spans="4:4" s="269" customFormat="1">
      <c r="D873" s="270"/>
    </row>
    <row r="874" spans="4:4" s="269" customFormat="1">
      <c r="D874" s="270"/>
    </row>
    <row r="875" spans="4:4" s="269" customFormat="1">
      <c r="D875" s="270"/>
    </row>
    <row r="876" spans="4:4" s="269" customFormat="1">
      <c r="D876" s="270"/>
    </row>
    <row r="877" spans="4:4" s="269" customFormat="1">
      <c r="D877" s="270"/>
    </row>
    <row r="878" spans="4:4" s="269" customFormat="1">
      <c r="D878" s="270"/>
    </row>
    <row r="879" spans="4:4" s="269" customFormat="1">
      <c r="D879" s="270"/>
    </row>
    <row r="880" spans="4:4" s="269" customFormat="1">
      <c r="D880" s="270"/>
    </row>
    <row r="881" spans="4:4" s="269" customFormat="1">
      <c r="D881" s="270"/>
    </row>
    <row r="882" spans="4:4" s="269" customFormat="1">
      <c r="D882" s="270"/>
    </row>
    <row r="883" spans="4:4" s="269" customFormat="1">
      <c r="D883" s="270"/>
    </row>
    <row r="884" spans="4:4" s="269" customFormat="1">
      <c r="D884" s="270"/>
    </row>
    <row r="885" spans="4:4" s="269" customFormat="1">
      <c r="D885" s="270"/>
    </row>
    <row r="886" spans="4:4" s="269" customFormat="1">
      <c r="D886" s="270"/>
    </row>
    <row r="887" spans="4:4" s="269" customFormat="1">
      <c r="D887" s="270"/>
    </row>
    <row r="888" spans="4:4" s="269" customFormat="1">
      <c r="D888" s="270"/>
    </row>
    <row r="889" spans="4:4" s="269" customFormat="1">
      <c r="D889" s="270"/>
    </row>
    <row r="890" spans="4:4" s="269" customFormat="1">
      <c r="D890" s="270"/>
    </row>
    <row r="891" spans="4:4" s="269" customFormat="1">
      <c r="D891" s="270"/>
    </row>
    <row r="892" spans="4:4" s="269" customFormat="1">
      <c r="D892" s="270"/>
    </row>
    <row r="893" spans="4:4" s="269" customFormat="1">
      <c r="D893" s="270"/>
    </row>
    <row r="894" spans="4:4" s="269" customFormat="1">
      <c r="D894" s="270"/>
    </row>
    <row r="895" spans="4:4" s="269" customFormat="1">
      <c r="D895" s="270"/>
    </row>
    <row r="896" spans="4:4" s="269" customFormat="1">
      <c r="D896" s="270"/>
    </row>
    <row r="897" spans="4:4" s="269" customFormat="1">
      <c r="D897" s="270"/>
    </row>
    <row r="898" spans="4:4" s="269" customFormat="1">
      <c r="D898" s="270"/>
    </row>
    <row r="899" spans="4:4" s="269" customFormat="1">
      <c r="D899" s="270"/>
    </row>
    <row r="900" spans="4:4" s="269" customFormat="1">
      <c r="D900" s="270"/>
    </row>
    <row r="901" spans="4:4" s="269" customFormat="1">
      <c r="D901" s="270"/>
    </row>
    <row r="902" spans="4:4" s="269" customFormat="1">
      <c r="D902" s="270"/>
    </row>
    <row r="903" spans="4:4" s="269" customFormat="1">
      <c r="D903" s="270"/>
    </row>
    <row r="904" spans="4:4" s="269" customFormat="1">
      <c r="D904" s="270"/>
    </row>
    <row r="905" spans="4:4" s="269" customFormat="1">
      <c r="D905" s="270"/>
    </row>
    <row r="906" spans="4:4" s="269" customFormat="1">
      <c r="D906" s="270"/>
    </row>
    <row r="907" spans="4:4" s="269" customFormat="1">
      <c r="D907" s="270"/>
    </row>
    <row r="908" spans="4:4" s="269" customFormat="1">
      <c r="D908" s="270"/>
    </row>
    <row r="909" spans="4:4" s="269" customFormat="1">
      <c r="D909" s="270"/>
    </row>
    <row r="910" spans="4:4" s="269" customFormat="1">
      <c r="D910" s="270"/>
    </row>
    <row r="911" spans="4:4" s="269" customFormat="1">
      <c r="D911" s="270"/>
    </row>
    <row r="912" spans="4:4" s="269" customFormat="1">
      <c r="D912" s="270"/>
    </row>
    <row r="913" spans="4:4" s="269" customFormat="1">
      <c r="D913" s="270"/>
    </row>
    <row r="914" spans="4:4" s="269" customFormat="1">
      <c r="D914" s="270"/>
    </row>
    <row r="915" spans="4:4" s="269" customFormat="1">
      <c r="D915" s="270"/>
    </row>
    <row r="916" spans="4:4" s="269" customFormat="1">
      <c r="D916" s="270"/>
    </row>
    <row r="917" spans="4:4" s="269" customFormat="1">
      <c r="D917" s="270"/>
    </row>
    <row r="918" spans="4:4" s="269" customFormat="1">
      <c r="D918" s="270"/>
    </row>
    <row r="919" spans="4:4" s="269" customFormat="1">
      <c r="D919" s="270"/>
    </row>
    <row r="920" spans="4:4" s="269" customFormat="1">
      <c r="D920" s="270"/>
    </row>
    <row r="921" spans="4:4" s="269" customFormat="1">
      <c r="D921" s="270"/>
    </row>
    <row r="922" spans="4:4" s="269" customFormat="1">
      <c r="D922" s="270"/>
    </row>
    <row r="923" spans="4:4" s="269" customFormat="1">
      <c r="D923" s="270"/>
    </row>
    <row r="924" spans="4:4" s="269" customFormat="1">
      <c r="D924" s="270"/>
    </row>
    <row r="925" spans="4:4" s="269" customFormat="1">
      <c r="D925" s="270"/>
    </row>
    <row r="926" spans="4:4" s="269" customFormat="1">
      <c r="D926" s="270"/>
    </row>
    <row r="927" spans="4:4" s="269" customFormat="1">
      <c r="D927" s="270"/>
    </row>
    <row r="928" spans="4:4" s="269" customFormat="1">
      <c r="D928" s="270"/>
    </row>
    <row r="929" spans="4:4" s="269" customFormat="1">
      <c r="D929" s="270"/>
    </row>
    <row r="930" spans="4:4" s="269" customFormat="1">
      <c r="D930" s="270"/>
    </row>
    <row r="931" spans="4:4" s="269" customFormat="1">
      <c r="D931" s="270"/>
    </row>
    <row r="932" spans="4:4" s="269" customFormat="1">
      <c r="D932" s="270"/>
    </row>
    <row r="933" spans="4:4" s="269" customFormat="1">
      <c r="D933" s="270"/>
    </row>
    <row r="934" spans="4:4" s="269" customFormat="1">
      <c r="D934" s="270"/>
    </row>
    <row r="935" spans="4:4" s="269" customFormat="1">
      <c r="D935" s="270"/>
    </row>
    <row r="936" spans="4:4" s="269" customFormat="1">
      <c r="D936" s="270"/>
    </row>
    <row r="937" spans="4:4" s="269" customFormat="1">
      <c r="D937" s="270"/>
    </row>
    <row r="938" spans="4:4" s="269" customFormat="1">
      <c r="D938" s="270"/>
    </row>
    <row r="939" spans="4:4" s="269" customFormat="1">
      <c r="D939" s="270"/>
    </row>
    <row r="940" spans="4:4" s="269" customFormat="1">
      <c r="D940" s="270"/>
    </row>
    <row r="941" spans="4:4" s="269" customFormat="1">
      <c r="D941" s="270"/>
    </row>
    <row r="942" spans="4:4" s="269" customFormat="1">
      <c r="D942" s="270"/>
    </row>
    <row r="943" spans="4:4" s="269" customFormat="1">
      <c r="D943" s="270"/>
    </row>
    <row r="944" spans="4:4" s="269" customFormat="1">
      <c r="D944" s="270"/>
    </row>
    <row r="945" spans="4:4" s="269" customFormat="1">
      <c r="D945" s="270"/>
    </row>
    <row r="946" spans="4:4" s="269" customFormat="1">
      <c r="D946" s="270"/>
    </row>
    <row r="947" spans="4:4" s="269" customFormat="1">
      <c r="D947" s="270"/>
    </row>
    <row r="948" spans="4:4" s="269" customFormat="1">
      <c r="D948" s="270"/>
    </row>
    <row r="949" spans="4:4" s="269" customFormat="1">
      <c r="D949" s="270"/>
    </row>
    <row r="950" spans="4:4" s="269" customFormat="1">
      <c r="D950" s="270"/>
    </row>
    <row r="951" spans="4:4" s="269" customFormat="1">
      <c r="D951" s="270"/>
    </row>
    <row r="952" spans="4:4" s="269" customFormat="1">
      <c r="D952" s="270"/>
    </row>
    <row r="953" spans="4:4" s="269" customFormat="1">
      <c r="D953" s="270"/>
    </row>
    <row r="954" spans="4:4" s="269" customFormat="1">
      <c r="D954" s="270"/>
    </row>
    <row r="955" spans="4:4" s="269" customFormat="1">
      <c r="D955" s="270"/>
    </row>
    <row r="956" spans="4:4" s="269" customFormat="1">
      <c r="D956" s="270"/>
    </row>
    <row r="957" spans="4:4" s="269" customFormat="1">
      <c r="D957" s="270"/>
    </row>
    <row r="958" spans="4:4" s="269" customFormat="1">
      <c r="D958" s="270"/>
    </row>
    <row r="959" spans="4:4" s="269" customFormat="1">
      <c r="D959" s="270"/>
    </row>
    <row r="960" spans="4:4" s="269" customFormat="1">
      <c r="D960" s="270"/>
    </row>
    <row r="961" spans="4:4" s="269" customFormat="1">
      <c r="D961" s="270"/>
    </row>
    <row r="962" spans="4:4" s="269" customFormat="1">
      <c r="D962" s="270"/>
    </row>
    <row r="963" spans="4:4" s="269" customFormat="1">
      <c r="D963" s="270"/>
    </row>
    <row r="964" spans="4:4" s="269" customFormat="1">
      <c r="D964" s="270"/>
    </row>
    <row r="965" spans="4:4" s="269" customFormat="1">
      <c r="D965" s="270"/>
    </row>
    <row r="966" spans="4:4" s="269" customFormat="1">
      <c r="D966" s="270"/>
    </row>
    <row r="967" spans="4:4" s="269" customFormat="1">
      <c r="D967" s="270"/>
    </row>
    <row r="968" spans="4:4" s="269" customFormat="1">
      <c r="D968" s="270"/>
    </row>
    <row r="969" spans="4:4" s="269" customFormat="1">
      <c r="D969" s="270"/>
    </row>
    <row r="970" spans="4:4" s="269" customFormat="1">
      <c r="D970" s="270"/>
    </row>
    <row r="971" spans="4:4" s="269" customFormat="1">
      <c r="D971" s="270"/>
    </row>
    <row r="972" spans="4:4" s="269" customFormat="1">
      <c r="D972" s="270"/>
    </row>
    <row r="973" spans="4:4" s="269" customFormat="1">
      <c r="D973" s="270"/>
    </row>
    <row r="974" spans="4:4" s="269" customFormat="1">
      <c r="D974" s="270"/>
    </row>
    <row r="975" spans="4:4" s="269" customFormat="1">
      <c r="D975" s="270"/>
    </row>
    <row r="976" spans="4:4" s="269" customFormat="1">
      <c r="D976" s="270"/>
    </row>
    <row r="977" spans="4:4" s="269" customFormat="1">
      <c r="D977" s="270"/>
    </row>
    <row r="978" spans="4:4" s="269" customFormat="1">
      <c r="D978" s="270"/>
    </row>
    <row r="979" spans="4:4" s="269" customFormat="1">
      <c r="D979" s="270"/>
    </row>
    <row r="980" spans="4:4" s="269" customFormat="1">
      <c r="D980" s="270"/>
    </row>
    <row r="981" spans="4:4" s="269" customFormat="1">
      <c r="D981" s="270"/>
    </row>
    <row r="982" spans="4:4" s="269" customFormat="1">
      <c r="D982" s="270"/>
    </row>
    <row r="983" spans="4:4" s="269" customFormat="1">
      <c r="D983" s="270"/>
    </row>
    <row r="984" spans="4:4" s="269" customFormat="1">
      <c r="D984" s="270"/>
    </row>
    <row r="985" spans="4:4" s="269" customFormat="1">
      <c r="D985" s="270"/>
    </row>
    <row r="986" spans="4:4" s="269" customFormat="1">
      <c r="D986" s="270"/>
    </row>
    <row r="987" spans="4:4" s="269" customFormat="1">
      <c r="D987" s="270"/>
    </row>
    <row r="988" spans="4:4" s="269" customFormat="1">
      <c r="D988" s="270"/>
    </row>
    <row r="989" spans="4:4" s="269" customFormat="1">
      <c r="D989" s="270"/>
    </row>
    <row r="990" spans="4:4" s="269" customFormat="1">
      <c r="D990" s="270"/>
    </row>
    <row r="991" spans="4:4" s="269" customFormat="1">
      <c r="D991" s="270"/>
    </row>
    <row r="992" spans="4:4" s="269" customFormat="1">
      <c r="D992" s="270"/>
    </row>
    <row r="993" spans="4:4" s="269" customFormat="1">
      <c r="D993" s="270"/>
    </row>
    <row r="994" spans="4:4" s="269" customFormat="1">
      <c r="D994" s="270"/>
    </row>
    <row r="995" spans="4:4" s="269" customFormat="1">
      <c r="D995" s="270"/>
    </row>
    <row r="996" spans="4:4" s="269" customFormat="1">
      <c r="D996" s="270"/>
    </row>
    <row r="997" spans="4:4" s="269" customFormat="1">
      <c r="D997" s="270"/>
    </row>
    <row r="998" spans="4:4" s="269" customFormat="1">
      <c r="D998" s="270"/>
    </row>
    <row r="999" spans="4:4" s="269" customFormat="1">
      <c r="D999" s="270"/>
    </row>
    <row r="1000" spans="4:4" s="269" customFormat="1">
      <c r="D1000" s="270"/>
    </row>
    <row r="1001" spans="4:4" s="269" customFormat="1">
      <c r="D1001" s="270"/>
    </row>
    <row r="1002" spans="4:4" s="269" customFormat="1">
      <c r="D1002" s="270"/>
    </row>
    <row r="1003" spans="4:4" s="269" customFormat="1">
      <c r="D1003" s="270"/>
    </row>
    <row r="1004" spans="4:4" s="269" customFormat="1">
      <c r="D1004" s="270"/>
    </row>
    <row r="1005" spans="4:4" s="269" customFormat="1">
      <c r="D1005" s="270"/>
    </row>
    <row r="1006" spans="4:4" s="269" customFormat="1">
      <c r="D1006" s="270"/>
    </row>
    <row r="1007" spans="4:4" s="269" customFormat="1">
      <c r="D1007" s="270"/>
    </row>
    <row r="1008" spans="4:4" s="269" customFormat="1">
      <c r="D1008" s="270"/>
    </row>
    <row r="1009" spans="4:4" s="269" customFormat="1">
      <c r="D1009" s="270"/>
    </row>
    <row r="1010" spans="4:4" s="269" customFormat="1">
      <c r="D1010" s="270"/>
    </row>
    <row r="1011" spans="4:4" s="269" customFormat="1">
      <c r="D1011" s="270"/>
    </row>
    <row r="1012" spans="4:4" s="269" customFormat="1">
      <c r="D1012" s="270"/>
    </row>
    <row r="1013" spans="4:4" s="269" customFormat="1">
      <c r="D1013" s="270"/>
    </row>
    <row r="1014" spans="4:4" s="269" customFormat="1">
      <c r="D1014" s="270"/>
    </row>
    <row r="1015" spans="4:4" s="269" customFormat="1">
      <c r="D1015" s="270"/>
    </row>
    <row r="1016" spans="4:4" s="269" customFormat="1">
      <c r="D1016" s="270"/>
    </row>
    <row r="1017" spans="4:4" s="269" customFormat="1">
      <c r="D1017" s="270"/>
    </row>
    <row r="1018" spans="4:4" s="269" customFormat="1">
      <c r="D1018" s="270"/>
    </row>
    <row r="1019" spans="4:4" s="269" customFormat="1">
      <c r="D1019" s="270"/>
    </row>
    <row r="1020" spans="4:4" s="269" customFormat="1">
      <c r="D1020" s="270"/>
    </row>
    <row r="1021" spans="4:4" s="269" customFormat="1">
      <c r="D1021" s="270"/>
    </row>
    <row r="1022" spans="4:4" s="269" customFormat="1">
      <c r="D1022" s="270"/>
    </row>
    <row r="1023" spans="4:4" s="269" customFormat="1">
      <c r="D1023" s="270"/>
    </row>
    <row r="1024" spans="4:4" s="269" customFormat="1">
      <c r="D1024" s="270"/>
    </row>
    <row r="1025" spans="4:4" s="269" customFormat="1">
      <c r="D1025" s="270"/>
    </row>
    <row r="1026" spans="4:4" s="269" customFormat="1">
      <c r="D1026" s="270"/>
    </row>
    <row r="1027" spans="4:4" s="269" customFormat="1">
      <c r="D1027" s="270"/>
    </row>
    <row r="1028" spans="4:4" s="269" customFormat="1">
      <c r="D1028" s="270"/>
    </row>
    <row r="1029" spans="4:4" s="269" customFormat="1">
      <c r="D1029" s="270"/>
    </row>
    <row r="1030" spans="4:4" s="269" customFormat="1">
      <c r="D1030" s="270"/>
    </row>
    <row r="1031" spans="4:4" s="269" customFormat="1">
      <c r="D1031" s="270"/>
    </row>
    <row r="1032" spans="4:4" s="269" customFormat="1">
      <c r="D1032" s="270"/>
    </row>
    <row r="1033" spans="4:4" s="269" customFormat="1">
      <c r="D1033" s="270"/>
    </row>
    <row r="1034" spans="4:4" s="269" customFormat="1">
      <c r="D1034" s="270"/>
    </row>
    <row r="1035" spans="4:4" s="269" customFormat="1">
      <c r="D1035" s="270"/>
    </row>
    <row r="1036" spans="4:4" s="269" customFormat="1">
      <c r="D1036" s="270"/>
    </row>
    <row r="1037" spans="4:4" s="269" customFormat="1">
      <c r="D1037" s="270"/>
    </row>
    <row r="1038" spans="4:4" s="269" customFormat="1">
      <c r="D1038" s="270"/>
    </row>
    <row r="1039" spans="4:4" s="269" customFormat="1">
      <c r="D1039" s="270"/>
    </row>
    <row r="1040" spans="4:4" s="269" customFormat="1">
      <c r="D1040" s="270"/>
    </row>
    <row r="1041" spans="4:4" s="269" customFormat="1">
      <c r="D1041" s="270"/>
    </row>
    <row r="1042" spans="4:4" s="269" customFormat="1">
      <c r="D1042" s="270"/>
    </row>
    <row r="1043" spans="4:4" s="269" customFormat="1">
      <c r="D1043" s="270"/>
    </row>
    <row r="1044" spans="4:4" s="269" customFormat="1">
      <c r="D1044" s="270"/>
    </row>
    <row r="1045" spans="4:4" s="269" customFormat="1">
      <c r="D1045" s="270"/>
    </row>
    <row r="1046" spans="4:4" s="269" customFormat="1">
      <c r="D1046" s="270"/>
    </row>
    <row r="1047" spans="4:4" s="269" customFormat="1">
      <c r="D1047" s="270"/>
    </row>
    <row r="1048" spans="4:4" s="269" customFormat="1">
      <c r="D1048" s="270"/>
    </row>
    <row r="1049" spans="4:4" s="269" customFormat="1">
      <c r="D1049" s="270"/>
    </row>
    <row r="1050" spans="4:4" s="269" customFormat="1">
      <c r="D1050" s="270"/>
    </row>
    <row r="1051" spans="4:4" s="269" customFormat="1">
      <c r="D1051" s="270"/>
    </row>
    <row r="1052" spans="4:4" s="269" customFormat="1">
      <c r="D1052" s="270"/>
    </row>
    <row r="1053" spans="4:4" s="269" customFormat="1">
      <c r="D1053" s="270"/>
    </row>
    <row r="1054" spans="4:4" s="269" customFormat="1">
      <c r="D1054" s="270"/>
    </row>
    <row r="1055" spans="4:4" s="269" customFormat="1">
      <c r="D1055" s="270"/>
    </row>
    <row r="1056" spans="4:4" s="269" customFormat="1">
      <c r="D1056" s="270"/>
    </row>
    <row r="1057" spans="4:4" s="269" customFormat="1">
      <c r="D1057" s="270"/>
    </row>
    <row r="1058" spans="4:4" s="269" customFormat="1">
      <c r="D1058" s="270"/>
    </row>
    <row r="1059" spans="4:4" s="269" customFormat="1">
      <c r="D1059" s="270"/>
    </row>
    <row r="1060" spans="4:4" s="269" customFormat="1">
      <c r="D1060" s="270"/>
    </row>
    <row r="1061" spans="4:4" s="269" customFormat="1">
      <c r="D1061" s="270"/>
    </row>
    <row r="1062" spans="4:4" s="269" customFormat="1">
      <c r="D1062" s="270"/>
    </row>
    <row r="1063" spans="4:4" s="269" customFormat="1">
      <c r="D1063" s="270"/>
    </row>
    <row r="1064" spans="4:4" s="269" customFormat="1">
      <c r="D1064" s="270"/>
    </row>
    <row r="1065" spans="4:4" s="269" customFormat="1">
      <c r="D1065" s="270"/>
    </row>
    <row r="1066" spans="4:4" s="269" customFormat="1">
      <c r="D1066" s="270"/>
    </row>
    <row r="1067" spans="4:4" s="269" customFormat="1">
      <c r="D1067" s="270"/>
    </row>
    <row r="1068" spans="4:4" s="269" customFormat="1">
      <c r="D1068" s="270"/>
    </row>
    <row r="1069" spans="4:4" s="269" customFormat="1">
      <c r="D1069" s="270"/>
    </row>
    <row r="1070" spans="4:4" s="269" customFormat="1">
      <c r="D1070" s="270"/>
    </row>
    <row r="1071" spans="4:4" s="269" customFormat="1">
      <c r="D1071" s="270"/>
    </row>
    <row r="1072" spans="4:4" s="269" customFormat="1">
      <c r="D1072" s="270"/>
    </row>
    <row r="1073" spans="4:4" s="269" customFormat="1">
      <c r="D1073" s="270"/>
    </row>
    <row r="1074" spans="4:4" s="269" customFormat="1">
      <c r="D1074" s="270"/>
    </row>
    <row r="1075" spans="4:4" s="269" customFormat="1">
      <c r="D1075" s="270"/>
    </row>
    <row r="1076" spans="4:4" s="269" customFormat="1">
      <c r="D1076" s="270"/>
    </row>
    <row r="1077" spans="4:4" s="269" customFormat="1">
      <c r="D1077" s="270"/>
    </row>
    <row r="1078" spans="4:4" s="269" customFormat="1">
      <c r="D1078" s="270"/>
    </row>
    <row r="1079" spans="4:4" s="269" customFormat="1">
      <c r="D1079" s="270"/>
    </row>
    <row r="1080" spans="4:4" s="269" customFormat="1">
      <c r="D1080" s="270"/>
    </row>
    <row r="1081" spans="4:4" s="269" customFormat="1">
      <c r="D1081" s="270"/>
    </row>
    <row r="1082" spans="4:4" s="269" customFormat="1">
      <c r="D1082" s="270"/>
    </row>
    <row r="1083" spans="4:4" s="269" customFormat="1">
      <c r="D1083" s="270"/>
    </row>
    <row r="1084" spans="4:4" s="269" customFormat="1">
      <c r="D1084" s="270"/>
    </row>
    <row r="1085" spans="4:4" s="269" customFormat="1">
      <c r="D1085" s="270"/>
    </row>
    <row r="1086" spans="4:4" s="269" customFormat="1">
      <c r="D1086" s="270"/>
    </row>
    <row r="1087" spans="4:4" s="269" customFormat="1">
      <c r="D1087" s="270"/>
    </row>
    <row r="1088" spans="4:4" s="269" customFormat="1">
      <c r="D1088" s="270"/>
    </row>
    <row r="1089" spans="4:4" s="269" customFormat="1">
      <c r="D1089" s="270"/>
    </row>
    <row r="1090" spans="4:4" s="269" customFormat="1">
      <c r="D1090" s="270"/>
    </row>
    <row r="1091" spans="4:4" s="269" customFormat="1">
      <c r="D1091" s="270"/>
    </row>
    <row r="1092" spans="4:4" s="269" customFormat="1">
      <c r="D1092" s="270"/>
    </row>
    <row r="1093" spans="4:4" s="269" customFormat="1">
      <c r="D1093" s="270"/>
    </row>
    <row r="1094" spans="4:4" s="269" customFormat="1">
      <c r="D1094" s="270"/>
    </row>
    <row r="1095" spans="4:4" s="269" customFormat="1">
      <c r="D1095" s="270"/>
    </row>
    <row r="1096" spans="4:4" s="269" customFormat="1">
      <c r="D1096" s="270"/>
    </row>
    <row r="1097" spans="4:4" s="269" customFormat="1">
      <c r="D1097" s="270"/>
    </row>
    <row r="1098" spans="4:4" s="269" customFormat="1">
      <c r="D1098" s="270"/>
    </row>
    <row r="1099" spans="4:4" s="269" customFormat="1">
      <c r="D1099" s="270"/>
    </row>
    <row r="1100" spans="4:4" s="269" customFormat="1">
      <c r="D1100" s="270"/>
    </row>
    <row r="1101" spans="4:4" s="269" customFormat="1">
      <c r="D1101" s="270"/>
    </row>
    <row r="1102" spans="4:4" s="269" customFormat="1">
      <c r="D1102" s="270"/>
    </row>
    <row r="1103" spans="4:4" s="269" customFormat="1">
      <c r="D1103" s="270"/>
    </row>
    <row r="1104" spans="4:4" s="269" customFormat="1">
      <c r="D1104" s="270"/>
    </row>
    <row r="1105" spans="4:4" s="269" customFormat="1">
      <c r="D1105" s="270"/>
    </row>
    <row r="1106" spans="4:4" s="269" customFormat="1">
      <c r="D1106" s="270"/>
    </row>
    <row r="1107" spans="4:4" s="269" customFormat="1">
      <c r="D1107" s="270"/>
    </row>
    <row r="1108" spans="4:4" s="269" customFormat="1">
      <c r="D1108" s="270"/>
    </row>
    <row r="1109" spans="4:4" s="269" customFormat="1">
      <c r="D1109" s="270"/>
    </row>
    <row r="1110" spans="4:4" s="269" customFormat="1">
      <c r="D1110" s="270"/>
    </row>
    <row r="1111" spans="4:4" s="269" customFormat="1">
      <c r="D1111" s="270"/>
    </row>
    <row r="1112" spans="4:4" s="269" customFormat="1">
      <c r="D1112" s="270"/>
    </row>
    <row r="1113" spans="4:4" s="269" customFormat="1">
      <c r="D1113" s="270"/>
    </row>
    <row r="1114" spans="4:4" s="269" customFormat="1">
      <c r="D1114" s="270"/>
    </row>
    <row r="1115" spans="4:4" s="269" customFormat="1">
      <c r="D1115" s="270"/>
    </row>
    <row r="1116" spans="4:4" s="269" customFormat="1">
      <c r="D1116" s="270"/>
    </row>
    <row r="1117" spans="4:4" s="269" customFormat="1">
      <c r="D1117" s="270"/>
    </row>
    <row r="1118" spans="4:4" s="269" customFormat="1">
      <c r="D1118" s="270"/>
    </row>
    <row r="1119" spans="4:4" s="269" customFormat="1">
      <c r="D1119" s="270"/>
    </row>
    <row r="1120" spans="4:4" s="269" customFormat="1">
      <c r="D1120" s="270"/>
    </row>
    <row r="1121" spans="4:4" s="269" customFormat="1">
      <c r="D1121" s="270"/>
    </row>
    <row r="1122" spans="4:4" s="269" customFormat="1">
      <c r="D1122" s="270"/>
    </row>
    <row r="1123" spans="4:4" s="269" customFormat="1">
      <c r="D1123" s="270"/>
    </row>
    <row r="1124" spans="4:4" s="269" customFormat="1">
      <c r="D1124" s="270"/>
    </row>
    <row r="1125" spans="4:4" s="269" customFormat="1">
      <c r="D1125" s="270"/>
    </row>
    <row r="1126" spans="4:4" s="269" customFormat="1">
      <c r="D1126" s="270"/>
    </row>
    <row r="1127" spans="4:4" s="269" customFormat="1">
      <c r="D1127" s="270"/>
    </row>
    <row r="1128" spans="4:4" s="269" customFormat="1">
      <c r="D1128" s="270"/>
    </row>
    <row r="1129" spans="4:4" s="269" customFormat="1">
      <c r="D1129" s="270"/>
    </row>
    <row r="1130" spans="4:4" s="269" customFormat="1">
      <c r="D1130" s="270"/>
    </row>
    <row r="1131" spans="4:4" s="269" customFormat="1">
      <c r="D1131" s="270"/>
    </row>
    <row r="1132" spans="4:4" s="269" customFormat="1">
      <c r="D1132" s="270"/>
    </row>
    <row r="1133" spans="4:4" s="269" customFormat="1">
      <c r="D1133" s="270"/>
    </row>
    <row r="1134" spans="4:4" s="269" customFormat="1">
      <c r="D1134" s="270"/>
    </row>
    <row r="1135" spans="4:4" s="269" customFormat="1">
      <c r="D1135" s="270"/>
    </row>
    <row r="1136" spans="4:4" s="269" customFormat="1">
      <c r="D1136" s="270"/>
    </row>
    <row r="1137" spans="4:4" s="269" customFormat="1">
      <c r="D1137" s="270"/>
    </row>
    <row r="1138" spans="4:4" s="269" customFormat="1">
      <c r="D1138" s="270"/>
    </row>
    <row r="1139" spans="4:4" s="269" customFormat="1">
      <c r="D1139" s="270"/>
    </row>
    <row r="1140" spans="4:4" s="269" customFormat="1">
      <c r="D1140" s="270"/>
    </row>
    <row r="1141" spans="4:4" s="269" customFormat="1">
      <c r="D1141" s="270"/>
    </row>
    <row r="1142" spans="4:4" s="269" customFormat="1">
      <c r="D1142" s="270"/>
    </row>
    <row r="1143" spans="4:4" s="269" customFormat="1">
      <c r="D1143" s="270"/>
    </row>
    <row r="1144" spans="4:4" s="269" customFormat="1">
      <c r="D1144" s="270"/>
    </row>
    <row r="1145" spans="4:4" s="269" customFormat="1">
      <c r="D1145" s="270"/>
    </row>
    <row r="1146" spans="4:4" s="269" customFormat="1">
      <c r="D1146" s="270"/>
    </row>
    <row r="1147" spans="4:4" s="269" customFormat="1">
      <c r="D1147" s="270"/>
    </row>
    <row r="1148" spans="4:4" s="269" customFormat="1">
      <c r="D1148" s="270"/>
    </row>
    <row r="1149" spans="4:4" s="269" customFormat="1">
      <c r="D1149" s="270"/>
    </row>
    <row r="1150" spans="4:4" s="269" customFormat="1">
      <c r="D1150" s="270"/>
    </row>
    <row r="1151" spans="4:4" s="269" customFormat="1">
      <c r="D1151" s="270"/>
    </row>
    <row r="1152" spans="4:4" s="269" customFormat="1">
      <c r="D1152" s="270"/>
    </row>
    <row r="1153" spans="4:4" s="269" customFormat="1">
      <c r="D1153" s="270"/>
    </row>
    <row r="1154" spans="4:4" s="269" customFormat="1">
      <c r="D1154" s="270"/>
    </row>
    <row r="1155" spans="4:4" s="269" customFormat="1">
      <c r="D1155" s="270"/>
    </row>
    <row r="1156" spans="4:4" s="269" customFormat="1">
      <c r="D1156" s="270"/>
    </row>
    <row r="1157" spans="4:4" s="269" customFormat="1">
      <c r="D1157" s="270"/>
    </row>
    <row r="1158" spans="4:4" s="269" customFormat="1">
      <c r="D1158" s="270"/>
    </row>
    <row r="1159" spans="4:4" s="269" customFormat="1">
      <c r="D1159" s="270"/>
    </row>
    <row r="1160" spans="4:4" s="269" customFormat="1">
      <c r="D1160" s="270"/>
    </row>
    <row r="1161" spans="4:4" s="269" customFormat="1">
      <c r="D1161" s="270"/>
    </row>
    <row r="1162" spans="4:4" s="269" customFormat="1">
      <c r="D1162" s="270"/>
    </row>
    <row r="1163" spans="4:4" s="269" customFormat="1">
      <c r="D1163" s="270"/>
    </row>
    <row r="1164" spans="4:4" s="269" customFormat="1">
      <c r="D1164" s="270"/>
    </row>
    <row r="1165" spans="4:4" s="269" customFormat="1">
      <c r="D1165" s="270"/>
    </row>
    <row r="1166" spans="4:4" s="269" customFormat="1">
      <c r="D1166" s="270"/>
    </row>
    <row r="1167" spans="4:4" s="269" customFormat="1">
      <c r="D1167" s="270"/>
    </row>
    <row r="1168" spans="4:4" s="269" customFormat="1">
      <c r="D1168" s="270"/>
    </row>
    <row r="1169" spans="4:4" s="269" customFormat="1">
      <c r="D1169" s="270"/>
    </row>
    <row r="1170" spans="4:4" s="269" customFormat="1">
      <c r="D1170" s="270"/>
    </row>
    <row r="1171" spans="4:4" s="269" customFormat="1">
      <c r="D1171" s="270"/>
    </row>
    <row r="1172" spans="4:4" s="269" customFormat="1">
      <c r="D1172" s="270"/>
    </row>
    <row r="1173" spans="4:4" s="269" customFormat="1">
      <c r="D1173" s="270"/>
    </row>
    <row r="1174" spans="4:4" s="269" customFormat="1">
      <c r="D1174" s="270"/>
    </row>
    <row r="1175" spans="4:4" s="269" customFormat="1">
      <c r="D1175" s="270"/>
    </row>
    <row r="1176" spans="4:4" s="269" customFormat="1">
      <c r="D1176" s="270"/>
    </row>
    <row r="1177" spans="4:4" s="269" customFormat="1">
      <c r="D1177" s="270"/>
    </row>
    <row r="1178" spans="4:4" s="269" customFormat="1">
      <c r="D1178" s="270"/>
    </row>
    <row r="1179" spans="4:4" s="269" customFormat="1">
      <c r="D1179" s="270"/>
    </row>
    <row r="1180" spans="4:4" s="269" customFormat="1">
      <c r="D1180" s="270"/>
    </row>
    <row r="1181" spans="4:4" s="269" customFormat="1">
      <c r="D1181" s="270"/>
    </row>
    <row r="1182" spans="4:4" s="269" customFormat="1">
      <c r="D1182" s="270"/>
    </row>
    <row r="1183" spans="4:4" s="269" customFormat="1">
      <c r="D1183" s="270"/>
    </row>
    <row r="1184" spans="4:4" s="269" customFormat="1">
      <c r="D1184" s="270"/>
    </row>
    <row r="1185" spans="4:4" s="269" customFormat="1">
      <c r="D1185" s="270"/>
    </row>
    <row r="1186" spans="4:4" s="269" customFormat="1">
      <c r="D1186" s="270"/>
    </row>
    <row r="1187" spans="4:4" s="269" customFormat="1">
      <c r="D1187" s="270"/>
    </row>
    <row r="1188" spans="4:4" s="269" customFormat="1">
      <c r="D1188" s="270"/>
    </row>
    <row r="1189" spans="4:4" s="269" customFormat="1">
      <c r="D1189" s="270"/>
    </row>
    <row r="1190" spans="4:4" s="269" customFormat="1">
      <c r="D1190" s="270"/>
    </row>
    <row r="1191" spans="4:4" s="269" customFormat="1">
      <c r="D1191" s="270"/>
    </row>
    <row r="1192" spans="4:4" s="269" customFormat="1">
      <c r="D1192" s="270"/>
    </row>
    <row r="1193" spans="4:4" s="269" customFormat="1">
      <c r="D1193" s="270"/>
    </row>
    <row r="1194" spans="4:4" s="269" customFormat="1">
      <c r="D1194" s="270"/>
    </row>
    <row r="1195" spans="4:4" s="269" customFormat="1">
      <c r="D1195" s="270"/>
    </row>
    <row r="1196" spans="4:4" s="269" customFormat="1">
      <c r="D1196" s="270"/>
    </row>
    <row r="1197" spans="4:4" s="269" customFormat="1">
      <c r="D1197" s="270"/>
    </row>
    <row r="1198" spans="4:4" s="269" customFormat="1">
      <c r="D1198" s="270"/>
    </row>
    <row r="1199" spans="4:4" s="269" customFormat="1">
      <c r="D1199" s="270"/>
    </row>
    <row r="1200" spans="4:4" s="269" customFormat="1">
      <c r="D1200" s="270"/>
    </row>
    <row r="1201" spans="4:4" s="269" customFormat="1">
      <c r="D1201" s="270"/>
    </row>
    <row r="1202" spans="4:4" s="269" customFormat="1">
      <c r="D1202" s="270"/>
    </row>
    <row r="1203" spans="4:4" s="269" customFormat="1">
      <c r="D1203" s="270"/>
    </row>
    <row r="1204" spans="4:4" s="269" customFormat="1">
      <c r="D1204" s="270"/>
    </row>
    <row r="1205" spans="4:4" s="269" customFormat="1">
      <c r="D1205" s="270"/>
    </row>
    <row r="1206" spans="4:4" s="269" customFormat="1">
      <c r="D1206" s="270"/>
    </row>
    <row r="1207" spans="4:4" s="269" customFormat="1">
      <c r="D1207" s="270"/>
    </row>
    <row r="1208" spans="4:4" s="269" customFormat="1">
      <c r="D1208" s="270"/>
    </row>
    <row r="1209" spans="4:4" s="269" customFormat="1">
      <c r="D1209" s="270"/>
    </row>
    <row r="1210" spans="4:4" s="269" customFormat="1">
      <c r="D1210" s="270"/>
    </row>
    <row r="1211" spans="4:4" s="269" customFormat="1">
      <c r="D1211" s="270"/>
    </row>
    <row r="1212" spans="4:4" s="269" customFormat="1">
      <c r="D1212" s="270"/>
    </row>
    <row r="1213" spans="4:4" s="269" customFormat="1">
      <c r="D1213" s="270"/>
    </row>
    <row r="1214" spans="4:4" s="269" customFormat="1">
      <c r="D1214" s="270"/>
    </row>
    <row r="1215" spans="4:4" s="269" customFormat="1">
      <c r="D1215" s="270"/>
    </row>
    <row r="1216" spans="4:4" s="269" customFormat="1">
      <c r="D1216" s="270"/>
    </row>
    <row r="1217" spans="4:4" s="269" customFormat="1">
      <c r="D1217" s="270"/>
    </row>
    <row r="1218" spans="4:4" s="269" customFormat="1">
      <c r="D1218" s="270"/>
    </row>
    <row r="1219" spans="4:4" s="269" customFormat="1">
      <c r="D1219" s="270"/>
    </row>
    <row r="1220" spans="4:4" s="269" customFormat="1">
      <c r="D1220" s="270"/>
    </row>
    <row r="1221" spans="4:4" s="269" customFormat="1">
      <c r="D1221" s="270"/>
    </row>
    <row r="1222" spans="4:4" s="269" customFormat="1">
      <c r="D1222" s="270"/>
    </row>
    <row r="1223" spans="4:4" s="269" customFormat="1">
      <c r="D1223" s="270"/>
    </row>
    <row r="1224" spans="4:4" s="269" customFormat="1">
      <c r="D1224" s="270"/>
    </row>
    <row r="1225" spans="4:4" s="269" customFormat="1">
      <c r="D1225" s="270"/>
    </row>
    <row r="1226" spans="4:4" s="269" customFormat="1">
      <c r="D1226" s="270"/>
    </row>
    <row r="1227" spans="4:4" s="269" customFormat="1">
      <c r="D1227" s="270"/>
    </row>
    <row r="1228" spans="4:4" s="269" customFormat="1">
      <c r="D1228" s="270"/>
    </row>
    <row r="1229" spans="4:4" s="269" customFormat="1">
      <c r="D1229" s="270"/>
    </row>
    <row r="1230" spans="4:4" s="269" customFormat="1">
      <c r="D1230" s="270"/>
    </row>
    <row r="1231" spans="4:4" s="269" customFormat="1">
      <c r="D1231" s="270"/>
    </row>
    <row r="1232" spans="4:4" s="269" customFormat="1">
      <c r="D1232" s="270"/>
    </row>
    <row r="1233" spans="4:4" s="269" customFormat="1">
      <c r="D1233" s="270"/>
    </row>
    <row r="1234" spans="4:4" s="269" customFormat="1">
      <c r="D1234" s="270"/>
    </row>
    <row r="1235" spans="4:4" s="269" customFormat="1">
      <c r="D1235" s="270"/>
    </row>
    <row r="1236" spans="4:4" s="269" customFormat="1">
      <c r="D1236" s="270"/>
    </row>
    <row r="1237" spans="4:4" s="269" customFormat="1">
      <c r="D1237" s="270"/>
    </row>
    <row r="1238" spans="4:4" s="269" customFormat="1">
      <c r="D1238" s="270"/>
    </row>
    <row r="1239" spans="4:4" s="269" customFormat="1">
      <c r="D1239" s="270"/>
    </row>
    <row r="1240" spans="4:4" s="269" customFormat="1">
      <c r="D1240" s="270"/>
    </row>
    <row r="1241" spans="4:4" s="269" customFormat="1">
      <c r="D1241" s="270"/>
    </row>
    <row r="1242" spans="4:4" s="269" customFormat="1">
      <c r="D1242" s="270"/>
    </row>
    <row r="1243" spans="4:4" s="269" customFormat="1">
      <c r="D1243" s="270"/>
    </row>
    <row r="1244" spans="4:4" s="269" customFormat="1">
      <c r="D1244" s="270"/>
    </row>
    <row r="1245" spans="4:4" s="269" customFormat="1">
      <c r="D1245" s="270"/>
    </row>
    <row r="1246" spans="4:4" s="269" customFormat="1">
      <c r="D1246" s="270"/>
    </row>
    <row r="1247" spans="4:4" s="269" customFormat="1">
      <c r="D1247" s="270"/>
    </row>
    <row r="1248" spans="4:4" s="269" customFormat="1">
      <c r="D1248" s="270"/>
    </row>
    <row r="1249" spans="4:4" s="269" customFormat="1">
      <c r="D1249" s="270"/>
    </row>
    <row r="1250" spans="4:4" s="269" customFormat="1">
      <c r="D1250" s="270"/>
    </row>
    <row r="1251" spans="4:4" s="269" customFormat="1">
      <c r="D1251" s="270"/>
    </row>
    <row r="1252" spans="4:4" s="269" customFormat="1">
      <c r="D1252" s="270"/>
    </row>
    <row r="1253" spans="4:4" s="269" customFormat="1">
      <c r="D1253" s="270"/>
    </row>
    <row r="1254" spans="4:4" s="269" customFormat="1">
      <c r="D1254" s="270"/>
    </row>
    <row r="1255" spans="4:4" s="269" customFormat="1">
      <c r="D1255" s="270"/>
    </row>
    <row r="1256" spans="4:4" s="269" customFormat="1">
      <c r="D1256" s="270"/>
    </row>
    <row r="1257" spans="4:4" s="269" customFormat="1">
      <c r="D1257" s="270"/>
    </row>
    <row r="1258" spans="4:4" s="269" customFormat="1">
      <c r="D1258" s="270"/>
    </row>
    <row r="1259" spans="4:4" s="269" customFormat="1">
      <c r="D1259" s="270"/>
    </row>
    <row r="1260" spans="4:4" s="269" customFormat="1">
      <c r="D1260" s="270"/>
    </row>
    <row r="1261" spans="4:4" s="269" customFormat="1">
      <c r="D1261" s="270"/>
    </row>
    <row r="1262" spans="4:4" s="269" customFormat="1">
      <c r="D1262" s="270"/>
    </row>
    <row r="1263" spans="4:4" s="269" customFormat="1">
      <c r="D1263" s="270"/>
    </row>
    <row r="1264" spans="4:4" s="269" customFormat="1">
      <c r="D1264" s="270"/>
    </row>
    <row r="1265" spans="4:4" s="269" customFormat="1">
      <c r="D1265" s="270"/>
    </row>
    <row r="1266" spans="4:4" s="269" customFormat="1">
      <c r="D1266" s="270"/>
    </row>
    <row r="1267" spans="4:4" s="269" customFormat="1">
      <c r="D1267" s="270"/>
    </row>
    <row r="1268" spans="4:4" s="269" customFormat="1">
      <c r="D1268" s="270"/>
    </row>
    <row r="1269" spans="4:4" s="269" customFormat="1">
      <c r="D1269" s="270"/>
    </row>
    <row r="1270" spans="4:4" s="269" customFormat="1">
      <c r="D1270" s="270"/>
    </row>
    <row r="1271" spans="4:4" s="269" customFormat="1">
      <c r="D1271" s="270"/>
    </row>
    <row r="1272" spans="4:4" s="269" customFormat="1">
      <c r="D1272" s="270"/>
    </row>
    <row r="1273" spans="4:4" s="269" customFormat="1">
      <c r="D1273" s="270"/>
    </row>
    <row r="1274" spans="4:4" s="269" customFormat="1">
      <c r="D1274" s="270"/>
    </row>
    <row r="1275" spans="4:4" s="269" customFormat="1">
      <c r="D1275" s="270"/>
    </row>
    <row r="1276" spans="4:4" s="269" customFormat="1">
      <c r="D1276" s="270"/>
    </row>
    <row r="1277" spans="4:4" s="269" customFormat="1">
      <c r="D1277" s="270"/>
    </row>
    <row r="1278" spans="4:4" s="269" customFormat="1">
      <c r="D1278" s="270"/>
    </row>
    <row r="1279" spans="4:4" s="269" customFormat="1">
      <c r="D1279" s="270"/>
    </row>
    <row r="1280" spans="4:4" s="269" customFormat="1">
      <c r="D1280" s="270"/>
    </row>
    <row r="1281" spans="4:4" s="269" customFormat="1">
      <c r="D1281" s="270"/>
    </row>
    <row r="1282" spans="4:4" s="269" customFormat="1">
      <c r="D1282" s="270"/>
    </row>
    <row r="1283" spans="4:4" s="269" customFormat="1">
      <c r="D1283" s="270"/>
    </row>
    <row r="1284" spans="4:4" s="269" customFormat="1">
      <c r="D1284" s="270"/>
    </row>
    <row r="1285" spans="4:4" s="269" customFormat="1">
      <c r="D1285" s="270"/>
    </row>
    <row r="1286" spans="4:4" s="269" customFormat="1">
      <c r="D1286" s="270"/>
    </row>
    <row r="1287" spans="4:4" s="269" customFormat="1">
      <c r="D1287" s="270"/>
    </row>
    <row r="1288" spans="4:4" s="269" customFormat="1">
      <c r="D1288" s="270"/>
    </row>
    <row r="1289" spans="4:4" s="269" customFormat="1">
      <c r="D1289" s="270"/>
    </row>
    <row r="1290" spans="4:4" s="269" customFormat="1">
      <c r="D1290" s="270"/>
    </row>
    <row r="1291" spans="4:4" s="269" customFormat="1">
      <c r="D1291" s="270"/>
    </row>
    <row r="1292" spans="4:4" s="269" customFormat="1">
      <c r="D1292" s="270"/>
    </row>
    <row r="1293" spans="4:4" s="269" customFormat="1">
      <c r="D1293" s="270"/>
    </row>
    <row r="1294" spans="4:4" s="269" customFormat="1">
      <c r="D1294" s="270"/>
    </row>
    <row r="1295" spans="4:4" s="269" customFormat="1">
      <c r="D1295" s="270"/>
    </row>
    <row r="1296" spans="4:4" s="269" customFormat="1">
      <c r="D1296" s="270"/>
    </row>
    <row r="1297" spans="4:4" s="269" customFormat="1">
      <c r="D1297" s="270"/>
    </row>
    <row r="1298" spans="4:4" s="269" customFormat="1">
      <c r="D1298" s="270"/>
    </row>
    <row r="1299" spans="4:4" s="269" customFormat="1">
      <c r="D1299" s="270"/>
    </row>
    <row r="1300" spans="4:4" s="269" customFormat="1">
      <c r="D1300" s="270"/>
    </row>
    <row r="1301" spans="4:4" s="269" customFormat="1">
      <c r="D1301" s="270"/>
    </row>
    <row r="1302" spans="4:4" s="269" customFormat="1">
      <c r="D1302" s="270"/>
    </row>
    <row r="1303" spans="4:4" s="269" customFormat="1">
      <c r="D1303" s="270"/>
    </row>
    <row r="1304" spans="4:4" s="269" customFormat="1">
      <c r="D1304" s="270"/>
    </row>
    <row r="1305" spans="4:4" s="269" customFormat="1">
      <c r="D1305" s="270"/>
    </row>
    <row r="1306" spans="4:4" s="269" customFormat="1">
      <c r="D1306" s="270"/>
    </row>
    <row r="1307" spans="4:4" s="269" customFormat="1">
      <c r="D1307" s="270"/>
    </row>
    <row r="1308" spans="4:4" s="269" customFormat="1">
      <c r="D1308" s="270"/>
    </row>
    <row r="1309" spans="4:4" s="269" customFormat="1">
      <c r="D1309" s="270"/>
    </row>
    <row r="1310" spans="4:4" s="269" customFormat="1">
      <c r="D1310" s="270"/>
    </row>
    <row r="1311" spans="4:4" s="269" customFormat="1">
      <c r="D1311" s="270"/>
    </row>
    <row r="1312" spans="4:4" s="269" customFormat="1">
      <c r="D1312" s="270"/>
    </row>
    <row r="1313" spans="4:4" s="269" customFormat="1">
      <c r="D1313" s="270"/>
    </row>
    <row r="1314" spans="4:4" s="269" customFormat="1">
      <c r="D1314" s="270"/>
    </row>
    <row r="1315" spans="4:4" s="269" customFormat="1">
      <c r="D1315" s="270"/>
    </row>
    <row r="1316" spans="4:4" s="269" customFormat="1">
      <c r="D1316" s="270"/>
    </row>
    <row r="1317" spans="4:4" s="269" customFormat="1">
      <c r="D1317" s="270"/>
    </row>
    <row r="1318" spans="4:4" s="269" customFormat="1">
      <c r="D1318" s="270"/>
    </row>
    <row r="1319" spans="4:4" s="269" customFormat="1">
      <c r="D1319" s="270"/>
    </row>
    <row r="1320" spans="4:4" s="269" customFormat="1">
      <c r="D1320" s="270"/>
    </row>
    <row r="1321" spans="4:4" s="269" customFormat="1">
      <c r="D1321" s="270"/>
    </row>
    <row r="1322" spans="4:4" s="269" customFormat="1">
      <c r="D1322" s="270"/>
    </row>
    <row r="1323" spans="4:4" s="269" customFormat="1">
      <c r="D1323" s="270"/>
    </row>
    <row r="1324" spans="4:4" s="269" customFormat="1">
      <c r="D1324" s="270"/>
    </row>
    <row r="1325" spans="4:4" s="269" customFormat="1">
      <c r="D1325" s="270"/>
    </row>
    <row r="1326" spans="4:4" s="269" customFormat="1">
      <c r="D1326" s="270"/>
    </row>
    <row r="1327" spans="4:4" s="269" customFormat="1">
      <c r="D1327" s="270"/>
    </row>
    <row r="1328" spans="4:4" s="269" customFormat="1">
      <c r="D1328" s="270"/>
    </row>
    <row r="1329" spans="4:4" s="269" customFormat="1">
      <c r="D1329" s="270"/>
    </row>
    <row r="1330" spans="4:4" s="269" customFormat="1">
      <c r="D1330" s="270"/>
    </row>
    <row r="1331" spans="4:4" s="269" customFormat="1">
      <c r="D1331" s="270"/>
    </row>
    <row r="1332" spans="4:4" s="269" customFormat="1">
      <c r="D1332" s="270"/>
    </row>
    <row r="1333" spans="4:4" s="269" customFormat="1">
      <c r="D1333" s="270"/>
    </row>
    <row r="1334" spans="4:4" s="269" customFormat="1">
      <c r="D1334" s="270"/>
    </row>
    <row r="1335" spans="4:4" s="269" customFormat="1">
      <c r="D1335" s="270"/>
    </row>
    <row r="1336" spans="4:4" s="269" customFormat="1">
      <c r="D1336" s="270"/>
    </row>
    <row r="1337" spans="4:4" s="269" customFormat="1">
      <c r="D1337" s="270"/>
    </row>
    <row r="1338" spans="4:4" s="269" customFormat="1">
      <c r="D1338" s="270"/>
    </row>
    <row r="1339" spans="4:4" s="269" customFormat="1">
      <c r="D1339" s="270"/>
    </row>
    <row r="1340" spans="4:4" s="269" customFormat="1">
      <c r="D1340" s="270"/>
    </row>
    <row r="1341" spans="4:4" s="269" customFormat="1">
      <c r="D1341" s="270"/>
    </row>
    <row r="1342" spans="4:4" s="269" customFormat="1">
      <c r="D1342" s="270"/>
    </row>
    <row r="1343" spans="4:4" s="269" customFormat="1">
      <c r="D1343" s="270"/>
    </row>
    <row r="1344" spans="4:4" s="269" customFormat="1">
      <c r="D1344" s="270"/>
    </row>
    <row r="1345" spans="4:4" s="269" customFormat="1">
      <c r="D1345" s="270"/>
    </row>
    <row r="1346" spans="4:4" s="269" customFormat="1">
      <c r="D1346" s="270"/>
    </row>
    <row r="1347" spans="4:4" s="269" customFormat="1">
      <c r="D1347" s="270"/>
    </row>
    <row r="1348" spans="4:4" s="269" customFormat="1">
      <c r="D1348" s="270"/>
    </row>
    <row r="1349" spans="4:4" s="269" customFormat="1">
      <c r="D1349" s="270"/>
    </row>
    <row r="1350" spans="4:4" s="269" customFormat="1">
      <c r="D1350" s="270"/>
    </row>
    <row r="1351" spans="4:4" s="269" customFormat="1">
      <c r="D1351" s="270"/>
    </row>
    <row r="1352" spans="4:4" s="269" customFormat="1">
      <c r="D1352" s="270"/>
    </row>
    <row r="1353" spans="4:4" s="269" customFormat="1">
      <c r="D1353" s="270"/>
    </row>
    <row r="1354" spans="4:4" s="269" customFormat="1">
      <c r="D1354" s="270"/>
    </row>
    <row r="1355" spans="4:4" s="269" customFormat="1">
      <c r="D1355" s="270"/>
    </row>
    <row r="1356" spans="4:4" s="269" customFormat="1">
      <c r="D1356" s="270"/>
    </row>
    <row r="1357" spans="4:4" s="269" customFormat="1">
      <c r="D1357" s="270"/>
    </row>
    <row r="1358" spans="4:4" s="269" customFormat="1">
      <c r="D1358" s="270"/>
    </row>
    <row r="1359" spans="4:4" s="269" customFormat="1">
      <c r="D1359" s="270"/>
    </row>
    <row r="1360" spans="4:4" s="269" customFormat="1">
      <c r="D1360" s="270"/>
    </row>
    <row r="1361" spans="4:4" s="269" customFormat="1">
      <c r="D1361" s="270"/>
    </row>
    <row r="1362" spans="4:4" s="269" customFormat="1">
      <c r="D1362" s="270"/>
    </row>
    <row r="1363" spans="4:4" s="269" customFormat="1">
      <c r="D1363" s="270"/>
    </row>
    <row r="1364" spans="4:4" s="269" customFormat="1">
      <c r="D1364" s="270"/>
    </row>
    <row r="1365" spans="4:4" s="269" customFormat="1">
      <c r="D1365" s="270"/>
    </row>
    <row r="1366" spans="4:4" s="269" customFormat="1">
      <c r="D1366" s="270"/>
    </row>
    <row r="1367" spans="4:4" s="269" customFormat="1">
      <c r="D1367" s="270"/>
    </row>
    <row r="1368" spans="4:4" s="269" customFormat="1">
      <c r="D1368" s="270"/>
    </row>
    <row r="1369" spans="4:4" s="269" customFormat="1">
      <c r="D1369" s="270"/>
    </row>
    <row r="1370" spans="4:4" s="269" customFormat="1">
      <c r="D1370" s="270"/>
    </row>
    <row r="1371" spans="4:4" s="269" customFormat="1">
      <c r="D1371" s="270"/>
    </row>
    <row r="1372" spans="4:4" s="269" customFormat="1">
      <c r="D1372" s="270"/>
    </row>
    <row r="1373" spans="4:4" s="269" customFormat="1">
      <c r="D1373" s="270"/>
    </row>
    <row r="1374" spans="4:4" s="269" customFormat="1">
      <c r="D1374" s="270"/>
    </row>
    <row r="1375" spans="4:4" s="269" customFormat="1">
      <c r="D1375" s="270"/>
    </row>
    <row r="1376" spans="4:4" s="269" customFormat="1">
      <c r="D1376" s="270"/>
    </row>
    <row r="1377" spans="4:4" s="269" customFormat="1">
      <c r="D1377" s="270"/>
    </row>
    <row r="1378" spans="4:4" s="269" customFormat="1">
      <c r="D1378" s="270"/>
    </row>
    <row r="1379" spans="4:4" s="269" customFormat="1">
      <c r="D1379" s="270"/>
    </row>
    <row r="1380" spans="4:4" s="269" customFormat="1">
      <c r="D1380" s="270"/>
    </row>
    <row r="1381" spans="4:4" s="269" customFormat="1">
      <c r="D1381" s="270"/>
    </row>
    <row r="1382" spans="4:4" s="269" customFormat="1">
      <c r="D1382" s="270"/>
    </row>
    <row r="1383" spans="4:4" s="269" customFormat="1">
      <c r="D1383" s="270"/>
    </row>
    <row r="1384" spans="4:4" s="269" customFormat="1">
      <c r="D1384" s="270"/>
    </row>
    <row r="1385" spans="4:4" s="269" customFormat="1">
      <c r="D1385" s="270"/>
    </row>
    <row r="1386" spans="4:4" s="269" customFormat="1">
      <c r="D1386" s="270"/>
    </row>
    <row r="1387" spans="4:4" s="269" customFormat="1">
      <c r="D1387" s="270"/>
    </row>
    <row r="1388" spans="4:4" s="269" customFormat="1">
      <c r="D1388" s="270"/>
    </row>
    <row r="1389" spans="4:4" s="269" customFormat="1">
      <c r="D1389" s="270"/>
    </row>
    <row r="1390" spans="4:4" s="269" customFormat="1">
      <c r="D1390" s="270"/>
    </row>
    <row r="1391" spans="4:4" s="269" customFormat="1">
      <c r="D1391" s="270"/>
    </row>
    <row r="1392" spans="4:4" s="269" customFormat="1">
      <c r="D1392" s="270"/>
    </row>
    <row r="1393" spans="4:4" s="269" customFormat="1">
      <c r="D1393" s="270"/>
    </row>
    <row r="1394" spans="4:4" s="269" customFormat="1">
      <c r="D1394" s="270"/>
    </row>
    <row r="1395" spans="4:4" s="269" customFormat="1">
      <c r="D1395" s="270"/>
    </row>
    <row r="1396" spans="4:4" s="269" customFormat="1">
      <c r="D1396" s="270"/>
    </row>
    <row r="1397" spans="4:4" s="269" customFormat="1">
      <c r="D1397" s="270"/>
    </row>
    <row r="1398" spans="4:4" s="269" customFormat="1">
      <c r="D1398" s="270"/>
    </row>
    <row r="1399" spans="4:4" s="269" customFormat="1">
      <c r="D1399" s="270"/>
    </row>
    <row r="1400" spans="4:4" s="269" customFormat="1">
      <c r="D1400" s="270"/>
    </row>
    <row r="1401" spans="4:4" s="269" customFormat="1">
      <c r="D1401" s="270"/>
    </row>
    <row r="1402" spans="4:4" s="269" customFormat="1">
      <c r="D1402" s="270"/>
    </row>
    <row r="1403" spans="4:4" s="269" customFormat="1">
      <c r="D1403" s="270"/>
    </row>
    <row r="1404" spans="4:4" s="269" customFormat="1">
      <c r="D1404" s="270"/>
    </row>
    <row r="1405" spans="4:4" s="269" customFormat="1">
      <c r="D1405" s="270"/>
    </row>
    <row r="1406" spans="4:4" s="269" customFormat="1">
      <c r="D1406" s="270"/>
    </row>
    <row r="1407" spans="4:4" s="269" customFormat="1">
      <c r="D1407" s="270"/>
    </row>
    <row r="1408" spans="4:4" s="269" customFormat="1">
      <c r="D1408" s="270"/>
    </row>
    <row r="1409" spans="4:4" s="269" customFormat="1">
      <c r="D1409" s="270"/>
    </row>
    <row r="1410" spans="4:4" s="269" customFormat="1">
      <c r="D1410" s="270"/>
    </row>
    <row r="1411" spans="4:4" s="269" customFormat="1">
      <c r="D1411" s="270"/>
    </row>
    <row r="1412" spans="4:4" s="269" customFormat="1">
      <c r="D1412" s="270"/>
    </row>
    <row r="1413" spans="4:4" s="269" customFormat="1">
      <c r="D1413" s="270"/>
    </row>
    <row r="1414" spans="4:4" s="269" customFormat="1">
      <c r="D1414" s="270"/>
    </row>
    <row r="1415" spans="4:4" s="269" customFormat="1">
      <c r="D1415" s="270"/>
    </row>
    <row r="1416" spans="4:4" s="269" customFormat="1">
      <c r="D1416" s="270"/>
    </row>
    <row r="1417" spans="4:4" s="269" customFormat="1">
      <c r="D1417" s="270"/>
    </row>
    <row r="1418" spans="4:4" s="269" customFormat="1">
      <c r="D1418" s="270"/>
    </row>
    <row r="1419" spans="4:4" s="269" customFormat="1">
      <c r="D1419" s="270"/>
    </row>
    <row r="1420" spans="4:4" s="269" customFormat="1">
      <c r="D1420" s="270"/>
    </row>
    <row r="1421" spans="4:4" s="269" customFormat="1">
      <c r="D1421" s="270"/>
    </row>
    <row r="1422" spans="4:4" s="269" customFormat="1">
      <c r="D1422" s="270"/>
    </row>
    <row r="1423" spans="4:4" s="269" customFormat="1">
      <c r="D1423" s="270"/>
    </row>
    <row r="1424" spans="4:4" s="269" customFormat="1">
      <c r="D1424" s="270"/>
    </row>
    <row r="1425" spans="4:4" s="269" customFormat="1">
      <c r="D1425" s="270"/>
    </row>
    <row r="1426" spans="4:4" s="269" customFormat="1">
      <c r="D1426" s="270"/>
    </row>
    <row r="1427" spans="4:4" s="269" customFormat="1">
      <c r="D1427" s="270"/>
    </row>
    <row r="1428" spans="4:4" s="269" customFormat="1">
      <c r="D1428" s="270"/>
    </row>
    <row r="1429" spans="4:4" s="269" customFormat="1">
      <c r="D1429" s="270"/>
    </row>
    <row r="1430" spans="4:4" s="269" customFormat="1">
      <c r="D1430" s="270"/>
    </row>
    <row r="1431" spans="4:4" s="269" customFormat="1">
      <c r="D1431" s="270"/>
    </row>
    <row r="1432" spans="4:4" s="269" customFormat="1">
      <c r="D1432" s="270"/>
    </row>
    <row r="1433" spans="4:4" s="269" customFormat="1">
      <c r="D1433" s="270"/>
    </row>
    <row r="1434" spans="4:4" s="269" customFormat="1">
      <c r="D1434" s="270"/>
    </row>
    <row r="1435" spans="4:4" s="269" customFormat="1">
      <c r="D1435" s="270"/>
    </row>
    <row r="1436" spans="4:4" s="269" customFormat="1">
      <c r="D1436" s="270"/>
    </row>
    <row r="1437" spans="4:4" s="269" customFormat="1">
      <c r="D1437" s="270"/>
    </row>
    <row r="1438" spans="4:4" s="269" customFormat="1">
      <c r="D1438" s="270"/>
    </row>
    <row r="1439" spans="4:4" s="269" customFormat="1">
      <c r="D1439" s="270"/>
    </row>
    <row r="1440" spans="4:4" s="269" customFormat="1">
      <c r="D1440" s="270"/>
    </row>
    <row r="1441" spans="4:4" s="269" customFormat="1">
      <c r="D1441" s="270"/>
    </row>
    <row r="1442" spans="4:4" s="269" customFormat="1">
      <c r="D1442" s="270"/>
    </row>
    <row r="1443" spans="4:4" s="269" customFormat="1">
      <c r="D1443" s="270"/>
    </row>
    <row r="1444" spans="4:4" s="269" customFormat="1">
      <c r="D1444" s="270"/>
    </row>
    <row r="1445" spans="4:4" s="269" customFormat="1">
      <c r="D1445" s="270"/>
    </row>
    <row r="1446" spans="4:4" s="269" customFormat="1">
      <c r="D1446" s="270"/>
    </row>
    <row r="1447" spans="4:4" s="269" customFormat="1">
      <c r="D1447" s="270"/>
    </row>
    <row r="1448" spans="4:4" s="269" customFormat="1">
      <c r="D1448" s="270"/>
    </row>
    <row r="1449" spans="4:4" s="269" customFormat="1">
      <c r="D1449" s="270"/>
    </row>
    <row r="1450" spans="4:4" s="269" customFormat="1">
      <c r="D1450" s="270"/>
    </row>
    <row r="1451" spans="4:4" s="269" customFormat="1">
      <c r="D1451" s="270"/>
    </row>
    <row r="1452" spans="4:4" s="269" customFormat="1">
      <c r="D1452" s="270"/>
    </row>
    <row r="1453" spans="4:4" s="269" customFormat="1">
      <c r="D1453" s="270"/>
    </row>
    <row r="1454" spans="4:4" s="269" customFormat="1">
      <c r="D1454" s="270"/>
    </row>
    <row r="1455" spans="4:4" s="269" customFormat="1">
      <c r="D1455" s="270"/>
    </row>
    <row r="1456" spans="4:4" s="269" customFormat="1">
      <c r="D1456" s="270"/>
    </row>
    <row r="1457" spans="4:4" s="269" customFormat="1">
      <c r="D1457" s="270"/>
    </row>
    <row r="1458" spans="4:4" s="269" customFormat="1">
      <c r="D1458" s="270"/>
    </row>
    <row r="1459" spans="4:4" s="269" customFormat="1">
      <c r="D1459" s="270"/>
    </row>
    <row r="1460" spans="4:4" s="269" customFormat="1">
      <c r="D1460" s="270"/>
    </row>
    <row r="1461" spans="4:4" s="269" customFormat="1">
      <c r="D1461" s="270"/>
    </row>
    <row r="1462" spans="4:4" s="269" customFormat="1">
      <c r="D1462" s="270"/>
    </row>
    <row r="1463" spans="4:4" s="269" customFormat="1">
      <c r="D1463" s="270"/>
    </row>
    <row r="1464" spans="4:4" s="269" customFormat="1">
      <c r="D1464" s="270"/>
    </row>
    <row r="1465" spans="4:4" s="269" customFormat="1">
      <c r="D1465" s="270"/>
    </row>
    <row r="1466" spans="4:4" s="269" customFormat="1">
      <c r="D1466" s="270"/>
    </row>
    <row r="1467" spans="4:4" s="269" customFormat="1">
      <c r="D1467" s="270"/>
    </row>
    <row r="1468" spans="4:4" s="269" customFormat="1">
      <c r="D1468" s="270"/>
    </row>
    <row r="1469" spans="4:4" s="269" customFormat="1">
      <c r="D1469" s="270"/>
    </row>
    <row r="1470" spans="4:4" s="269" customFormat="1">
      <c r="D1470" s="270"/>
    </row>
    <row r="1471" spans="4:4" s="269" customFormat="1">
      <c r="D1471" s="270"/>
    </row>
    <row r="1472" spans="4:4" s="269" customFormat="1">
      <c r="D1472" s="270"/>
    </row>
    <row r="1473" spans="4:4" s="269" customFormat="1">
      <c r="D1473" s="270"/>
    </row>
    <row r="1474" spans="4:4" s="269" customFormat="1">
      <c r="D1474" s="270"/>
    </row>
    <row r="1475" spans="4:4" s="269" customFormat="1">
      <c r="D1475" s="270"/>
    </row>
    <row r="1476" spans="4:4" s="269" customFormat="1">
      <c r="D1476" s="270"/>
    </row>
    <row r="1477" spans="4:4" s="269" customFormat="1">
      <c r="D1477" s="270"/>
    </row>
    <row r="1478" spans="4:4" s="269" customFormat="1">
      <c r="D1478" s="270"/>
    </row>
    <row r="1479" spans="4:4" s="269" customFormat="1">
      <c r="D1479" s="270"/>
    </row>
    <row r="1480" spans="4:4" s="269" customFormat="1">
      <c r="D1480" s="270"/>
    </row>
    <row r="1481" spans="4:4" s="269" customFormat="1">
      <c r="D1481" s="270"/>
    </row>
    <row r="1482" spans="4:4" s="269" customFormat="1">
      <c r="D1482" s="270"/>
    </row>
    <row r="1483" spans="4:4" s="269" customFormat="1">
      <c r="D1483" s="270"/>
    </row>
    <row r="1484" spans="4:4" s="269" customFormat="1">
      <c r="D1484" s="270"/>
    </row>
    <row r="1485" spans="4:4" s="269" customFormat="1">
      <c r="D1485" s="270"/>
    </row>
    <row r="1486" spans="4:4" s="269" customFormat="1">
      <c r="D1486" s="270"/>
    </row>
    <row r="1487" spans="4:4" s="269" customFormat="1">
      <c r="D1487" s="270"/>
    </row>
    <row r="1488" spans="4:4" s="269" customFormat="1">
      <c r="D1488" s="270"/>
    </row>
    <row r="1489" spans="4:4" s="269" customFormat="1">
      <c r="D1489" s="270"/>
    </row>
    <row r="1490" spans="4:4" s="269" customFormat="1">
      <c r="D1490" s="270"/>
    </row>
    <row r="1491" spans="4:4" s="269" customFormat="1">
      <c r="D1491" s="270"/>
    </row>
    <row r="1492" spans="4:4" s="269" customFormat="1">
      <c r="D1492" s="270"/>
    </row>
    <row r="1493" spans="4:4" s="269" customFormat="1">
      <c r="D1493" s="270"/>
    </row>
    <row r="1494" spans="4:4" s="269" customFormat="1">
      <c r="D1494" s="270"/>
    </row>
    <row r="1495" spans="4:4" s="269" customFormat="1">
      <c r="D1495" s="270"/>
    </row>
    <row r="1496" spans="4:4" s="269" customFormat="1">
      <c r="D1496" s="270"/>
    </row>
    <row r="1497" spans="4:4" s="269" customFormat="1">
      <c r="D1497" s="270"/>
    </row>
    <row r="1498" spans="4:4" s="269" customFormat="1">
      <c r="D1498" s="270"/>
    </row>
    <row r="1499" spans="4:4" s="269" customFormat="1">
      <c r="D1499" s="270"/>
    </row>
    <row r="1500" spans="4:4" s="269" customFormat="1">
      <c r="D1500" s="270"/>
    </row>
    <row r="1501" spans="4:4" s="269" customFormat="1">
      <c r="D1501" s="270"/>
    </row>
    <row r="1502" spans="4:4" s="269" customFormat="1">
      <c r="D1502" s="270"/>
    </row>
    <row r="1503" spans="4:4" s="269" customFormat="1">
      <c r="D1503" s="270"/>
    </row>
    <row r="1504" spans="4:4" s="269" customFormat="1">
      <c r="D1504" s="270"/>
    </row>
    <row r="1505" spans="4:4" s="269" customFormat="1">
      <c r="D1505" s="270"/>
    </row>
    <row r="1506" spans="4:4" s="269" customFormat="1">
      <c r="D1506" s="270"/>
    </row>
    <row r="1507" spans="4:4" s="269" customFormat="1">
      <c r="D1507" s="270"/>
    </row>
    <row r="1508" spans="4:4" s="269" customFormat="1">
      <c r="D1508" s="270"/>
    </row>
    <row r="1509" spans="4:4" s="269" customFormat="1">
      <c r="D1509" s="270"/>
    </row>
    <row r="1510" spans="4:4" s="269" customFormat="1">
      <c r="D1510" s="270"/>
    </row>
    <row r="1511" spans="4:4" s="269" customFormat="1">
      <c r="D1511" s="270"/>
    </row>
    <row r="1512" spans="4:4" s="269" customFormat="1">
      <c r="D1512" s="270"/>
    </row>
    <row r="1513" spans="4:4" s="269" customFormat="1">
      <c r="D1513" s="270"/>
    </row>
    <row r="1514" spans="4:4" s="269" customFormat="1">
      <c r="D1514" s="270"/>
    </row>
    <row r="1515" spans="4:4" s="269" customFormat="1">
      <c r="D1515" s="270"/>
    </row>
    <row r="1516" spans="4:4" s="269" customFormat="1">
      <c r="D1516" s="270"/>
    </row>
    <row r="1517" spans="4:4" s="269" customFormat="1">
      <c r="D1517" s="270"/>
    </row>
    <row r="1518" spans="4:4" s="269" customFormat="1">
      <c r="D1518" s="270"/>
    </row>
    <row r="1519" spans="4:4" s="269" customFormat="1">
      <c r="D1519" s="270"/>
    </row>
    <row r="1520" spans="4:4" s="269" customFormat="1">
      <c r="D1520" s="270"/>
    </row>
    <row r="1521" spans="4:4" s="269" customFormat="1">
      <c r="D1521" s="270"/>
    </row>
    <row r="1522" spans="4:4" s="269" customFormat="1">
      <c r="D1522" s="270"/>
    </row>
    <row r="1523" spans="4:4" s="269" customFormat="1">
      <c r="D1523" s="270"/>
    </row>
    <row r="1524" spans="4:4" s="269" customFormat="1">
      <c r="D1524" s="270"/>
    </row>
    <row r="1525" spans="4:4" s="269" customFormat="1">
      <c r="D1525" s="270"/>
    </row>
    <row r="1526" spans="4:4" s="269" customFormat="1">
      <c r="D1526" s="270"/>
    </row>
    <row r="1527" spans="4:4" s="269" customFormat="1">
      <c r="D1527" s="270"/>
    </row>
    <row r="1528" spans="4:4" s="269" customFormat="1">
      <c r="D1528" s="270"/>
    </row>
    <row r="1529" spans="4:4" s="269" customFormat="1">
      <c r="D1529" s="270"/>
    </row>
    <row r="1530" spans="4:4" s="269" customFormat="1">
      <c r="D1530" s="270"/>
    </row>
    <row r="1531" spans="4:4" s="269" customFormat="1">
      <c r="D1531" s="270"/>
    </row>
    <row r="1532" spans="4:4" s="269" customFormat="1">
      <c r="D1532" s="270"/>
    </row>
    <row r="1533" spans="4:4" s="269" customFormat="1">
      <c r="D1533" s="270"/>
    </row>
    <row r="1534" spans="4:4" s="269" customFormat="1">
      <c r="D1534" s="270"/>
    </row>
    <row r="1535" spans="4:4" s="269" customFormat="1">
      <c r="D1535" s="270"/>
    </row>
    <row r="1536" spans="4:4" s="269" customFormat="1">
      <c r="D1536" s="270"/>
    </row>
    <row r="1537" spans="4:4" s="269" customFormat="1">
      <c r="D1537" s="270"/>
    </row>
    <row r="1538" spans="4:4" s="269" customFormat="1">
      <c r="D1538" s="270"/>
    </row>
    <row r="1539" spans="4:4" s="269" customFormat="1">
      <c r="D1539" s="270"/>
    </row>
    <row r="1540" spans="4:4" s="269" customFormat="1">
      <c r="D1540" s="270"/>
    </row>
    <row r="1541" spans="4:4" s="269" customFormat="1">
      <c r="D1541" s="270"/>
    </row>
    <row r="1542" spans="4:4" s="269" customFormat="1">
      <c r="D1542" s="270"/>
    </row>
    <row r="1543" spans="4:4" s="269" customFormat="1">
      <c r="D1543" s="270"/>
    </row>
    <row r="1544" spans="4:4" s="269" customFormat="1">
      <c r="D1544" s="270"/>
    </row>
    <row r="1545" spans="4:4" s="269" customFormat="1">
      <c r="D1545" s="270"/>
    </row>
    <row r="1546" spans="4:4" s="269" customFormat="1">
      <c r="D1546" s="270"/>
    </row>
    <row r="1547" spans="4:4" s="269" customFormat="1">
      <c r="D1547" s="270"/>
    </row>
    <row r="1548" spans="4:4" s="269" customFormat="1">
      <c r="D1548" s="270"/>
    </row>
    <row r="1549" spans="4:4" s="269" customFormat="1">
      <c r="D1549" s="270"/>
    </row>
    <row r="1550" spans="4:4" s="269" customFormat="1">
      <c r="D1550" s="270"/>
    </row>
    <row r="1551" spans="4:4" s="269" customFormat="1">
      <c r="D1551" s="270"/>
    </row>
    <row r="1552" spans="4:4" s="269" customFormat="1">
      <c r="D1552" s="270"/>
    </row>
    <row r="1553" spans="4:4" s="269" customFormat="1">
      <c r="D1553" s="270"/>
    </row>
    <row r="1554" spans="4:4" s="269" customFormat="1">
      <c r="D1554" s="270"/>
    </row>
    <row r="1555" spans="4:4" s="269" customFormat="1">
      <c r="D1555" s="270"/>
    </row>
    <row r="1556" spans="4:4" s="269" customFormat="1">
      <c r="D1556" s="270"/>
    </row>
    <row r="1557" spans="4:4" s="269" customFormat="1">
      <c r="D1557" s="270"/>
    </row>
    <row r="1558" spans="4:4" s="269" customFormat="1">
      <c r="D1558" s="270"/>
    </row>
    <row r="1559" spans="4:4" s="269" customFormat="1">
      <c r="D1559" s="270"/>
    </row>
    <row r="1560" spans="4:4" s="269" customFormat="1">
      <c r="D1560" s="270"/>
    </row>
    <row r="1561" spans="4:4" s="269" customFormat="1">
      <c r="D1561" s="270"/>
    </row>
    <row r="1562" spans="4:4" s="269" customFormat="1">
      <c r="D1562" s="270"/>
    </row>
    <row r="1563" spans="4:4" s="269" customFormat="1">
      <c r="D1563" s="270"/>
    </row>
    <row r="1564" spans="4:4" s="269" customFormat="1">
      <c r="D1564" s="270"/>
    </row>
    <row r="1565" spans="4:4" s="269" customFormat="1">
      <c r="D1565" s="270"/>
    </row>
    <row r="1566" spans="4:4" s="269" customFormat="1">
      <c r="D1566" s="270"/>
    </row>
    <row r="1567" spans="4:4" s="269" customFormat="1">
      <c r="D1567" s="270"/>
    </row>
    <row r="1568" spans="4:4" s="269" customFormat="1">
      <c r="D1568" s="270"/>
    </row>
    <row r="1569" spans="4:4" s="269" customFormat="1">
      <c r="D1569" s="270"/>
    </row>
    <row r="1570" spans="4:4" s="269" customFormat="1">
      <c r="D1570" s="270"/>
    </row>
    <row r="1571" spans="4:4" s="269" customFormat="1">
      <c r="D1571" s="270"/>
    </row>
    <row r="1572" spans="4:4" s="269" customFormat="1">
      <c r="D1572" s="270"/>
    </row>
    <row r="1573" spans="4:4" s="269" customFormat="1">
      <c r="D1573" s="270"/>
    </row>
    <row r="1574" spans="4:4" s="269" customFormat="1">
      <c r="D1574" s="270"/>
    </row>
    <row r="1575" spans="4:4" s="269" customFormat="1">
      <c r="D1575" s="270"/>
    </row>
    <row r="1576" spans="4:4" s="269" customFormat="1">
      <c r="D1576" s="270"/>
    </row>
    <row r="1577" spans="4:4" s="269" customFormat="1">
      <c r="D1577" s="270"/>
    </row>
    <row r="1578" spans="4:4" s="269" customFormat="1">
      <c r="D1578" s="270"/>
    </row>
    <row r="1579" spans="4:4" s="269" customFormat="1">
      <c r="D1579" s="270"/>
    </row>
    <row r="1580" spans="4:4" s="269" customFormat="1">
      <c r="D1580" s="270"/>
    </row>
    <row r="1581" spans="4:4" s="269" customFormat="1">
      <c r="D1581" s="270"/>
    </row>
    <row r="1582" spans="4:4" s="269" customFormat="1">
      <c r="D1582" s="270"/>
    </row>
    <row r="1583" spans="4:4" s="269" customFormat="1">
      <c r="D1583" s="270"/>
    </row>
    <row r="1584" spans="4:4" s="269" customFormat="1">
      <c r="D1584" s="270"/>
    </row>
    <row r="1585" spans="4:4" s="269" customFormat="1">
      <c r="D1585" s="270"/>
    </row>
    <row r="1586" spans="4:4" s="269" customFormat="1">
      <c r="D1586" s="270"/>
    </row>
    <row r="1587" spans="4:4" s="269" customFormat="1">
      <c r="D1587" s="270"/>
    </row>
    <row r="1588" spans="4:4" s="269" customFormat="1">
      <c r="D1588" s="270"/>
    </row>
    <row r="1589" spans="4:4" s="269" customFormat="1">
      <c r="D1589" s="270"/>
    </row>
    <row r="1590" spans="4:4" s="269" customFormat="1">
      <c r="D1590" s="270"/>
    </row>
    <row r="1591" spans="4:4" s="269" customFormat="1">
      <c r="D1591" s="270"/>
    </row>
    <row r="1592" spans="4:4" s="269" customFormat="1">
      <c r="D1592" s="270"/>
    </row>
    <row r="1593" spans="4:4" s="269" customFormat="1">
      <c r="D1593" s="270"/>
    </row>
    <row r="1594" spans="4:4" s="269" customFormat="1">
      <c r="D1594" s="270"/>
    </row>
    <row r="1595" spans="4:4" s="269" customFormat="1">
      <c r="D1595" s="270"/>
    </row>
    <row r="1596" spans="4:4" s="269" customFormat="1">
      <c r="D1596" s="270"/>
    </row>
    <row r="1597" spans="4:4" s="269" customFormat="1">
      <c r="D1597" s="270"/>
    </row>
    <row r="1598" spans="4:4" s="269" customFormat="1">
      <c r="D1598" s="270"/>
    </row>
    <row r="1599" spans="4:4" s="269" customFormat="1">
      <c r="D1599" s="270"/>
    </row>
    <row r="1600" spans="4:4" s="269" customFormat="1">
      <c r="D1600" s="270"/>
    </row>
    <row r="1601" spans="4:4" s="269" customFormat="1">
      <c r="D1601" s="270"/>
    </row>
    <row r="1602" spans="4:4" s="269" customFormat="1">
      <c r="D1602" s="270"/>
    </row>
    <row r="1603" spans="4:4" s="269" customFormat="1">
      <c r="D1603" s="270"/>
    </row>
    <row r="1604" spans="4:4" s="269" customFormat="1">
      <c r="D1604" s="270"/>
    </row>
    <row r="1605" spans="4:4" s="269" customFormat="1">
      <c r="D1605" s="270"/>
    </row>
    <row r="1606" spans="4:4" s="269" customFormat="1">
      <c r="D1606" s="270"/>
    </row>
    <row r="1607" spans="4:4" s="269" customFormat="1">
      <c r="D1607" s="270"/>
    </row>
    <row r="1608" spans="4:4" s="269" customFormat="1">
      <c r="D1608" s="270"/>
    </row>
    <row r="1609" spans="4:4" s="269" customFormat="1">
      <c r="D1609" s="270"/>
    </row>
    <row r="1610" spans="4:4" s="269" customFormat="1">
      <c r="D1610" s="270"/>
    </row>
    <row r="1611" spans="4:4" s="269" customFormat="1">
      <c r="D1611" s="270"/>
    </row>
    <row r="1612" spans="4:4" s="269" customFormat="1">
      <c r="D1612" s="270"/>
    </row>
    <row r="1613" spans="4:4" s="269" customFormat="1">
      <c r="D1613" s="270"/>
    </row>
    <row r="1614" spans="4:4" s="269" customFormat="1">
      <c r="D1614" s="270"/>
    </row>
    <row r="1615" spans="4:4" s="269" customFormat="1">
      <c r="D1615" s="270"/>
    </row>
    <row r="1616" spans="4:4" s="269" customFormat="1">
      <c r="D1616" s="270"/>
    </row>
    <row r="1617" spans="4:4" s="269" customFormat="1">
      <c r="D1617" s="270"/>
    </row>
    <row r="1618" spans="4:4" s="269" customFormat="1">
      <c r="D1618" s="270"/>
    </row>
    <row r="1619" spans="4:4" s="269" customFormat="1">
      <c r="D1619" s="270"/>
    </row>
    <row r="1620" spans="4:4" s="269" customFormat="1">
      <c r="D1620" s="270"/>
    </row>
    <row r="1621" spans="4:4" s="269" customFormat="1">
      <c r="D1621" s="270"/>
    </row>
    <row r="1622" spans="4:4" s="269" customFormat="1">
      <c r="D1622" s="270"/>
    </row>
    <row r="1623" spans="4:4" s="269" customFormat="1">
      <c r="D1623" s="270"/>
    </row>
    <row r="1624" spans="4:4" s="269" customFormat="1">
      <c r="D1624" s="270"/>
    </row>
    <row r="1625" spans="4:4" s="269" customFormat="1">
      <c r="D1625" s="270"/>
    </row>
    <row r="1626" spans="4:4" s="269" customFormat="1">
      <c r="D1626" s="270"/>
    </row>
    <row r="1627" spans="4:4" s="269" customFormat="1">
      <c r="D1627" s="270"/>
    </row>
    <row r="1628" spans="4:4" s="269" customFormat="1">
      <c r="D1628" s="270"/>
    </row>
    <row r="1629" spans="4:4" s="269" customFormat="1">
      <c r="D1629" s="270"/>
    </row>
    <row r="1630" spans="4:4" s="269" customFormat="1">
      <c r="D1630" s="270"/>
    </row>
    <row r="1631" spans="4:4" s="269" customFormat="1">
      <c r="D1631" s="270"/>
    </row>
    <row r="1632" spans="4:4" s="269" customFormat="1">
      <c r="D1632" s="270"/>
    </row>
    <row r="1633" spans="4:4" s="269" customFormat="1">
      <c r="D1633" s="270"/>
    </row>
    <row r="1634" spans="4:4" s="269" customFormat="1">
      <c r="D1634" s="270"/>
    </row>
    <row r="1635" spans="4:4" s="269" customFormat="1">
      <c r="D1635" s="270"/>
    </row>
    <row r="1636" spans="4:4" s="269" customFormat="1">
      <c r="D1636" s="270"/>
    </row>
    <row r="1637" spans="4:4" s="269" customFormat="1">
      <c r="D1637" s="270"/>
    </row>
    <row r="1638" spans="4:4" s="269" customFormat="1">
      <c r="D1638" s="270"/>
    </row>
    <row r="1639" spans="4:4" s="269" customFormat="1">
      <c r="D1639" s="270"/>
    </row>
    <row r="1640" spans="4:4" s="269" customFormat="1">
      <c r="D1640" s="270"/>
    </row>
    <row r="1641" spans="4:4" s="269" customFormat="1">
      <c r="D1641" s="270"/>
    </row>
    <row r="1642" spans="4:4" s="269" customFormat="1">
      <c r="D1642" s="270"/>
    </row>
    <row r="1643" spans="4:4" s="269" customFormat="1">
      <c r="D1643" s="270"/>
    </row>
    <row r="1644" spans="4:4" s="269" customFormat="1">
      <c r="D1644" s="270"/>
    </row>
    <row r="1645" spans="4:4" s="269" customFormat="1">
      <c r="D1645" s="270"/>
    </row>
    <row r="1646" spans="4:4" s="269" customFormat="1">
      <c r="D1646" s="270"/>
    </row>
    <row r="1647" spans="4:4" s="269" customFormat="1">
      <c r="D1647" s="270"/>
    </row>
    <row r="1648" spans="4:4" s="269" customFormat="1">
      <c r="D1648" s="270"/>
    </row>
    <row r="1649" spans="4:4" s="269" customFormat="1">
      <c r="D1649" s="270"/>
    </row>
    <row r="1650" spans="4:4" s="269" customFormat="1">
      <c r="D1650" s="270"/>
    </row>
    <row r="1651" spans="4:4" s="269" customFormat="1">
      <c r="D1651" s="270"/>
    </row>
    <row r="1652" spans="4:4" s="269" customFormat="1">
      <c r="D1652" s="270"/>
    </row>
    <row r="1653" spans="4:4" s="269" customFormat="1">
      <c r="D1653" s="270"/>
    </row>
    <row r="1654" spans="4:4" s="269" customFormat="1">
      <c r="D1654" s="270"/>
    </row>
    <row r="1655" spans="4:4" s="269" customFormat="1">
      <c r="D1655" s="270"/>
    </row>
    <row r="1656" spans="4:4" s="269" customFormat="1">
      <c r="D1656" s="270"/>
    </row>
    <row r="1657" spans="4:4" s="269" customFormat="1">
      <c r="D1657" s="270"/>
    </row>
    <row r="1658" spans="4:4" s="269" customFormat="1">
      <c r="D1658" s="270"/>
    </row>
    <row r="1659" spans="4:4" s="269" customFormat="1">
      <c r="D1659" s="270"/>
    </row>
    <row r="1660" spans="4:4" s="269" customFormat="1">
      <c r="D1660" s="270"/>
    </row>
    <row r="1661" spans="4:4" s="269" customFormat="1">
      <c r="D1661" s="270"/>
    </row>
    <row r="1662" spans="4:4" s="269" customFormat="1">
      <c r="D1662" s="270"/>
    </row>
    <row r="1663" spans="4:4" s="269" customFormat="1">
      <c r="D1663" s="270"/>
    </row>
    <row r="1664" spans="4:4" s="269" customFormat="1">
      <c r="D1664" s="270"/>
    </row>
    <row r="1665" spans="4:4" s="269" customFormat="1">
      <c r="D1665" s="270"/>
    </row>
    <row r="1666" spans="4:4" s="269" customFormat="1">
      <c r="D1666" s="270"/>
    </row>
    <row r="1667" spans="4:4" s="269" customFormat="1">
      <c r="D1667" s="270"/>
    </row>
    <row r="1668" spans="4:4" s="269" customFormat="1">
      <c r="D1668" s="270"/>
    </row>
    <row r="1669" spans="4:4" s="269" customFormat="1">
      <c r="D1669" s="270"/>
    </row>
    <row r="1670" spans="4:4" s="269" customFormat="1">
      <c r="D1670" s="270"/>
    </row>
    <row r="1671" spans="4:4" s="269" customFormat="1">
      <c r="D1671" s="270"/>
    </row>
    <row r="1672" spans="4:4" s="269" customFormat="1">
      <c r="D1672" s="270"/>
    </row>
    <row r="1673" spans="4:4" s="269" customFormat="1">
      <c r="D1673" s="270"/>
    </row>
    <row r="1674" spans="4:4" s="269" customFormat="1">
      <c r="D1674" s="270"/>
    </row>
    <row r="1675" spans="4:4" s="269" customFormat="1">
      <c r="D1675" s="270"/>
    </row>
    <row r="1676" spans="4:4" s="269" customFormat="1">
      <c r="D1676" s="270"/>
    </row>
    <row r="1677" spans="4:4" s="269" customFormat="1">
      <c r="D1677" s="270"/>
    </row>
    <row r="1678" spans="4:4" s="269" customFormat="1">
      <c r="D1678" s="270"/>
    </row>
    <row r="1679" spans="4:4" s="269" customFormat="1">
      <c r="D1679" s="270"/>
    </row>
    <row r="1680" spans="4:4" s="269" customFormat="1">
      <c r="D1680" s="270"/>
    </row>
    <row r="1681" spans="4:4" s="269" customFormat="1">
      <c r="D1681" s="270"/>
    </row>
    <row r="1682" spans="4:4" s="269" customFormat="1">
      <c r="D1682" s="270"/>
    </row>
    <row r="1683" spans="4:4" s="269" customFormat="1">
      <c r="D1683" s="270"/>
    </row>
    <row r="1684" spans="4:4" s="269" customFormat="1">
      <c r="D1684" s="270"/>
    </row>
    <row r="1685" spans="4:4" s="269" customFormat="1">
      <c r="D1685" s="270"/>
    </row>
    <row r="1686" spans="4:4" s="269" customFormat="1">
      <c r="D1686" s="270"/>
    </row>
    <row r="1687" spans="4:4" s="269" customFormat="1">
      <c r="D1687" s="270"/>
    </row>
    <row r="1688" spans="4:4" s="269" customFormat="1">
      <c r="D1688" s="270"/>
    </row>
    <row r="1689" spans="4:4" s="269" customFormat="1">
      <c r="D1689" s="270"/>
    </row>
    <row r="1690" spans="4:4" s="269" customFormat="1">
      <c r="D1690" s="270"/>
    </row>
    <row r="1691" spans="4:4" s="269" customFormat="1">
      <c r="D1691" s="270"/>
    </row>
    <row r="1692" spans="4:4" s="269" customFormat="1">
      <c r="D1692" s="270"/>
    </row>
    <row r="1693" spans="4:4" s="269" customFormat="1">
      <c r="D1693" s="270"/>
    </row>
    <row r="1694" spans="4:4" s="269" customFormat="1">
      <c r="D1694" s="270"/>
    </row>
    <row r="1695" spans="4:4" s="269" customFormat="1">
      <c r="D1695" s="270"/>
    </row>
    <row r="1696" spans="4:4" s="269" customFormat="1">
      <c r="D1696" s="270"/>
    </row>
    <row r="1697" spans="4:4" s="269" customFormat="1">
      <c r="D1697" s="270"/>
    </row>
    <row r="1698" spans="4:4" s="269" customFormat="1">
      <c r="D1698" s="270"/>
    </row>
    <row r="1699" spans="4:4" s="269" customFormat="1">
      <c r="D1699" s="270"/>
    </row>
    <row r="1700" spans="4:4" s="269" customFormat="1">
      <c r="D1700" s="270"/>
    </row>
    <row r="1701" spans="4:4" s="269" customFormat="1">
      <c r="D1701" s="270"/>
    </row>
    <row r="1702" spans="4:4" s="269" customFormat="1">
      <c r="D1702" s="270"/>
    </row>
    <row r="1703" spans="4:4" s="269" customFormat="1">
      <c r="D1703" s="270"/>
    </row>
    <row r="1704" spans="4:4" s="269" customFormat="1">
      <c r="D1704" s="270"/>
    </row>
    <row r="1705" spans="4:4" s="269" customFormat="1">
      <c r="D1705" s="270"/>
    </row>
    <row r="1706" spans="4:4" s="269" customFormat="1">
      <c r="D1706" s="270"/>
    </row>
    <row r="1707" spans="4:4" s="269" customFormat="1">
      <c r="D1707" s="270"/>
    </row>
    <row r="1708" spans="4:4" s="269" customFormat="1">
      <c r="D1708" s="270"/>
    </row>
    <row r="1709" spans="4:4" s="269" customFormat="1">
      <c r="D1709" s="270"/>
    </row>
    <row r="1710" spans="4:4" s="269" customFormat="1">
      <c r="D1710" s="270"/>
    </row>
    <row r="1711" spans="4:4" s="269" customFormat="1">
      <c r="D1711" s="270"/>
    </row>
    <row r="1712" spans="4:4" s="269" customFormat="1">
      <c r="D1712" s="270"/>
    </row>
    <row r="1713" spans="4:4" s="269" customFormat="1">
      <c r="D1713" s="270"/>
    </row>
    <row r="1714" spans="4:4" s="269" customFormat="1">
      <c r="D1714" s="270"/>
    </row>
    <row r="1715" spans="4:4" s="269" customFormat="1">
      <c r="D1715" s="270"/>
    </row>
    <row r="1716" spans="4:4" s="269" customFormat="1">
      <c r="D1716" s="270"/>
    </row>
    <row r="1717" spans="4:4" s="269" customFormat="1">
      <c r="D1717" s="270"/>
    </row>
    <row r="1718" spans="4:4" s="269" customFormat="1">
      <c r="D1718" s="270"/>
    </row>
    <row r="1719" spans="4:4" s="269" customFormat="1">
      <c r="D1719" s="270"/>
    </row>
    <row r="1720" spans="4:4" s="269" customFormat="1">
      <c r="D1720" s="270"/>
    </row>
    <row r="1721" spans="4:4" s="269" customFormat="1">
      <c r="D1721" s="270"/>
    </row>
    <row r="1722" spans="4:4" s="269" customFormat="1">
      <c r="D1722" s="270"/>
    </row>
    <row r="1723" spans="4:4" s="269" customFormat="1">
      <c r="D1723" s="270"/>
    </row>
    <row r="1724" spans="4:4" s="269" customFormat="1">
      <c r="D1724" s="270"/>
    </row>
    <row r="1725" spans="4:4" s="269" customFormat="1">
      <c r="D1725" s="270"/>
    </row>
    <row r="1726" spans="4:4" s="269" customFormat="1">
      <c r="D1726" s="270"/>
    </row>
    <row r="1727" spans="4:4" s="269" customFormat="1">
      <c r="D1727" s="270"/>
    </row>
    <row r="1728" spans="4:4" s="269" customFormat="1">
      <c r="D1728" s="270"/>
    </row>
    <row r="1729" spans="4:4" s="269" customFormat="1">
      <c r="D1729" s="270"/>
    </row>
    <row r="1730" spans="4:4" s="269" customFormat="1">
      <c r="D1730" s="270"/>
    </row>
    <row r="1731" spans="4:4" s="269" customFormat="1">
      <c r="D1731" s="270"/>
    </row>
    <row r="1732" spans="4:4" s="269" customFormat="1">
      <c r="D1732" s="270"/>
    </row>
    <row r="1733" spans="4:4" s="269" customFormat="1">
      <c r="D1733" s="270"/>
    </row>
    <row r="1734" spans="4:4" s="269" customFormat="1">
      <c r="D1734" s="270"/>
    </row>
    <row r="1735" spans="4:4" s="269" customFormat="1">
      <c r="D1735" s="270"/>
    </row>
    <row r="1736" spans="4:4" s="269" customFormat="1">
      <c r="D1736" s="270"/>
    </row>
    <row r="1737" spans="4:4" s="269" customFormat="1">
      <c r="D1737" s="270"/>
    </row>
    <row r="1738" spans="4:4" s="269" customFormat="1">
      <c r="D1738" s="270"/>
    </row>
    <row r="1739" spans="4:4" s="269" customFormat="1">
      <c r="D1739" s="270"/>
    </row>
    <row r="1740" spans="4:4" s="269" customFormat="1">
      <c r="D1740" s="270"/>
    </row>
    <row r="1741" spans="4:4" s="269" customFormat="1">
      <c r="D1741" s="270"/>
    </row>
    <row r="1742" spans="4:4" s="269" customFormat="1">
      <c r="D1742" s="270"/>
    </row>
    <row r="1743" spans="4:4" s="269" customFormat="1">
      <c r="D1743" s="270"/>
    </row>
    <row r="1744" spans="4:4" s="269" customFormat="1">
      <c r="D1744" s="270"/>
    </row>
    <row r="1745" spans="4:4" s="269" customFormat="1">
      <c r="D1745" s="270"/>
    </row>
    <row r="1746" spans="4:4" s="269" customFormat="1">
      <c r="D1746" s="270"/>
    </row>
    <row r="1747" spans="4:4" s="269" customFormat="1">
      <c r="D1747" s="270"/>
    </row>
    <row r="1748" spans="4:4" s="269" customFormat="1">
      <c r="D1748" s="270"/>
    </row>
    <row r="1749" spans="4:4" s="269" customFormat="1">
      <c r="D1749" s="270"/>
    </row>
    <row r="1750" spans="4:4" s="269" customFormat="1">
      <c r="D1750" s="270"/>
    </row>
    <row r="1751" spans="4:4" s="269" customFormat="1">
      <c r="D1751" s="270"/>
    </row>
    <row r="1752" spans="4:4" s="269" customFormat="1">
      <c r="D1752" s="270"/>
    </row>
    <row r="1753" spans="4:4" s="269" customFormat="1">
      <c r="D1753" s="270"/>
    </row>
    <row r="1754" spans="4:4" s="269" customFormat="1">
      <c r="D1754" s="270"/>
    </row>
    <row r="1755" spans="4:4" s="269" customFormat="1">
      <c r="D1755" s="270"/>
    </row>
    <row r="1756" spans="4:4" s="269" customFormat="1">
      <c r="D1756" s="270"/>
    </row>
    <row r="1757" spans="4:4" s="269" customFormat="1">
      <c r="D1757" s="270"/>
    </row>
    <row r="1758" spans="4:4" s="269" customFormat="1">
      <c r="D1758" s="270"/>
    </row>
    <row r="1759" spans="4:4" s="269" customFormat="1">
      <c r="D1759" s="270"/>
    </row>
    <row r="1760" spans="4:4" s="269" customFormat="1">
      <c r="D1760" s="270"/>
    </row>
    <row r="1761" spans="4:4" s="269" customFormat="1">
      <c r="D1761" s="270"/>
    </row>
    <row r="1762" spans="4:4" s="269" customFormat="1">
      <c r="D1762" s="270"/>
    </row>
    <row r="1763" spans="4:4" s="269" customFormat="1">
      <c r="D1763" s="270"/>
    </row>
    <row r="1764" spans="4:4" s="269" customFormat="1">
      <c r="D1764" s="270"/>
    </row>
    <row r="1765" spans="4:4" s="269" customFormat="1">
      <c r="D1765" s="270"/>
    </row>
    <row r="1766" spans="4:4" s="269" customFormat="1">
      <c r="D1766" s="270"/>
    </row>
    <row r="1767" spans="4:4" s="269" customFormat="1">
      <c r="D1767" s="270"/>
    </row>
    <row r="1768" spans="4:4" s="269" customFormat="1">
      <c r="D1768" s="270"/>
    </row>
    <row r="1769" spans="4:4" s="269" customFormat="1">
      <c r="D1769" s="270"/>
    </row>
    <row r="1770" spans="4:4" s="269" customFormat="1">
      <c r="D1770" s="270"/>
    </row>
    <row r="1771" spans="4:4" s="269" customFormat="1">
      <c r="D1771" s="270"/>
    </row>
    <row r="1772" spans="4:4" s="269" customFormat="1">
      <c r="D1772" s="270"/>
    </row>
    <row r="1773" spans="4:4" s="269" customFormat="1">
      <c r="D1773" s="270"/>
    </row>
    <row r="1774" spans="4:4" s="269" customFormat="1">
      <c r="D1774" s="270"/>
    </row>
    <row r="1775" spans="4:4" s="269" customFormat="1">
      <c r="D1775" s="270"/>
    </row>
    <row r="1776" spans="4:4" s="269" customFormat="1">
      <c r="D1776" s="270"/>
    </row>
    <row r="1777" spans="4:4" s="269" customFormat="1">
      <c r="D1777" s="270"/>
    </row>
    <row r="1778" spans="4:4" s="269" customFormat="1">
      <c r="D1778" s="270"/>
    </row>
    <row r="1779" spans="4:4" s="269" customFormat="1">
      <c r="D1779" s="270"/>
    </row>
    <row r="1780" spans="4:4" s="269" customFormat="1">
      <c r="D1780" s="270"/>
    </row>
    <row r="1781" spans="4:4" s="269" customFormat="1">
      <c r="D1781" s="270"/>
    </row>
    <row r="1782" spans="4:4" s="269" customFormat="1">
      <c r="D1782" s="270"/>
    </row>
    <row r="1783" spans="4:4" s="269" customFormat="1">
      <c r="D1783" s="270"/>
    </row>
    <row r="1784" spans="4:4" s="269" customFormat="1">
      <c r="D1784" s="270"/>
    </row>
    <row r="1785" spans="4:4" s="269" customFormat="1">
      <c r="D1785" s="270"/>
    </row>
    <row r="1786" spans="4:4" s="269" customFormat="1">
      <c r="D1786" s="270"/>
    </row>
    <row r="1787" spans="4:4" s="269" customFormat="1">
      <c r="D1787" s="270"/>
    </row>
    <row r="1788" spans="4:4" s="269" customFormat="1">
      <c r="D1788" s="270"/>
    </row>
    <row r="1789" spans="4:4" s="269" customFormat="1">
      <c r="D1789" s="270"/>
    </row>
    <row r="1790" spans="4:4" s="269" customFormat="1">
      <c r="D1790" s="270"/>
    </row>
    <row r="1791" spans="4:4" s="269" customFormat="1">
      <c r="D1791" s="270"/>
    </row>
    <row r="1792" spans="4:4" s="269" customFormat="1">
      <c r="D1792" s="270"/>
    </row>
    <row r="1793" spans="4:4" s="269" customFormat="1">
      <c r="D1793" s="270"/>
    </row>
    <row r="1794" spans="4:4" s="269" customFormat="1">
      <c r="D1794" s="270"/>
    </row>
    <row r="1795" spans="4:4" s="269" customFormat="1">
      <c r="D1795" s="270"/>
    </row>
    <row r="1796" spans="4:4" s="269" customFormat="1">
      <c r="D1796" s="270"/>
    </row>
    <row r="1797" spans="4:4" s="269" customFormat="1">
      <c r="D1797" s="270"/>
    </row>
    <row r="1798" spans="4:4" s="269" customFormat="1">
      <c r="D1798" s="270"/>
    </row>
    <row r="1799" spans="4:4" s="269" customFormat="1">
      <c r="D1799" s="270"/>
    </row>
    <row r="1800" spans="4:4" s="269" customFormat="1">
      <c r="D1800" s="270"/>
    </row>
    <row r="1801" spans="4:4" s="269" customFormat="1">
      <c r="D1801" s="270"/>
    </row>
    <row r="1802" spans="4:4" s="269" customFormat="1">
      <c r="D1802" s="270"/>
    </row>
    <row r="1803" spans="4:4" s="269" customFormat="1">
      <c r="D1803" s="270"/>
    </row>
    <row r="1804" spans="4:4" s="269" customFormat="1">
      <c r="D1804" s="270"/>
    </row>
    <row r="1805" spans="4:4" s="269" customFormat="1">
      <c r="D1805" s="270"/>
    </row>
    <row r="1806" spans="4:4" s="269" customFormat="1">
      <c r="D1806" s="270"/>
    </row>
    <row r="1807" spans="4:4" s="269" customFormat="1">
      <c r="D1807" s="270"/>
    </row>
    <row r="1808" spans="4:4" s="269" customFormat="1">
      <c r="D1808" s="270"/>
    </row>
    <row r="1809" spans="4:4" s="269" customFormat="1">
      <c r="D1809" s="270"/>
    </row>
    <row r="1810" spans="4:4" s="269" customFormat="1">
      <c r="D1810" s="270"/>
    </row>
    <row r="1811" spans="4:4" s="269" customFormat="1">
      <c r="D1811" s="270"/>
    </row>
    <row r="1812" spans="4:4" s="269" customFormat="1">
      <c r="D1812" s="270"/>
    </row>
    <row r="1813" spans="4:4" s="269" customFormat="1">
      <c r="D1813" s="270"/>
    </row>
    <row r="1814" spans="4:4" s="269" customFormat="1">
      <c r="D1814" s="270"/>
    </row>
    <row r="1815" spans="4:4" s="269" customFormat="1">
      <c r="D1815" s="270"/>
    </row>
    <row r="1816" spans="4:4" s="269" customFormat="1">
      <c r="D1816" s="270"/>
    </row>
    <row r="1817" spans="4:4" s="269" customFormat="1">
      <c r="D1817" s="270"/>
    </row>
    <row r="1818" spans="4:4" s="269" customFormat="1">
      <c r="D1818" s="270"/>
    </row>
    <row r="1819" spans="4:4" s="269" customFormat="1">
      <c r="D1819" s="270"/>
    </row>
    <row r="1820" spans="4:4" s="269" customFormat="1">
      <c r="D1820" s="270"/>
    </row>
    <row r="1821" spans="4:4" s="269" customFormat="1">
      <c r="D1821" s="270"/>
    </row>
    <row r="1822" spans="4:4" s="269" customFormat="1">
      <c r="D1822" s="270"/>
    </row>
    <row r="1823" spans="4:4" s="269" customFormat="1">
      <c r="D1823" s="270"/>
    </row>
    <row r="1824" spans="4:4" s="269" customFormat="1">
      <c r="D1824" s="270"/>
    </row>
    <row r="1825" spans="4:4" s="269" customFormat="1">
      <c r="D1825" s="270"/>
    </row>
    <row r="1826" spans="4:4" s="269" customFormat="1">
      <c r="D1826" s="270"/>
    </row>
    <row r="1827" spans="4:4" s="269" customFormat="1">
      <c r="D1827" s="270"/>
    </row>
    <row r="1828" spans="4:4" s="269" customFormat="1">
      <c r="D1828" s="270"/>
    </row>
    <row r="1829" spans="4:4" s="269" customFormat="1">
      <c r="D1829" s="270"/>
    </row>
    <row r="1830" spans="4:4" s="269" customFormat="1">
      <c r="D1830" s="270"/>
    </row>
    <row r="1831" spans="4:4" s="269" customFormat="1">
      <c r="D1831" s="270"/>
    </row>
    <row r="1832" spans="4:4" s="269" customFormat="1">
      <c r="D1832" s="270"/>
    </row>
    <row r="1833" spans="4:4" s="269" customFormat="1">
      <c r="D1833" s="270"/>
    </row>
    <row r="1834" spans="4:4" s="269" customFormat="1">
      <c r="D1834" s="270"/>
    </row>
    <row r="1835" spans="4:4" s="269" customFormat="1">
      <c r="D1835" s="270"/>
    </row>
    <row r="1836" spans="4:4" s="269" customFormat="1">
      <c r="D1836" s="270"/>
    </row>
    <row r="1837" spans="4:4" s="269" customFormat="1">
      <c r="D1837" s="270"/>
    </row>
    <row r="1838" spans="4:4" s="269" customFormat="1">
      <c r="D1838" s="270"/>
    </row>
    <row r="1839" spans="4:4" s="269" customFormat="1">
      <c r="D1839" s="270"/>
    </row>
    <row r="1840" spans="4:4" s="269" customFormat="1">
      <c r="D1840" s="270"/>
    </row>
    <row r="1841" spans="4:4" s="269" customFormat="1">
      <c r="D1841" s="270"/>
    </row>
    <row r="1842" spans="4:4" s="269" customFormat="1">
      <c r="D1842" s="270"/>
    </row>
    <row r="1843" spans="4:4" s="269" customFormat="1">
      <c r="D1843" s="270"/>
    </row>
    <row r="1844" spans="4:4" s="269" customFormat="1">
      <c r="D1844" s="270"/>
    </row>
    <row r="1845" spans="4:4" s="269" customFormat="1">
      <c r="D1845" s="270"/>
    </row>
    <row r="1846" spans="4:4" s="269" customFormat="1">
      <c r="D1846" s="270"/>
    </row>
    <row r="1847" spans="4:4" s="269" customFormat="1">
      <c r="D1847" s="270"/>
    </row>
    <row r="1848" spans="4:4" s="269" customFormat="1">
      <c r="D1848" s="270"/>
    </row>
    <row r="1849" spans="4:4" s="269" customFormat="1">
      <c r="D1849" s="270"/>
    </row>
    <row r="1850" spans="4:4" s="269" customFormat="1">
      <c r="D1850" s="270"/>
    </row>
    <row r="1851" spans="4:4" s="269" customFormat="1">
      <c r="D1851" s="270"/>
    </row>
    <row r="1852" spans="4:4" s="269" customFormat="1">
      <c r="D1852" s="270"/>
    </row>
    <row r="1853" spans="4:4" s="269" customFormat="1">
      <c r="D1853" s="270"/>
    </row>
    <row r="1854" spans="4:4" s="269" customFormat="1">
      <c r="D1854" s="270"/>
    </row>
    <row r="1855" spans="4:4" s="269" customFormat="1">
      <c r="D1855" s="270"/>
    </row>
    <row r="1856" spans="4:4" s="269" customFormat="1">
      <c r="D1856" s="270"/>
    </row>
    <row r="1857" spans="4:4" s="269" customFormat="1">
      <c r="D1857" s="270"/>
    </row>
    <row r="1858" spans="4:4" s="269" customFormat="1">
      <c r="D1858" s="270"/>
    </row>
    <row r="1859" spans="4:4" s="269" customFormat="1">
      <c r="D1859" s="270"/>
    </row>
    <row r="1860" spans="4:4" s="269" customFormat="1">
      <c r="D1860" s="270"/>
    </row>
    <row r="1861" spans="4:4" s="269" customFormat="1">
      <c r="D1861" s="270"/>
    </row>
    <row r="1862" spans="4:4" s="269" customFormat="1">
      <c r="D1862" s="270"/>
    </row>
    <row r="1863" spans="4:4" s="269" customFormat="1">
      <c r="D1863" s="270"/>
    </row>
    <row r="1864" spans="4:4" s="269" customFormat="1">
      <c r="D1864" s="270"/>
    </row>
    <row r="1865" spans="4:4" s="269" customFormat="1">
      <c r="D1865" s="270"/>
    </row>
    <row r="1866" spans="4:4" s="269" customFormat="1">
      <c r="D1866" s="270"/>
    </row>
    <row r="1867" spans="4:4" s="269" customFormat="1">
      <c r="D1867" s="270"/>
    </row>
    <row r="1868" spans="4:4" s="269" customFormat="1">
      <c r="D1868" s="270"/>
    </row>
    <row r="1869" spans="4:4" s="269" customFormat="1">
      <c r="D1869" s="270"/>
    </row>
    <row r="1870" spans="4:4" s="269" customFormat="1">
      <c r="D1870" s="270"/>
    </row>
    <row r="1871" spans="4:4" s="269" customFormat="1">
      <c r="D1871" s="270"/>
    </row>
    <row r="1872" spans="4:4" s="269" customFormat="1">
      <c r="D1872" s="270"/>
    </row>
    <row r="1873" spans="4:4" s="269" customFormat="1">
      <c r="D1873" s="270"/>
    </row>
    <row r="1874" spans="4:4" s="269" customFormat="1">
      <c r="D1874" s="270"/>
    </row>
    <row r="1875" spans="4:4" s="269" customFormat="1">
      <c r="D1875" s="270"/>
    </row>
    <row r="1876" spans="4:4" s="269" customFormat="1">
      <c r="D1876" s="270"/>
    </row>
    <row r="1877" spans="4:4" s="269" customFormat="1">
      <c r="D1877" s="270"/>
    </row>
    <row r="1878" spans="4:4" s="269" customFormat="1">
      <c r="D1878" s="270"/>
    </row>
    <row r="1879" spans="4:4" s="269" customFormat="1">
      <c r="D1879" s="270"/>
    </row>
    <row r="1880" spans="4:4" s="269" customFormat="1">
      <c r="D1880" s="270"/>
    </row>
    <row r="1881" spans="4:4" s="269" customFormat="1">
      <c r="D1881" s="270"/>
    </row>
    <row r="1882" spans="4:4" s="269" customFormat="1">
      <c r="D1882" s="270"/>
    </row>
    <row r="1883" spans="4:4" s="269" customFormat="1">
      <c r="D1883" s="270"/>
    </row>
    <row r="1884" spans="4:4" s="269" customFormat="1">
      <c r="D1884" s="270"/>
    </row>
    <row r="1885" spans="4:4" s="269" customFormat="1">
      <c r="D1885" s="270"/>
    </row>
    <row r="1886" spans="4:4" s="269" customFormat="1">
      <c r="D1886" s="270"/>
    </row>
    <row r="1887" spans="4:4" s="269" customFormat="1">
      <c r="D1887" s="270"/>
    </row>
    <row r="1888" spans="4:4" s="269" customFormat="1">
      <c r="D1888" s="270"/>
    </row>
    <row r="1889" spans="4:4" s="269" customFormat="1">
      <c r="D1889" s="270"/>
    </row>
    <row r="1890" spans="4:4" s="269" customFormat="1">
      <c r="D1890" s="270"/>
    </row>
    <row r="1891" spans="4:4" s="269" customFormat="1">
      <c r="D1891" s="270"/>
    </row>
    <row r="1892" spans="4:4" s="269" customFormat="1">
      <c r="D1892" s="270"/>
    </row>
    <row r="1893" spans="4:4" s="269" customFormat="1">
      <c r="D1893" s="270"/>
    </row>
    <row r="1894" spans="4:4" s="269" customFormat="1">
      <c r="D1894" s="270"/>
    </row>
    <row r="1895" spans="4:4" s="269" customFormat="1">
      <c r="D1895" s="270"/>
    </row>
    <row r="1896" spans="4:4" s="269" customFormat="1">
      <c r="D1896" s="270"/>
    </row>
    <row r="1897" spans="4:4" s="269" customFormat="1">
      <c r="D1897" s="270"/>
    </row>
    <row r="1898" spans="4:4" s="269" customFormat="1">
      <c r="D1898" s="270"/>
    </row>
    <row r="1899" spans="4:4" s="269" customFormat="1">
      <c r="D1899" s="270"/>
    </row>
    <row r="1900" spans="4:4" s="269" customFormat="1">
      <c r="D1900" s="270"/>
    </row>
    <row r="1901" spans="4:4" s="269" customFormat="1">
      <c r="D1901" s="270"/>
    </row>
    <row r="1902" spans="4:4" s="269" customFormat="1">
      <c r="D1902" s="270"/>
    </row>
    <row r="1903" spans="4:4" s="269" customFormat="1">
      <c r="D1903" s="270"/>
    </row>
    <row r="1904" spans="4:4" s="269" customFormat="1">
      <c r="D1904" s="270"/>
    </row>
    <row r="1905" spans="4:4" s="269" customFormat="1">
      <c r="D1905" s="270"/>
    </row>
    <row r="1906" spans="4:4" s="269" customFormat="1">
      <c r="D1906" s="270"/>
    </row>
    <row r="1907" spans="4:4" s="269" customFormat="1">
      <c r="D1907" s="270"/>
    </row>
    <row r="1908" spans="4:4" s="269" customFormat="1">
      <c r="D1908" s="270"/>
    </row>
    <row r="1909" spans="4:4" s="269" customFormat="1">
      <c r="D1909" s="270"/>
    </row>
    <row r="1910" spans="4:4" s="269" customFormat="1">
      <c r="D1910" s="270"/>
    </row>
    <row r="1911" spans="4:4" s="269" customFormat="1">
      <c r="D1911" s="270"/>
    </row>
    <row r="1912" spans="4:4" s="269" customFormat="1">
      <c r="D1912" s="270"/>
    </row>
    <row r="1913" spans="4:4" s="269" customFormat="1">
      <c r="D1913" s="270"/>
    </row>
    <row r="1914" spans="4:4" s="269" customFormat="1">
      <c r="D1914" s="270"/>
    </row>
    <row r="1915" spans="4:4" s="269" customFormat="1">
      <c r="D1915" s="270"/>
    </row>
    <row r="1916" spans="4:4" s="269" customFormat="1">
      <c r="D1916" s="270"/>
    </row>
    <row r="1917" spans="4:4" s="269" customFormat="1">
      <c r="D1917" s="270"/>
    </row>
    <row r="1918" spans="4:4" s="269" customFormat="1">
      <c r="D1918" s="270"/>
    </row>
    <row r="1919" spans="4:4" s="269" customFormat="1">
      <c r="D1919" s="270"/>
    </row>
    <row r="1920" spans="4:4" s="269" customFormat="1">
      <c r="D1920" s="270"/>
    </row>
    <row r="1921" spans="4:4" s="269" customFormat="1">
      <c r="D1921" s="270"/>
    </row>
    <row r="1922" spans="4:4" s="269" customFormat="1">
      <c r="D1922" s="270"/>
    </row>
    <row r="1923" spans="4:4" s="269" customFormat="1">
      <c r="D1923" s="270"/>
    </row>
    <row r="1924" spans="4:4" s="269" customFormat="1">
      <c r="D1924" s="270"/>
    </row>
    <row r="1925" spans="4:4" s="269" customFormat="1">
      <c r="D1925" s="270"/>
    </row>
    <row r="1926" spans="4:4" s="269" customFormat="1">
      <c r="D1926" s="270"/>
    </row>
    <row r="1927" spans="4:4" s="269" customFormat="1">
      <c r="D1927" s="270"/>
    </row>
    <row r="1928" spans="4:4" s="269" customFormat="1">
      <c r="D1928" s="270"/>
    </row>
    <row r="1929" spans="4:4" s="269" customFormat="1">
      <c r="D1929" s="270"/>
    </row>
    <row r="1930" spans="4:4" s="269" customFormat="1">
      <c r="D1930" s="270"/>
    </row>
    <row r="1931" spans="4:4" s="269" customFormat="1">
      <c r="D1931" s="270"/>
    </row>
    <row r="1932" spans="4:4" s="269" customFormat="1">
      <c r="D1932" s="270"/>
    </row>
    <row r="1933" spans="4:4" s="269" customFormat="1">
      <c r="D1933" s="270"/>
    </row>
    <row r="1934" spans="4:4" s="269" customFormat="1">
      <c r="D1934" s="270"/>
    </row>
    <row r="1935" spans="4:4" s="269" customFormat="1">
      <c r="D1935" s="270"/>
    </row>
    <row r="1936" spans="4:4" s="269" customFormat="1">
      <c r="D1936" s="270"/>
    </row>
    <row r="1937" spans="4:4" s="269" customFormat="1">
      <c r="D1937" s="270"/>
    </row>
    <row r="1938" spans="4:4" s="269" customFormat="1">
      <c r="D1938" s="270"/>
    </row>
    <row r="1939" spans="4:4" s="269" customFormat="1">
      <c r="D1939" s="270"/>
    </row>
    <row r="1940" spans="4:4" s="269" customFormat="1">
      <c r="D1940" s="270"/>
    </row>
    <row r="1941" spans="4:4" s="269" customFormat="1">
      <c r="D1941" s="270"/>
    </row>
    <row r="1942" spans="4:4" s="269" customFormat="1">
      <c r="D1942" s="270"/>
    </row>
    <row r="1943" spans="4:4" s="269" customFormat="1">
      <c r="D1943" s="270"/>
    </row>
    <row r="1944" spans="4:4" s="269" customFormat="1">
      <c r="D1944" s="270"/>
    </row>
    <row r="1945" spans="4:4" s="269" customFormat="1">
      <c r="D1945" s="270"/>
    </row>
    <row r="1946" spans="4:4" s="269" customFormat="1">
      <c r="D1946" s="270"/>
    </row>
    <row r="1947" spans="4:4" s="269" customFormat="1">
      <c r="D1947" s="270"/>
    </row>
    <row r="1948" spans="4:4" s="269" customFormat="1">
      <c r="D1948" s="270"/>
    </row>
    <row r="1949" spans="4:4" s="269" customFormat="1">
      <c r="D1949" s="270"/>
    </row>
    <row r="1950" spans="4:4" s="269" customFormat="1">
      <c r="D1950" s="270"/>
    </row>
    <row r="1951" spans="4:4" s="269" customFormat="1">
      <c r="D1951" s="270"/>
    </row>
    <row r="1952" spans="4:4" s="269" customFormat="1">
      <c r="D1952" s="270"/>
    </row>
    <row r="1953" spans="4:4" s="269" customFormat="1">
      <c r="D1953" s="270"/>
    </row>
    <row r="1954" spans="4:4" s="269" customFormat="1">
      <c r="D1954" s="270"/>
    </row>
    <row r="1955" spans="4:4" s="269" customFormat="1">
      <c r="D1955" s="270"/>
    </row>
    <row r="1956" spans="4:4" s="269" customFormat="1">
      <c r="D1956" s="270"/>
    </row>
    <row r="1957" spans="4:4" s="269" customFormat="1">
      <c r="D1957" s="270"/>
    </row>
    <row r="1958" spans="4:4" s="269" customFormat="1">
      <c r="D1958" s="270"/>
    </row>
    <row r="1959" spans="4:4" s="269" customFormat="1">
      <c r="D1959" s="270"/>
    </row>
    <row r="1960" spans="4:4" s="269" customFormat="1">
      <c r="D1960" s="270"/>
    </row>
    <row r="1961" spans="4:4" s="269" customFormat="1">
      <c r="D1961" s="270"/>
    </row>
    <row r="1962" spans="4:4" s="269" customFormat="1">
      <c r="D1962" s="270"/>
    </row>
    <row r="1963" spans="4:4" s="269" customFormat="1">
      <c r="D1963" s="270"/>
    </row>
    <row r="1964" spans="4:4" s="269" customFormat="1">
      <c r="D1964" s="270"/>
    </row>
    <row r="1965" spans="4:4" s="269" customFormat="1">
      <c r="D1965" s="270"/>
    </row>
    <row r="1966" spans="4:4" s="269" customFormat="1">
      <c r="D1966" s="270"/>
    </row>
    <row r="1967" spans="4:4" s="269" customFormat="1">
      <c r="D1967" s="270"/>
    </row>
    <row r="1968" spans="4:4" s="269" customFormat="1">
      <c r="D1968" s="270"/>
    </row>
    <row r="1969" spans="4:4" s="269" customFormat="1">
      <c r="D1969" s="270"/>
    </row>
    <row r="1970" spans="4:4" s="269" customFormat="1">
      <c r="D1970" s="270"/>
    </row>
    <row r="1971" spans="4:4" s="269" customFormat="1">
      <c r="D1971" s="270"/>
    </row>
    <row r="1972" spans="4:4" s="269" customFormat="1">
      <c r="D1972" s="270"/>
    </row>
    <row r="1973" spans="4:4" s="269" customFormat="1">
      <c r="D1973" s="270"/>
    </row>
    <row r="1974" spans="4:4" s="269" customFormat="1">
      <c r="D1974" s="270"/>
    </row>
    <row r="1975" spans="4:4" s="269" customFormat="1">
      <c r="D1975" s="270"/>
    </row>
    <row r="1976" spans="4:4" s="269" customFormat="1">
      <c r="D1976" s="270"/>
    </row>
    <row r="1977" spans="4:4" s="269" customFormat="1">
      <c r="D1977" s="270"/>
    </row>
    <row r="1978" spans="4:4" s="269" customFormat="1">
      <c r="D1978" s="270"/>
    </row>
    <row r="1979" spans="4:4" s="269" customFormat="1">
      <c r="D1979" s="270"/>
    </row>
    <row r="1980" spans="4:4" s="269" customFormat="1">
      <c r="D1980" s="270"/>
    </row>
    <row r="1981" spans="4:4" s="269" customFormat="1">
      <c r="D1981" s="270"/>
    </row>
    <row r="1982" spans="4:4" s="269" customFormat="1">
      <c r="D1982" s="270"/>
    </row>
    <row r="1983" spans="4:4" s="269" customFormat="1">
      <c r="D1983" s="270"/>
    </row>
    <row r="1984" spans="4:4" s="269" customFormat="1">
      <c r="D1984" s="270"/>
    </row>
    <row r="1985" spans="4:4" s="269" customFormat="1">
      <c r="D1985" s="270"/>
    </row>
    <row r="1986" spans="4:4" s="269" customFormat="1">
      <c r="D1986" s="270"/>
    </row>
    <row r="1987" spans="4:4" s="269" customFormat="1">
      <c r="D1987" s="270"/>
    </row>
    <row r="1988" spans="4:4" s="269" customFormat="1">
      <c r="D1988" s="270"/>
    </row>
    <row r="1989" spans="4:4" s="269" customFormat="1">
      <c r="D1989" s="270"/>
    </row>
    <row r="1990" spans="4:4" s="269" customFormat="1">
      <c r="D1990" s="270"/>
    </row>
    <row r="1991" spans="4:4" s="269" customFormat="1">
      <c r="D1991" s="270"/>
    </row>
    <row r="1992" spans="4:4" s="269" customFormat="1">
      <c r="D1992" s="270"/>
    </row>
    <row r="1993" spans="4:4" s="269" customFormat="1">
      <c r="D1993" s="270"/>
    </row>
    <row r="1994" spans="4:4" s="269" customFormat="1">
      <c r="D1994" s="270"/>
    </row>
    <row r="1995" spans="4:4" s="269" customFormat="1">
      <c r="D1995" s="270"/>
    </row>
    <row r="1996" spans="4:4" s="269" customFormat="1">
      <c r="D1996" s="270"/>
    </row>
    <row r="1997" spans="4:4" s="269" customFormat="1">
      <c r="D1997" s="270"/>
    </row>
    <row r="1998" spans="4:4" s="269" customFormat="1">
      <c r="D1998" s="270"/>
    </row>
    <row r="1999" spans="4:4" s="269" customFormat="1">
      <c r="D1999" s="270"/>
    </row>
    <row r="2000" spans="4:4" s="269" customFormat="1">
      <c r="D2000" s="270"/>
    </row>
    <row r="2001" spans="4:4" s="269" customFormat="1">
      <c r="D2001" s="270"/>
    </row>
    <row r="2002" spans="4:4" s="269" customFormat="1">
      <c r="D2002" s="270"/>
    </row>
    <row r="2003" spans="4:4" s="269" customFormat="1">
      <c r="D2003" s="270"/>
    </row>
    <row r="2004" spans="4:4" s="269" customFormat="1">
      <c r="D2004" s="270"/>
    </row>
    <row r="2005" spans="4:4" s="269" customFormat="1">
      <c r="D2005" s="270"/>
    </row>
    <row r="2006" spans="4:4" s="269" customFormat="1">
      <c r="D2006" s="270"/>
    </row>
    <row r="2007" spans="4:4" s="269" customFormat="1">
      <c r="D2007" s="270"/>
    </row>
    <row r="2008" spans="4:4" s="269" customFormat="1">
      <c r="D2008" s="270"/>
    </row>
    <row r="2009" spans="4:4" s="269" customFormat="1">
      <c r="D2009" s="270"/>
    </row>
    <row r="2010" spans="4:4" s="269" customFormat="1">
      <c r="D2010" s="270"/>
    </row>
    <row r="2011" spans="4:4" s="269" customFormat="1">
      <c r="D2011" s="270"/>
    </row>
    <row r="2012" spans="4:4" s="269" customFormat="1">
      <c r="D2012" s="270"/>
    </row>
    <row r="2013" spans="4:4" s="269" customFormat="1">
      <c r="D2013" s="270"/>
    </row>
    <row r="2014" spans="4:4" s="269" customFormat="1">
      <c r="D2014" s="270"/>
    </row>
    <row r="2015" spans="4:4" s="269" customFormat="1">
      <c r="D2015" s="270"/>
    </row>
    <row r="2016" spans="4:4" s="269" customFormat="1">
      <c r="D2016" s="270"/>
    </row>
    <row r="2017" spans="4:4" s="269" customFormat="1">
      <c r="D2017" s="270"/>
    </row>
    <row r="2018" spans="4:4" s="269" customFormat="1">
      <c r="D2018" s="270"/>
    </row>
    <row r="2019" spans="4:4" s="269" customFormat="1">
      <c r="D2019" s="270"/>
    </row>
    <row r="2020" spans="4:4" s="269" customFormat="1">
      <c r="D2020" s="270"/>
    </row>
    <row r="2021" spans="4:4" s="269" customFormat="1">
      <c r="D2021" s="270"/>
    </row>
    <row r="2022" spans="4:4" s="269" customFormat="1">
      <c r="D2022" s="270"/>
    </row>
    <row r="2023" spans="4:4" s="269" customFormat="1">
      <c r="D2023" s="270"/>
    </row>
    <row r="2024" spans="4:4" s="269" customFormat="1">
      <c r="D2024" s="270"/>
    </row>
    <row r="2025" spans="4:4" s="269" customFormat="1">
      <c r="D2025" s="270"/>
    </row>
    <row r="2026" spans="4:4" s="269" customFormat="1">
      <c r="D2026" s="270"/>
    </row>
    <row r="2027" spans="4:4" s="269" customFormat="1">
      <c r="D2027" s="270"/>
    </row>
    <row r="2028" spans="4:4" s="269" customFormat="1">
      <c r="D2028" s="270"/>
    </row>
    <row r="2029" spans="4:4" s="269" customFormat="1">
      <c r="D2029" s="270"/>
    </row>
    <row r="2030" spans="4:4" s="269" customFormat="1">
      <c r="D2030" s="270"/>
    </row>
    <row r="2031" spans="4:4" s="269" customFormat="1">
      <c r="D2031" s="270"/>
    </row>
    <row r="2032" spans="4:4" s="269" customFormat="1">
      <c r="D2032" s="270"/>
    </row>
    <row r="2033" spans="4:4" s="269" customFormat="1">
      <c r="D2033" s="270"/>
    </row>
    <row r="2034" spans="4:4" s="269" customFormat="1">
      <c r="D2034" s="270"/>
    </row>
    <row r="2035" spans="4:4" s="269" customFormat="1">
      <c r="D2035" s="270"/>
    </row>
    <row r="2036" spans="4:4" s="269" customFormat="1">
      <c r="D2036" s="270"/>
    </row>
    <row r="2037" spans="4:4" s="269" customFormat="1">
      <c r="D2037" s="270"/>
    </row>
    <row r="2038" spans="4:4" s="269" customFormat="1">
      <c r="D2038" s="270"/>
    </row>
    <row r="2039" spans="4:4" s="269" customFormat="1">
      <c r="D2039" s="270"/>
    </row>
    <row r="2040" spans="4:4" s="269" customFormat="1">
      <c r="D2040" s="270"/>
    </row>
    <row r="2041" spans="4:4" s="269" customFormat="1">
      <c r="D2041" s="270"/>
    </row>
    <row r="2042" spans="4:4" s="269" customFormat="1">
      <c r="D2042" s="270"/>
    </row>
    <row r="2043" spans="4:4" s="269" customFormat="1">
      <c r="D2043" s="270"/>
    </row>
    <row r="2044" spans="4:4" s="269" customFormat="1">
      <c r="D2044" s="270"/>
    </row>
    <row r="2045" spans="4:4" s="269" customFormat="1">
      <c r="D2045" s="270"/>
    </row>
    <row r="2046" spans="4:4" s="269" customFormat="1">
      <c r="D2046" s="270"/>
    </row>
    <row r="2047" spans="4:4" s="269" customFormat="1">
      <c r="D2047" s="270"/>
    </row>
    <row r="2048" spans="4:4" s="269" customFormat="1">
      <c r="D2048" s="270"/>
    </row>
    <row r="2049" spans="4:4" s="269" customFormat="1">
      <c r="D2049" s="270"/>
    </row>
    <row r="2050" spans="4:4" s="269" customFormat="1">
      <c r="D2050" s="270"/>
    </row>
    <row r="2051" spans="4:4" s="269" customFormat="1">
      <c r="D2051" s="270"/>
    </row>
    <row r="2052" spans="4:4" s="269" customFormat="1">
      <c r="D2052" s="270"/>
    </row>
    <row r="2053" spans="4:4" s="269" customFormat="1">
      <c r="D2053" s="270"/>
    </row>
    <row r="2054" spans="4:4" s="269" customFormat="1">
      <c r="D2054" s="270"/>
    </row>
    <row r="2055" spans="4:4" s="269" customFormat="1">
      <c r="D2055" s="270"/>
    </row>
    <row r="2056" spans="4:4" s="269" customFormat="1">
      <c r="D2056" s="270"/>
    </row>
    <row r="2057" spans="4:4" s="269" customFormat="1">
      <c r="D2057" s="270"/>
    </row>
    <row r="2058" spans="4:4" s="269" customFormat="1">
      <c r="D2058" s="270"/>
    </row>
    <row r="2059" spans="4:4" s="269" customFormat="1">
      <c r="D2059" s="270"/>
    </row>
    <row r="2060" spans="4:4" s="269" customFormat="1">
      <c r="D2060" s="270"/>
    </row>
    <row r="2061" spans="4:4" s="269" customFormat="1">
      <c r="D2061" s="270"/>
    </row>
    <row r="2062" spans="4:4" s="269" customFormat="1">
      <c r="D2062" s="270"/>
    </row>
    <row r="2063" spans="4:4" s="269" customFormat="1">
      <c r="D2063" s="270"/>
    </row>
    <row r="2064" spans="4:4" s="269" customFormat="1">
      <c r="D2064" s="270"/>
    </row>
    <row r="2065" spans="4:4" s="269" customFormat="1">
      <c r="D2065" s="270"/>
    </row>
    <row r="2066" spans="4:4" s="269" customFormat="1">
      <c r="D2066" s="270"/>
    </row>
    <row r="2067" spans="4:4" s="269" customFormat="1">
      <c r="D2067" s="270"/>
    </row>
    <row r="2068" spans="4:4" s="269" customFormat="1">
      <c r="D2068" s="270"/>
    </row>
    <row r="2069" spans="4:4" s="269" customFormat="1">
      <c r="D2069" s="270"/>
    </row>
    <row r="2070" spans="4:4" s="269" customFormat="1">
      <c r="D2070" s="270"/>
    </row>
    <row r="2071" spans="4:4" s="269" customFormat="1">
      <c r="D2071" s="270"/>
    </row>
    <row r="2072" spans="4:4" s="269" customFormat="1">
      <c r="D2072" s="270"/>
    </row>
    <row r="2073" spans="4:4" s="269" customFormat="1">
      <c r="D2073" s="270"/>
    </row>
    <row r="2074" spans="4:4" s="269" customFormat="1">
      <c r="D2074" s="270"/>
    </row>
    <row r="2075" spans="4:4" s="269" customFormat="1">
      <c r="D2075" s="270"/>
    </row>
    <row r="2076" spans="4:4" s="269" customFormat="1">
      <c r="D2076" s="270"/>
    </row>
    <row r="2077" spans="4:4" s="269" customFormat="1">
      <c r="D2077" s="270"/>
    </row>
    <row r="2078" spans="4:4" s="269" customFormat="1">
      <c r="D2078" s="270"/>
    </row>
    <row r="2079" spans="4:4" s="269" customFormat="1">
      <c r="D2079" s="270"/>
    </row>
    <row r="2080" spans="4:4" s="269" customFormat="1">
      <c r="D2080" s="270"/>
    </row>
    <row r="2081" spans="4:4" s="269" customFormat="1">
      <c r="D2081" s="270"/>
    </row>
    <row r="2082" spans="4:4" s="269" customFormat="1">
      <c r="D2082" s="270"/>
    </row>
    <row r="2083" spans="4:4" s="269" customFormat="1">
      <c r="D2083" s="270"/>
    </row>
    <row r="2084" spans="4:4" s="269" customFormat="1">
      <c r="D2084" s="270"/>
    </row>
    <row r="2085" spans="4:4" s="269" customFormat="1">
      <c r="D2085" s="270"/>
    </row>
    <row r="2086" spans="4:4" s="269" customFormat="1">
      <c r="D2086" s="270"/>
    </row>
    <row r="2087" spans="4:4" s="269" customFormat="1">
      <c r="D2087" s="270"/>
    </row>
    <row r="2088" spans="4:4" s="269" customFormat="1">
      <c r="D2088" s="270"/>
    </row>
    <row r="2089" spans="4:4" s="269" customFormat="1">
      <c r="D2089" s="270"/>
    </row>
    <row r="2090" spans="4:4" s="269" customFormat="1">
      <c r="D2090" s="270"/>
    </row>
    <row r="2091" spans="4:4" s="269" customFormat="1">
      <c r="D2091" s="270"/>
    </row>
    <row r="2092" spans="4:4" s="269" customFormat="1">
      <c r="D2092" s="270"/>
    </row>
    <row r="2093" spans="4:4" s="269" customFormat="1">
      <c r="D2093" s="270"/>
    </row>
    <row r="2094" spans="4:4" s="269" customFormat="1">
      <c r="D2094" s="270"/>
    </row>
    <row r="2095" spans="4:4" s="269" customFormat="1">
      <c r="D2095" s="270"/>
    </row>
    <row r="2096" spans="4:4" s="269" customFormat="1">
      <c r="D2096" s="270"/>
    </row>
    <row r="2097" spans="4:4" s="269" customFormat="1">
      <c r="D2097" s="270"/>
    </row>
    <row r="2098" spans="4:4" s="269" customFormat="1">
      <c r="D2098" s="270"/>
    </row>
    <row r="2099" spans="4:4" s="269" customFormat="1">
      <c r="D2099" s="270"/>
    </row>
    <row r="2100" spans="4:4" s="269" customFormat="1">
      <c r="D2100" s="270"/>
    </row>
    <row r="2101" spans="4:4" s="269" customFormat="1">
      <c r="D2101" s="270"/>
    </row>
    <row r="2102" spans="4:4" s="269" customFormat="1">
      <c r="D2102" s="270"/>
    </row>
    <row r="2103" spans="4:4" s="269" customFormat="1">
      <c r="D2103" s="270"/>
    </row>
    <row r="2104" spans="4:4" s="269" customFormat="1">
      <c r="D2104" s="270"/>
    </row>
    <row r="2105" spans="4:4" s="269" customFormat="1">
      <c r="D2105" s="270"/>
    </row>
    <row r="2106" spans="4:4" s="269" customFormat="1">
      <c r="D2106" s="270"/>
    </row>
    <row r="2107" spans="4:4" s="269" customFormat="1">
      <c r="D2107" s="270"/>
    </row>
    <row r="2108" spans="4:4" s="269" customFormat="1">
      <c r="D2108" s="270"/>
    </row>
    <row r="2109" spans="4:4" s="269" customFormat="1">
      <c r="D2109" s="270"/>
    </row>
    <row r="2110" spans="4:4" s="269" customFormat="1">
      <c r="D2110" s="270"/>
    </row>
    <row r="2111" spans="4:4" s="269" customFormat="1">
      <c r="D2111" s="270"/>
    </row>
    <row r="2112" spans="4:4" s="269" customFormat="1">
      <c r="D2112" s="270"/>
    </row>
    <row r="2113" spans="4:4" s="269" customFormat="1">
      <c r="D2113" s="270"/>
    </row>
    <row r="2114" spans="4:4" s="269" customFormat="1">
      <c r="D2114" s="270"/>
    </row>
    <row r="2115" spans="4:4" s="269" customFormat="1">
      <c r="D2115" s="270"/>
    </row>
    <row r="2116" spans="4:4" s="269" customFormat="1">
      <c r="D2116" s="270"/>
    </row>
    <row r="2117" spans="4:4" s="269" customFormat="1">
      <c r="D2117" s="270"/>
    </row>
    <row r="2118" spans="4:4" s="269" customFormat="1">
      <c r="D2118" s="270"/>
    </row>
    <row r="2119" spans="4:4" s="269" customFormat="1">
      <c r="D2119" s="270"/>
    </row>
    <row r="2120" spans="4:4" s="269" customFormat="1">
      <c r="D2120" s="270"/>
    </row>
    <row r="2121" spans="4:4" s="269" customFormat="1">
      <c r="D2121" s="270"/>
    </row>
    <row r="2122" spans="4:4" s="269" customFormat="1">
      <c r="D2122" s="270"/>
    </row>
    <row r="2123" spans="4:4" s="269" customFormat="1">
      <c r="D2123" s="270"/>
    </row>
    <row r="2124" spans="4:4" s="269" customFormat="1">
      <c r="D2124" s="270"/>
    </row>
    <row r="2125" spans="4:4" s="269" customFormat="1">
      <c r="D2125" s="270"/>
    </row>
    <row r="2126" spans="4:4" s="269" customFormat="1">
      <c r="D2126" s="270"/>
    </row>
    <row r="2127" spans="4:4" s="269" customFormat="1">
      <c r="D2127" s="270"/>
    </row>
    <row r="2128" spans="4:4" s="269" customFormat="1">
      <c r="D2128" s="270"/>
    </row>
    <row r="2129" spans="4:4" s="269" customFormat="1">
      <c r="D2129" s="270"/>
    </row>
    <row r="2130" spans="4:4" s="269" customFormat="1">
      <c r="D2130" s="270"/>
    </row>
    <row r="2131" spans="4:4" s="269" customFormat="1">
      <c r="D2131" s="270"/>
    </row>
    <row r="2132" spans="4:4" s="269" customFormat="1">
      <c r="D2132" s="270"/>
    </row>
    <row r="2133" spans="4:4" s="269" customFormat="1">
      <c r="D2133" s="270"/>
    </row>
    <row r="2134" spans="4:4" s="269" customFormat="1">
      <c r="D2134" s="270"/>
    </row>
    <row r="2135" spans="4:4" s="269" customFormat="1">
      <c r="D2135" s="270"/>
    </row>
    <row r="2136" spans="4:4" s="269" customFormat="1">
      <c r="D2136" s="270"/>
    </row>
    <row r="2137" spans="4:4" s="269" customFormat="1">
      <c r="D2137" s="270"/>
    </row>
    <row r="2138" spans="4:4" s="269" customFormat="1">
      <c r="D2138" s="270"/>
    </row>
    <row r="2139" spans="4:4" s="269" customFormat="1">
      <c r="D2139" s="270"/>
    </row>
    <row r="2140" spans="4:4" s="269" customFormat="1">
      <c r="D2140" s="270"/>
    </row>
    <row r="2141" spans="4:4" s="269" customFormat="1">
      <c r="D2141" s="270"/>
    </row>
    <row r="2142" spans="4:4" s="269" customFormat="1">
      <c r="D2142" s="270"/>
    </row>
    <row r="2143" spans="4:4" s="269" customFormat="1">
      <c r="D2143" s="270"/>
    </row>
    <row r="2144" spans="4:4" s="269" customFormat="1">
      <c r="D2144" s="270"/>
    </row>
    <row r="2145" spans="4:4" s="269" customFormat="1">
      <c r="D2145" s="270"/>
    </row>
    <row r="2146" spans="4:4" s="269" customFormat="1">
      <c r="D2146" s="270"/>
    </row>
    <row r="2147" spans="4:4" s="269" customFormat="1">
      <c r="D2147" s="270"/>
    </row>
    <row r="2148" spans="4:4" s="269" customFormat="1">
      <c r="D2148" s="270"/>
    </row>
    <row r="2149" spans="4:4" s="269" customFormat="1">
      <c r="D2149" s="270"/>
    </row>
    <row r="2150" spans="4:4" s="269" customFormat="1">
      <c r="D2150" s="270"/>
    </row>
    <row r="2151" spans="4:4" s="269" customFormat="1">
      <c r="D2151" s="270"/>
    </row>
    <row r="2152" spans="4:4" s="269" customFormat="1">
      <c r="D2152" s="270"/>
    </row>
    <row r="2153" spans="4:4" s="269" customFormat="1">
      <c r="D2153" s="270"/>
    </row>
    <row r="2154" spans="4:4" s="269" customFormat="1">
      <c r="D2154" s="270"/>
    </row>
    <row r="2155" spans="4:4" s="269" customFormat="1">
      <c r="D2155" s="270"/>
    </row>
    <row r="2156" spans="4:4" s="269" customFormat="1">
      <c r="D2156" s="270"/>
    </row>
    <row r="2157" spans="4:4" s="269" customFormat="1">
      <c r="D2157" s="270"/>
    </row>
    <row r="2158" spans="4:4" s="269" customFormat="1">
      <c r="D2158" s="270"/>
    </row>
    <row r="2159" spans="4:4" s="269" customFormat="1">
      <c r="D2159" s="270"/>
    </row>
    <row r="2160" spans="4:4" s="269" customFormat="1">
      <c r="D2160" s="270"/>
    </row>
    <row r="2161" spans="4:4" s="269" customFormat="1">
      <c r="D2161" s="270"/>
    </row>
    <row r="2162" spans="4:4" s="269" customFormat="1">
      <c r="D2162" s="270"/>
    </row>
    <row r="2163" spans="4:4" s="269" customFormat="1">
      <c r="D2163" s="270"/>
    </row>
    <row r="2164" spans="4:4" s="269" customFormat="1">
      <c r="D2164" s="270"/>
    </row>
    <row r="2165" spans="4:4" s="269" customFormat="1">
      <c r="D2165" s="270"/>
    </row>
    <row r="2166" spans="4:4" s="269" customFormat="1">
      <c r="D2166" s="270"/>
    </row>
    <row r="2167" spans="4:4" s="269" customFormat="1">
      <c r="D2167" s="270"/>
    </row>
    <row r="2168" spans="4:4" s="269" customFormat="1">
      <c r="D2168" s="270"/>
    </row>
    <row r="2169" spans="4:4" s="269" customFormat="1">
      <c r="D2169" s="270"/>
    </row>
    <row r="2170" spans="4:4" s="269" customFormat="1">
      <c r="D2170" s="270"/>
    </row>
    <row r="2171" spans="4:4" s="269" customFormat="1">
      <c r="D2171" s="270"/>
    </row>
    <row r="2172" spans="4:4" s="269" customFormat="1">
      <c r="D2172" s="270"/>
    </row>
    <row r="2173" spans="4:4" s="269" customFormat="1">
      <c r="D2173" s="270"/>
    </row>
    <row r="2174" spans="4:4" s="269" customFormat="1">
      <c r="D2174" s="270"/>
    </row>
    <row r="2175" spans="4:4" s="269" customFormat="1">
      <c r="D2175" s="270"/>
    </row>
    <row r="2176" spans="4:4" s="269" customFormat="1">
      <c r="D2176" s="270"/>
    </row>
    <row r="2177" spans="4:4" s="269" customFormat="1">
      <c r="D2177" s="270"/>
    </row>
    <row r="2178" spans="4:4" s="269" customFormat="1">
      <c r="D2178" s="270"/>
    </row>
    <row r="2179" spans="4:4" s="269" customFormat="1">
      <c r="D2179" s="270"/>
    </row>
    <row r="2180" spans="4:4" s="269" customFormat="1">
      <c r="D2180" s="270"/>
    </row>
    <row r="2181" spans="4:4" s="269" customFormat="1">
      <c r="D2181" s="270"/>
    </row>
    <row r="2182" spans="4:4" s="269" customFormat="1">
      <c r="D2182" s="270"/>
    </row>
    <row r="2183" spans="4:4" s="269" customFormat="1">
      <c r="D2183" s="270"/>
    </row>
    <row r="2184" spans="4:4" s="269" customFormat="1">
      <c r="D2184" s="270"/>
    </row>
    <row r="2185" spans="4:4" s="269" customFormat="1">
      <c r="D2185" s="270"/>
    </row>
    <row r="2186" spans="4:4" s="269" customFormat="1">
      <c r="D2186" s="270"/>
    </row>
    <row r="2187" spans="4:4" s="269" customFormat="1">
      <c r="D2187" s="270"/>
    </row>
    <row r="2188" spans="4:4" s="269" customFormat="1">
      <c r="D2188" s="270"/>
    </row>
    <row r="2189" spans="4:4" s="269" customFormat="1">
      <c r="D2189" s="270"/>
    </row>
    <row r="2190" spans="4:4" s="269" customFormat="1">
      <c r="D2190" s="270"/>
    </row>
    <row r="2191" spans="4:4" s="269" customFormat="1">
      <c r="D2191" s="270"/>
    </row>
    <row r="2192" spans="4:4" s="269" customFormat="1">
      <c r="D2192" s="270"/>
    </row>
    <row r="2193" spans="4:4" s="269" customFormat="1">
      <c r="D2193" s="270"/>
    </row>
    <row r="2194" spans="4:4" s="269" customFormat="1">
      <c r="D2194" s="270"/>
    </row>
    <row r="2195" spans="4:4" s="269" customFormat="1">
      <c r="D2195" s="270"/>
    </row>
    <row r="2196" spans="4:4" s="269" customFormat="1">
      <c r="D2196" s="270"/>
    </row>
    <row r="2197" spans="4:4" s="269" customFormat="1">
      <c r="D2197" s="270"/>
    </row>
    <row r="2198" spans="4:4" s="269" customFormat="1">
      <c r="D2198" s="270"/>
    </row>
    <row r="2199" spans="4:4" s="269" customFormat="1">
      <c r="D2199" s="270"/>
    </row>
    <row r="2200" spans="4:4" s="269" customFormat="1">
      <c r="D2200" s="270"/>
    </row>
    <row r="2201" spans="4:4" s="269" customFormat="1">
      <c r="D2201" s="270"/>
    </row>
    <row r="2202" spans="4:4" s="269" customFormat="1">
      <c r="D2202" s="270"/>
    </row>
    <row r="2203" spans="4:4" s="269" customFormat="1">
      <c r="D2203" s="270"/>
    </row>
    <row r="2204" spans="4:4" s="269" customFormat="1">
      <c r="D2204" s="270"/>
    </row>
    <row r="2205" spans="4:4" s="269" customFormat="1">
      <c r="D2205" s="270"/>
    </row>
    <row r="2206" spans="4:4" s="269" customFormat="1">
      <c r="D2206" s="270"/>
    </row>
    <row r="2207" spans="4:4" s="269" customFormat="1">
      <c r="D2207" s="270"/>
    </row>
    <row r="2208" spans="4:4" s="269" customFormat="1">
      <c r="D2208" s="270"/>
    </row>
    <row r="2209" spans="4:4" s="269" customFormat="1">
      <c r="D2209" s="270"/>
    </row>
    <row r="2210" spans="4:4" s="269" customFormat="1">
      <c r="D2210" s="270"/>
    </row>
    <row r="2211" spans="4:4" s="269" customFormat="1">
      <c r="D2211" s="270"/>
    </row>
    <row r="2212" spans="4:4" s="269" customFormat="1">
      <c r="D2212" s="270"/>
    </row>
    <row r="2213" spans="4:4" s="269" customFormat="1">
      <c r="D2213" s="270"/>
    </row>
    <row r="2214" spans="4:4" s="269" customFormat="1">
      <c r="D2214" s="270"/>
    </row>
    <row r="2215" spans="4:4" s="269" customFormat="1">
      <c r="D2215" s="270"/>
    </row>
    <row r="2216" spans="4:4" s="269" customFormat="1">
      <c r="D2216" s="270"/>
    </row>
    <row r="2217" spans="4:4" s="269" customFormat="1">
      <c r="D2217" s="270"/>
    </row>
    <row r="2218" spans="4:4" s="269" customFormat="1">
      <c r="D2218" s="270"/>
    </row>
    <row r="2219" spans="4:4" s="269" customFormat="1">
      <c r="D2219" s="270"/>
    </row>
    <row r="2220" spans="4:4" s="269" customFormat="1">
      <c r="D2220" s="270"/>
    </row>
    <row r="2221" spans="4:4" s="269" customFormat="1">
      <c r="D2221" s="270"/>
    </row>
    <row r="2222" spans="4:4" s="269" customFormat="1">
      <c r="D2222" s="270"/>
    </row>
    <row r="2223" spans="4:4" s="269" customFormat="1">
      <c r="D2223" s="270"/>
    </row>
    <row r="2224" spans="4:4" s="269" customFormat="1">
      <c r="D2224" s="270"/>
    </row>
    <row r="2225" spans="4:4" s="269" customFormat="1">
      <c r="D2225" s="270"/>
    </row>
    <row r="2226" spans="4:4" s="269" customFormat="1">
      <c r="D2226" s="270"/>
    </row>
    <row r="2227" spans="4:4" s="269" customFormat="1">
      <c r="D2227" s="270"/>
    </row>
    <row r="2228" spans="4:4" s="269" customFormat="1">
      <c r="D2228" s="270"/>
    </row>
    <row r="2229" spans="4:4" s="269" customFormat="1">
      <c r="D2229" s="270"/>
    </row>
    <row r="2230" spans="4:4" s="269" customFormat="1">
      <c r="D2230" s="270"/>
    </row>
    <row r="2231" spans="4:4" s="269" customFormat="1">
      <c r="D2231" s="270"/>
    </row>
    <row r="2232" spans="4:4" s="269" customFormat="1">
      <c r="D2232" s="270"/>
    </row>
    <row r="2233" spans="4:4" s="269" customFormat="1">
      <c r="D2233" s="270"/>
    </row>
    <row r="2234" spans="4:4" s="269" customFormat="1">
      <c r="D2234" s="270"/>
    </row>
    <row r="2235" spans="4:4" s="269" customFormat="1">
      <c r="D2235" s="270"/>
    </row>
    <row r="2236" spans="4:4" s="269" customFormat="1">
      <c r="D2236" s="270"/>
    </row>
    <row r="2237" spans="4:4" s="269" customFormat="1">
      <c r="D2237" s="270"/>
    </row>
    <row r="2238" spans="4:4" s="269" customFormat="1">
      <c r="D2238" s="270"/>
    </row>
    <row r="2239" spans="4:4" s="269" customFormat="1">
      <c r="D2239" s="270"/>
    </row>
    <row r="2240" spans="4:4" s="269" customFormat="1">
      <c r="D2240" s="270"/>
    </row>
    <row r="2241" spans="4:4" s="269" customFormat="1">
      <c r="D2241" s="270"/>
    </row>
    <row r="2242" spans="4:4" s="269" customFormat="1">
      <c r="D2242" s="270"/>
    </row>
    <row r="2243" spans="4:4" s="269" customFormat="1">
      <c r="D2243" s="270"/>
    </row>
    <row r="2244" spans="4:4" s="269" customFormat="1">
      <c r="D2244" s="270"/>
    </row>
    <row r="2245" spans="4:4" s="269" customFormat="1">
      <c r="D2245" s="270"/>
    </row>
    <row r="2246" spans="4:4" s="269" customFormat="1">
      <c r="D2246" s="270"/>
    </row>
    <row r="2247" spans="4:4" s="269" customFormat="1">
      <c r="D2247" s="270"/>
    </row>
    <row r="2248" spans="4:4" s="269" customFormat="1">
      <c r="D2248" s="270"/>
    </row>
    <row r="2249" spans="4:4" s="269" customFormat="1">
      <c r="D2249" s="270"/>
    </row>
    <row r="2250" spans="4:4" s="269" customFormat="1">
      <c r="D2250" s="270"/>
    </row>
    <row r="2251" spans="4:4" s="269" customFormat="1">
      <c r="D2251" s="270"/>
    </row>
    <row r="2252" spans="4:4" s="269" customFormat="1">
      <c r="D2252" s="270"/>
    </row>
    <row r="2253" spans="4:4" s="269" customFormat="1">
      <c r="D2253" s="270"/>
    </row>
    <row r="2254" spans="4:4" s="269" customFormat="1">
      <c r="D2254" s="270"/>
    </row>
    <row r="2255" spans="4:4" s="269" customFormat="1">
      <c r="D2255" s="270"/>
    </row>
    <row r="2256" spans="4:4" s="269" customFormat="1">
      <c r="D2256" s="270"/>
    </row>
    <row r="2257" spans="4:4" s="269" customFormat="1">
      <c r="D2257" s="270"/>
    </row>
    <row r="2258" spans="4:4" s="269" customFormat="1">
      <c r="D2258" s="270"/>
    </row>
    <row r="2259" spans="4:4" s="269" customFormat="1">
      <c r="D2259" s="270"/>
    </row>
    <row r="2260" spans="4:4" s="269" customFormat="1">
      <c r="D2260" s="270"/>
    </row>
    <row r="2261" spans="4:4" s="269" customFormat="1">
      <c r="D2261" s="270"/>
    </row>
    <row r="2262" spans="4:4" s="269" customFormat="1">
      <c r="D2262" s="270"/>
    </row>
    <row r="2263" spans="4:4" s="269" customFormat="1">
      <c r="D2263" s="270"/>
    </row>
    <row r="2264" spans="4:4" s="269" customFormat="1">
      <c r="D2264" s="270"/>
    </row>
    <row r="2265" spans="4:4" s="269" customFormat="1">
      <c r="D2265" s="270"/>
    </row>
    <row r="2266" spans="4:4" s="269" customFormat="1">
      <c r="D2266" s="270"/>
    </row>
    <row r="2267" spans="4:4" s="269" customFormat="1">
      <c r="D2267" s="270"/>
    </row>
    <row r="2268" spans="4:4" s="269" customFormat="1">
      <c r="D2268" s="270"/>
    </row>
    <row r="2269" spans="4:4" s="269" customFormat="1">
      <c r="D2269" s="270"/>
    </row>
    <row r="2270" spans="4:4" s="269" customFormat="1">
      <c r="D2270" s="270"/>
    </row>
    <row r="2271" spans="4:4" s="269" customFormat="1">
      <c r="D2271" s="270"/>
    </row>
    <row r="2272" spans="4:4" s="269" customFormat="1">
      <c r="D2272" s="270"/>
    </row>
    <row r="2273" spans="4:4" s="269" customFormat="1">
      <c r="D2273" s="270"/>
    </row>
    <row r="2274" spans="4:4" s="269" customFormat="1">
      <c r="D2274" s="270"/>
    </row>
    <row r="2275" spans="4:4" s="269" customFormat="1">
      <c r="D2275" s="270"/>
    </row>
    <row r="2276" spans="4:4" s="269" customFormat="1">
      <c r="D2276" s="270"/>
    </row>
    <row r="2277" spans="4:4" s="269" customFormat="1">
      <c r="D2277" s="270"/>
    </row>
    <row r="2278" spans="4:4" s="269" customFormat="1">
      <c r="D2278" s="270"/>
    </row>
    <row r="2279" spans="4:4" s="269" customFormat="1">
      <c r="D2279" s="270"/>
    </row>
    <row r="2280" spans="4:4" s="269" customFormat="1">
      <c r="D2280" s="270"/>
    </row>
    <row r="2281" spans="4:4" s="269" customFormat="1">
      <c r="D2281" s="270"/>
    </row>
    <row r="2282" spans="4:4" s="269" customFormat="1">
      <c r="D2282" s="270"/>
    </row>
    <row r="2283" spans="4:4" s="269" customFormat="1">
      <c r="D2283" s="270"/>
    </row>
    <row r="2284" spans="4:4" s="269" customFormat="1">
      <c r="D2284" s="270"/>
    </row>
    <row r="2285" spans="4:4" s="269" customFormat="1">
      <c r="D2285" s="270"/>
    </row>
    <row r="2286" spans="4:4" s="269" customFormat="1">
      <c r="D2286" s="270"/>
    </row>
    <row r="2287" spans="4:4" s="269" customFormat="1">
      <c r="D2287" s="270"/>
    </row>
    <row r="2288" spans="4:4" s="269" customFormat="1">
      <c r="D2288" s="270"/>
    </row>
    <row r="2289" spans="4:4" s="269" customFormat="1">
      <c r="D2289" s="270"/>
    </row>
    <row r="2290" spans="4:4" s="269" customFormat="1">
      <c r="D2290" s="270"/>
    </row>
    <row r="2291" spans="4:4" s="269" customFormat="1">
      <c r="D2291" s="270"/>
    </row>
    <row r="2292" spans="4:4" s="269" customFormat="1">
      <c r="D2292" s="270"/>
    </row>
    <row r="2293" spans="4:4" s="269" customFormat="1">
      <c r="D2293" s="270"/>
    </row>
    <row r="2294" spans="4:4" s="269" customFormat="1">
      <c r="D2294" s="270"/>
    </row>
    <row r="2295" spans="4:4" s="269" customFormat="1">
      <c r="D2295" s="270"/>
    </row>
    <row r="2296" spans="4:4" s="269" customFormat="1">
      <c r="D2296" s="270"/>
    </row>
    <row r="2297" spans="4:4" s="269" customFormat="1">
      <c r="D2297" s="270"/>
    </row>
    <row r="2298" spans="4:4" s="269" customFormat="1">
      <c r="D2298" s="270"/>
    </row>
    <row r="2299" spans="4:4" s="269" customFormat="1">
      <c r="D2299" s="270"/>
    </row>
    <row r="2300" spans="4:4" s="269" customFormat="1">
      <c r="D2300" s="270"/>
    </row>
    <row r="2301" spans="4:4" s="269" customFormat="1">
      <c r="D2301" s="270"/>
    </row>
    <row r="2302" spans="4:4" s="269" customFormat="1">
      <c r="D2302" s="270"/>
    </row>
    <row r="2303" spans="4:4" s="269" customFormat="1">
      <c r="D2303" s="270"/>
    </row>
    <row r="2304" spans="4:4" s="269" customFormat="1">
      <c r="D2304" s="270"/>
    </row>
    <row r="2305" spans="4:4" s="269" customFormat="1">
      <c r="D2305" s="270"/>
    </row>
    <row r="2306" spans="4:4" s="269" customFormat="1">
      <c r="D2306" s="270"/>
    </row>
    <row r="2307" spans="4:4" s="269" customFormat="1">
      <c r="D2307" s="270"/>
    </row>
    <row r="2308" spans="4:4" s="269" customFormat="1">
      <c r="D2308" s="270"/>
    </row>
    <row r="2309" spans="4:4" s="269" customFormat="1">
      <c r="D2309" s="270"/>
    </row>
    <row r="2310" spans="4:4" s="269" customFormat="1">
      <c r="D2310" s="270"/>
    </row>
    <row r="2311" spans="4:4" s="269" customFormat="1">
      <c r="D2311" s="270"/>
    </row>
    <row r="2312" spans="4:4" s="269" customFormat="1">
      <c r="D2312" s="270"/>
    </row>
    <row r="2313" spans="4:4" s="269" customFormat="1">
      <c r="D2313" s="270"/>
    </row>
    <row r="2314" spans="4:4" s="269" customFormat="1">
      <c r="D2314" s="270"/>
    </row>
    <row r="2315" spans="4:4" s="269" customFormat="1">
      <c r="D2315" s="270"/>
    </row>
    <row r="2316" spans="4:4" s="269" customFormat="1">
      <c r="D2316" s="270"/>
    </row>
    <row r="2317" spans="4:4" s="269" customFormat="1">
      <c r="D2317" s="270"/>
    </row>
    <row r="2318" spans="4:4" s="269" customFormat="1">
      <c r="D2318" s="270"/>
    </row>
    <row r="2319" spans="4:4" s="269" customFormat="1">
      <c r="D2319" s="270"/>
    </row>
    <row r="2320" spans="4:4" s="269" customFormat="1">
      <c r="D2320" s="270"/>
    </row>
    <row r="2321" spans="4:4" s="269" customFormat="1">
      <c r="D2321" s="270"/>
    </row>
    <row r="2322" spans="4:4" s="269" customFormat="1">
      <c r="D2322" s="270"/>
    </row>
    <row r="2323" spans="4:4" s="269" customFormat="1">
      <c r="D2323" s="270"/>
    </row>
    <row r="2324" spans="4:4" s="269" customFormat="1">
      <c r="D2324" s="270"/>
    </row>
    <row r="2325" spans="4:4" s="269" customFormat="1">
      <c r="D2325" s="270"/>
    </row>
    <row r="2326" spans="4:4" s="269" customFormat="1">
      <c r="D2326" s="270"/>
    </row>
    <row r="2327" spans="4:4" s="269" customFormat="1">
      <c r="D2327" s="270"/>
    </row>
    <row r="2328" spans="4:4" s="269" customFormat="1">
      <c r="D2328" s="270"/>
    </row>
    <row r="2329" spans="4:4" s="269" customFormat="1">
      <c r="D2329" s="270"/>
    </row>
    <row r="2330" spans="4:4" s="269" customFormat="1">
      <c r="D2330" s="270"/>
    </row>
    <row r="2331" spans="4:4" s="269" customFormat="1">
      <c r="D2331" s="270"/>
    </row>
    <row r="2332" spans="4:4" s="269" customFormat="1">
      <c r="D2332" s="270"/>
    </row>
    <row r="2333" spans="4:4" s="269" customFormat="1">
      <c r="D2333" s="270"/>
    </row>
    <row r="2334" spans="4:4" s="269" customFormat="1">
      <c r="D2334" s="270"/>
    </row>
    <row r="2335" spans="4:4" s="269" customFormat="1">
      <c r="D2335" s="270"/>
    </row>
    <row r="2336" spans="4:4" s="269" customFormat="1">
      <c r="D2336" s="270"/>
    </row>
    <row r="2337" spans="4:4" s="269" customFormat="1">
      <c r="D2337" s="270"/>
    </row>
    <row r="2338" spans="4:4" s="269" customFormat="1">
      <c r="D2338" s="270"/>
    </row>
    <row r="2339" spans="4:4" s="269" customFormat="1">
      <c r="D2339" s="270"/>
    </row>
    <row r="2340" spans="4:4" s="269" customFormat="1">
      <c r="D2340" s="270"/>
    </row>
    <row r="2341" spans="4:4" s="269" customFormat="1">
      <c r="D2341" s="270"/>
    </row>
    <row r="2342" spans="4:4" s="269" customFormat="1">
      <c r="D2342" s="270"/>
    </row>
    <row r="2343" spans="4:4" s="269" customFormat="1">
      <c r="D2343" s="270"/>
    </row>
    <row r="2344" spans="4:4" s="269" customFormat="1">
      <c r="D2344" s="270"/>
    </row>
    <row r="2345" spans="4:4" s="269" customFormat="1">
      <c r="D2345" s="270"/>
    </row>
    <row r="2346" spans="4:4" s="269" customFormat="1">
      <c r="D2346" s="270"/>
    </row>
    <row r="2347" spans="4:4" s="269" customFormat="1">
      <c r="D2347" s="270"/>
    </row>
    <row r="2348" spans="4:4" s="269" customFormat="1">
      <c r="D2348" s="270"/>
    </row>
    <row r="2349" spans="4:4" s="269" customFormat="1">
      <c r="D2349" s="270"/>
    </row>
    <row r="2350" spans="4:4" s="269" customFormat="1">
      <c r="D2350" s="270"/>
    </row>
    <row r="2351" spans="4:4" s="269" customFormat="1">
      <c r="D2351" s="270"/>
    </row>
    <row r="2352" spans="4:4" s="269" customFormat="1">
      <c r="D2352" s="270"/>
    </row>
    <row r="2353" spans="4:4" s="269" customFormat="1">
      <c r="D2353" s="270"/>
    </row>
    <row r="2354" spans="4:4" s="269" customFormat="1">
      <c r="D2354" s="270"/>
    </row>
    <row r="2355" spans="4:4" s="269" customFormat="1">
      <c r="D2355" s="270"/>
    </row>
    <row r="2356" spans="4:4" s="269" customFormat="1">
      <c r="D2356" s="270"/>
    </row>
    <row r="2357" spans="4:4" s="269" customFormat="1">
      <c r="D2357" s="270"/>
    </row>
    <row r="2358" spans="4:4" s="269" customFormat="1">
      <c r="D2358" s="270"/>
    </row>
    <row r="2359" spans="4:4" s="269" customFormat="1">
      <c r="D2359" s="270"/>
    </row>
    <row r="2360" spans="4:4" s="269" customFormat="1">
      <c r="D2360" s="270"/>
    </row>
    <row r="2361" spans="4:4" s="269" customFormat="1">
      <c r="D2361" s="270"/>
    </row>
    <row r="2362" spans="4:4" s="269" customFormat="1">
      <c r="D2362" s="270"/>
    </row>
    <row r="2363" spans="4:4" s="269" customFormat="1">
      <c r="D2363" s="270"/>
    </row>
    <row r="2364" spans="4:4" s="269" customFormat="1">
      <c r="D2364" s="270"/>
    </row>
    <row r="2365" spans="4:4" s="269" customFormat="1">
      <c r="D2365" s="270"/>
    </row>
    <row r="2366" spans="4:4" s="269" customFormat="1">
      <c r="D2366" s="270"/>
    </row>
    <row r="2367" spans="4:4" s="269" customFormat="1">
      <c r="D2367" s="270"/>
    </row>
    <row r="2368" spans="4:4" s="269" customFormat="1">
      <c r="D2368" s="270"/>
    </row>
    <row r="2369" spans="4:4" s="269" customFormat="1">
      <c r="D2369" s="270"/>
    </row>
    <row r="2370" spans="4:4" s="269" customFormat="1">
      <c r="D2370" s="270"/>
    </row>
    <row r="2371" spans="4:4" s="269" customFormat="1">
      <c r="D2371" s="270"/>
    </row>
    <row r="2372" spans="4:4" s="269" customFormat="1">
      <c r="D2372" s="270"/>
    </row>
    <row r="2373" spans="4:4" s="269" customFormat="1">
      <c r="D2373" s="270"/>
    </row>
    <row r="2374" spans="4:4" s="269" customFormat="1">
      <c r="D2374" s="270"/>
    </row>
    <row r="2375" spans="4:4" s="269" customFormat="1">
      <c r="D2375" s="270"/>
    </row>
    <row r="2376" spans="4:4" s="269" customFormat="1">
      <c r="D2376" s="270"/>
    </row>
    <row r="2377" spans="4:4" s="269" customFormat="1">
      <c r="D2377" s="270"/>
    </row>
    <row r="2378" spans="4:4" s="269" customFormat="1">
      <c r="D2378" s="270"/>
    </row>
    <row r="2379" spans="4:4" s="269" customFormat="1">
      <c r="D2379" s="270"/>
    </row>
    <row r="2380" spans="4:4" s="269" customFormat="1">
      <c r="D2380" s="270"/>
    </row>
    <row r="2381" spans="4:4" s="269" customFormat="1">
      <c r="D2381" s="270"/>
    </row>
    <row r="2382" spans="4:4" s="269" customFormat="1">
      <c r="D2382" s="270"/>
    </row>
    <row r="2383" spans="4:4" s="269" customFormat="1">
      <c r="D2383" s="270"/>
    </row>
    <row r="2384" spans="4:4" s="269" customFormat="1">
      <c r="D2384" s="270"/>
    </row>
    <row r="2385" spans="4:4" s="269" customFormat="1">
      <c r="D2385" s="270"/>
    </row>
    <row r="2386" spans="4:4" s="269" customFormat="1">
      <c r="D2386" s="270"/>
    </row>
    <row r="2387" spans="4:4" s="269" customFormat="1">
      <c r="D2387" s="270"/>
    </row>
    <row r="2388" spans="4:4" s="269" customFormat="1">
      <c r="D2388" s="270"/>
    </row>
    <row r="2389" spans="4:4" s="269" customFormat="1">
      <c r="D2389" s="270"/>
    </row>
    <row r="2390" spans="4:4" s="269" customFormat="1">
      <c r="D2390" s="270"/>
    </row>
    <row r="2391" spans="4:4" s="269" customFormat="1">
      <c r="D2391" s="270"/>
    </row>
    <row r="2392" spans="4:4" s="269" customFormat="1">
      <c r="D2392" s="270"/>
    </row>
    <row r="2393" spans="4:4" s="269" customFormat="1">
      <c r="D2393" s="270"/>
    </row>
    <row r="2394" spans="4:4" s="269" customFormat="1">
      <c r="D2394" s="270"/>
    </row>
    <row r="2395" spans="4:4" s="269" customFormat="1">
      <c r="D2395" s="270"/>
    </row>
    <row r="2396" spans="4:4" s="269" customFormat="1">
      <c r="D2396" s="270"/>
    </row>
    <row r="2397" spans="4:4" s="269" customFormat="1">
      <c r="D2397" s="270"/>
    </row>
    <row r="2398" spans="4:4" s="269" customFormat="1">
      <c r="D2398" s="270"/>
    </row>
    <row r="2399" spans="4:4" s="269" customFormat="1">
      <c r="D2399" s="270"/>
    </row>
    <row r="2400" spans="4:4" s="269" customFormat="1">
      <c r="D2400" s="270"/>
    </row>
    <row r="2401" spans="4:4" s="269" customFormat="1">
      <c r="D2401" s="270"/>
    </row>
    <row r="2402" spans="4:4" s="269" customFormat="1">
      <c r="D2402" s="270"/>
    </row>
    <row r="2403" spans="4:4" s="269" customFormat="1">
      <c r="D2403" s="270"/>
    </row>
    <row r="2404" spans="4:4" s="269" customFormat="1">
      <c r="D2404" s="270"/>
    </row>
    <row r="2405" spans="4:4" s="269" customFormat="1">
      <c r="D2405" s="270"/>
    </row>
    <row r="2406" spans="4:4" s="269" customFormat="1">
      <c r="D2406" s="270"/>
    </row>
    <row r="2407" spans="4:4" s="269" customFormat="1">
      <c r="D2407" s="270"/>
    </row>
    <row r="2408" spans="4:4" s="269" customFormat="1">
      <c r="D2408" s="270"/>
    </row>
    <row r="2409" spans="4:4" s="269" customFormat="1">
      <c r="D2409" s="270"/>
    </row>
    <row r="2410" spans="4:4" s="269" customFormat="1">
      <c r="D2410" s="270"/>
    </row>
    <row r="2411" spans="4:4" s="269" customFormat="1">
      <c r="D2411" s="270"/>
    </row>
    <row r="2412" spans="4:4" s="269" customFormat="1">
      <c r="D2412" s="270"/>
    </row>
    <row r="2413" spans="4:4" s="269" customFormat="1">
      <c r="D2413" s="270"/>
    </row>
    <row r="2414" spans="4:4" s="269" customFormat="1">
      <c r="D2414" s="270"/>
    </row>
    <row r="2415" spans="4:4" s="269" customFormat="1">
      <c r="D2415" s="270"/>
    </row>
    <row r="2416" spans="4:4" s="269" customFormat="1">
      <c r="D2416" s="270"/>
    </row>
    <row r="2417" spans="4:4" s="269" customFormat="1">
      <c r="D2417" s="270"/>
    </row>
    <row r="2418" spans="4:4" s="269" customFormat="1">
      <c r="D2418" s="270"/>
    </row>
    <row r="2419" spans="4:4" s="269" customFormat="1">
      <c r="D2419" s="270"/>
    </row>
    <row r="2420" spans="4:4" s="269" customFormat="1">
      <c r="D2420" s="270"/>
    </row>
    <row r="2421" spans="4:4" s="269" customFormat="1">
      <c r="D2421" s="270"/>
    </row>
    <row r="2422" spans="4:4" s="269" customFormat="1">
      <c r="D2422" s="270"/>
    </row>
    <row r="2423" spans="4:4" s="269" customFormat="1">
      <c r="D2423" s="270"/>
    </row>
    <row r="2424" spans="4:4" s="269" customFormat="1">
      <c r="D2424" s="270"/>
    </row>
    <row r="2425" spans="4:4" s="269" customFormat="1">
      <c r="D2425" s="270"/>
    </row>
    <row r="2426" spans="4:4" s="269" customFormat="1">
      <c r="D2426" s="270"/>
    </row>
    <row r="2427" spans="4:4" s="269" customFormat="1">
      <c r="D2427" s="270"/>
    </row>
    <row r="2428" spans="4:4" s="269" customFormat="1">
      <c r="D2428" s="270"/>
    </row>
    <row r="2429" spans="4:4" s="269" customFormat="1">
      <c r="D2429" s="270"/>
    </row>
    <row r="2430" spans="4:4" s="269" customFormat="1">
      <c r="D2430" s="270"/>
    </row>
    <row r="2431" spans="4:4" s="269" customFormat="1">
      <c r="D2431" s="270"/>
    </row>
    <row r="2432" spans="4:4" s="269" customFormat="1">
      <c r="D2432" s="270"/>
    </row>
    <row r="2433" spans="4:4" s="269" customFormat="1">
      <c r="D2433" s="270"/>
    </row>
    <row r="2434" spans="4:4" s="269" customFormat="1">
      <c r="D2434" s="270"/>
    </row>
    <row r="2435" spans="4:4" s="269" customFormat="1">
      <c r="D2435" s="270"/>
    </row>
    <row r="2436" spans="4:4" s="269" customFormat="1">
      <c r="D2436" s="270"/>
    </row>
    <row r="2437" spans="4:4" s="269" customFormat="1">
      <c r="D2437" s="270"/>
    </row>
    <row r="2438" spans="4:4" s="269" customFormat="1">
      <c r="D2438" s="270"/>
    </row>
    <row r="2439" spans="4:4" s="269" customFormat="1">
      <c r="D2439" s="270"/>
    </row>
    <row r="2440" spans="4:4" s="269" customFormat="1">
      <c r="D2440" s="270"/>
    </row>
    <row r="2441" spans="4:4" s="269" customFormat="1">
      <c r="D2441" s="270"/>
    </row>
    <row r="2442" spans="4:4" s="269" customFormat="1">
      <c r="D2442" s="270"/>
    </row>
    <row r="2443" spans="4:4" s="269" customFormat="1">
      <c r="D2443" s="270"/>
    </row>
    <row r="2444" spans="4:4" s="269" customFormat="1">
      <c r="D2444" s="270"/>
    </row>
    <row r="2445" spans="4:4" s="269" customFormat="1">
      <c r="D2445" s="270"/>
    </row>
    <row r="2446" spans="4:4" s="269" customFormat="1">
      <c r="D2446" s="270"/>
    </row>
    <row r="2447" spans="4:4" s="269" customFormat="1">
      <c r="D2447" s="270"/>
    </row>
    <row r="2448" spans="4:4" s="269" customFormat="1">
      <c r="D2448" s="270"/>
    </row>
    <row r="2449" spans="4:4" s="269" customFormat="1">
      <c r="D2449" s="270"/>
    </row>
    <row r="2450" spans="4:4" s="269" customFormat="1">
      <c r="D2450" s="270"/>
    </row>
    <row r="2451" spans="4:4" s="269" customFormat="1">
      <c r="D2451" s="270"/>
    </row>
    <row r="2452" spans="4:4" s="269" customFormat="1">
      <c r="D2452" s="270"/>
    </row>
    <row r="2453" spans="4:4" s="269" customFormat="1">
      <c r="D2453" s="270"/>
    </row>
    <row r="2454" spans="4:4" s="269" customFormat="1">
      <c r="D2454" s="270"/>
    </row>
    <row r="2455" spans="4:4" s="269" customFormat="1">
      <c r="D2455" s="270"/>
    </row>
    <row r="2456" spans="4:4" s="269" customFormat="1">
      <c r="D2456" s="270"/>
    </row>
    <row r="2457" spans="4:4" s="269" customFormat="1">
      <c r="D2457" s="270"/>
    </row>
    <row r="2458" spans="4:4" s="269" customFormat="1">
      <c r="D2458" s="270"/>
    </row>
    <row r="2459" spans="4:4" s="269" customFormat="1">
      <c r="D2459" s="270"/>
    </row>
    <row r="2460" spans="4:4" s="269" customFormat="1">
      <c r="D2460" s="270"/>
    </row>
    <row r="2461" spans="4:4" s="269" customFormat="1">
      <c r="D2461" s="270"/>
    </row>
    <row r="2462" spans="4:4" s="269" customFormat="1">
      <c r="D2462" s="270"/>
    </row>
    <row r="2463" spans="4:4" s="269" customFormat="1">
      <c r="D2463" s="270"/>
    </row>
    <row r="2464" spans="4:4" s="269" customFormat="1">
      <c r="D2464" s="270"/>
    </row>
    <row r="2465" spans="4:4" s="269" customFormat="1">
      <c r="D2465" s="270"/>
    </row>
    <row r="2466" spans="4:4" s="269" customFormat="1">
      <c r="D2466" s="270"/>
    </row>
    <row r="2467" spans="4:4" s="269" customFormat="1">
      <c r="D2467" s="270"/>
    </row>
    <row r="2468" spans="4:4" s="269" customFormat="1">
      <c r="D2468" s="270"/>
    </row>
    <row r="2469" spans="4:4" s="269" customFormat="1">
      <c r="D2469" s="270"/>
    </row>
    <row r="2470" spans="4:4" s="269" customFormat="1">
      <c r="D2470" s="270"/>
    </row>
    <row r="2471" spans="4:4" s="269" customFormat="1">
      <c r="D2471" s="270"/>
    </row>
    <row r="2472" spans="4:4" s="269" customFormat="1">
      <c r="D2472" s="270"/>
    </row>
    <row r="2473" spans="4:4" s="269" customFormat="1">
      <c r="D2473" s="270"/>
    </row>
    <row r="2474" spans="4:4" s="269" customFormat="1">
      <c r="D2474" s="270"/>
    </row>
    <row r="2475" spans="4:4" s="269" customFormat="1">
      <c r="D2475" s="270"/>
    </row>
    <row r="2476" spans="4:4" s="269" customFormat="1">
      <c r="D2476" s="270"/>
    </row>
    <row r="2477" spans="4:4" s="269" customFormat="1">
      <c r="D2477" s="270"/>
    </row>
    <row r="2478" spans="4:4" s="269" customFormat="1">
      <c r="D2478" s="270"/>
    </row>
    <row r="2479" spans="4:4" s="269" customFormat="1">
      <c r="D2479" s="270"/>
    </row>
    <row r="2480" spans="4:4" s="269" customFormat="1">
      <c r="D2480" s="270"/>
    </row>
    <row r="2481" spans="4:4" s="269" customFormat="1">
      <c r="D2481" s="270"/>
    </row>
    <row r="2482" spans="4:4" s="269" customFormat="1">
      <c r="D2482" s="270"/>
    </row>
    <row r="2483" spans="4:4" s="269" customFormat="1">
      <c r="D2483" s="270"/>
    </row>
    <row r="2484" spans="4:4" s="269" customFormat="1">
      <c r="D2484" s="270"/>
    </row>
    <row r="2485" spans="4:4" s="269" customFormat="1">
      <c r="D2485" s="270"/>
    </row>
    <row r="2486" spans="4:4" s="269" customFormat="1">
      <c r="D2486" s="270"/>
    </row>
    <row r="2487" spans="4:4" s="269" customFormat="1">
      <c r="D2487" s="270"/>
    </row>
    <row r="2488" spans="4:4" s="269" customFormat="1">
      <c r="D2488" s="270"/>
    </row>
    <row r="2489" spans="4:4" s="269" customFormat="1">
      <c r="D2489" s="270"/>
    </row>
    <row r="2490" spans="4:4" s="269" customFormat="1">
      <c r="D2490" s="270"/>
    </row>
    <row r="2491" spans="4:4" s="269" customFormat="1">
      <c r="D2491" s="270"/>
    </row>
    <row r="2492" spans="4:4" s="269" customFormat="1">
      <c r="D2492" s="270"/>
    </row>
    <row r="2493" spans="4:4" s="269" customFormat="1">
      <c r="D2493" s="270"/>
    </row>
    <row r="2494" spans="4:4" s="269" customFormat="1">
      <c r="D2494" s="270"/>
    </row>
    <row r="2495" spans="4:4" s="269" customFormat="1">
      <c r="D2495" s="270"/>
    </row>
    <row r="2496" spans="4:4" s="269" customFormat="1">
      <c r="D2496" s="270"/>
    </row>
    <row r="2497" spans="4:4" s="269" customFormat="1">
      <c r="D2497" s="270"/>
    </row>
    <row r="2498" spans="4:4" s="269" customFormat="1">
      <c r="D2498" s="270"/>
    </row>
    <row r="2499" spans="4:4" s="269" customFormat="1">
      <c r="D2499" s="270"/>
    </row>
    <row r="2500" spans="4:4" s="269" customFormat="1">
      <c r="D2500" s="270"/>
    </row>
    <row r="2501" spans="4:4" s="269" customFormat="1">
      <c r="D2501" s="270"/>
    </row>
    <row r="2502" spans="4:4" s="269" customFormat="1">
      <c r="D2502" s="270"/>
    </row>
    <row r="2503" spans="4:4" s="269" customFormat="1">
      <c r="D2503" s="270"/>
    </row>
    <row r="2504" spans="4:4" s="269" customFormat="1">
      <c r="D2504" s="270"/>
    </row>
    <row r="2505" spans="4:4" s="269" customFormat="1">
      <c r="D2505" s="270"/>
    </row>
    <row r="2506" spans="4:4" s="269" customFormat="1">
      <c r="D2506" s="270"/>
    </row>
    <row r="2507" spans="4:4" s="269" customFormat="1">
      <c r="D2507" s="270"/>
    </row>
    <row r="2508" spans="4:4" s="269" customFormat="1">
      <c r="D2508" s="270"/>
    </row>
    <row r="2509" spans="4:4" s="269" customFormat="1">
      <c r="D2509" s="270"/>
    </row>
    <row r="2510" spans="4:4" s="269" customFormat="1">
      <c r="D2510" s="270"/>
    </row>
    <row r="2511" spans="4:4" s="269" customFormat="1">
      <c r="D2511" s="270"/>
    </row>
    <row r="2512" spans="4:4" s="269" customFormat="1">
      <c r="D2512" s="270"/>
    </row>
    <row r="2513" spans="4:4" s="269" customFormat="1">
      <c r="D2513" s="270"/>
    </row>
    <row r="2514" spans="4:4" s="269" customFormat="1">
      <c r="D2514" s="270"/>
    </row>
    <row r="2515" spans="4:4" s="269" customFormat="1">
      <c r="D2515" s="270"/>
    </row>
    <row r="2516" spans="4:4" s="269" customFormat="1">
      <c r="D2516" s="270"/>
    </row>
    <row r="2517" spans="4:4" s="269" customFormat="1">
      <c r="D2517" s="270"/>
    </row>
    <row r="2518" spans="4:4" s="269" customFormat="1">
      <c r="D2518" s="270"/>
    </row>
    <row r="2519" spans="4:4" s="269" customFormat="1">
      <c r="D2519" s="270"/>
    </row>
    <row r="2520" spans="4:4" s="269" customFormat="1">
      <c r="D2520" s="270"/>
    </row>
    <row r="2521" spans="4:4" s="269" customFormat="1">
      <c r="D2521" s="270"/>
    </row>
    <row r="2522" spans="4:4" s="269" customFormat="1">
      <c r="D2522" s="270"/>
    </row>
    <row r="2523" spans="4:4" s="269" customFormat="1">
      <c r="D2523" s="270"/>
    </row>
    <row r="2524" spans="4:4" s="269" customFormat="1">
      <c r="D2524" s="270"/>
    </row>
    <row r="2525" spans="4:4" s="269" customFormat="1">
      <c r="D2525" s="270"/>
    </row>
    <row r="2526" spans="4:4" s="269" customFormat="1">
      <c r="D2526" s="270"/>
    </row>
    <row r="2527" spans="4:4" s="269" customFormat="1">
      <c r="D2527" s="270"/>
    </row>
    <row r="2528" spans="4:4" s="269" customFormat="1">
      <c r="D2528" s="270"/>
    </row>
    <row r="2529" spans="4:4" s="269" customFormat="1">
      <c r="D2529" s="270"/>
    </row>
    <row r="2530" spans="4:4" s="269" customFormat="1">
      <c r="D2530" s="270"/>
    </row>
    <row r="2531" spans="4:4" s="269" customFormat="1">
      <c r="D2531" s="270"/>
    </row>
    <row r="2532" spans="4:4" s="269" customFormat="1">
      <c r="D2532" s="270"/>
    </row>
    <row r="2533" spans="4:4" s="269" customFormat="1">
      <c r="D2533" s="270"/>
    </row>
    <row r="2534" spans="4:4" s="269" customFormat="1">
      <c r="D2534" s="270"/>
    </row>
    <row r="2535" spans="4:4" s="269" customFormat="1">
      <c r="D2535" s="270"/>
    </row>
    <row r="2536" spans="4:4" s="269" customFormat="1">
      <c r="D2536" s="270"/>
    </row>
    <row r="2537" spans="4:4" s="269" customFormat="1">
      <c r="D2537" s="270"/>
    </row>
    <row r="2538" spans="4:4" s="269" customFormat="1">
      <c r="D2538" s="270"/>
    </row>
    <row r="2539" spans="4:4" s="269" customFormat="1">
      <c r="D2539" s="270"/>
    </row>
    <row r="2540" spans="4:4" s="269" customFormat="1">
      <c r="D2540" s="270"/>
    </row>
    <row r="2541" spans="4:4" s="269" customFormat="1">
      <c r="D2541" s="270"/>
    </row>
    <row r="2542" spans="4:4" s="269" customFormat="1">
      <c r="D2542" s="270"/>
    </row>
    <row r="2543" spans="4:4" s="269" customFormat="1">
      <c r="D2543" s="270"/>
    </row>
    <row r="2544" spans="4:4" s="269" customFormat="1">
      <c r="D2544" s="270"/>
    </row>
    <row r="2545" spans="4:4" s="269" customFormat="1">
      <c r="D2545" s="270"/>
    </row>
    <row r="2546" spans="4:4" s="269" customFormat="1">
      <c r="D2546" s="270"/>
    </row>
    <row r="2547" spans="4:4" s="269" customFormat="1">
      <c r="D2547" s="270"/>
    </row>
    <row r="2548" spans="4:4" s="269" customFormat="1">
      <c r="D2548" s="270"/>
    </row>
    <row r="2549" spans="4:4" s="269" customFormat="1">
      <c r="D2549" s="270"/>
    </row>
    <row r="2550" spans="4:4" s="269" customFormat="1">
      <c r="D2550" s="270"/>
    </row>
    <row r="2551" spans="4:4" s="269" customFormat="1">
      <c r="D2551" s="270"/>
    </row>
    <row r="2552" spans="4:4" s="269" customFormat="1">
      <c r="D2552" s="270"/>
    </row>
    <row r="2553" spans="4:4" s="269" customFormat="1">
      <c r="D2553" s="270"/>
    </row>
    <row r="2554" spans="4:4" s="269" customFormat="1">
      <c r="D2554" s="270"/>
    </row>
    <row r="2555" spans="4:4" s="269" customFormat="1">
      <c r="D2555" s="270"/>
    </row>
    <row r="2556" spans="4:4" s="269" customFormat="1">
      <c r="D2556" s="270"/>
    </row>
    <row r="2557" spans="4:4" s="269" customFormat="1">
      <c r="D2557" s="270"/>
    </row>
    <row r="2558" spans="4:4" s="269" customFormat="1">
      <c r="D2558" s="270"/>
    </row>
    <row r="2559" spans="4:4" s="269" customFormat="1">
      <c r="D2559" s="270"/>
    </row>
    <row r="2560" spans="4:4" s="269" customFormat="1">
      <c r="D2560" s="270"/>
    </row>
    <row r="2561" spans="4:4" s="269" customFormat="1">
      <c r="D2561" s="270"/>
    </row>
    <row r="2562" spans="4:4" s="269" customFormat="1">
      <c r="D2562" s="270"/>
    </row>
    <row r="2563" spans="4:4" s="269" customFormat="1">
      <c r="D2563" s="270"/>
    </row>
    <row r="2564" spans="4:4" s="269" customFormat="1">
      <c r="D2564" s="270"/>
    </row>
    <row r="2565" spans="4:4" s="269" customFormat="1">
      <c r="D2565" s="270"/>
    </row>
    <row r="2566" spans="4:4" s="269" customFormat="1">
      <c r="D2566" s="270"/>
    </row>
    <row r="2567" spans="4:4" s="269" customFormat="1">
      <c r="D2567" s="270"/>
    </row>
    <row r="2568" spans="4:4" s="269" customFormat="1">
      <c r="D2568" s="270"/>
    </row>
    <row r="2569" spans="4:4" s="269" customFormat="1">
      <c r="D2569" s="270"/>
    </row>
    <row r="2570" spans="4:4" s="269" customFormat="1">
      <c r="D2570" s="270"/>
    </row>
    <row r="2571" spans="4:4" s="269" customFormat="1">
      <c r="D2571" s="270"/>
    </row>
    <row r="2572" spans="4:4" s="269" customFormat="1">
      <c r="D2572" s="270"/>
    </row>
    <row r="2573" spans="4:4" s="269" customFormat="1">
      <c r="D2573" s="270"/>
    </row>
    <row r="2574" spans="4:4" s="269" customFormat="1">
      <c r="D2574" s="270"/>
    </row>
    <row r="2575" spans="4:4" s="269" customFormat="1">
      <c r="D2575" s="270"/>
    </row>
    <row r="2576" spans="4:4" s="269" customFormat="1">
      <c r="D2576" s="270"/>
    </row>
    <row r="2577" spans="4:4" s="269" customFormat="1">
      <c r="D2577" s="270"/>
    </row>
    <row r="2578" spans="4:4" s="269" customFormat="1">
      <c r="D2578" s="270"/>
    </row>
    <row r="2579" spans="4:4" s="269" customFormat="1">
      <c r="D2579" s="270"/>
    </row>
    <row r="2580" spans="4:4" s="269" customFormat="1">
      <c r="D2580" s="270"/>
    </row>
    <row r="2581" spans="4:4" s="269" customFormat="1">
      <c r="D2581" s="270"/>
    </row>
    <row r="2582" spans="4:4" s="269" customFormat="1">
      <c r="D2582" s="270"/>
    </row>
    <row r="2583" spans="4:4" s="269" customFormat="1">
      <c r="D2583" s="270"/>
    </row>
    <row r="2584" spans="4:4" s="269" customFormat="1">
      <c r="D2584" s="270"/>
    </row>
    <row r="2585" spans="4:4" s="269" customFormat="1">
      <c r="D2585" s="270"/>
    </row>
    <row r="2586" spans="4:4" s="269" customFormat="1">
      <c r="D2586" s="270"/>
    </row>
    <row r="2587" spans="4:4" s="269" customFormat="1">
      <c r="D2587" s="270"/>
    </row>
    <row r="2588" spans="4:4" s="269" customFormat="1">
      <c r="D2588" s="270"/>
    </row>
    <row r="2589" spans="4:4" s="269" customFormat="1">
      <c r="D2589" s="270"/>
    </row>
    <row r="2590" spans="4:4" s="269" customFormat="1">
      <c r="D2590" s="270"/>
    </row>
    <row r="2591" spans="4:4" s="269" customFormat="1">
      <c r="D2591" s="270"/>
    </row>
    <row r="2592" spans="4:4" s="269" customFormat="1">
      <c r="D2592" s="270"/>
    </row>
    <row r="2593" spans="4:4" s="269" customFormat="1">
      <c r="D2593" s="270"/>
    </row>
    <row r="2594" spans="4:4" s="269" customFormat="1">
      <c r="D2594" s="270"/>
    </row>
    <row r="2595" spans="4:4" s="269" customFormat="1">
      <c r="D2595" s="270"/>
    </row>
    <row r="2596" spans="4:4" s="269" customFormat="1">
      <c r="D2596" s="270"/>
    </row>
    <row r="2597" spans="4:4" s="269" customFormat="1">
      <c r="D2597" s="270"/>
    </row>
    <row r="2598" spans="4:4" s="269" customFormat="1">
      <c r="D2598" s="270"/>
    </row>
    <row r="2599" spans="4:4" s="269" customFormat="1">
      <c r="D2599" s="270"/>
    </row>
    <row r="2600" spans="4:4" s="269" customFormat="1">
      <c r="D2600" s="270"/>
    </row>
    <row r="2601" spans="4:4" s="269" customFormat="1">
      <c r="D2601" s="270"/>
    </row>
    <row r="2602" spans="4:4" s="269" customFormat="1">
      <c r="D2602" s="270"/>
    </row>
    <row r="2603" spans="4:4" s="269" customFormat="1">
      <c r="D2603" s="270"/>
    </row>
    <row r="2604" spans="4:4" s="269" customFormat="1">
      <c r="D2604" s="270"/>
    </row>
    <row r="2605" spans="4:4" s="269" customFormat="1">
      <c r="D2605" s="270"/>
    </row>
    <row r="2606" spans="4:4" s="269" customFormat="1">
      <c r="D2606" s="270"/>
    </row>
    <row r="2607" spans="4:4" s="269" customFormat="1">
      <c r="D2607" s="270"/>
    </row>
    <row r="2608" spans="4:4" s="269" customFormat="1">
      <c r="D2608" s="270"/>
    </row>
    <row r="2609" spans="4:4" s="269" customFormat="1">
      <c r="D2609" s="270"/>
    </row>
    <row r="2610" spans="4:4" s="269" customFormat="1">
      <c r="D2610" s="270"/>
    </row>
    <row r="2611" spans="4:4" s="269" customFormat="1">
      <c r="D2611" s="270"/>
    </row>
    <row r="2612" spans="4:4" s="269" customFormat="1">
      <c r="D2612" s="270"/>
    </row>
    <row r="2613" spans="4:4" s="269" customFormat="1">
      <c r="D2613" s="270"/>
    </row>
    <row r="2614" spans="4:4" s="269" customFormat="1">
      <c r="D2614" s="270"/>
    </row>
    <row r="2615" spans="4:4" s="269" customFormat="1">
      <c r="D2615" s="270"/>
    </row>
    <row r="2616" spans="4:4" s="269" customFormat="1">
      <c r="D2616" s="270"/>
    </row>
    <row r="2617" spans="4:4" s="269" customFormat="1">
      <c r="D2617" s="270"/>
    </row>
    <row r="2618" spans="4:4" s="269" customFormat="1">
      <c r="D2618" s="270"/>
    </row>
    <row r="2619" spans="4:4" s="269" customFormat="1">
      <c r="D2619" s="270"/>
    </row>
    <row r="2620" spans="4:4" s="269" customFormat="1">
      <c r="D2620" s="270"/>
    </row>
    <row r="2621" spans="4:4" s="269" customFormat="1">
      <c r="D2621" s="270"/>
    </row>
    <row r="2622" spans="4:4" s="269" customFormat="1">
      <c r="D2622" s="270"/>
    </row>
    <row r="2623" spans="4:4" s="269" customFormat="1">
      <c r="D2623" s="270"/>
    </row>
    <row r="2624" spans="4:4" s="269" customFormat="1">
      <c r="D2624" s="270"/>
    </row>
    <row r="2625" spans="4:4" s="269" customFormat="1">
      <c r="D2625" s="270"/>
    </row>
    <row r="2626" spans="4:4" s="269" customFormat="1">
      <c r="D2626" s="270"/>
    </row>
    <row r="2627" spans="4:4" s="269" customFormat="1">
      <c r="D2627" s="270"/>
    </row>
    <row r="2628" spans="4:4" s="269" customFormat="1">
      <c r="D2628" s="270"/>
    </row>
    <row r="2629" spans="4:4" s="269" customFormat="1">
      <c r="D2629" s="270"/>
    </row>
    <row r="2630" spans="4:4" s="269" customFormat="1">
      <c r="D2630" s="270"/>
    </row>
    <row r="2631" spans="4:4" s="269" customFormat="1">
      <c r="D2631" s="270"/>
    </row>
    <row r="2632" spans="4:4" s="269" customFormat="1">
      <c r="D2632" s="270"/>
    </row>
    <row r="2633" spans="4:4" s="269" customFormat="1">
      <c r="D2633" s="270"/>
    </row>
    <row r="2634" spans="4:4" s="269" customFormat="1">
      <c r="D2634" s="270"/>
    </row>
    <row r="2635" spans="4:4" s="269" customFormat="1">
      <c r="D2635" s="270"/>
    </row>
    <row r="2636" spans="4:4" s="269" customFormat="1">
      <c r="D2636" s="270"/>
    </row>
    <row r="2637" spans="4:4" s="269" customFormat="1">
      <c r="D2637" s="270"/>
    </row>
    <row r="2638" spans="4:4" s="269" customFormat="1">
      <c r="D2638" s="270"/>
    </row>
    <row r="2639" spans="4:4" s="269" customFormat="1">
      <c r="D2639" s="270"/>
    </row>
    <row r="2640" spans="4:4" s="269" customFormat="1">
      <c r="D2640" s="270"/>
    </row>
    <row r="2641" spans="4:4" s="269" customFormat="1">
      <c r="D2641" s="270"/>
    </row>
    <row r="2642" spans="4:4" s="269" customFormat="1">
      <c r="D2642" s="270"/>
    </row>
    <row r="2643" spans="4:4" s="269" customFormat="1">
      <c r="D2643" s="270"/>
    </row>
    <row r="2644" spans="4:4" s="269" customFormat="1">
      <c r="D2644" s="270"/>
    </row>
    <row r="2645" spans="4:4" s="269" customFormat="1">
      <c r="D2645" s="270"/>
    </row>
    <row r="2646" spans="4:4" s="269" customFormat="1">
      <c r="D2646" s="270"/>
    </row>
    <row r="2647" spans="4:4" s="269" customFormat="1">
      <c r="D2647" s="270"/>
    </row>
    <row r="2648" spans="4:4" s="269" customFormat="1">
      <c r="D2648" s="270"/>
    </row>
    <row r="2649" spans="4:4" s="269" customFormat="1">
      <c r="D2649" s="270"/>
    </row>
    <row r="2650" spans="4:4" s="269" customFormat="1">
      <c r="D2650" s="270"/>
    </row>
    <row r="2651" spans="4:4" s="269" customFormat="1">
      <c r="D2651" s="270"/>
    </row>
    <row r="2652" spans="4:4" s="269" customFormat="1">
      <c r="D2652" s="270"/>
    </row>
    <row r="2653" spans="4:4" s="269" customFormat="1">
      <c r="D2653" s="270"/>
    </row>
    <row r="2654" spans="4:4" s="269" customFormat="1">
      <c r="D2654" s="270"/>
    </row>
    <row r="2655" spans="4:4" s="269" customFormat="1">
      <c r="D2655" s="270"/>
    </row>
    <row r="2656" spans="4:4" s="269" customFormat="1">
      <c r="D2656" s="270"/>
    </row>
    <row r="2657" spans="4:4" s="269" customFormat="1">
      <c r="D2657" s="270"/>
    </row>
    <row r="2658" spans="4:4" s="269" customFormat="1">
      <c r="D2658" s="270"/>
    </row>
    <row r="2659" spans="4:4" s="269" customFormat="1">
      <c r="D2659" s="270"/>
    </row>
    <row r="2660" spans="4:4" s="269" customFormat="1">
      <c r="D2660" s="270"/>
    </row>
    <row r="2661" spans="4:4" s="269" customFormat="1">
      <c r="D2661" s="270"/>
    </row>
    <row r="2662" spans="4:4" s="269" customFormat="1">
      <c r="D2662" s="270"/>
    </row>
    <row r="2663" spans="4:4" s="269" customFormat="1">
      <c r="D2663" s="270"/>
    </row>
    <row r="2664" spans="4:4" s="269" customFormat="1">
      <c r="D2664" s="270"/>
    </row>
    <row r="2665" spans="4:4" s="269" customFormat="1">
      <c r="D2665" s="270"/>
    </row>
    <row r="2666" spans="4:4" s="269" customFormat="1">
      <c r="D2666" s="270"/>
    </row>
    <row r="2667" spans="4:4" s="269" customFormat="1">
      <c r="D2667" s="270"/>
    </row>
    <row r="2668" spans="4:4" s="269" customFormat="1">
      <c r="D2668" s="270"/>
    </row>
    <row r="2669" spans="4:4" s="269" customFormat="1">
      <c r="D2669" s="270"/>
    </row>
    <row r="2670" spans="4:4" s="269" customFormat="1">
      <c r="D2670" s="270"/>
    </row>
    <row r="2671" spans="4:4" s="269" customFormat="1">
      <c r="D2671" s="270"/>
    </row>
    <row r="2672" spans="4:4" s="269" customFormat="1">
      <c r="D2672" s="270"/>
    </row>
    <row r="2673" spans="4:4" s="269" customFormat="1">
      <c r="D2673" s="270"/>
    </row>
    <row r="2674" spans="4:4" s="269" customFormat="1">
      <c r="D2674" s="270"/>
    </row>
    <row r="2675" spans="4:4" s="269" customFormat="1">
      <c r="D2675" s="270"/>
    </row>
    <row r="2676" spans="4:4" s="269" customFormat="1">
      <c r="D2676" s="270"/>
    </row>
    <row r="2677" spans="4:4" s="269" customFormat="1">
      <c r="D2677" s="270"/>
    </row>
    <row r="2678" spans="4:4" s="269" customFormat="1">
      <c r="D2678" s="270"/>
    </row>
    <row r="2679" spans="4:4" s="269" customFormat="1">
      <c r="D2679" s="270"/>
    </row>
    <row r="2680" spans="4:4" s="269" customFormat="1">
      <c r="D2680" s="270"/>
    </row>
    <row r="2681" spans="4:4" s="269" customFormat="1">
      <c r="D2681" s="270"/>
    </row>
    <row r="2682" spans="4:4" s="269" customFormat="1">
      <c r="D2682" s="270"/>
    </row>
    <row r="2683" spans="4:4" s="269" customFormat="1">
      <c r="D2683" s="270"/>
    </row>
    <row r="2684" spans="4:4" s="269" customFormat="1">
      <c r="D2684" s="270"/>
    </row>
    <row r="2685" spans="4:4" s="269" customFormat="1">
      <c r="D2685" s="270"/>
    </row>
    <row r="2686" spans="4:4" s="269" customFormat="1">
      <c r="D2686" s="270"/>
    </row>
    <row r="2687" spans="4:4" s="269" customFormat="1">
      <c r="D2687" s="270"/>
    </row>
    <row r="2688" spans="4:4" s="269" customFormat="1">
      <c r="D2688" s="270"/>
    </row>
    <row r="2689" spans="4:4" s="269" customFormat="1">
      <c r="D2689" s="270"/>
    </row>
    <row r="2690" spans="4:4" s="269" customFormat="1">
      <c r="D2690" s="270"/>
    </row>
    <row r="2691" spans="4:4" s="269" customFormat="1">
      <c r="D2691" s="270"/>
    </row>
    <row r="2692" spans="4:4" s="269" customFormat="1">
      <c r="D2692" s="270"/>
    </row>
    <row r="2693" spans="4:4" s="269" customFormat="1">
      <c r="D2693" s="270"/>
    </row>
    <row r="2694" spans="4:4" s="269" customFormat="1">
      <c r="D2694" s="270"/>
    </row>
    <row r="2695" spans="4:4" s="269" customFormat="1">
      <c r="D2695" s="270"/>
    </row>
    <row r="2696" spans="4:4" s="269" customFormat="1">
      <c r="D2696" s="270"/>
    </row>
    <row r="2697" spans="4:4" s="269" customFormat="1">
      <c r="D2697" s="270"/>
    </row>
    <row r="2698" spans="4:4" s="269" customFormat="1">
      <c r="D2698" s="270"/>
    </row>
    <row r="2699" spans="4:4" s="269" customFormat="1">
      <c r="D2699" s="270"/>
    </row>
    <row r="2700" spans="4:4" s="269" customFormat="1">
      <c r="D2700" s="270"/>
    </row>
    <row r="2701" spans="4:4" s="269" customFormat="1">
      <c r="D2701" s="270"/>
    </row>
    <row r="2702" spans="4:4" s="269" customFormat="1">
      <c r="D2702" s="270"/>
    </row>
    <row r="2703" spans="4:4" s="269" customFormat="1">
      <c r="D2703" s="270"/>
    </row>
    <row r="2704" spans="4:4" s="269" customFormat="1">
      <c r="D2704" s="270"/>
    </row>
    <row r="2705" spans="4:4" s="269" customFormat="1">
      <c r="D2705" s="270"/>
    </row>
    <row r="2706" spans="4:4" s="269" customFormat="1">
      <c r="D2706" s="270"/>
    </row>
    <row r="2707" spans="4:4" s="269" customFormat="1">
      <c r="D2707" s="270"/>
    </row>
    <row r="2708" spans="4:4" s="269" customFormat="1">
      <c r="D2708" s="270"/>
    </row>
    <row r="2709" spans="4:4" s="269" customFormat="1">
      <c r="D2709" s="270"/>
    </row>
    <row r="2710" spans="4:4" s="269" customFormat="1">
      <c r="D2710" s="270"/>
    </row>
    <row r="2711" spans="4:4" s="269" customFormat="1">
      <c r="D2711" s="270"/>
    </row>
    <row r="2712" spans="4:4" s="269" customFormat="1">
      <c r="D2712" s="270"/>
    </row>
    <row r="2713" spans="4:4" s="269" customFormat="1">
      <c r="D2713" s="270"/>
    </row>
    <row r="2714" spans="4:4" s="269" customFormat="1">
      <c r="D2714" s="270"/>
    </row>
    <row r="2715" spans="4:4" s="269" customFormat="1">
      <c r="D2715" s="270"/>
    </row>
    <row r="2716" spans="4:4" s="269" customFormat="1">
      <c r="D2716" s="270"/>
    </row>
    <row r="2717" spans="4:4" s="269" customFormat="1">
      <c r="D2717" s="270"/>
    </row>
    <row r="2718" spans="4:4" s="269" customFormat="1">
      <c r="D2718" s="270"/>
    </row>
    <row r="2719" spans="4:4" s="269" customFormat="1">
      <c r="D2719" s="270"/>
    </row>
    <row r="2720" spans="4:4" s="269" customFormat="1">
      <c r="D2720" s="270"/>
    </row>
    <row r="2721" spans="4:4" s="269" customFormat="1">
      <c r="D2721" s="270"/>
    </row>
    <row r="2722" spans="4:4" s="269" customFormat="1">
      <c r="D2722" s="270"/>
    </row>
    <row r="2723" spans="4:4" s="269" customFormat="1">
      <c r="D2723" s="270"/>
    </row>
    <row r="2724" spans="4:4" s="269" customFormat="1">
      <c r="D2724" s="270"/>
    </row>
    <row r="2725" spans="4:4" s="269" customFormat="1">
      <c r="D2725" s="270"/>
    </row>
    <row r="2726" spans="4:4" s="269" customFormat="1">
      <c r="D2726" s="270"/>
    </row>
    <row r="2727" spans="4:4" s="269" customFormat="1">
      <c r="D2727" s="270"/>
    </row>
    <row r="2728" spans="4:4" s="269" customFormat="1">
      <c r="D2728" s="270"/>
    </row>
    <row r="2729" spans="4:4" s="269" customFormat="1">
      <c r="D2729" s="270"/>
    </row>
    <row r="2730" spans="4:4" s="269" customFormat="1">
      <c r="D2730" s="270"/>
    </row>
    <row r="2731" spans="4:4" s="269" customFormat="1">
      <c r="D2731" s="270"/>
    </row>
    <row r="2732" spans="4:4" s="269" customFormat="1">
      <c r="D2732" s="270"/>
    </row>
    <row r="2733" spans="4:4" s="269" customFormat="1">
      <c r="D2733" s="270"/>
    </row>
    <row r="2734" spans="4:4" s="269" customFormat="1">
      <c r="D2734" s="270"/>
    </row>
    <row r="2735" spans="4:4" s="269" customFormat="1">
      <c r="D2735" s="270"/>
    </row>
    <row r="2736" spans="4:4" s="269" customFormat="1">
      <c r="D2736" s="270"/>
    </row>
    <row r="2737" spans="4:4" s="269" customFormat="1">
      <c r="D2737" s="270"/>
    </row>
    <row r="2738" spans="4:4" s="269" customFormat="1">
      <c r="D2738" s="270"/>
    </row>
    <row r="2739" spans="4:4" s="269" customFormat="1">
      <c r="D2739" s="270"/>
    </row>
    <row r="2740" spans="4:4" s="269" customFormat="1">
      <c r="D2740" s="270"/>
    </row>
    <row r="2741" spans="4:4" s="269" customFormat="1">
      <c r="D2741" s="270"/>
    </row>
    <row r="2742" spans="4:4" s="269" customFormat="1">
      <c r="D2742" s="270"/>
    </row>
    <row r="2743" spans="4:4" s="269" customFormat="1">
      <c r="D2743" s="270"/>
    </row>
    <row r="2744" spans="4:4" s="269" customFormat="1">
      <c r="D2744" s="270"/>
    </row>
    <row r="2745" spans="4:4" s="269" customFormat="1">
      <c r="D2745" s="270"/>
    </row>
    <row r="2746" spans="4:4" s="269" customFormat="1">
      <c r="D2746" s="270"/>
    </row>
    <row r="2747" spans="4:4" s="269" customFormat="1">
      <c r="D2747" s="270"/>
    </row>
    <row r="2748" spans="4:4" s="269" customFormat="1">
      <c r="D2748" s="270"/>
    </row>
    <row r="2749" spans="4:4" s="269" customFormat="1">
      <c r="D2749" s="270"/>
    </row>
    <row r="2750" spans="4:4" s="269" customFormat="1">
      <c r="D2750" s="270"/>
    </row>
    <row r="2751" spans="4:4" s="269" customFormat="1">
      <c r="D2751" s="270"/>
    </row>
    <row r="2752" spans="4:4" s="269" customFormat="1">
      <c r="D2752" s="270"/>
    </row>
    <row r="2753" spans="4:4" s="269" customFormat="1">
      <c r="D2753" s="270"/>
    </row>
    <row r="2754" spans="4:4" s="269" customFormat="1">
      <c r="D2754" s="270"/>
    </row>
    <row r="2755" spans="4:4" s="269" customFormat="1">
      <c r="D2755" s="270"/>
    </row>
    <row r="2756" spans="4:4" s="269" customFormat="1">
      <c r="D2756" s="270"/>
    </row>
    <row r="2757" spans="4:4" s="269" customFormat="1">
      <c r="D2757" s="270"/>
    </row>
    <row r="2758" spans="4:4" s="269" customFormat="1">
      <c r="D2758" s="270"/>
    </row>
    <row r="2759" spans="4:4" s="269" customFormat="1">
      <c r="D2759" s="270"/>
    </row>
    <row r="2760" spans="4:4" s="269" customFormat="1">
      <c r="D2760" s="270"/>
    </row>
    <row r="2761" spans="4:4" s="269" customFormat="1">
      <c r="D2761" s="270"/>
    </row>
    <row r="2762" spans="4:4" s="269" customFormat="1">
      <c r="D2762" s="270"/>
    </row>
    <row r="2763" spans="4:4" s="269" customFormat="1">
      <c r="D2763" s="270"/>
    </row>
    <row r="2764" spans="4:4" s="269" customFormat="1">
      <c r="D2764" s="270"/>
    </row>
    <row r="2765" spans="4:4" s="269" customFormat="1">
      <c r="D2765" s="270"/>
    </row>
    <row r="2766" spans="4:4" s="269" customFormat="1">
      <c r="D2766" s="270"/>
    </row>
    <row r="2767" spans="4:4" s="269" customFormat="1">
      <c r="D2767" s="270"/>
    </row>
    <row r="2768" spans="4:4" s="269" customFormat="1">
      <c r="D2768" s="270"/>
    </row>
    <row r="2769" spans="4:4" s="269" customFormat="1">
      <c r="D2769" s="270"/>
    </row>
    <row r="2770" spans="4:4" s="269" customFormat="1">
      <c r="D2770" s="270"/>
    </row>
    <row r="2771" spans="4:4" s="269" customFormat="1">
      <c r="D2771" s="270"/>
    </row>
    <row r="2772" spans="4:4" s="269" customFormat="1">
      <c r="D2772" s="270"/>
    </row>
    <row r="2773" spans="4:4" s="269" customFormat="1">
      <c r="D2773" s="270"/>
    </row>
    <row r="2774" spans="4:4" s="269" customFormat="1">
      <c r="D2774" s="270"/>
    </row>
    <row r="2775" spans="4:4" s="269" customFormat="1">
      <c r="D2775" s="270"/>
    </row>
    <row r="2776" spans="4:4" s="269" customFormat="1">
      <c r="D2776" s="270"/>
    </row>
    <row r="2777" spans="4:4" s="269" customFormat="1">
      <c r="D2777" s="270"/>
    </row>
    <row r="2778" spans="4:4" s="269" customFormat="1">
      <c r="D2778" s="270"/>
    </row>
    <row r="2779" spans="4:4" s="269" customFormat="1">
      <c r="D2779" s="270"/>
    </row>
    <row r="2780" spans="4:4" s="269" customFormat="1">
      <c r="D2780" s="270"/>
    </row>
    <row r="2781" spans="4:4" s="269" customFormat="1">
      <c r="D2781" s="270"/>
    </row>
    <row r="2782" spans="4:4" s="269" customFormat="1">
      <c r="D2782" s="270"/>
    </row>
    <row r="2783" spans="4:4" s="269" customFormat="1">
      <c r="D2783" s="270"/>
    </row>
    <row r="2784" spans="4:4" s="269" customFormat="1">
      <c r="D2784" s="270"/>
    </row>
    <row r="2785" spans="4:4" s="269" customFormat="1">
      <c r="D2785" s="270"/>
    </row>
    <row r="2786" spans="4:4" s="269" customFormat="1">
      <c r="D2786" s="270"/>
    </row>
    <row r="2787" spans="4:4" s="269" customFormat="1">
      <c r="D2787" s="270"/>
    </row>
    <row r="2788" spans="4:4" s="269" customFormat="1">
      <c r="D2788" s="270"/>
    </row>
    <row r="2789" spans="4:4" s="269" customFormat="1">
      <c r="D2789" s="270"/>
    </row>
    <row r="2790" spans="4:4" s="269" customFormat="1">
      <c r="D2790" s="270"/>
    </row>
    <row r="2791" spans="4:4" s="269" customFormat="1">
      <c r="D2791" s="270"/>
    </row>
    <row r="2792" spans="4:4" s="269" customFormat="1">
      <c r="D2792" s="270"/>
    </row>
    <row r="2793" spans="4:4" s="269" customFormat="1">
      <c r="D2793" s="270"/>
    </row>
    <row r="2794" spans="4:4" s="269" customFormat="1">
      <c r="D2794" s="270"/>
    </row>
    <row r="2795" spans="4:4" s="269" customFormat="1">
      <c r="D2795" s="270"/>
    </row>
    <row r="2796" spans="4:4" s="269" customFormat="1">
      <c r="D2796" s="270"/>
    </row>
    <row r="2797" spans="4:4" s="269" customFormat="1">
      <c r="D2797" s="270"/>
    </row>
    <row r="2798" spans="4:4" s="269" customFormat="1">
      <c r="D2798" s="270"/>
    </row>
    <row r="2799" spans="4:4" s="269" customFormat="1">
      <c r="D2799" s="270"/>
    </row>
    <row r="2800" spans="4:4" s="269" customFormat="1">
      <c r="D2800" s="270"/>
    </row>
    <row r="2801" spans="4:4" s="269" customFormat="1">
      <c r="D2801" s="270"/>
    </row>
    <row r="2802" spans="4:4" s="269" customFormat="1">
      <c r="D2802" s="270"/>
    </row>
    <row r="2803" spans="4:4" s="269" customFormat="1">
      <c r="D2803" s="270"/>
    </row>
    <row r="2804" spans="4:4" s="269" customFormat="1">
      <c r="D2804" s="270"/>
    </row>
    <row r="2805" spans="4:4" s="269" customFormat="1">
      <c r="D2805" s="270"/>
    </row>
    <row r="2806" spans="4:4" s="269" customFormat="1">
      <c r="D2806" s="270"/>
    </row>
    <row r="2807" spans="4:4" s="269" customFormat="1">
      <c r="D2807" s="270"/>
    </row>
    <row r="2808" spans="4:4" s="269" customFormat="1">
      <c r="D2808" s="270"/>
    </row>
    <row r="2809" spans="4:4" s="269" customFormat="1">
      <c r="D2809" s="270"/>
    </row>
    <row r="2810" spans="4:4" s="269" customFormat="1">
      <c r="D2810" s="270"/>
    </row>
    <row r="2811" spans="4:4" s="269" customFormat="1">
      <c r="D2811" s="270"/>
    </row>
    <row r="2812" spans="4:4" s="269" customFormat="1">
      <c r="D2812" s="270"/>
    </row>
    <row r="2813" spans="4:4" s="269" customFormat="1">
      <c r="D2813" s="270"/>
    </row>
    <row r="2814" spans="4:4" s="269" customFormat="1">
      <c r="D2814" s="270"/>
    </row>
    <row r="2815" spans="4:4" s="269" customFormat="1">
      <c r="D2815" s="270"/>
    </row>
    <row r="2816" spans="4:4" s="269" customFormat="1">
      <c r="D2816" s="270"/>
    </row>
    <row r="2817" spans="4:4" s="269" customFormat="1">
      <c r="D2817" s="270"/>
    </row>
    <row r="2818" spans="4:4" s="269" customFormat="1">
      <c r="D2818" s="270"/>
    </row>
    <row r="2819" spans="4:4" s="269" customFormat="1">
      <c r="D2819" s="270"/>
    </row>
    <row r="2820" spans="4:4" s="269" customFormat="1">
      <c r="D2820" s="270"/>
    </row>
    <row r="2821" spans="4:4" s="269" customFormat="1">
      <c r="D2821" s="270"/>
    </row>
    <row r="2822" spans="4:4" s="269" customFormat="1">
      <c r="D2822" s="270"/>
    </row>
    <row r="2823" spans="4:4" s="269" customFormat="1">
      <c r="D2823" s="270"/>
    </row>
    <row r="2824" spans="4:4" s="269" customFormat="1">
      <c r="D2824" s="270"/>
    </row>
    <row r="2825" spans="4:4" s="269" customFormat="1">
      <c r="D2825" s="270"/>
    </row>
    <row r="2826" spans="4:4" s="269" customFormat="1">
      <c r="D2826" s="270"/>
    </row>
    <row r="2827" spans="4:4" s="269" customFormat="1">
      <c r="D2827" s="270"/>
    </row>
    <row r="2828" spans="4:4" s="269" customFormat="1">
      <c r="D2828" s="270"/>
    </row>
    <row r="2829" spans="4:4" s="269" customFormat="1">
      <c r="D2829" s="270"/>
    </row>
    <row r="2830" spans="4:4" s="269" customFormat="1">
      <c r="D2830" s="270"/>
    </row>
    <row r="2831" spans="4:4" s="269" customFormat="1">
      <c r="D2831" s="270"/>
    </row>
    <row r="2832" spans="4:4" s="269" customFormat="1">
      <c r="D2832" s="270"/>
    </row>
    <row r="2833" spans="4:4" s="269" customFormat="1">
      <c r="D2833" s="270"/>
    </row>
    <row r="2834" spans="4:4" s="269" customFormat="1">
      <c r="D2834" s="270"/>
    </row>
    <row r="2835" spans="4:4" s="269" customFormat="1">
      <c r="D2835" s="270"/>
    </row>
    <row r="2836" spans="4:4" s="269" customFormat="1">
      <c r="D2836" s="270"/>
    </row>
    <row r="2837" spans="4:4" s="269" customFormat="1">
      <c r="D2837" s="270"/>
    </row>
    <row r="2838" spans="4:4" s="269" customFormat="1">
      <c r="D2838" s="270"/>
    </row>
    <row r="2839" spans="4:4" s="269" customFormat="1">
      <c r="D2839" s="270"/>
    </row>
    <row r="2840" spans="4:4" s="269" customFormat="1">
      <c r="D2840" s="270"/>
    </row>
    <row r="2841" spans="4:4" s="269" customFormat="1">
      <c r="D2841" s="270"/>
    </row>
    <row r="2842" spans="4:4" s="269" customFormat="1">
      <c r="D2842" s="270"/>
    </row>
    <row r="2843" spans="4:4" s="269" customFormat="1">
      <c r="D2843" s="270"/>
    </row>
    <row r="2844" spans="4:4" s="269" customFormat="1">
      <c r="D2844" s="270"/>
    </row>
    <row r="2845" spans="4:4" s="269" customFormat="1">
      <c r="D2845" s="270"/>
    </row>
    <row r="2846" spans="4:4" s="269" customFormat="1">
      <c r="D2846" s="270"/>
    </row>
    <row r="2847" spans="4:4" s="269" customFormat="1">
      <c r="D2847" s="270"/>
    </row>
    <row r="2848" spans="4:4" s="269" customFormat="1">
      <c r="D2848" s="270"/>
    </row>
    <row r="2849" spans="4:4" s="269" customFormat="1">
      <c r="D2849" s="270"/>
    </row>
    <row r="2850" spans="4:4" s="269" customFormat="1">
      <c r="D2850" s="270"/>
    </row>
    <row r="2851" spans="4:4" s="269" customFormat="1">
      <c r="D2851" s="270"/>
    </row>
    <row r="2852" spans="4:4" s="269" customFormat="1">
      <c r="D2852" s="270"/>
    </row>
    <row r="2853" spans="4:4" s="269" customFormat="1">
      <c r="D2853" s="270"/>
    </row>
    <row r="2854" spans="4:4" s="269" customFormat="1">
      <c r="D2854" s="270"/>
    </row>
    <row r="2855" spans="4:4" s="269" customFormat="1">
      <c r="D2855" s="270"/>
    </row>
    <row r="2856" spans="4:4" s="269" customFormat="1">
      <c r="D2856" s="270"/>
    </row>
    <row r="2857" spans="4:4" s="269" customFormat="1">
      <c r="D2857" s="270"/>
    </row>
    <row r="2858" spans="4:4" s="269" customFormat="1">
      <c r="D2858" s="270"/>
    </row>
    <row r="2859" spans="4:4" s="269" customFormat="1">
      <c r="D2859" s="270"/>
    </row>
    <row r="2860" spans="4:4" s="269" customFormat="1">
      <c r="D2860" s="270"/>
    </row>
    <row r="2861" spans="4:4" s="269" customFormat="1">
      <c r="D2861" s="270"/>
    </row>
    <row r="2862" spans="4:4" s="269" customFormat="1">
      <c r="D2862" s="270"/>
    </row>
    <row r="2863" spans="4:4" s="269" customFormat="1">
      <c r="D2863" s="270"/>
    </row>
    <row r="2864" spans="4:4" s="269" customFormat="1">
      <c r="D2864" s="270"/>
    </row>
    <row r="2865" spans="4:4" s="269" customFormat="1">
      <c r="D2865" s="270"/>
    </row>
    <row r="2866" spans="4:4" s="269" customFormat="1">
      <c r="D2866" s="270"/>
    </row>
    <row r="2867" spans="4:4" s="269" customFormat="1">
      <c r="D2867" s="270"/>
    </row>
    <row r="2868" spans="4:4" s="269" customFormat="1">
      <c r="D2868" s="270"/>
    </row>
    <row r="2869" spans="4:4" s="269" customFormat="1">
      <c r="D2869" s="270"/>
    </row>
    <row r="2870" spans="4:4" s="269" customFormat="1">
      <c r="D2870" s="270"/>
    </row>
    <row r="2871" spans="4:4" s="269" customFormat="1">
      <c r="D2871" s="270"/>
    </row>
    <row r="2872" spans="4:4" s="269" customFormat="1">
      <c r="D2872" s="270"/>
    </row>
    <row r="2873" spans="4:4" s="269" customFormat="1">
      <c r="D2873" s="270"/>
    </row>
    <row r="2874" spans="4:4" s="269" customFormat="1">
      <c r="D2874" s="270"/>
    </row>
    <row r="2875" spans="4:4" s="269" customFormat="1">
      <c r="D2875" s="270"/>
    </row>
    <row r="2876" spans="4:4" s="269" customFormat="1">
      <c r="D2876" s="270"/>
    </row>
    <row r="2877" spans="4:4" s="269" customFormat="1">
      <c r="D2877" s="270"/>
    </row>
    <row r="2878" spans="4:4" s="269" customFormat="1">
      <c r="D2878" s="270"/>
    </row>
    <row r="2879" spans="4:4" s="269" customFormat="1">
      <c r="D2879" s="270"/>
    </row>
    <row r="2880" spans="4:4" s="269" customFormat="1">
      <c r="D2880" s="270"/>
    </row>
    <row r="2881" spans="4:4" s="269" customFormat="1">
      <c r="D2881" s="270"/>
    </row>
    <row r="2882" spans="4:4" s="269" customFormat="1">
      <c r="D2882" s="270"/>
    </row>
    <row r="2883" spans="4:4" s="269" customFormat="1">
      <c r="D2883" s="270"/>
    </row>
    <row r="2884" spans="4:4" s="269" customFormat="1">
      <c r="D2884" s="270"/>
    </row>
    <row r="2885" spans="4:4" s="269" customFormat="1">
      <c r="D2885" s="270"/>
    </row>
    <row r="2886" spans="4:4" s="269" customFormat="1">
      <c r="D2886" s="270"/>
    </row>
    <row r="2887" spans="4:4" s="269" customFormat="1">
      <c r="D2887" s="270"/>
    </row>
    <row r="2888" spans="4:4" s="269" customFormat="1">
      <c r="D2888" s="270"/>
    </row>
    <row r="2889" spans="4:4" s="269" customFormat="1">
      <c r="D2889" s="270"/>
    </row>
    <row r="2890" spans="4:4" s="269" customFormat="1">
      <c r="D2890" s="270"/>
    </row>
    <row r="2891" spans="4:4" s="269" customFormat="1">
      <c r="D2891" s="270"/>
    </row>
    <row r="2892" spans="4:4" s="269" customFormat="1">
      <c r="D2892" s="270"/>
    </row>
    <row r="2893" spans="4:4" s="269" customFormat="1">
      <c r="D2893" s="270"/>
    </row>
    <row r="2894" spans="4:4" s="269" customFormat="1">
      <c r="D2894" s="270"/>
    </row>
    <row r="2895" spans="4:4" s="269" customFormat="1">
      <c r="D2895" s="270"/>
    </row>
    <row r="2896" spans="4:4" s="269" customFormat="1">
      <c r="D2896" s="270"/>
    </row>
    <row r="2897" spans="4:4" s="269" customFormat="1">
      <c r="D2897" s="270"/>
    </row>
    <row r="2898" spans="4:4" s="269" customFormat="1">
      <c r="D2898" s="270"/>
    </row>
    <row r="2899" spans="4:4" s="269" customFormat="1">
      <c r="D2899" s="270"/>
    </row>
    <row r="2900" spans="4:4" s="269" customFormat="1">
      <c r="D2900" s="270"/>
    </row>
    <row r="2901" spans="4:4" s="269" customFormat="1">
      <c r="D2901" s="270"/>
    </row>
    <row r="2902" spans="4:4" s="269" customFormat="1">
      <c r="D2902" s="270"/>
    </row>
    <row r="2903" spans="4:4" s="269" customFormat="1">
      <c r="D2903" s="270"/>
    </row>
    <row r="2904" spans="4:4" s="269" customFormat="1">
      <c r="D2904" s="270"/>
    </row>
    <row r="2905" spans="4:4" s="269" customFormat="1">
      <c r="D2905" s="270"/>
    </row>
    <row r="2906" spans="4:4" s="269" customFormat="1">
      <c r="D2906" s="270"/>
    </row>
    <row r="2907" spans="4:4" s="269" customFormat="1">
      <c r="D2907" s="270"/>
    </row>
    <row r="2908" spans="4:4" s="269" customFormat="1">
      <c r="D2908" s="270"/>
    </row>
    <row r="2909" spans="4:4" s="269" customFormat="1">
      <c r="D2909" s="270"/>
    </row>
    <row r="2910" spans="4:4" s="269" customFormat="1">
      <c r="D2910" s="270"/>
    </row>
    <row r="2911" spans="4:4" s="269" customFormat="1">
      <c r="D2911" s="270"/>
    </row>
    <row r="2912" spans="4:4" s="269" customFormat="1">
      <c r="D2912" s="270"/>
    </row>
    <row r="2913" spans="4:4" s="269" customFormat="1">
      <c r="D2913" s="270"/>
    </row>
    <row r="2914" spans="4:4" s="269" customFormat="1">
      <c r="D2914" s="270"/>
    </row>
    <row r="2915" spans="4:4" s="269" customFormat="1">
      <c r="D2915" s="270"/>
    </row>
    <row r="2916" spans="4:4" s="269" customFormat="1">
      <c r="D2916" s="270"/>
    </row>
    <row r="2917" spans="4:4" s="269" customFormat="1">
      <c r="D2917" s="270"/>
    </row>
    <row r="2918" spans="4:4" s="269" customFormat="1">
      <c r="D2918" s="270"/>
    </row>
    <row r="2919" spans="4:4" s="269" customFormat="1">
      <c r="D2919" s="270"/>
    </row>
    <row r="2920" spans="4:4" s="269" customFormat="1">
      <c r="D2920" s="270"/>
    </row>
    <row r="2921" spans="4:4" s="269" customFormat="1">
      <c r="D2921" s="270"/>
    </row>
    <row r="2922" spans="4:4" s="269" customFormat="1">
      <c r="D2922" s="270"/>
    </row>
    <row r="2923" spans="4:4" s="269" customFormat="1">
      <c r="D2923" s="270"/>
    </row>
    <row r="2924" spans="4:4" s="269" customFormat="1">
      <c r="D2924" s="270"/>
    </row>
    <row r="2925" spans="4:4" s="269" customFormat="1">
      <c r="D2925" s="270"/>
    </row>
    <row r="2926" spans="4:4" s="269" customFormat="1">
      <c r="D2926" s="270"/>
    </row>
    <row r="2927" spans="4:4" s="269" customFormat="1">
      <c r="D2927" s="270"/>
    </row>
    <row r="2928" spans="4:4" s="269" customFormat="1">
      <c r="D2928" s="270"/>
    </row>
    <row r="2929" spans="4:4" s="269" customFormat="1">
      <c r="D2929" s="270"/>
    </row>
    <row r="2930" spans="4:4" s="269" customFormat="1">
      <c r="D2930" s="270"/>
    </row>
    <row r="2931" spans="4:4" s="269" customFormat="1">
      <c r="D2931" s="270"/>
    </row>
    <row r="2932" spans="4:4" s="269" customFormat="1">
      <c r="D2932" s="270"/>
    </row>
    <row r="2933" spans="4:4" s="269" customFormat="1">
      <c r="D2933" s="270"/>
    </row>
    <row r="2934" spans="4:4" s="269" customFormat="1">
      <c r="D2934" s="270"/>
    </row>
    <row r="2935" spans="4:4" s="269" customFormat="1">
      <c r="D2935" s="270"/>
    </row>
    <row r="2936" spans="4:4" s="269" customFormat="1">
      <c r="D2936" s="270"/>
    </row>
    <row r="2937" spans="4:4" s="269" customFormat="1">
      <c r="D2937" s="270"/>
    </row>
    <row r="2938" spans="4:4" s="269" customFormat="1">
      <c r="D2938" s="270"/>
    </row>
    <row r="2939" spans="4:4" s="269" customFormat="1">
      <c r="D2939" s="270"/>
    </row>
    <row r="2940" spans="4:4" s="269" customFormat="1">
      <c r="D2940" s="270"/>
    </row>
    <row r="2941" spans="4:4" s="269" customFormat="1">
      <c r="D2941" s="270"/>
    </row>
    <row r="2942" spans="4:4" s="269" customFormat="1">
      <c r="D2942" s="270"/>
    </row>
    <row r="2943" spans="4:4" s="269" customFormat="1">
      <c r="D2943" s="270"/>
    </row>
    <row r="2944" spans="4:4" s="269" customFormat="1">
      <c r="D2944" s="270"/>
    </row>
    <row r="2945" spans="4:4" s="269" customFormat="1">
      <c r="D2945" s="270"/>
    </row>
    <row r="2946" spans="4:4" s="269" customFormat="1">
      <c r="D2946" s="270"/>
    </row>
    <row r="2947" spans="4:4" s="269" customFormat="1">
      <c r="D2947" s="270"/>
    </row>
    <row r="2948" spans="4:4" s="269" customFormat="1">
      <c r="D2948" s="270"/>
    </row>
    <row r="2949" spans="4:4" s="269" customFormat="1">
      <c r="D2949" s="270"/>
    </row>
    <row r="2950" spans="4:4" s="269" customFormat="1">
      <c r="D2950" s="270"/>
    </row>
    <row r="2951" spans="4:4" s="269" customFormat="1">
      <c r="D2951" s="270"/>
    </row>
    <row r="2952" spans="4:4" s="269" customFormat="1">
      <c r="D2952" s="270"/>
    </row>
    <row r="2953" spans="4:4" s="269" customFormat="1">
      <c r="D2953" s="270"/>
    </row>
    <row r="2954" spans="4:4" s="269" customFormat="1">
      <c r="D2954" s="270"/>
    </row>
    <row r="2955" spans="4:4" s="269" customFormat="1">
      <c r="D2955" s="270"/>
    </row>
    <row r="2956" spans="4:4" s="269" customFormat="1">
      <c r="D2956" s="270"/>
    </row>
    <row r="2957" spans="4:4" s="269" customFormat="1">
      <c r="D2957" s="270"/>
    </row>
    <row r="2958" spans="4:4" s="269" customFormat="1">
      <c r="D2958" s="270"/>
    </row>
    <row r="2959" spans="4:4" s="269" customFormat="1">
      <c r="D2959" s="270"/>
    </row>
    <row r="2960" spans="4:4" s="269" customFormat="1">
      <c r="D2960" s="270"/>
    </row>
    <row r="2961" spans="4:4" s="269" customFormat="1">
      <c r="D2961" s="270"/>
    </row>
    <row r="2962" spans="4:4" s="269" customFormat="1">
      <c r="D2962" s="270"/>
    </row>
    <row r="2963" spans="4:4" s="269" customFormat="1">
      <c r="D2963" s="270"/>
    </row>
    <row r="2964" spans="4:4" s="269" customFormat="1">
      <c r="D2964" s="270"/>
    </row>
    <row r="2965" spans="4:4" s="269" customFormat="1">
      <c r="D2965" s="270"/>
    </row>
    <row r="2966" spans="4:4" s="269" customFormat="1">
      <c r="D2966" s="270"/>
    </row>
    <row r="2967" spans="4:4" s="269" customFormat="1">
      <c r="D2967" s="270"/>
    </row>
    <row r="2968" spans="4:4" s="269" customFormat="1">
      <c r="D2968" s="270"/>
    </row>
    <row r="2969" spans="4:4" s="269" customFormat="1">
      <c r="D2969" s="270"/>
    </row>
    <row r="2970" spans="4:4" s="269" customFormat="1">
      <c r="D2970" s="270"/>
    </row>
    <row r="2971" spans="4:4" s="269" customFormat="1">
      <c r="D2971" s="270"/>
    </row>
    <row r="2972" spans="4:4" s="269" customFormat="1">
      <c r="D2972" s="270"/>
    </row>
    <row r="2973" spans="4:4" s="269" customFormat="1">
      <c r="D2973" s="270"/>
    </row>
    <row r="2974" spans="4:4" s="269" customFormat="1">
      <c r="D2974" s="270"/>
    </row>
    <row r="2975" spans="4:4" s="269" customFormat="1">
      <c r="D2975" s="270"/>
    </row>
    <row r="2976" spans="4:4" s="269" customFormat="1">
      <c r="D2976" s="270"/>
    </row>
    <row r="2977" spans="4:4" s="269" customFormat="1">
      <c r="D2977" s="270"/>
    </row>
    <row r="2978" spans="4:4" s="269" customFormat="1">
      <c r="D2978" s="270"/>
    </row>
    <row r="2979" spans="4:4" s="269" customFormat="1">
      <c r="D2979" s="270"/>
    </row>
    <row r="2980" spans="4:4" s="269" customFormat="1">
      <c r="D2980" s="270"/>
    </row>
    <row r="2981" spans="4:4" s="269" customFormat="1">
      <c r="D2981" s="270"/>
    </row>
    <row r="2982" spans="4:4" s="269" customFormat="1">
      <c r="D2982" s="270"/>
    </row>
    <row r="2983" spans="4:4" s="269" customFormat="1">
      <c r="D2983" s="270"/>
    </row>
    <row r="2984" spans="4:4" s="269" customFormat="1">
      <c r="D2984" s="270"/>
    </row>
    <row r="2985" spans="4:4" s="269" customFormat="1">
      <c r="D2985" s="270"/>
    </row>
    <row r="2986" spans="4:4" s="269" customFormat="1">
      <c r="D2986" s="270"/>
    </row>
    <row r="2987" spans="4:4" s="269" customFormat="1">
      <c r="D2987" s="270"/>
    </row>
    <row r="2988" spans="4:4" s="269" customFormat="1">
      <c r="D2988" s="270"/>
    </row>
    <row r="2989" spans="4:4" s="269" customFormat="1">
      <c r="D2989" s="270"/>
    </row>
    <row r="2990" spans="4:4" s="269" customFormat="1">
      <c r="D2990" s="270"/>
    </row>
    <row r="2991" spans="4:4" s="269" customFormat="1">
      <c r="D2991" s="270"/>
    </row>
    <row r="2992" spans="4:4" s="269" customFormat="1">
      <c r="D2992" s="270"/>
    </row>
    <row r="2993" spans="4:4" s="269" customFormat="1">
      <c r="D2993" s="270"/>
    </row>
    <row r="2994" spans="4:4" s="269" customFormat="1">
      <c r="D2994" s="270"/>
    </row>
    <row r="2995" spans="4:4" s="269" customFormat="1">
      <c r="D2995" s="270"/>
    </row>
    <row r="2996" spans="4:4" s="269" customFormat="1">
      <c r="D2996" s="270"/>
    </row>
    <row r="2997" spans="4:4" s="269" customFormat="1">
      <c r="D2997" s="270"/>
    </row>
    <row r="2998" spans="4:4" s="269" customFormat="1">
      <c r="D2998" s="270"/>
    </row>
    <row r="2999" spans="4:4" s="269" customFormat="1">
      <c r="D2999" s="270"/>
    </row>
    <row r="3000" spans="4:4" s="269" customFormat="1">
      <c r="D3000" s="270"/>
    </row>
    <row r="3001" spans="4:4" s="269" customFormat="1">
      <c r="D3001" s="270"/>
    </row>
    <row r="3002" spans="4:4" s="269" customFormat="1">
      <c r="D3002" s="270"/>
    </row>
    <row r="3003" spans="4:4" s="269" customFormat="1">
      <c r="D3003" s="270"/>
    </row>
    <row r="3004" spans="4:4" s="269" customFormat="1">
      <c r="D3004" s="270"/>
    </row>
    <row r="3005" spans="4:4" s="269" customFormat="1">
      <c r="D3005" s="270"/>
    </row>
    <row r="3006" spans="4:4" s="269" customFormat="1">
      <c r="D3006" s="270"/>
    </row>
    <row r="3007" spans="4:4" s="269" customFormat="1">
      <c r="D3007" s="270"/>
    </row>
    <row r="3008" spans="4:4" s="269" customFormat="1">
      <c r="D3008" s="270"/>
    </row>
    <row r="3009" spans="4:4" s="269" customFormat="1">
      <c r="D3009" s="270"/>
    </row>
    <row r="3010" spans="4:4" s="269" customFormat="1">
      <c r="D3010" s="270"/>
    </row>
    <row r="3011" spans="4:4" s="269" customFormat="1">
      <c r="D3011" s="270"/>
    </row>
    <row r="3012" spans="4:4" s="269" customFormat="1">
      <c r="D3012" s="270"/>
    </row>
    <row r="3013" spans="4:4" s="269" customFormat="1">
      <c r="D3013" s="270"/>
    </row>
    <row r="3014" spans="4:4" s="269" customFormat="1">
      <c r="D3014" s="270"/>
    </row>
    <row r="3015" spans="4:4" s="269" customFormat="1">
      <c r="D3015" s="270"/>
    </row>
    <row r="3016" spans="4:4" s="269" customFormat="1">
      <c r="D3016" s="270"/>
    </row>
    <row r="3017" spans="4:4" s="269" customFormat="1">
      <c r="D3017" s="270"/>
    </row>
    <row r="3018" spans="4:4" s="269" customFormat="1">
      <c r="D3018" s="270"/>
    </row>
    <row r="3019" spans="4:4" s="269" customFormat="1">
      <c r="D3019" s="270"/>
    </row>
    <row r="3020" spans="4:4" s="269" customFormat="1">
      <c r="D3020" s="270"/>
    </row>
    <row r="3021" spans="4:4" s="269" customFormat="1">
      <c r="D3021" s="270"/>
    </row>
    <row r="3022" spans="4:4" s="269" customFormat="1">
      <c r="D3022" s="270"/>
    </row>
    <row r="3023" spans="4:4" s="269" customFormat="1">
      <c r="D3023" s="270"/>
    </row>
    <row r="3024" spans="4:4" s="269" customFormat="1">
      <c r="D3024" s="270"/>
    </row>
    <row r="3025" spans="4:4" s="269" customFormat="1">
      <c r="D3025" s="270"/>
    </row>
    <row r="3026" spans="4:4" s="269" customFormat="1">
      <c r="D3026" s="270"/>
    </row>
    <row r="3027" spans="4:4" s="269" customFormat="1">
      <c r="D3027" s="270"/>
    </row>
    <row r="3028" spans="4:4" s="269" customFormat="1">
      <c r="D3028" s="270"/>
    </row>
    <row r="3029" spans="4:4" s="269" customFormat="1">
      <c r="D3029" s="270"/>
    </row>
    <row r="3030" spans="4:4" s="269" customFormat="1">
      <c r="D3030" s="270"/>
    </row>
    <row r="3031" spans="4:4" s="269" customFormat="1">
      <c r="D3031" s="270"/>
    </row>
    <row r="3032" spans="4:4" s="269" customFormat="1">
      <c r="D3032" s="270"/>
    </row>
    <row r="3033" spans="4:4" s="269" customFormat="1">
      <c r="D3033" s="270"/>
    </row>
    <row r="3034" spans="4:4" s="269" customFormat="1">
      <c r="D3034" s="270"/>
    </row>
    <row r="3035" spans="4:4" s="269" customFormat="1">
      <c r="D3035" s="270"/>
    </row>
    <row r="3036" spans="4:4" s="269" customFormat="1">
      <c r="D3036" s="270"/>
    </row>
    <row r="3037" spans="4:4" s="269" customFormat="1">
      <c r="D3037" s="270"/>
    </row>
    <row r="3038" spans="4:4" s="269" customFormat="1">
      <c r="D3038" s="270"/>
    </row>
    <row r="3039" spans="4:4" s="269" customFormat="1">
      <c r="D3039" s="270"/>
    </row>
    <row r="3040" spans="4:4" s="269" customFormat="1">
      <c r="D3040" s="270"/>
    </row>
    <row r="3041" spans="4:4" s="269" customFormat="1">
      <c r="D3041" s="270"/>
    </row>
    <row r="3042" spans="4:4" s="269" customFormat="1">
      <c r="D3042" s="270"/>
    </row>
    <row r="3043" spans="4:4" s="269" customFormat="1">
      <c r="D3043" s="270"/>
    </row>
    <row r="3044" spans="4:4" s="269" customFormat="1">
      <c r="D3044" s="270"/>
    </row>
    <row r="3045" spans="4:4" s="269" customFormat="1">
      <c r="D3045" s="270"/>
    </row>
    <row r="3046" spans="4:4" s="269" customFormat="1">
      <c r="D3046" s="270"/>
    </row>
    <row r="3047" spans="4:4" s="269" customFormat="1">
      <c r="D3047" s="270"/>
    </row>
    <row r="3048" spans="4:4" s="269" customFormat="1">
      <c r="D3048" s="270"/>
    </row>
    <row r="3049" spans="4:4" s="269" customFormat="1">
      <c r="D3049" s="270"/>
    </row>
    <row r="3050" spans="4:4" s="269" customFormat="1">
      <c r="D3050" s="270"/>
    </row>
    <row r="3051" spans="4:4" s="269" customFormat="1">
      <c r="D3051" s="270"/>
    </row>
    <row r="3052" spans="4:4" s="269" customFormat="1">
      <c r="D3052" s="270"/>
    </row>
    <row r="3053" spans="4:4" s="269" customFormat="1">
      <c r="D3053" s="270"/>
    </row>
    <row r="3054" spans="4:4" s="269" customFormat="1">
      <c r="D3054" s="270"/>
    </row>
    <row r="3055" spans="4:4" s="269" customFormat="1">
      <c r="D3055" s="270"/>
    </row>
    <row r="3056" spans="4:4" s="269" customFormat="1">
      <c r="D3056" s="270"/>
    </row>
    <row r="3057" spans="4:4" s="269" customFormat="1">
      <c r="D3057" s="270"/>
    </row>
    <row r="3058" spans="4:4" s="269" customFormat="1">
      <c r="D3058" s="270"/>
    </row>
    <row r="3059" spans="4:4" s="269" customFormat="1">
      <c r="D3059" s="270"/>
    </row>
    <row r="3060" spans="4:4" s="269" customFormat="1">
      <c r="D3060" s="270"/>
    </row>
    <row r="3061" spans="4:4" s="269" customFormat="1">
      <c r="D3061" s="270"/>
    </row>
    <row r="3062" spans="4:4" s="269" customFormat="1">
      <c r="D3062" s="270"/>
    </row>
    <row r="3063" spans="4:4" s="269" customFormat="1">
      <c r="D3063" s="270"/>
    </row>
    <row r="3064" spans="4:4" s="269" customFormat="1">
      <c r="D3064" s="270"/>
    </row>
    <row r="3065" spans="4:4" s="269" customFormat="1">
      <c r="D3065" s="270"/>
    </row>
    <row r="3066" spans="4:4" s="269" customFormat="1">
      <c r="D3066" s="270"/>
    </row>
    <row r="3067" spans="4:4" s="269" customFormat="1">
      <c r="D3067" s="270"/>
    </row>
    <row r="3068" spans="4:4" s="269" customFormat="1">
      <c r="D3068" s="270"/>
    </row>
    <row r="3069" spans="4:4" s="269" customFormat="1">
      <c r="D3069" s="270"/>
    </row>
    <row r="3070" spans="4:4" s="269" customFormat="1">
      <c r="D3070" s="270"/>
    </row>
    <row r="3071" spans="4:4" s="269" customFormat="1">
      <c r="D3071" s="270"/>
    </row>
    <row r="3072" spans="4:4" s="269" customFormat="1">
      <c r="D3072" s="270"/>
    </row>
    <row r="3073" spans="4:4" s="269" customFormat="1">
      <c r="D3073" s="270"/>
    </row>
    <row r="3074" spans="4:4" s="269" customFormat="1">
      <c r="D3074" s="270"/>
    </row>
    <row r="3075" spans="4:4" s="269" customFormat="1">
      <c r="D3075" s="270"/>
    </row>
    <row r="3076" spans="4:4" s="269" customFormat="1">
      <c r="D3076" s="270"/>
    </row>
    <row r="3077" spans="4:4" s="269" customFormat="1">
      <c r="D3077" s="270"/>
    </row>
    <row r="3078" spans="4:4" s="269" customFormat="1">
      <c r="D3078" s="270"/>
    </row>
    <row r="3079" spans="4:4" s="269" customFormat="1">
      <c r="D3079" s="270"/>
    </row>
    <row r="3080" spans="4:4" s="269" customFormat="1">
      <c r="D3080" s="270"/>
    </row>
    <row r="3081" spans="4:4" s="269" customFormat="1">
      <c r="D3081" s="270"/>
    </row>
    <row r="3082" spans="4:4" s="269" customFormat="1">
      <c r="D3082" s="270"/>
    </row>
    <row r="3083" spans="4:4" s="269" customFormat="1">
      <c r="D3083" s="270"/>
    </row>
    <row r="3084" spans="4:4" s="269" customFormat="1">
      <c r="D3084" s="270"/>
    </row>
    <row r="3085" spans="4:4" s="269" customFormat="1">
      <c r="D3085" s="270"/>
    </row>
    <row r="3086" spans="4:4" s="269" customFormat="1">
      <c r="D3086" s="270"/>
    </row>
    <row r="3087" spans="4:4" s="269" customFormat="1">
      <c r="D3087" s="270"/>
    </row>
    <row r="3088" spans="4:4" s="269" customFormat="1">
      <c r="D3088" s="270"/>
    </row>
    <row r="3089" spans="4:4" s="269" customFormat="1">
      <c r="D3089" s="270"/>
    </row>
    <row r="3090" spans="4:4" s="269" customFormat="1">
      <c r="D3090" s="270"/>
    </row>
    <row r="3091" spans="4:4" s="269" customFormat="1">
      <c r="D3091" s="270"/>
    </row>
    <row r="3092" spans="4:4" s="269" customFormat="1">
      <c r="D3092" s="270"/>
    </row>
    <row r="3093" spans="4:4" s="269" customFormat="1">
      <c r="D3093" s="270"/>
    </row>
    <row r="3094" spans="4:4" s="269" customFormat="1">
      <c r="D3094" s="270"/>
    </row>
    <row r="3095" spans="4:4" s="269" customFormat="1">
      <c r="D3095" s="270"/>
    </row>
    <row r="3096" spans="4:4" s="269" customFormat="1">
      <c r="D3096" s="270"/>
    </row>
    <row r="3097" spans="4:4" s="269" customFormat="1">
      <c r="D3097" s="270"/>
    </row>
    <row r="3098" spans="4:4" s="269" customFormat="1">
      <c r="D3098" s="270"/>
    </row>
    <row r="3099" spans="4:4" s="269" customFormat="1">
      <c r="D3099" s="270"/>
    </row>
    <row r="3100" spans="4:4" s="269" customFormat="1">
      <c r="D3100" s="270"/>
    </row>
    <row r="3101" spans="4:4" s="269" customFormat="1">
      <c r="D3101" s="270"/>
    </row>
    <row r="3102" spans="4:4" s="269" customFormat="1">
      <c r="D3102" s="270"/>
    </row>
    <row r="3103" spans="4:4" s="269" customFormat="1">
      <c r="D3103" s="270"/>
    </row>
    <row r="3104" spans="4:4" s="269" customFormat="1">
      <c r="D3104" s="270"/>
    </row>
    <row r="3105" spans="4:4" s="269" customFormat="1">
      <c r="D3105" s="270"/>
    </row>
    <row r="3106" spans="4:4" s="269" customFormat="1">
      <c r="D3106" s="270"/>
    </row>
    <row r="3107" spans="4:4" s="269" customFormat="1">
      <c r="D3107" s="270"/>
    </row>
    <row r="3108" spans="4:4" s="269" customFormat="1">
      <c r="D3108" s="270"/>
    </row>
    <row r="3109" spans="4:4" s="269" customFormat="1">
      <c r="D3109" s="270"/>
    </row>
    <row r="3110" spans="4:4" s="269" customFormat="1">
      <c r="D3110" s="270"/>
    </row>
    <row r="3111" spans="4:4" s="269" customFormat="1">
      <c r="D3111" s="270"/>
    </row>
    <row r="3112" spans="4:4" s="269" customFormat="1">
      <c r="D3112" s="270"/>
    </row>
    <row r="3113" spans="4:4" s="269" customFormat="1">
      <c r="D3113" s="270"/>
    </row>
    <row r="3114" spans="4:4" s="269" customFormat="1">
      <c r="D3114" s="270"/>
    </row>
    <row r="3115" spans="4:4" s="269" customFormat="1">
      <c r="D3115" s="270"/>
    </row>
    <row r="3116" spans="4:4" s="269" customFormat="1">
      <c r="D3116" s="270"/>
    </row>
    <row r="3117" spans="4:4" s="269" customFormat="1">
      <c r="D3117" s="270"/>
    </row>
    <row r="3118" spans="4:4" s="269" customFormat="1">
      <c r="D3118" s="270"/>
    </row>
    <row r="3119" spans="4:4" s="269" customFormat="1">
      <c r="D3119" s="270"/>
    </row>
    <row r="3120" spans="4:4" s="269" customFormat="1">
      <c r="D3120" s="270"/>
    </row>
    <row r="3121" spans="4:4" s="269" customFormat="1">
      <c r="D3121" s="270"/>
    </row>
    <row r="3122" spans="4:4" s="269" customFormat="1">
      <c r="D3122" s="270"/>
    </row>
    <row r="3123" spans="4:4" s="269" customFormat="1">
      <c r="D3123" s="270"/>
    </row>
    <row r="3124" spans="4:4" s="269" customFormat="1">
      <c r="D3124" s="270"/>
    </row>
    <row r="3125" spans="4:4" s="269" customFormat="1">
      <c r="D3125" s="270"/>
    </row>
    <row r="3126" spans="4:4" s="269" customFormat="1">
      <c r="D3126" s="270"/>
    </row>
    <row r="3127" spans="4:4" s="269" customFormat="1">
      <c r="D3127" s="270"/>
    </row>
    <row r="3128" spans="4:4" s="269" customFormat="1">
      <c r="D3128" s="270"/>
    </row>
    <row r="3129" spans="4:4" s="269" customFormat="1">
      <c r="D3129" s="270"/>
    </row>
    <row r="3130" spans="4:4" s="269" customFormat="1">
      <c r="D3130" s="270"/>
    </row>
    <row r="3131" spans="4:4" s="269" customFormat="1">
      <c r="D3131" s="270"/>
    </row>
    <row r="3132" spans="4:4" s="269" customFormat="1">
      <c r="D3132" s="270"/>
    </row>
    <row r="3133" spans="4:4" s="269" customFormat="1">
      <c r="D3133" s="270"/>
    </row>
    <row r="3134" spans="4:4" s="269" customFormat="1">
      <c r="D3134" s="270"/>
    </row>
    <row r="3135" spans="4:4" s="269" customFormat="1">
      <c r="D3135" s="270"/>
    </row>
    <row r="3136" spans="4:4" s="269" customFormat="1">
      <c r="D3136" s="270"/>
    </row>
    <row r="3137" spans="4:4" s="269" customFormat="1">
      <c r="D3137" s="270"/>
    </row>
    <row r="3138" spans="4:4" s="269" customFormat="1">
      <c r="D3138" s="270"/>
    </row>
    <row r="3139" spans="4:4" s="269" customFormat="1">
      <c r="D3139" s="270"/>
    </row>
    <row r="3140" spans="4:4" s="269" customFormat="1">
      <c r="D3140" s="270"/>
    </row>
    <row r="3141" spans="4:4" s="269" customFormat="1">
      <c r="D3141" s="270"/>
    </row>
    <row r="3142" spans="4:4" s="269" customFormat="1">
      <c r="D3142" s="270"/>
    </row>
    <row r="3143" spans="4:4" s="269" customFormat="1">
      <c r="D3143" s="270"/>
    </row>
    <row r="3144" spans="4:4" s="269" customFormat="1">
      <c r="D3144" s="270"/>
    </row>
    <row r="3145" spans="4:4" s="269" customFormat="1">
      <c r="D3145" s="270"/>
    </row>
    <row r="3146" spans="4:4" s="269" customFormat="1">
      <c r="D3146" s="270"/>
    </row>
    <row r="3147" spans="4:4" s="269" customFormat="1">
      <c r="D3147" s="270"/>
    </row>
    <row r="3148" spans="4:4" s="269" customFormat="1">
      <c r="D3148" s="270"/>
    </row>
    <row r="3149" spans="4:4" s="269" customFormat="1">
      <c r="D3149" s="270"/>
    </row>
    <row r="3150" spans="4:4" s="269" customFormat="1">
      <c r="D3150" s="270"/>
    </row>
    <row r="3151" spans="4:4" s="269" customFormat="1">
      <c r="D3151" s="270"/>
    </row>
    <row r="3152" spans="4:4" s="269" customFormat="1">
      <c r="D3152" s="270"/>
    </row>
    <row r="3153" spans="4:4" s="269" customFormat="1">
      <c r="D3153" s="270"/>
    </row>
    <row r="3154" spans="4:4" s="269" customFormat="1">
      <c r="D3154" s="270"/>
    </row>
    <row r="3155" spans="4:4" s="269" customFormat="1">
      <c r="D3155" s="270"/>
    </row>
    <row r="3156" spans="4:4" s="269" customFormat="1">
      <c r="D3156" s="270"/>
    </row>
    <row r="3157" spans="4:4" s="269" customFormat="1">
      <c r="D3157" s="270"/>
    </row>
    <row r="3158" spans="4:4" s="269" customFormat="1">
      <c r="D3158" s="270"/>
    </row>
    <row r="3159" spans="4:4" s="269" customFormat="1">
      <c r="D3159" s="270"/>
    </row>
    <row r="3160" spans="4:4" s="269" customFormat="1">
      <c r="D3160" s="270"/>
    </row>
    <row r="3161" spans="4:4" s="269" customFormat="1">
      <c r="D3161" s="270"/>
    </row>
    <row r="3162" spans="4:4" s="269" customFormat="1">
      <c r="D3162" s="270"/>
    </row>
    <row r="3163" spans="4:4" s="269" customFormat="1">
      <c r="D3163" s="270"/>
    </row>
    <row r="3164" spans="4:4" s="269" customFormat="1">
      <c r="D3164" s="270"/>
    </row>
    <row r="3165" spans="4:4" s="269" customFormat="1">
      <c r="D3165" s="270"/>
    </row>
    <row r="3166" spans="4:4" s="269" customFormat="1">
      <c r="D3166" s="270"/>
    </row>
    <row r="3167" spans="4:4" s="269" customFormat="1">
      <c r="D3167" s="270"/>
    </row>
    <row r="3168" spans="4:4" s="269" customFormat="1">
      <c r="D3168" s="270"/>
    </row>
    <row r="3169" spans="4:4" s="269" customFormat="1">
      <c r="D3169" s="270"/>
    </row>
    <row r="3170" spans="4:4" s="269" customFormat="1">
      <c r="D3170" s="270"/>
    </row>
    <row r="3171" spans="4:4" s="269" customFormat="1">
      <c r="D3171" s="270"/>
    </row>
    <row r="3172" spans="4:4" s="269" customFormat="1">
      <c r="D3172" s="270"/>
    </row>
    <row r="3173" spans="4:4" s="269" customFormat="1">
      <c r="D3173" s="270"/>
    </row>
    <row r="3174" spans="4:4" s="269" customFormat="1">
      <c r="D3174" s="270"/>
    </row>
    <row r="3175" spans="4:4" s="269" customFormat="1">
      <c r="D3175" s="270"/>
    </row>
    <row r="3176" spans="4:4" s="269" customFormat="1">
      <c r="D3176" s="270"/>
    </row>
    <row r="3177" spans="4:4" s="269" customFormat="1">
      <c r="D3177" s="270"/>
    </row>
    <row r="3178" spans="4:4" s="269" customFormat="1">
      <c r="D3178" s="270"/>
    </row>
    <row r="3179" spans="4:4" s="269" customFormat="1">
      <c r="D3179" s="270"/>
    </row>
    <row r="3180" spans="4:4" s="269" customFormat="1">
      <c r="D3180" s="270"/>
    </row>
    <row r="3181" spans="4:4" s="269" customFormat="1">
      <c r="D3181" s="270"/>
    </row>
    <row r="3182" spans="4:4" s="269" customFormat="1">
      <c r="D3182" s="270"/>
    </row>
    <row r="3183" spans="4:4" s="269" customFormat="1">
      <c r="D3183" s="270"/>
    </row>
    <row r="3184" spans="4:4" s="269" customFormat="1">
      <c r="D3184" s="270"/>
    </row>
    <row r="3185" spans="4:4" s="269" customFormat="1">
      <c r="D3185" s="270"/>
    </row>
    <row r="3186" spans="4:4" s="269" customFormat="1">
      <c r="D3186" s="270"/>
    </row>
    <row r="3187" spans="4:4" s="269" customFormat="1">
      <c r="D3187" s="270"/>
    </row>
    <row r="3188" spans="4:4" s="269" customFormat="1">
      <c r="D3188" s="270"/>
    </row>
    <row r="3189" spans="4:4" s="269" customFormat="1">
      <c r="D3189" s="270"/>
    </row>
    <row r="3190" spans="4:4" s="269" customFormat="1">
      <c r="D3190" s="270"/>
    </row>
    <row r="3191" spans="4:4" s="269" customFormat="1">
      <c r="D3191" s="270"/>
    </row>
    <row r="3192" spans="4:4" s="269" customFormat="1">
      <c r="D3192" s="270"/>
    </row>
    <row r="3193" spans="4:4" s="269" customFormat="1">
      <c r="D3193" s="270"/>
    </row>
    <row r="3194" spans="4:4" s="269" customFormat="1">
      <c r="D3194" s="270"/>
    </row>
    <row r="3195" spans="4:4" s="269" customFormat="1">
      <c r="D3195" s="270"/>
    </row>
    <row r="3196" spans="4:4" s="269" customFormat="1">
      <c r="D3196" s="270"/>
    </row>
    <row r="3197" spans="4:4" s="269" customFormat="1">
      <c r="D3197" s="270"/>
    </row>
    <row r="3198" spans="4:4" s="269" customFormat="1">
      <c r="D3198" s="270"/>
    </row>
    <row r="3199" spans="4:4" s="269" customFormat="1">
      <c r="D3199" s="270"/>
    </row>
    <row r="3200" spans="4:4" s="269" customFormat="1">
      <c r="D3200" s="270"/>
    </row>
    <row r="3201" spans="4:4" s="269" customFormat="1">
      <c r="D3201" s="270"/>
    </row>
    <row r="3202" spans="4:4" s="269" customFormat="1">
      <c r="D3202" s="270"/>
    </row>
    <row r="3203" spans="4:4" s="269" customFormat="1">
      <c r="D3203" s="270"/>
    </row>
    <row r="3204" spans="4:4" s="269" customFormat="1">
      <c r="D3204" s="270"/>
    </row>
    <row r="3205" spans="4:4" s="269" customFormat="1">
      <c r="D3205" s="270"/>
    </row>
    <row r="3206" spans="4:4" s="269" customFormat="1">
      <c r="D3206" s="270"/>
    </row>
    <row r="3207" spans="4:4" s="269" customFormat="1">
      <c r="D3207" s="270"/>
    </row>
    <row r="3208" spans="4:4" s="269" customFormat="1">
      <c r="D3208" s="270"/>
    </row>
    <row r="3209" spans="4:4" s="269" customFormat="1">
      <c r="D3209" s="270"/>
    </row>
    <row r="3210" spans="4:4" s="269" customFormat="1">
      <c r="D3210" s="270"/>
    </row>
    <row r="3211" spans="4:4" s="269" customFormat="1">
      <c r="D3211" s="270"/>
    </row>
    <row r="3212" spans="4:4" s="269" customFormat="1">
      <c r="D3212" s="270"/>
    </row>
    <row r="3213" spans="4:4" s="269" customFormat="1">
      <c r="D3213" s="270"/>
    </row>
    <row r="3214" spans="4:4" s="269" customFormat="1">
      <c r="D3214" s="270"/>
    </row>
    <row r="3215" spans="4:4" s="269" customFormat="1">
      <c r="D3215" s="270"/>
    </row>
    <row r="3216" spans="4:4" s="269" customFormat="1">
      <c r="D3216" s="270"/>
    </row>
    <row r="3217" spans="4:4" s="269" customFormat="1">
      <c r="D3217" s="270"/>
    </row>
    <row r="3218" spans="4:4" s="269" customFormat="1">
      <c r="D3218" s="270"/>
    </row>
    <row r="3219" spans="4:4" s="269" customFormat="1">
      <c r="D3219" s="270"/>
    </row>
    <row r="3220" spans="4:4" s="269" customFormat="1">
      <c r="D3220" s="270"/>
    </row>
    <row r="3221" spans="4:4" s="269" customFormat="1">
      <c r="D3221" s="270"/>
    </row>
    <row r="3222" spans="4:4" s="269" customFormat="1">
      <c r="D3222" s="270"/>
    </row>
    <row r="3223" spans="4:4" s="269" customFormat="1">
      <c r="D3223" s="270"/>
    </row>
    <row r="3224" spans="4:4" s="269" customFormat="1">
      <c r="D3224" s="270"/>
    </row>
    <row r="3225" spans="4:4" s="269" customFormat="1">
      <c r="D3225" s="270"/>
    </row>
    <row r="3226" spans="4:4" s="269" customFormat="1">
      <c r="D3226" s="270"/>
    </row>
    <row r="3227" spans="4:4" s="269" customFormat="1">
      <c r="D3227" s="270"/>
    </row>
    <row r="3228" spans="4:4" s="269" customFormat="1">
      <c r="D3228" s="270"/>
    </row>
    <row r="3229" spans="4:4" s="269" customFormat="1">
      <c r="D3229" s="270"/>
    </row>
    <row r="3230" spans="4:4" s="269" customFormat="1">
      <c r="D3230" s="270"/>
    </row>
    <row r="3231" spans="4:4" s="269" customFormat="1">
      <c r="D3231" s="270"/>
    </row>
    <row r="3232" spans="4:4" s="269" customFormat="1">
      <c r="D3232" s="270"/>
    </row>
    <row r="3233" spans="4:4" s="269" customFormat="1">
      <c r="D3233" s="270"/>
    </row>
    <row r="3234" spans="4:4" s="269" customFormat="1">
      <c r="D3234" s="270"/>
    </row>
    <row r="3235" spans="4:4" s="269" customFormat="1">
      <c r="D3235" s="270"/>
    </row>
    <row r="3236" spans="4:4" s="269" customFormat="1">
      <c r="D3236" s="270"/>
    </row>
    <row r="3237" spans="4:4" s="269" customFormat="1">
      <c r="D3237" s="270"/>
    </row>
    <row r="3238" spans="4:4" s="269" customFormat="1">
      <c r="D3238" s="270"/>
    </row>
    <row r="3239" spans="4:4" s="269" customFormat="1">
      <c r="D3239" s="270"/>
    </row>
    <row r="3240" spans="4:4" s="269" customFormat="1">
      <c r="D3240" s="270"/>
    </row>
    <row r="3241" spans="4:4" s="269" customFormat="1">
      <c r="D3241" s="270"/>
    </row>
    <row r="3242" spans="4:4" s="269" customFormat="1">
      <c r="D3242" s="270"/>
    </row>
    <row r="3243" spans="4:4" s="269" customFormat="1">
      <c r="D3243" s="270"/>
    </row>
    <row r="3244" spans="4:4" s="269" customFormat="1">
      <c r="D3244" s="270"/>
    </row>
    <row r="3245" spans="4:4" s="269" customFormat="1">
      <c r="D3245" s="270"/>
    </row>
    <row r="3246" spans="4:4" s="269" customFormat="1">
      <c r="D3246" s="270"/>
    </row>
    <row r="3247" spans="4:4" s="269" customFormat="1">
      <c r="D3247" s="270"/>
    </row>
    <row r="3248" spans="4:4" s="269" customFormat="1">
      <c r="D3248" s="270"/>
    </row>
    <row r="3249" spans="4:4" s="269" customFormat="1">
      <c r="D3249" s="270"/>
    </row>
    <row r="3250" spans="4:4" s="269" customFormat="1">
      <c r="D3250" s="270"/>
    </row>
    <row r="3251" spans="4:4" s="269" customFormat="1">
      <c r="D3251" s="270"/>
    </row>
    <row r="3252" spans="4:4" s="269" customFormat="1">
      <c r="D3252" s="270"/>
    </row>
    <row r="3253" spans="4:4" s="269" customFormat="1">
      <c r="D3253" s="270"/>
    </row>
    <row r="3254" spans="4:4" s="269" customFormat="1">
      <c r="D3254" s="270"/>
    </row>
    <row r="3255" spans="4:4" s="269" customFormat="1">
      <c r="D3255" s="270"/>
    </row>
    <row r="3256" spans="4:4" s="269" customFormat="1">
      <c r="D3256" s="270"/>
    </row>
    <row r="3257" spans="4:4" s="269" customFormat="1">
      <c r="D3257" s="270"/>
    </row>
    <row r="3258" spans="4:4" s="269" customFormat="1">
      <c r="D3258" s="270"/>
    </row>
    <row r="3259" spans="4:4" s="269" customFormat="1">
      <c r="D3259" s="270"/>
    </row>
    <row r="3260" spans="4:4" s="269" customFormat="1">
      <c r="D3260" s="270"/>
    </row>
    <row r="3261" spans="4:4" s="269" customFormat="1">
      <c r="D3261" s="270"/>
    </row>
    <row r="3262" spans="4:4" s="269" customFormat="1">
      <c r="D3262" s="270"/>
    </row>
    <row r="3263" spans="4:4" s="269" customFormat="1">
      <c r="D3263" s="270"/>
    </row>
    <row r="3264" spans="4:4" s="269" customFormat="1">
      <c r="D3264" s="270"/>
    </row>
    <row r="3265" spans="4:4" s="269" customFormat="1">
      <c r="D3265" s="270"/>
    </row>
    <row r="3266" spans="4:4" s="269" customFormat="1">
      <c r="D3266" s="270"/>
    </row>
    <row r="3267" spans="4:4" s="269" customFormat="1">
      <c r="D3267" s="270"/>
    </row>
    <row r="3268" spans="4:4" s="269" customFormat="1">
      <c r="D3268" s="270"/>
    </row>
    <row r="3269" spans="4:4" s="269" customFormat="1">
      <c r="D3269" s="270"/>
    </row>
    <row r="3270" spans="4:4" s="269" customFormat="1">
      <c r="D3270" s="270"/>
    </row>
    <row r="3271" spans="4:4" s="269" customFormat="1">
      <c r="D3271" s="270"/>
    </row>
    <row r="3272" spans="4:4" s="269" customFormat="1">
      <c r="D3272" s="270"/>
    </row>
    <row r="3273" spans="4:4" s="269" customFormat="1">
      <c r="D3273" s="270"/>
    </row>
    <row r="3274" spans="4:4" s="269" customFormat="1">
      <c r="D3274" s="270"/>
    </row>
    <row r="3275" spans="4:4" s="269" customFormat="1">
      <c r="D3275" s="270"/>
    </row>
    <row r="3276" spans="4:4" s="269" customFormat="1">
      <c r="D3276" s="270"/>
    </row>
    <row r="3277" spans="4:4" s="269" customFormat="1">
      <c r="D3277" s="270"/>
    </row>
    <row r="3278" spans="4:4" s="269" customFormat="1">
      <c r="D3278" s="270"/>
    </row>
    <row r="3279" spans="4:4" s="269" customFormat="1">
      <c r="D3279" s="270"/>
    </row>
    <row r="3280" spans="4:4" s="269" customFormat="1">
      <c r="D3280" s="270"/>
    </row>
    <row r="3281" spans="4:4" s="269" customFormat="1">
      <c r="D3281" s="270"/>
    </row>
    <row r="3282" spans="4:4" s="269" customFormat="1">
      <c r="D3282" s="270"/>
    </row>
    <row r="3283" spans="4:4" s="269" customFormat="1">
      <c r="D3283" s="270"/>
    </row>
    <row r="3284" spans="4:4" s="269" customFormat="1">
      <c r="D3284" s="270"/>
    </row>
    <row r="3285" spans="4:4" s="269" customFormat="1">
      <c r="D3285" s="270"/>
    </row>
    <row r="3286" spans="4:4" s="269" customFormat="1">
      <c r="D3286" s="270"/>
    </row>
    <row r="3287" spans="4:4" s="269" customFormat="1">
      <c r="D3287" s="270"/>
    </row>
    <row r="3288" spans="4:4" s="269" customFormat="1">
      <c r="D3288" s="270"/>
    </row>
    <row r="3289" spans="4:4" s="269" customFormat="1">
      <c r="D3289" s="270"/>
    </row>
    <row r="3290" spans="4:4" s="269" customFormat="1">
      <c r="D3290" s="270"/>
    </row>
    <row r="3291" spans="4:4" s="269" customFormat="1">
      <c r="D3291" s="270"/>
    </row>
    <row r="3292" spans="4:4" s="269" customFormat="1">
      <c r="D3292" s="270"/>
    </row>
    <row r="3293" spans="4:4" s="269" customFormat="1">
      <c r="D3293" s="270"/>
    </row>
    <row r="3294" spans="4:4" s="269" customFormat="1">
      <c r="D3294" s="270"/>
    </row>
    <row r="3295" spans="4:4" s="269" customFormat="1">
      <c r="D3295" s="270"/>
    </row>
    <row r="3296" spans="4:4" s="269" customFormat="1">
      <c r="D3296" s="270"/>
    </row>
    <row r="3297" spans="4:4" s="269" customFormat="1">
      <c r="D3297" s="270"/>
    </row>
    <row r="3298" spans="4:4" s="269" customFormat="1">
      <c r="D3298" s="270"/>
    </row>
    <row r="3299" spans="4:4" s="269" customFormat="1">
      <c r="D3299" s="270"/>
    </row>
    <row r="3300" spans="4:4" s="269" customFormat="1">
      <c r="D3300" s="270"/>
    </row>
    <row r="3301" spans="4:4" s="269" customFormat="1">
      <c r="D3301" s="270"/>
    </row>
    <row r="3302" spans="4:4" s="269" customFormat="1">
      <c r="D3302" s="270"/>
    </row>
    <row r="3303" spans="4:4" s="269" customFormat="1">
      <c r="D3303" s="270"/>
    </row>
    <row r="3304" spans="4:4" s="269" customFormat="1">
      <c r="D3304" s="270"/>
    </row>
    <row r="3305" spans="4:4" s="269" customFormat="1">
      <c r="D3305" s="270"/>
    </row>
    <row r="3306" spans="4:4" s="269" customFormat="1">
      <c r="D3306" s="270"/>
    </row>
    <row r="3307" spans="4:4" s="269" customFormat="1">
      <c r="D3307" s="270"/>
    </row>
    <row r="3308" spans="4:4" s="269" customFormat="1">
      <c r="D3308" s="270"/>
    </row>
    <row r="3309" spans="4:4" s="269" customFormat="1">
      <c r="D3309" s="270"/>
    </row>
    <row r="3310" spans="4:4" s="269" customFormat="1">
      <c r="D3310" s="270"/>
    </row>
    <row r="3311" spans="4:4" s="269" customFormat="1">
      <c r="D3311" s="270"/>
    </row>
    <row r="3312" spans="4:4" s="269" customFormat="1">
      <c r="D3312" s="270"/>
    </row>
    <row r="3313" spans="4:4" s="269" customFormat="1">
      <c r="D3313" s="270"/>
    </row>
    <row r="3314" spans="4:4" s="269" customFormat="1">
      <c r="D3314" s="270"/>
    </row>
    <row r="3315" spans="4:4" s="269" customFormat="1">
      <c r="D3315" s="270"/>
    </row>
    <row r="3316" spans="4:4" s="269" customFormat="1">
      <c r="D3316" s="270"/>
    </row>
    <row r="3317" spans="4:4" s="269" customFormat="1">
      <c r="D3317" s="270"/>
    </row>
    <row r="3318" spans="4:4" s="269" customFormat="1">
      <c r="D3318" s="270"/>
    </row>
    <row r="3319" spans="4:4" s="269" customFormat="1">
      <c r="D3319" s="270"/>
    </row>
    <row r="3320" spans="4:4" s="269" customFormat="1">
      <c r="D3320" s="270"/>
    </row>
    <row r="3321" spans="4:4" s="269" customFormat="1">
      <c r="D3321" s="270"/>
    </row>
    <row r="3322" spans="4:4" s="269" customFormat="1">
      <c r="D3322" s="270"/>
    </row>
    <row r="3323" spans="4:4" s="269" customFormat="1">
      <c r="D3323" s="270"/>
    </row>
    <row r="3324" spans="4:4" s="269" customFormat="1">
      <c r="D3324" s="270"/>
    </row>
    <row r="3325" spans="4:4" s="269" customFormat="1">
      <c r="D3325" s="270"/>
    </row>
    <row r="3326" spans="4:4" s="269" customFormat="1">
      <c r="D3326" s="270"/>
    </row>
    <row r="3327" spans="4:4" s="269" customFormat="1">
      <c r="D3327" s="270"/>
    </row>
    <row r="3328" spans="4:4" s="269" customFormat="1">
      <c r="D3328" s="270"/>
    </row>
    <row r="3329" spans="4:4" s="269" customFormat="1">
      <c r="D3329" s="270"/>
    </row>
    <row r="3330" spans="4:4" s="269" customFormat="1">
      <c r="D3330" s="270"/>
    </row>
    <row r="3331" spans="4:4" s="269" customFormat="1">
      <c r="D3331" s="270"/>
    </row>
    <row r="3332" spans="4:4" s="269" customFormat="1">
      <c r="D3332" s="270"/>
    </row>
    <row r="3333" spans="4:4" s="269" customFormat="1">
      <c r="D3333" s="270"/>
    </row>
    <row r="3334" spans="4:4" s="269" customFormat="1">
      <c r="D3334" s="270"/>
    </row>
    <row r="3335" spans="4:4" s="269" customFormat="1">
      <c r="D3335" s="270"/>
    </row>
    <row r="3336" spans="4:4" s="269" customFormat="1">
      <c r="D3336" s="270"/>
    </row>
    <row r="3337" spans="4:4" s="269" customFormat="1">
      <c r="D3337" s="270"/>
    </row>
    <row r="3338" spans="4:4" s="269" customFormat="1">
      <c r="D3338" s="270"/>
    </row>
    <row r="3339" spans="4:4" s="269" customFormat="1">
      <c r="D3339" s="270"/>
    </row>
    <row r="3340" spans="4:4" s="269" customFormat="1">
      <c r="D3340" s="270"/>
    </row>
    <row r="3341" spans="4:4" s="269" customFormat="1">
      <c r="D3341" s="270"/>
    </row>
    <row r="3342" spans="4:4" s="269" customFormat="1">
      <c r="D3342" s="270"/>
    </row>
    <row r="3343" spans="4:4" s="269" customFormat="1">
      <c r="D3343" s="270"/>
    </row>
    <row r="3344" spans="4:4" s="269" customFormat="1">
      <c r="D3344" s="270"/>
    </row>
    <row r="3345" spans="4:4" s="269" customFormat="1">
      <c r="D3345" s="270"/>
    </row>
    <row r="3346" spans="4:4" s="269" customFormat="1">
      <c r="D3346" s="270"/>
    </row>
    <row r="3347" spans="4:4" s="269" customFormat="1">
      <c r="D3347" s="270"/>
    </row>
    <row r="3348" spans="4:4" s="269" customFormat="1">
      <c r="D3348" s="270"/>
    </row>
    <row r="3349" spans="4:4" s="269" customFormat="1">
      <c r="D3349" s="270"/>
    </row>
    <row r="3350" spans="4:4" s="269" customFormat="1">
      <c r="D3350" s="270"/>
    </row>
    <row r="3351" spans="4:4" s="269" customFormat="1">
      <c r="D3351" s="270"/>
    </row>
    <row r="3352" spans="4:4" s="269" customFormat="1">
      <c r="D3352" s="270"/>
    </row>
    <row r="3353" spans="4:4" s="269" customFormat="1">
      <c r="D3353" s="270"/>
    </row>
    <row r="3354" spans="4:4" s="269" customFormat="1">
      <c r="D3354" s="270"/>
    </row>
    <row r="3355" spans="4:4" s="269" customFormat="1">
      <c r="D3355" s="270"/>
    </row>
    <row r="3356" spans="4:4" s="269" customFormat="1">
      <c r="D3356" s="270"/>
    </row>
    <row r="3357" spans="4:4" s="269" customFormat="1">
      <c r="D3357" s="270"/>
    </row>
    <row r="3358" spans="4:4" s="269" customFormat="1">
      <c r="D3358" s="270"/>
    </row>
    <row r="3359" spans="4:4" s="269" customFormat="1">
      <c r="D3359" s="270"/>
    </row>
    <row r="3360" spans="4:4" s="269" customFormat="1">
      <c r="D3360" s="270"/>
    </row>
    <row r="3361" spans="4:4" s="269" customFormat="1">
      <c r="D3361" s="270"/>
    </row>
    <row r="3362" spans="4:4" s="269" customFormat="1">
      <c r="D3362" s="270"/>
    </row>
    <row r="3363" spans="4:4" s="269" customFormat="1">
      <c r="D3363" s="270"/>
    </row>
    <row r="3364" spans="4:4" s="269" customFormat="1">
      <c r="D3364" s="270"/>
    </row>
    <row r="3365" spans="4:4" s="269" customFormat="1">
      <c r="D3365" s="270"/>
    </row>
    <row r="3366" spans="4:4" s="269" customFormat="1">
      <c r="D3366" s="270"/>
    </row>
    <row r="3367" spans="4:4" s="269" customFormat="1">
      <c r="D3367" s="270"/>
    </row>
    <row r="3368" spans="4:4" s="269" customFormat="1">
      <c r="D3368" s="270"/>
    </row>
    <row r="3369" spans="4:4" s="269" customFormat="1">
      <c r="D3369" s="270"/>
    </row>
    <row r="3370" spans="4:4" s="269" customFormat="1">
      <c r="D3370" s="270"/>
    </row>
    <row r="3371" spans="4:4" s="269" customFormat="1">
      <c r="D3371" s="270"/>
    </row>
    <row r="3372" spans="4:4" s="269" customFormat="1">
      <c r="D3372" s="270"/>
    </row>
    <row r="3373" spans="4:4" s="269" customFormat="1">
      <c r="D3373" s="270"/>
    </row>
    <row r="3374" spans="4:4" s="269" customFormat="1">
      <c r="D3374" s="270"/>
    </row>
    <row r="3375" spans="4:4" s="269" customFormat="1">
      <c r="D3375" s="270"/>
    </row>
    <row r="3376" spans="4:4" s="269" customFormat="1">
      <c r="D3376" s="270"/>
    </row>
    <row r="3377" spans="4:4" s="269" customFormat="1">
      <c r="D3377" s="270"/>
    </row>
    <row r="3378" spans="4:4" s="269" customFormat="1">
      <c r="D3378" s="270"/>
    </row>
    <row r="3379" spans="4:4" s="269" customFormat="1">
      <c r="D3379" s="270"/>
    </row>
    <row r="3380" spans="4:4" s="269" customFormat="1">
      <c r="D3380" s="270"/>
    </row>
    <row r="3381" spans="4:4" s="269" customFormat="1">
      <c r="D3381" s="270"/>
    </row>
    <row r="3382" spans="4:4" s="269" customFormat="1">
      <c r="D3382" s="270"/>
    </row>
    <row r="3383" spans="4:4" s="269" customFormat="1">
      <c r="D3383" s="270"/>
    </row>
    <row r="3384" spans="4:4" s="269" customFormat="1">
      <c r="D3384" s="270"/>
    </row>
    <row r="3385" spans="4:4" s="269" customFormat="1">
      <c r="D3385" s="270"/>
    </row>
    <row r="3386" spans="4:4" s="269" customFormat="1">
      <c r="D3386" s="270"/>
    </row>
    <row r="3387" spans="4:4" s="269" customFormat="1">
      <c r="D3387" s="270"/>
    </row>
    <row r="3388" spans="4:4" s="269" customFormat="1">
      <c r="D3388" s="270"/>
    </row>
    <row r="3389" spans="4:4" s="269" customFormat="1">
      <c r="D3389" s="270"/>
    </row>
    <row r="3390" spans="4:4" s="269" customFormat="1">
      <c r="D3390" s="270"/>
    </row>
    <row r="3391" spans="4:4" s="269" customFormat="1">
      <c r="D3391" s="270"/>
    </row>
    <row r="3392" spans="4:4" s="269" customFormat="1">
      <c r="D3392" s="270"/>
    </row>
    <row r="3393" spans="4:4" s="269" customFormat="1">
      <c r="D3393" s="270"/>
    </row>
    <row r="3394" spans="4:4" s="269" customFormat="1">
      <c r="D3394" s="270"/>
    </row>
    <row r="3395" spans="4:4" s="269" customFormat="1">
      <c r="D3395" s="270"/>
    </row>
    <row r="3396" spans="4:4" s="269" customFormat="1">
      <c r="D3396" s="270"/>
    </row>
    <row r="3397" spans="4:4" s="269" customFormat="1">
      <c r="D3397" s="270"/>
    </row>
    <row r="3398" spans="4:4" s="269" customFormat="1">
      <c r="D3398" s="270"/>
    </row>
    <row r="3399" spans="4:4" s="269" customFormat="1">
      <c r="D3399" s="270"/>
    </row>
    <row r="3400" spans="4:4" s="269" customFormat="1">
      <c r="D3400" s="270"/>
    </row>
    <row r="3401" spans="4:4" s="269" customFormat="1">
      <c r="D3401" s="270"/>
    </row>
    <row r="3402" spans="4:4" s="269" customFormat="1">
      <c r="D3402" s="270"/>
    </row>
    <row r="3403" spans="4:4" s="269" customFormat="1">
      <c r="D3403" s="270"/>
    </row>
    <row r="3404" spans="4:4" s="269" customFormat="1">
      <c r="D3404" s="270"/>
    </row>
    <row r="3405" spans="4:4" s="269" customFormat="1">
      <c r="D3405" s="270"/>
    </row>
    <row r="3406" spans="4:4" s="269" customFormat="1">
      <c r="D3406" s="270"/>
    </row>
    <row r="3407" spans="4:4" s="269" customFormat="1">
      <c r="D3407" s="270"/>
    </row>
    <row r="3408" spans="4:4" s="269" customFormat="1">
      <c r="D3408" s="270"/>
    </row>
    <row r="3409" spans="4:4" s="269" customFormat="1">
      <c r="D3409" s="270"/>
    </row>
    <row r="3410" spans="4:4" s="269" customFormat="1">
      <c r="D3410" s="270"/>
    </row>
    <row r="3411" spans="4:4" s="269" customFormat="1">
      <c r="D3411" s="270"/>
    </row>
    <row r="3412" spans="4:4" s="269" customFormat="1">
      <c r="D3412" s="270"/>
    </row>
    <row r="3413" spans="4:4" s="269" customFormat="1">
      <c r="D3413" s="270"/>
    </row>
    <row r="3414" spans="4:4" s="269" customFormat="1">
      <c r="D3414" s="270"/>
    </row>
    <row r="3415" spans="4:4" s="269" customFormat="1">
      <c r="D3415" s="270"/>
    </row>
    <row r="3416" spans="4:4" s="269" customFormat="1">
      <c r="D3416" s="270"/>
    </row>
    <row r="3417" spans="4:4" s="269" customFormat="1">
      <c r="D3417" s="270"/>
    </row>
    <row r="3418" spans="4:4" s="269" customFormat="1">
      <c r="D3418" s="270"/>
    </row>
    <row r="3419" spans="4:4" s="269" customFormat="1">
      <c r="D3419" s="270"/>
    </row>
    <row r="3420" spans="4:4" s="269" customFormat="1">
      <c r="D3420" s="270"/>
    </row>
    <row r="3421" spans="4:4" s="269" customFormat="1">
      <c r="D3421" s="270"/>
    </row>
    <row r="3422" spans="4:4" s="269" customFormat="1">
      <c r="D3422" s="270"/>
    </row>
    <row r="3423" spans="4:4" s="269" customFormat="1">
      <c r="D3423" s="270"/>
    </row>
    <row r="3424" spans="4:4" s="269" customFormat="1">
      <c r="D3424" s="270"/>
    </row>
    <row r="3425" spans="4:4" s="269" customFormat="1">
      <c r="D3425" s="270"/>
    </row>
    <row r="3426" spans="4:4" s="269" customFormat="1">
      <c r="D3426" s="270"/>
    </row>
    <row r="3427" spans="4:4" s="269" customFormat="1">
      <c r="D3427" s="270"/>
    </row>
    <row r="3428" spans="4:4" s="269" customFormat="1">
      <c r="D3428" s="270"/>
    </row>
    <row r="3429" spans="4:4" s="269" customFormat="1">
      <c r="D3429" s="270"/>
    </row>
    <row r="3430" spans="4:4" s="269" customFormat="1">
      <c r="D3430" s="270"/>
    </row>
    <row r="3431" spans="4:4" s="269" customFormat="1">
      <c r="D3431" s="270"/>
    </row>
    <row r="3432" spans="4:4" s="269" customFormat="1">
      <c r="D3432" s="270"/>
    </row>
    <row r="3433" spans="4:4" s="269" customFormat="1">
      <c r="D3433" s="270"/>
    </row>
    <row r="3434" spans="4:4" s="269" customFormat="1">
      <c r="D3434" s="270"/>
    </row>
    <row r="3435" spans="4:4" s="269" customFormat="1">
      <c r="D3435" s="270"/>
    </row>
    <row r="3436" spans="4:4" s="269" customFormat="1">
      <c r="D3436" s="270"/>
    </row>
    <row r="3437" spans="4:4" s="269" customFormat="1">
      <c r="D3437" s="270"/>
    </row>
    <row r="3438" spans="4:4" s="269" customFormat="1">
      <c r="D3438" s="270"/>
    </row>
    <row r="3439" spans="4:4" s="269" customFormat="1">
      <c r="D3439" s="270"/>
    </row>
    <row r="3440" spans="4:4" s="269" customFormat="1">
      <c r="D3440" s="270"/>
    </row>
    <row r="3441" spans="4:4" s="269" customFormat="1">
      <c r="D3441" s="270"/>
    </row>
    <row r="3442" spans="4:4" s="269" customFormat="1">
      <c r="D3442" s="270"/>
    </row>
    <row r="3443" spans="4:4" s="269" customFormat="1">
      <c r="D3443" s="270"/>
    </row>
    <row r="3444" spans="4:4" s="269" customFormat="1">
      <c r="D3444" s="270"/>
    </row>
    <row r="3445" spans="4:4" s="269" customFormat="1">
      <c r="D3445" s="270"/>
    </row>
    <row r="3446" spans="4:4" s="269" customFormat="1">
      <c r="D3446" s="270"/>
    </row>
    <row r="3447" spans="4:4" s="269" customFormat="1">
      <c r="D3447" s="270"/>
    </row>
    <row r="3448" spans="4:4" s="269" customFormat="1">
      <c r="D3448" s="270"/>
    </row>
    <row r="3449" spans="4:4" s="269" customFormat="1">
      <c r="D3449" s="270"/>
    </row>
    <row r="3450" spans="4:4" s="269" customFormat="1">
      <c r="D3450" s="270"/>
    </row>
    <row r="3451" spans="4:4" s="269" customFormat="1">
      <c r="D3451" s="270"/>
    </row>
    <row r="3452" spans="4:4" s="269" customFormat="1">
      <c r="D3452" s="270"/>
    </row>
    <row r="3453" spans="4:4" s="269" customFormat="1">
      <c r="D3453" s="270"/>
    </row>
    <row r="3454" spans="4:4" s="269" customFormat="1">
      <c r="D3454" s="270"/>
    </row>
    <row r="3455" spans="4:4" s="269" customFormat="1">
      <c r="D3455" s="270"/>
    </row>
    <row r="3456" spans="4:4" s="269" customFormat="1">
      <c r="D3456" s="270"/>
    </row>
    <row r="3457" spans="4:4" s="269" customFormat="1">
      <c r="D3457" s="270"/>
    </row>
    <row r="3458" spans="4:4" s="269" customFormat="1">
      <c r="D3458" s="270"/>
    </row>
    <row r="3459" spans="4:4" s="269" customFormat="1">
      <c r="D3459" s="270"/>
    </row>
    <row r="3460" spans="4:4" s="269" customFormat="1">
      <c r="D3460" s="270"/>
    </row>
    <row r="3461" spans="4:4" s="269" customFormat="1">
      <c r="D3461" s="270"/>
    </row>
    <row r="3462" spans="4:4" s="269" customFormat="1">
      <c r="D3462" s="270"/>
    </row>
    <row r="3463" spans="4:4" s="269" customFormat="1">
      <c r="D3463" s="270"/>
    </row>
    <row r="3464" spans="4:4" s="269" customFormat="1">
      <c r="D3464" s="270"/>
    </row>
    <row r="3465" spans="4:4" s="269" customFormat="1">
      <c r="D3465" s="270"/>
    </row>
    <row r="3466" spans="4:4" s="269" customFormat="1">
      <c r="D3466" s="270"/>
    </row>
    <row r="3467" spans="4:4" s="269" customFormat="1">
      <c r="D3467" s="270"/>
    </row>
    <row r="3468" spans="4:4" s="269" customFormat="1">
      <c r="D3468" s="270"/>
    </row>
    <row r="3469" spans="4:4" s="269" customFormat="1">
      <c r="D3469" s="270"/>
    </row>
    <row r="3470" spans="4:4" s="269" customFormat="1">
      <c r="D3470" s="270"/>
    </row>
    <row r="3471" spans="4:4" s="269" customFormat="1">
      <c r="D3471" s="270"/>
    </row>
    <row r="3472" spans="4:4" s="269" customFormat="1">
      <c r="D3472" s="270"/>
    </row>
    <row r="3473" spans="4:4" s="269" customFormat="1">
      <c r="D3473" s="270"/>
    </row>
    <row r="3474" spans="4:4" s="269" customFormat="1">
      <c r="D3474" s="270"/>
    </row>
    <row r="3475" spans="4:4" s="269" customFormat="1">
      <c r="D3475" s="270"/>
    </row>
    <row r="3476" spans="4:4" s="269" customFormat="1">
      <c r="D3476" s="270"/>
    </row>
    <row r="3477" spans="4:4" s="269" customFormat="1">
      <c r="D3477" s="270"/>
    </row>
    <row r="3478" spans="4:4" s="269" customFormat="1">
      <c r="D3478" s="270"/>
    </row>
    <row r="3479" spans="4:4" s="269" customFormat="1">
      <c r="D3479" s="270"/>
    </row>
    <row r="3480" spans="4:4" s="269" customFormat="1">
      <c r="D3480" s="270"/>
    </row>
    <row r="3481" spans="4:4" s="269" customFormat="1">
      <c r="D3481" s="270"/>
    </row>
    <row r="3482" spans="4:4" s="269" customFormat="1">
      <c r="D3482" s="270"/>
    </row>
    <row r="3483" spans="4:4" s="269" customFormat="1">
      <c r="D3483" s="270"/>
    </row>
    <row r="3484" spans="4:4" s="269" customFormat="1">
      <c r="D3484" s="270"/>
    </row>
    <row r="3485" spans="4:4" s="269" customFormat="1">
      <c r="D3485" s="270"/>
    </row>
    <row r="3486" spans="4:4" s="269" customFormat="1">
      <c r="D3486" s="270"/>
    </row>
    <row r="3487" spans="4:4" s="269" customFormat="1">
      <c r="D3487" s="270"/>
    </row>
    <row r="3488" spans="4:4" s="269" customFormat="1">
      <c r="D3488" s="270"/>
    </row>
    <row r="3489" spans="4:4" s="269" customFormat="1">
      <c r="D3489" s="270"/>
    </row>
    <row r="3490" spans="4:4" s="269" customFormat="1">
      <c r="D3490" s="270"/>
    </row>
    <row r="3491" spans="4:4" s="269" customFormat="1">
      <c r="D3491" s="270"/>
    </row>
    <row r="3492" spans="4:4" s="269" customFormat="1">
      <c r="D3492" s="270"/>
    </row>
    <row r="3493" spans="4:4" s="269" customFormat="1">
      <c r="D3493" s="270"/>
    </row>
    <row r="3494" spans="4:4" s="269" customFormat="1">
      <c r="D3494" s="270"/>
    </row>
    <row r="3495" spans="4:4" s="269" customFormat="1">
      <c r="D3495" s="270"/>
    </row>
    <row r="3496" spans="4:4" s="269" customFormat="1">
      <c r="D3496" s="270"/>
    </row>
    <row r="3497" spans="4:4" s="269" customFormat="1">
      <c r="D3497" s="270"/>
    </row>
    <row r="3498" spans="4:4" s="269" customFormat="1">
      <c r="D3498" s="270"/>
    </row>
    <row r="3499" spans="4:4" s="269" customFormat="1">
      <c r="D3499" s="270"/>
    </row>
    <row r="3500" spans="4:4" s="269" customFormat="1">
      <c r="D3500" s="270"/>
    </row>
    <row r="3501" spans="4:4" s="269" customFormat="1">
      <c r="D3501" s="270"/>
    </row>
    <row r="3502" spans="4:4" s="269" customFormat="1">
      <c r="D3502" s="270"/>
    </row>
    <row r="3503" spans="4:4" s="269" customFormat="1">
      <c r="D3503" s="270"/>
    </row>
    <row r="3504" spans="4:4" s="269" customFormat="1">
      <c r="D3504" s="270"/>
    </row>
    <row r="3505" spans="4:4" s="269" customFormat="1">
      <c r="D3505" s="270"/>
    </row>
    <row r="3506" spans="4:4" s="269" customFormat="1">
      <c r="D3506" s="270"/>
    </row>
    <row r="3507" spans="4:4" s="269" customFormat="1">
      <c r="D3507" s="270"/>
    </row>
    <row r="3508" spans="4:4" s="269" customFormat="1">
      <c r="D3508" s="270"/>
    </row>
    <row r="3509" spans="4:4" s="269" customFormat="1">
      <c r="D3509" s="270"/>
    </row>
    <row r="3510" spans="4:4" s="269" customFormat="1">
      <c r="D3510" s="270"/>
    </row>
    <row r="3511" spans="4:4" s="269" customFormat="1">
      <c r="D3511" s="270"/>
    </row>
    <row r="3512" spans="4:4" s="269" customFormat="1">
      <c r="D3512" s="270"/>
    </row>
    <row r="3513" spans="4:4" s="269" customFormat="1">
      <c r="D3513" s="270"/>
    </row>
    <row r="3514" spans="4:4" s="269" customFormat="1">
      <c r="D3514" s="270"/>
    </row>
    <row r="3515" spans="4:4" s="269" customFormat="1">
      <c r="D3515" s="270"/>
    </row>
    <row r="3516" spans="4:4" s="269" customFormat="1">
      <c r="D3516" s="270"/>
    </row>
    <row r="3517" spans="4:4" s="269" customFormat="1">
      <c r="D3517" s="270"/>
    </row>
    <row r="3518" spans="4:4" s="269" customFormat="1">
      <c r="D3518" s="270"/>
    </row>
    <row r="3519" spans="4:4" s="269" customFormat="1">
      <c r="D3519" s="270"/>
    </row>
    <row r="3520" spans="4:4" s="269" customFormat="1">
      <c r="D3520" s="270"/>
    </row>
    <row r="3521" spans="4:4" s="269" customFormat="1">
      <c r="D3521" s="270"/>
    </row>
    <row r="3522" spans="4:4" s="269" customFormat="1">
      <c r="D3522" s="270"/>
    </row>
    <row r="3523" spans="4:4" s="269" customFormat="1">
      <c r="D3523" s="270"/>
    </row>
    <row r="3524" spans="4:4" s="269" customFormat="1">
      <c r="D3524" s="270"/>
    </row>
    <row r="3525" spans="4:4" s="269" customFormat="1">
      <c r="D3525" s="270"/>
    </row>
    <row r="3526" spans="4:4" s="269" customFormat="1">
      <c r="D3526" s="270"/>
    </row>
    <row r="3527" spans="4:4" s="269" customFormat="1">
      <c r="D3527" s="270"/>
    </row>
    <row r="3528" spans="4:4" s="269" customFormat="1">
      <c r="D3528" s="270"/>
    </row>
    <row r="3529" spans="4:4" s="269" customFormat="1">
      <c r="D3529" s="270"/>
    </row>
    <row r="3530" spans="4:4" s="269" customFormat="1">
      <c r="D3530" s="270"/>
    </row>
    <row r="3531" spans="4:4" s="269" customFormat="1">
      <c r="D3531" s="270"/>
    </row>
    <row r="3532" spans="4:4" s="269" customFormat="1">
      <c r="D3532" s="270"/>
    </row>
    <row r="3533" spans="4:4" s="269" customFormat="1">
      <c r="D3533" s="270"/>
    </row>
    <row r="3534" spans="4:4" s="269" customFormat="1">
      <c r="D3534" s="270"/>
    </row>
    <row r="3535" spans="4:4" s="269" customFormat="1">
      <c r="D3535" s="270"/>
    </row>
    <row r="3536" spans="4:4" s="269" customFormat="1">
      <c r="D3536" s="270"/>
    </row>
    <row r="3537" spans="4:4" s="269" customFormat="1">
      <c r="D3537" s="270"/>
    </row>
    <row r="3538" spans="4:4" s="269" customFormat="1">
      <c r="D3538" s="270"/>
    </row>
    <row r="3539" spans="4:4" s="269" customFormat="1">
      <c r="D3539" s="270"/>
    </row>
    <row r="3540" spans="4:4" s="269" customFormat="1">
      <c r="D3540" s="270"/>
    </row>
    <row r="3541" spans="4:4" s="269" customFormat="1">
      <c r="D3541" s="270"/>
    </row>
    <row r="3542" spans="4:4" s="269" customFormat="1">
      <c r="D3542" s="270"/>
    </row>
    <row r="3543" spans="4:4" s="269" customFormat="1">
      <c r="D3543" s="270"/>
    </row>
    <row r="3544" spans="4:4" s="269" customFormat="1">
      <c r="D3544" s="270"/>
    </row>
    <row r="3545" spans="4:4" s="269" customFormat="1">
      <c r="D3545" s="270"/>
    </row>
    <row r="3546" spans="4:4" s="269" customFormat="1">
      <c r="D3546" s="270"/>
    </row>
    <row r="3547" spans="4:4" s="269" customFormat="1">
      <c r="D3547" s="270"/>
    </row>
    <row r="3548" spans="4:4" s="269" customFormat="1">
      <c r="D3548" s="270"/>
    </row>
    <row r="3549" spans="4:4" s="269" customFormat="1">
      <c r="D3549" s="270"/>
    </row>
    <row r="3550" spans="4:4" s="269" customFormat="1">
      <c r="D3550" s="270"/>
    </row>
    <row r="3551" spans="4:4" s="269" customFormat="1">
      <c r="D3551" s="270"/>
    </row>
    <row r="3552" spans="4:4" s="269" customFormat="1">
      <c r="D3552" s="270"/>
    </row>
    <row r="3553" spans="4:4" s="269" customFormat="1">
      <c r="D3553" s="270"/>
    </row>
    <row r="3554" spans="4:4" s="269" customFormat="1">
      <c r="D3554" s="270"/>
    </row>
    <row r="3555" spans="4:4" s="269" customFormat="1">
      <c r="D3555" s="270"/>
    </row>
    <row r="3556" spans="4:4" s="269" customFormat="1">
      <c r="D3556" s="270"/>
    </row>
    <row r="3557" spans="4:4" s="269" customFormat="1">
      <c r="D3557" s="270"/>
    </row>
    <row r="3558" spans="4:4" s="269" customFormat="1">
      <c r="D3558" s="270"/>
    </row>
    <row r="3559" spans="4:4" s="269" customFormat="1">
      <c r="D3559" s="270"/>
    </row>
    <row r="3560" spans="4:4" s="269" customFormat="1">
      <c r="D3560" s="270"/>
    </row>
    <row r="3561" spans="4:4" s="269" customFormat="1">
      <c r="D3561" s="270"/>
    </row>
    <row r="3562" spans="4:4" s="269" customFormat="1">
      <c r="D3562" s="270"/>
    </row>
    <row r="3563" spans="4:4" s="269" customFormat="1">
      <c r="D3563" s="270"/>
    </row>
    <row r="3564" spans="4:4" s="269" customFormat="1">
      <c r="D3564" s="270"/>
    </row>
    <row r="3565" spans="4:4" s="269" customFormat="1">
      <c r="D3565" s="270"/>
    </row>
    <row r="3566" spans="4:4" s="269" customFormat="1">
      <c r="D3566" s="270"/>
    </row>
    <row r="3567" spans="4:4" s="269" customFormat="1">
      <c r="D3567" s="270"/>
    </row>
    <row r="3568" spans="4:4" s="269" customFormat="1">
      <c r="D3568" s="270"/>
    </row>
    <row r="3569" spans="4:4" s="269" customFormat="1">
      <c r="D3569" s="270"/>
    </row>
    <row r="3570" spans="4:4" s="269" customFormat="1">
      <c r="D3570" s="270"/>
    </row>
    <row r="3571" spans="4:4" s="269" customFormat="1">
      <c r="D3571" s="270"/>
    </row>
    <row r="3572" spans="4:4" s="269" customFormat="1">
      <c r="D3572" s="270"/>
    </row>
    <row r="3573" spans="4:4" s="269" customFormat="1">
      <c r="D3573" s="270"/>
    </row>
    <row r="3574" spans="4:4" s="269" customFormat="1">
      <c r="D3574" s="270"/>
    </row>
    <row r="3575" spans="4:4" s="269" customFormat="1">
      <c r="D3575" s="270"/>
    </row>
    <row r="3576" spans="4:4" s="269" customFormat="1">
      <c r="D3576" s="270"/>
    </row>
    <row r="3577" spans="4:4" s="269" customFormat="1">
      <c r="D3577" s="270"/>
    </row>
    <row r="3578" spans="4:4" s="269" customFormat="1">
      <c r="D3578" s="270"/>
    </row>
    <row r="3579" spans="4:4" s="269" customFormat="1">
      <c r="D3579" s="270"/>
    </row>
    <row r="3580" spans="4:4" s="269" customFormat="1">
      <c r="D3580" s="270"/>
    </row>
    <row r="3581" spans="4:4" s="269" customFormat="1">
      <c r="D3581" s="270"/>
    </row>
    <row r="3582" spans="4:4" s="269" customFormat="1">
      <c r="D3582" s="270"/>
    </row>
    <row r="3583" spans="4:4" s="269" customFormat="1">
      <c r="D3583" s="270"/>
    </row>
    <row r="3584" spans="4:4" s="269" customFormat="1">
      <c r="D3584" s="270"/>
    </row>
    <row r="3585" spans="4:4" s="269" customFormat="1">
      <c r="D3585" s="270"/>
    </row>
    <row r="3586" spans="4:4" s="269" customFormat="1">
      <c r="D3586" s="270"/>
    </row>
    <row r="3587" spans="4:4" s="269" customFormat="1">
      <c r="D3587" s="270"/>
    </row>
    <row r="3588" spans="4:4" s="269" customFormat="1">
      <c r="D3588" s="270"/>
    </row>
    <row r="3589" spans="4:4" s="269" customFormat="1">
      <c r="D3589" s="270"/>
    </row>
    <row r="3590" spans="4:4" s="269" customFormat="1">
      <c r="D3590" s="270"/>
    </row>
    <row r="3591" spans="4:4" s="269" customFormat="1">
      <c r="D3591" s="270"/>
    </row>
    <row r="3592" spans="4:4" s="269" customFormat="1">
      <c r="D3592" s="270"/>
    </row>
    <row r="3593" spans="4:4" s="269" customFormat="1">
      <c r="D3593" s="270"/>
    </row>
    <row r="3594" spans="4:4" s="269" customFormat="1">
      <c r="D3594" s="270"/>
    </row>
    <row r="3595" spans="4:4" s="269" customFormat="1">
      <c r="D3595" s="270"/>
    </row>
    <row r="3596" spans="4:4" s="269" customFormat="1">
      <c r="D3596" s="270"/>
    </row>
    <row r="3597" spans="4:4" s="269" customFormat="1">
      <c r="D3597" s="270"/>
    </row>
    <row r="3598" spans="4:4" s="269" customFormat="1">
      <c r="D3598" s="270"/>
    </row>
    <row r="3599" spans="4:4" s="269" customFormat="1">
      <c r="D3599" s="270"/>
    </row>
    <row r="3600" spans="4:4" s="269" customFormat="1">
      <c r="D3600" s="270"/>
    </row>
    <row r="3601" spans="4:4" s="269" customFormat="1">
      <c r="D3601" s="270"/>
    </row>
    <row r="3602" spans="4:4" s="269" customFormat="1">
      <c r="D3602" s="270"/>
    </row>
    <row r="3603" spans="4:4" s="269" customFormat="1">
      <c r="D3603" s="270"/>
    </row>
    <row r="3604" spans="4:4" s="269" customFormat="1">
      <c r="D3604" s="270"/>
    </row>
    <row r="3605" spans="4:4" s="269" customFormat="1">
      <c r="D3605" s="270"/>
    </row>
    <row r="3606" spans="4:4" s="269" customFormat="1">
      <c r="D3606" s="270"/>
    </row>
    <row r="3607" spans="4:4" s="269" customFormat="1">
      <c r="D3607" s="270"/>
    </row>
    <row r="3608" spans="4:4" s="269" customFormat="1">
      <c r="D3608" s="270"/>
    </row>
    <row r="3609" spans="4:4" s="269" customFormat="1">
      <c r="D3609" s="270"/>
    </row>
    <row r="3610" spans="4:4" s="269" customFormat="1">
      <c r="D3610" s="270"/>
    </row>
    <row r="3611" spans="4:4" s="269" customFormat="1">
      <c r="D3611" s="270"/>
    </row>
    <row r="3612" spans="4:4" s="269" customFormat="1">
      <c r="D3612" s="270"/>
    </row>
    <row r="3613" spans="4:4" s="269" customFormat="1">
      <c r="D3613" s="270"/>
    </row>
    <row r="3614" spans="4:4" s="269" customFormat="1">
      <c r="D3614" s="270"/>
    </row>
    <row r="3615" spans="4:4" s="269" customFormat="1">
      <c r="D3615" s="270"/>
    </row>
    <row r="3616" spans="4:4" s="269" customFormat="1">
      <c r="D3616" s="270"/>
    </row>
    <row r="3617" spans="4:4" s="269" customFormat="1">
      <c r="D3617" s="270"/>
    </row>
    <row r="3618" spans="4:4" s="269" customFormat="1">
      <c r="D3618" s="270"/>
    </row>
    <row r="3619" spans="4:4" s="269" customFormat="1">
      <c r="D3619" s="270"/>
    </row>
    <row r="3620" spans="4:4" s="269" customFormat="1">
      <c r="D3620" s="270"/>
    </row>
    <row r="3621" spans="4:4" s="269" customFormat="1">
      <c r="D3621" s="270"/>
    </row>
    <row r="3622" spans="4:4" s="269" customFormat="1">
      <c r="D3622" s="270"/>
    </row>
    <row r="3623" spans="4:4" s="269" customFormat="1">
      <c r="D3623" s="270"/>
    </row>
    <row r="3624" spans="4:4" s="269" customFormat="1">
      <c r="D3624" s="270"/>
    </row>
    <row r="3625" spans="4:4" s="269" customFormat="1">
      <c r="D3625" s="270"/>
    </row>
    <row r="3626" spans="4:4" s="269" customFormat="1">
      <c r="D3626" s="270"/>
    </row>
    <row r="3627" spans="4:4" s="269" customFormat="1">
      <c r="D3627" s="270"/>
    </row>
    <row r="3628" spans="4:4" s="269" customFormat="1">
      <c r="D3628" s="270"/>
    </row>
    <row r="3629" spans="4:4" s="269" customFormat="1">
      <c r="D3629" s="270"/>
    </row>
    <row r="3630" spans="4:4" s="269" customFormat="1">
      <c r="D3630" s="270"/>
    </row>
    <row r="3631" spans="4:4" s="269" customFormat="1">
      <c r="D3631" s="270"/>
    </row>
    <row r="3632" spans="4:4" s="269" customFormat="1">
      <c r="D3632" s="270"/>
    </row>
    <row r="3633" spans="4:4" s="269" customFormat="1">
      <c r="D3633" s="270"/>
    </row>
    <row r="3634" spans="4:4" s="269" customFormat="1">
      <c r="D3634" s="270"/>
    </row>
    <row r="3635" spans="4:4" s="269" customFormat="1">
      <c r="D3635" s="270"/>
    </row>
    <row r="3636" spans="4:4" s="269" customFormat="1">
      <c r="D3636" s="270"/>
    </row>
    <row r="3637" spans="4:4" s="269" customFormat="1">
      <c r="D3637" s="270"/>
    </row>
    <row r="3638" spans="4:4" s="269" customFormat="1">
      <c r="D3638" s="270"/>
    </row>
    <row r="3639" spans="4:4" s="269" customFormat="1">
      <c r="D3639" s="270"/>
    </row>
    <row r="3640" spans="4:4" s="269" customFormat="1">
      <c r="D3640" s="270"/>
    </row>
    <row r="3641" spans="4:4" s="269" customFormat="1">
      <c r="D3641" s="270"/>
    </row>
    <row r="3642" spans="4:4" s="269" customFormat="1">
      <c r="D3642" s="270"/>
    </row>
    <row r="3643" spans="4:4" s="269" customFormat="1">
      <c r="D3643" s="270"/>
    </row>
    <row r="3644" spans="4:4" s="269" customFormat="1">
      <c r="D3644" s="270"/>
    </row>
    <row r="3645" spans="4:4" s="269" customFormat="1">
      <c r="D3645" s="270"/>
    </row>
    <row r="3646" spans="4:4" s="269" customFormat="1">
      <c r="D3646" s="270"/>
    </row>
    <row r="3647" spans="4:4" s="269" customFormat="1">
      <c r="D3647" s="270"/>
    </row>
    <row r="3648" spans="4:4" s="269" customFormat="1">
      <c r="D3648" s="270"/>
    </row>
    <row r="3649" spans="4:4" s="269" customFormat="1">
      <c r="D3649" s="270"/>
    </row>
    <row r="3650" spans="4:4" s="269" customFormat="1">
      <c r="D3650" s="270"/>
    </row>
    <row r="3651" spans="4:4" s="269" customFormat="1">
      <c r="D3651" s="270"/>
    </row>
    <row r="3652" spans="4:4" s="269" customFormat="1">
      <c r="D3652" s="270"/>
    </row>
    <row r="3653" spans="4:4" s="269" customFormat="1">
      <c r="D3653" s="270"/>
    </row>
    <row r="3654" spans="4:4" s="269" customFormat="1">
      <c r="D3654" s="270"/>
    </row>
    <row r="3655" spans="4:4" s="269" customFormat="1">
      <c r="D3655" s="270"/>
    </row>
    <row r="3656" spans="4:4" s="269" customFormat="1">
      <c r="D3656" s="270"/>
    </row>
    <row r="3657" spans="4:4" s="269" customFormat="1">
      <c r="D3657" s="270"/>
    </row>
    <row r="3658" spans="4:4" s="269" customFormat="1">
      <c r="D3658" s="270"/>
    </row>
    <row r="3659" spans="4:4" s="269" customFormat="1">
      <c r="D3659" s="270"/>
    </row>
    <row r="3660" spans="4:4" s="269" customFormat="1">
      <c r="D3660" s="270"/>
    </row>
    <row r="3661" spans="4:4" s="269" customFormat="1">
      <c r="D3661" s="270"/>
    </row>
    <row r="3662" spans="4:4" s="269" customFormat="1">
      <c r="D3662" s="270"/>
    </row>
    <row r="3663" spans="4:4" s="269" customFormat="1">
      <c r="D3663" s="270"/>
    </row>
    <row r="3664" spans="4:4" s="269" customFormat="1">
      <c r="D3664" s="270"/>
    </row>
    <row r="3665" spans="4:4" s="269" customFormat="1">
      <c r="D3665" s="270"/>
    </row>
    <row r="3666" spans="4:4" s="269" customFormat="1">
      <c r="D3666" s="270"/>
    </row>
    <row r="3667" spans="4:4" s="269" customFormat="1">
      <c r="D3667" s="270"/>
    </row>
    <row r="3668" spans="4:4" s="269" customFormat="1">
      <c r="D3668" s="270"/>
    </row>
    <row r="3669" spans="4:4" s="269" customFormat="1">
      <c r="D3669" s="270"/>
    </row>
    <row r="3670" spans="4:4" s="269" customFormat="1">
      <c r="D3670" s="270"/>
    </row>
    <row r="3671" spans="4:4" s="269" customFormat="1">
      <c r="D3671" s="270"/>
    </row>
    <row r="3672" spans="4:4" s="269" customFormat="1">
      <c r="D3672" s="270"/>
    </row>
    <row r="3673" spans="4:4" s="269" customFormat="1">
      <c r="D3673" s="270"/>
    </row>
    <row r="3674" spans="4:4" s="269" customFormat="1">
      <c r="D3674" s="270"/>
    </row>
    <row r="3675" spans="4:4" s="269" customFormat="1">
      <c r="D3675" s="270"/>
    </row>
    <row r="3676" spans="4:4" s="269" customFormat="1">
      <c r="D3676" s="270"/>
    </row>
    <row r="3677" spans="4:4" s="269" customFormat="1">
      <c r="D3677" s="270"/>
    </row>
    <row r="3678" spans="4:4" s="269" customFormat="1">
      <c r="D3678" s="270"/>
    </row>
    <row r="3679" spans="4:4" s="269" customFormat="1">
      <c r="D3679" s="270"/>
    </row>
    <row r="3680" spans="4:4" s="269" customFormat="1">
      <c r="D3680" s="270"/>
    </row>
    <row r="3681" spans="4:4" s="269" customFormat="1">
      <c r="D3681" s="270"/>
    </row>
    <row r="3682" spans="4:4" s="269" customFormat="1">
      <c r="D3682" s="270"/>
    </row>
    <row r="3683" spans="4:4" s="269" customFormat="1">
      <c r="D3683" s="270"/>
    </row>
    <row r="3684" spans="4:4" s="269" customFormat="1">
      <c r="D3684" s="270"/>
    </row>
    <row r="3685" spans="4:4" s="269" customFormat="1">
      <c r="D3685" s="270"/>
    </row>
    <row r="3686" spans="4:4" s="269" customFormat="1">
      <c r="D3686" s="270"/>
    </row>
    <row r="3687" spans="4:4" s="269" customFormat="1">
      <c r="D3687" s="270"/>
    </row>
    <row r="3688" spans="4:4" s="269" customFormat="1">
      <c r="D3688" s="270"/>
    </row>
    <row r="3689" spans="4:4" s="269" customFormat="1">
      <c r="D3689" s="270"/>
    </row>
    <row r="3690" spans="4:4" s="269" customFormat="1">
      <c r="D3690" s="270"/>
    </row>
    <row r="3691" spans="4:4" s="269" customFormat="1">
      <c r="D3691" s="270"/>
    </row>
    <row r="3692" spans="4:4" s="269" customFormat="1">
      <c r="D3692" s="270"/>
    </row>
    <row r="3693" spans="4:4" s="269" customFormat="1">
      <c r="D3693" s="270"/>
    </row>
    <row r="3694" spans="4:4" s="269" customFormat="1">
      <c r="D3694" s="270"/>
    </row>
    <row r="3695" spans="4:4" s="269" customFormat="1">
      <c r="D3695" s="270"/>
    </row>
    <row r="3696" spans="4:4" s="269" customFormat="1">
      <c r="D3696" s="270"/>
    </row>
    <row r="3697" spans="4:4" s="269" customFormat="1">
      <c r="D3697" s="270"/>
    </row>
    <row r="3698" spans="4:4" s="269" customFormat="1">
      <c r="D3698" s="270"/>
    </row>
    <row r="3699" spans="4:4" s="269" customFormat="1">
      <c r="D3699" s="270"/>
    </row>
    <row r="3700" spans="4:4" s="269" customFormat="1">
      <c r="D3700" s="270"/>
    </row>
    <row r="3701" spans="4:4" s="269" customFormat="1">
      <c r="D3701" s="270"/>
    </row>
    <row r="3702" spans="4:4" s="269" customFormat="1">
      <c r="D3702" s="270"/>
    </row>
    <row r="3703" spans="4:4" s="269" customFormat="1">
      <c r="D3703" s="270"/>
    </row>
    <row r="3704" spans="4:4" s="269" customFormat="1">
      <c r="D3704" s="270"/>
    </row>
    <row r="3705" spans="4:4" s="269" customFormat="1">
      <c r="D3705" s="270"/>
    </row>
    <row r="3706" spans="4:4" s="269" customFormat="1">
      <c r="D3706" s="270"/>
    </row>
    <row r="3707" spans="4:4" s="269" customFormat="1">
      <c r="D3707" s="270"/>
    </row>
    <row r="3708" spans="4:4" s="269" customFormat="1">
      <c r="D3708" s="270"/>
    </row>
    <row r="3709" spans="4:4" s="269" customFormat="1">
      <c r="D3709" s="270"/>
    </row>
    <row r="3710" spans="4:4" s="269" customFormat="1">
      <c r="D3710" s="270"/>
    </row>
    <row r="3711" spans="4:4" s="269" customFormat="1">
      <c r="D3711" s="270"/>
    </row>
    <row r="3712" spans="4:4" s="269" customFormat="1">
      <c r="D3712" s="270"/>
    </row>
    <row r="3713" spans="4:4" s="269" customFormat="1">
      <c r="D3713" s="270"/>
    </row>
    <row r="3714" spans="4:4" s="269" customFormat="1">
      <c r="D3714" s="270"/>
    </row>
    <row r="3715" spans="4:4" s="269" customFormat="1">
      <c r="D3715" s="270"/>
    </row>
    <row r="3716" spans="4:4" s="269" customFormat="1">
      <c r="D3716" s="270"/>
    </row>
    <row r="3717" spans="4:4" s="269" customFormat="1">
      <c r="D3717" s="270"/>
    </row>
    <row r="3718" spans="4:4" s="269" customFormat="1">
      <c r="D3718" s="270"/>
    </row>
    <row r="3719" spans="4:4" s="269" customFormat="1">
      <c r="D3719" s="270"/>
    </row>
    <row r="3720" spans="4:4" s="269" customFormat="1">
      <c r="D3720" s="270"/>
    </row>
    <row r="3721" spans="4:4" s="269" customFormat="1">
      <c r="D3721" s="270"/>
    </row>
    <row r="3722" spans="4:4" s="269" customFormat="1">
      <c r="D3722" s="270"/>
    </row>
    <row r="3723" spans="4:4" s="269" customFormat="1">
      <c r="D3723" s="270"/>
    </row>
    <row r="3724" spans="4:4" s="269" customFormat="1">
      <c r="D3724" s="270"/>
    </row>
    <row r="3725" spans="4:4" s="269" customFormat="1">
      <c r="D3725" s="270"/>
    </row>
    <row r="3726" spans="4:4" s="269" customFormat="1">
      <c r="D3726" s="270"/>
    </row>
    <row r="3727" spans="4:4" s="269" customFormat="1">
      <c r="D3727" s="270"/>
    </row>
    <row r="3728" spans="4:4" s="269" customFormat="1">
      <c r="D3728" s="270"/>
    </row>
    <row r="3729" spans="4:4" s="269" customFormat="1">
      <c r="D3729" s="270"/>
    </row>
    <row r="3730" spans="4:4" s="269" customFormat="1">
      <c r="D3730" s="270"/>
    </row>
    <row r="3731" spans="4:4" s="269" customFormat="1">
      <c r="D3731" s="270"/>
    </row>
    <row r="3732" spans="4:4" s="269" customFormat="1">
      <c r="D3732" s="270"/>
    </row>
    <row r="3733" spans="4:4" s="269" customFormat="1">
      <c r="D3733" s="270"/>
    </row>
    <row r="3734" spans="4:4" s="269" customFormat="1">
      <c r="D3734" s="270"/>
    </row>
    <row r="3735" spans="4:4" s="269" customFormat="1">
      <c r="D3735" s="270"/>
    </row>
    <row r="3736" spans="4:4" s="269" customFormat="1">
      <c r="D3736" s="270"/>
    </row>
    <row r="3737" spans="4:4" s="269" customFormat="1">
      <c r="D3737" s="270"/>
    </row>
    <row r="3738" spans="4:4" s="269" customFormat="1">
      <c r="D3738" s="270"/>
    </row>
    <row r="3739" spans="4:4" s="269" customFormat="1">
      <c r="D3739" s="270"/>
    </row>
    <row r="3740" spans="4:4" s="269" customFormat="1">
      <c r="D3740" s="270"/>
    </row>
    <row r="3741" spans="4:4" s="269" customFormat="1">
      <c r="D3741" s="270"/>
    </row>
    <row r="3742" spans="4:4" s="269" customFormat="1">
      <c r="D3742" s="270"/>
    </row>
    <row r="3743" spans="4:4" s="269" customFormat="1">
      <c r="D3743" s="270"/>
    </row>
    <row r="3744" spans="4:4" s="269" customFormat="1">
      <c r="D3744" s="270"/>
    </row>
    <row r="3745" spans="4:4" s="269" customFormat="1">
      <c r="D3745" s="270"/>
    </row>
    <row r="3746" spans="4:4" s="269" customFormat="1">
      <c r="D3746" s="270"/>
    </row>
    <row r="3747" spans="4:4" s="269" customFormat="1">
      <c r="D3747" s="270"/>
    </row>
    <row r="3748" spans="4:4" s="269" customFormat="1">
      <c r="D3748" s="270"/>
    </row>
    <row r="3749" spans="4:4" s="269" customFormat="1">
      <c r="D3749" s="270"/>
    </row>
    <row r="3750" spans="4:4" s="269" customFormat="1">
      <c r="D3750" s="270"/>
    </row>
    <row r="3751" spans="4:4" s="269" customFormat="1">
      <c r="D3751" s="270"/>
    </row>
    <row r="3752" spans="4:4" s="269" customFormat="1">
      <c r="D3752" s="270"/>
    </row>
    <row r="3753" spans="4:4" s="269" customFormat="1">
      <c r="D3753" s="270"/>
    </row>
    <row r="3754" spans="4:4" s="269" customFormat="1">
      <c r="D3754" s="270"/>
    </row>
    <row r="3755" spans="4:4" s="269" customFormat="1">
      <c r="D3755" s="270"/>
    </row>
    <row r="3756" spans="4:4" s="269" customFormat="1">
      <c r="D3756" s="270"/>
    </row>
    <row r="3757" spans="4:4" s="269" customFormat="1">
      <c r="D3757" s="270"/>
    </row>
    <row r="3758" spans="4:4" s="269" customFormat="1">
      <c r="D3758" s="270"/>
    </row>
    <row r="3759" spans="4:4" s="269" customFormat="1">
      <c r="D3759" s="270"/>
    </row>
    <row r="3760" spans="4:4" s="269" customFormat="1">
      <c r="D3760" s="270"/>
    </row>
    <row r="3761" spans="4:4" s="269" customFormat="1">
      <c r="D3761" s="270"/>
    </row>
    <row r="3762" spans="4:4" s="269" customFormat="1">
      <c r="D3762" s="270"/>
    </row>
    <row r="3763" spans="4:4" s="269" customFormat="1">
      <c r="D3763" s="270"/>
    </row>
    <row r="3764" spans="4:4" s="269" customFormat="1">
      <c r="D3764" s="270"/>
    </row>
    <row r="3765" spans="4:4" s="269" customFormat="1">
      <c r="D3765" s="270"/>
    </row>
    <row r="3766" spans="4:4" s="269" customFormat="1">
      <c r="D3766" s="270"/>
    </row>
    <row r="3767" spans="4:4" s="269" customFormat="1">
      <c r="D3767" s="270"/>
    </row>
    <row r="3768" spans="4:4" s="269" customFormat="1">
      <c r="D3768" s="270"/>
    </row>
    <row r="3769" spans="4:4" s="269" customFormat="1">
      <c r="D3769" s="270"/>
    </row>
    <row r="3770" spans="4:4" s="269" customFormat="1">
      <c r="D3770" s="270"/>
    </row>
    <row r="3771" spans="4:4" s="269" customFormat="1">
      <c r="D3771" s="270"/>
    </row>
    <row r="3772" spans="4:4" s="269" customFormat="1">
      <c r="D3772" s="270"/>
    </row>
    <row r="3773" spans="4:4" s="269" customFormat="1">
      <c r="D3773" s="270"/>
    </row>
    <row r="3774" spans="4:4" s="269" customFormat="1">
      <c r="D3774" s="270"/>
    </row>
    <row r="3775" spans="4:4" s="269" customFormat="1">
      <c r="D3775" s="270"/>
    </row>
    <row r="3776" spans="4:4" s="269" customFormat="1">
      <c r="D3776" s="270"/>
    </row>
    <row r="3777" spans="4:4" s="269" customFormat="1">
      <c r="D3777" s="270"/>
    </row>
    <row r="3778" spans="4:4" s="269" customFormat="1">
      <c r="D3778" s="270"/>
    </row>
    <row r="3779" spans="4:4" s="269" customFormat="1">
      <c r="D3779" s="270"/>
    </row>
    <row r="3780" spans="4:4" s="269" customFormat="1">
      <c r="D3780" s="270"/>
    </row>
    <row r="3781" spans="4:4" s="269" customFormat="1">
      <c r="D3781" s="270"/>
    </row>
    <row r="3782" spans="4:4" s="269" customFormat="1">
      <c r="D3782" s="270"/>
    </row>
    <row r="3783" spans="4:4" s="269" customFormat="1">
      <c r="D3783" s="270"/>
    </row>
    <row r="3784" spans="4:4" s="269" customFormat="1">
      <c r="D3784" s="270"/>
    </row>
    <row r="3785" spans="4:4" s="269" customFormat="1">
      <c r="D3785" s="270"/>
    </row>
    <row r="3786" spans="4:4" s="269" customFormat="1">
      <c r="D3786" s="270"/>
    </row>
    <row r="3787" spans="4:4" s="269" customFormat="1">
      <c r="D3787" s="270"/>
    </row>
    <row r="3788" spans="4:4" s="269" customFormat="1">
      <c r="D3788" s="270"/>
    </row>
    <row r="3789" spans="4:4" s="269" customFormat="1">
      <c r="D3789" s="270"/>
    </row>
    <row r="3790" spans="4:4" s="269" customFormat="1">
      <c r="D3790" s="270"/>
    </row>
    <row r="3791" spans="4:4" s="269" customFormat="1">
      <c r="D3791" s="270"/>
    </row>
    <row r="3792" spans="4:4" s="269" customFormat="1">
      <c r="D3792" s="270"/>
    </row>
    <row r="3793" spans="4:4" s="269" customFormat="1">
      <c r="D3793" s="270"/>
    </row>
    <row r="3794" spans="4:4" s="269" customFormat="1">
      <c r="D3794" s="270"/>
    </row>
    <row r="3795" spans="4:4" s="269" customFormat="1">
      <c r="D3795" s="270"/>
    </row>
    <row r="3796" spans="4:4" s="269" customFormat="1">
      <c r="D3796" s="270"/>
    </row>
    <row r="3797" spans="4:4" s="269" customFormat="1">
      <c r="D3797" s="270"/>
    </row>
    <row r="3798" spans="4:4" s="269" customFormat="1">
      <c r="D3798" s="270"/>
    </row>
    <row r="3799" spans="4:4" s="269" customFormat="1">
      <c r="D3799" s="270"/>
    </row>
    <row r="3800" spans="4:4" s="269" customFormat="1">
      <c r="D3800" s="270"/>
    </row>
    <row r="3801" spans="4:4" s="269" customFormat="1">
      <c r="D3801" s="270"/>
    </row>
    <row r="3802" spans="4:4" s="269" customFormat="1">
      <c r="D3802" s="270"/>
    </row>
    <row r="3803" spans="4:4" s="269" customFormat="1">
      <c r="D3803" s="270"/>
    </row>
    <row r="3804" spans="4:4" s="269" customFormat="1">
      <c r="D3804" s="270"/>
    </row>
    <row r="3805" spans="4:4" s="269" customFormat="1">
      <c r="D3805" s="270"/>
    </row>
    <row r="3806" spans="4:4" s="269" customFormat="1">
      <c r="D3806" s="270"/>
    </row>
    <row r="3807" spans="4:4" s="269" customFormat="1">
      <c r="D3807" s="270"/>
    </row>
    <row r="3808" spans="4:4" s="269" customFormat="1">
      <c r="D3808" s="270"/>
    </row>
    <row r="3809" spans="4:4" s="269" customFormat="1">
      <c r="D3809" s="270"/>
    </row>
    <row r="3810" spans="4:4" s="269" customFormat="1">
      <c r="D3810" s="270"/>
    </row>
    <row r="3811" spans="4:4" s="269" customFormat="1">
      <c r="D3811" s="270"/>
    </row>
    <row r="3812" spans="4:4" s="269" customFormat="1">
      <c r="D3812" s="270"/>
    </row>
    <row r="3813" spans="4:4" s="269" customFormat="1">
      <c r="D3813" s="270"/>
    </row>
    <row r="3814" spans="4:4" s="269" customFormat="1">
      <c r="D3814" s="270"/>
    </row>
    <row r="3815" spans="4:4" s="269" customFormat="1">
      <c r="D3815" s="270"/>
    </row>
    <row r="3816" spans="4:4" s="269" customFormat="1">
      <c r="D3816" s="270"/>
    </row>
    <row r="3817" spans="4:4" s="269" customFormat="1">
      <c r="D3817" s="270"/>
    </row>
    <row r="3818" spans="4:4" s="269" customFormat="1">
      <c r="D3818" s="270"/>
    </row>
    <row r="3819" spans="4:4" s="269" customFormat="1">
      <c r="D3819" s="270"/>
    </row>
    <row r="3820" spans="4:4" s="269" customFormat="1">
      <c r="D3820" s="270"/>
    </row>
    <row r="3821" spans="4:4" s="269" customFormat="1">
      <c r="D3821" s="270"/>
    </row>
    <row r="3822" spans="4:4" s="269" customFormat="1">
      <c r="D3822" s="270"/>
    </row>
    <row r="3823" spans="4:4" s="269" customFormat="1">
      <c r="D3823" s="270"/>
    </row>
    <row r="3824" spans="4:4" s="269" customFormat="1">
      <c r="D3824" s="270"/>
    </row>
    <row r="3825" spans="4:4" s="269" customFormat="1">
      <c r="D3825" s="270"/>
    </row>
    <row r="3826" spans="4:4" s="269" customFormat="1">
      <c r="D3826" s="270"/>
    </row>
    <row r="3827" spans="4:4" s="269" customFormat="1">
      <c r="D3827" s="270"/>
    </row>
    <row r="3828" spans="4:4" s="269" customFormat="1">
      <c r="D3828" s="270"/>
    </row>
    <row r="3829" spans="4:4" s="269" customFormat="1">
      <c r="D3829" s="270"/>
    </row>
    <row r="3830" spans="4:4" s="269" customFormat="1">
      <c r="D3830" s="270"/>
    </row>
    <row r="3831" spans="4:4" s="269" customFormat="1">
      <c r="D3831" s="270"/>
    </row>
    <row r="3832" spans="4:4" s="269" customFormat="1">
      <c r="D3832" s="270"/>
    </row>
    <row r="3833" spans="4:4" s="269" customFormat="1">
      <c r="D3833" s="270"/>
    </row>
    <row r="3834" spans="4:4" s="269" customFormat="1">
      <c r="D3834" s="270"/>
    </row>
    <row r="3835" spans="4:4" s="269" customFormat="1">
      <c r="D3835" s="270"/>
    </row>
    <row r="3836" spans="4:4" s="269" customFormat="1">
      <c r="D3836" s="270"/>
    </row>
    <row r="3837" spans="4:4" s="269" customFormat="1">
      <c r="D3837" s="270"/>
    </row>
    <row r="3838" spans="4:4" s="269" customFormat="1">
      <c r="D3838" s="270"/>
    </row>
    <row r="3839" spans="4:4" s="269" customFormat="1">
      <c r="D3839" s="270"/>
    </row>
    <row r="3840" spans="4:4" s="269" customFormat="1">
      <c r="D3840" s="270"/>
    </row>
    <row r="3841" spans="4:4" s="269" customFormat="1">
      <c r="D3841" s="270"/>
    </row>
    <row r="3842" spans="4:4" s="269" customFormat="1">
      <c r="D3842" s="270"/>
    </row>
    <row r="3843" spans="4:4" s="269" customFormat="1">
      <c r="D3843" s="270"/>
    </row>
    <row r="3844" spans="4:4" s="269" customFormat="1">
      <c r="D3844" s="270"/>
    </row>
    <row r="3845" spans="4:4" s="269" customFormat="1">
      <c r="D3845" s="270"/>
    </row>
    <row r="3846" spans="4:4" s="269" customFormat="1">
      <c r="D3846" s="270"/>
    </row>
    <row r="3847" spans="4:4" s="269" customFormat="1">
      <c r="D3847" s="270"/>
    </row>
    <row r="3848" spans="4:4" s="269" customFormat="1">
      <c r="D3848" s="270"/>
    </row>
    <row r="3849" spans="4:4" s="269" customFormat="1">
      <c r="D3849" s="270"/>
    </row>
    <row r="3850" spans="4:4" s="269" customFormat="1">
      <c r="D3850" s="270"/>
    </row>
    <row r="3851" spans="4:4" s="269" customFormat="1">
      <c r="D3851" s="270"/>
    </row>
    <row r="3852" spans="4:4" s="269" customFormat="1">
      <c r="D3852" s="270"/>
    </row>
    <row r="3853" spans="4:4" s="269" customFormat="1">
      <c r="D3853" s="270"/>
    </row>
    <row r="3854" spans="4:4" s="269" customFormat="1">
      <c r="D3854" s="270"/>
    </row>
    <row r="3855" spans="4:4" s="269" customFormat="1">
      <c r="D3855" s="270"/>
    </row>
    <row r="3856" spans="4:4" s="269" customFormat="1">
      <c r="D3856" s="270"/>
    </row>
    <row r="3857" spans="4:4" s="269" customFormat="1">
      <c r="D3857" s="270"/>
    </row>
    <row r="3858" spans="4:4" s="269" customFormat="1">
      <c r="D3858" s="270"/>
    </row>
    <row r="3859" spans="4:4" s="269" customFormat="1">
      <c r="D3859" s="270"/>
    </row>
    <row r="3860" spans="4:4" s="269" customFormat="1">
      <c r="D3860" s="270"/>
    </row>
    <row r="3861" spans="4:4" s="269" customFormat="1">
      <c r="D3861" s="270"/>
    </row>
    <row r="3862" spans="4:4" s="269" customFormat="1">
      <c r="D3862" s="270"/>
    </row>
    <row r="3863" spans="4:4" s="269" customFormat="1">
      <c r="D3863" s="270"/>
    </row>
    <row r="3864" spans="4:4" s="269" customFormat="1">
      <c r="D3864" s="270"/>
    </row>
    <row r="3865" spans="4:4" s="269" customFormat="1">
      <c r="D3865" s="270"/>
    </row>
    <row r="3866" spans="4:4" s="269" customFormat="1">
      <c r="D3866" s="270"/>
    </row>
    <row r="3867" spans="4:4" s="269" customFormat="1">
      <c r="D3867" s="270"/>
    </row>
    <row r="3868" spans="4:4" s="269" customFormat="1">
      <c r="D3868" s="270"/>
    </row>
    <row r="3869" spans="4:4" s="269" customFormat="1">
      <c r="D3869" s="270"/>
    </row>
    <row r="3870" spans="4:4" s="269" customFormat="1">
      <c r="D3870" s="270"/>
    </row>
    <row r="3871" spans="4:4" s="269" customFormat="1">
      <c r="D3871" s="270"/>
    </row>
    <row r="3872" spans="4:4" s="269" customFormat="1">
      <c r="D3872" s="270"/>
    </row>
    <row r="3873" spans="4:4" s="269" customFormat="1">
      <c r="D3873" s="270"/>
    </row>
    <row r="3874" spans="4:4" s="269" customFormat="1">
      <c r="D3874" s="270"/>
    </row>
    <row r="3875" spans="4:4" s="269" customFormat="1">
      <c r="D3875" s="270"/>
    </row>
    <row r="3876" spans="4:4" s="269" customFormat="1">
      <c r="D3876" s="270"/>
    </row>
    <row r="3877" spans="4:4" s="269" customFormat="1">
      <c r="D3877" s="270"/>
    </row>
    <row r="3878" spans="4:4" s="269" customFormat="1">
      <c r="D3878" s="270"/>
    </row>
    <row r="3879" spans="4:4" s="269" customFormat="1">
      <c r="D3879" s="270"/>
    </row>
    <row r="3880" spans="4:4" s="269" customFormat="1">
      <c r="D3880" s="270"/>
    </row>
    <row r="3881" spans="4:4" s="269" customFormat="1">
      <c r="D3881" s="270"/>
    </row>
    <row r="3882" spans="4:4" s="269" customFormat="1">
      <c r="D3882" s="270"/>
    </row>
    <row r="3883" spans="4:4" s="269" customFormat="1">
      <c r="D3883" s="270"/>
    </row>
    <row r="3884" spans="4:4" s="269" customFormat="1">
      <c r="D3884" s="270"/>
    </row>
    <row r="3885" spans="4:4" s="269" customFormat="1">
      <c r="D3885" s="270"/>
    </row>
    <row r="3886" spans="4:4" s="269" customFormat="1">
      <c r="D3886" s="270"/>
    </row>
    <row r="3887" spans="4:4" s="269" customFormat="1">
      <c r="D3887" s="270"/>
    </row>
    <row r="3888" spans="4:4" s="269" customFormat="1">
      <c r="D3888" s="270"/>
    </row>
    <row r="3889" spans="4:4" s="269" customFormat="1">
      <c r="D3889" s="270"/>
    </row>
    <row r="3890" spans="4:4" s="269" customFormat="1">
      <c r="D3890" s="270"/>
    </row>
    <row r="3891" spans="4:4" s="269" customFormat="1">
      <c r="D3891" s="270"/>
    </row>
    <row r="3892" spans="4:4" s="269" customFormat="1">
      <c r="D3892" s="270"/>
    </row>
    <row r="3893" spans="4:4" s="269" customFormat="1">
      <c r="D3893" s="270"/>
    </row>
    <row r="3894" spans="4:4" s="269" customFormat="1">
      <c r="D3894" s="270"/>
    </row>
    <row r="3895" spans="4:4" s="269" customFormat="1">
      <c r="D3895" s="270"/>
    </row>
    <row r="3896" spans="4:4" s="269" customFormat="1">
      <c r="D3896" s="270"/>
    </row>
    <row r="3897" spans="4:4" s="269" customFormat="1">
      <c r="D3897" s="270"/>
    </row>
    <row r="3898" spans="4:4" s="269" customFormat="1">
      <c r="D3898" s="270"/>
    </row>
    <row r="3899" spans="4:4" s="269" customFormat="1">
      <c r="D3899" s="270"/>
    </row>
    <row r="3900" spans="4:4" s="269" customFormat="1">
      <c r="D3900" s="270"/>
    </row>
    <row r="3901" spans="4:4" s="269" customFormat="1">
      <c r="D3901" s="270"/>
    </row>
    <row r="3902" spans="4:4" s="269" customFormat="1">
      <c r="D3902" s="270"/>
    </row>
    <row r="3903" spans="4:4" s="269" customFormat="1">
      <c r="D3903" s="270"/>
    </row>
    <row r="3904" spans="4:4" s="269" customFormat="1">
      <c r="D3904" s="270"/>
    </row>
    <row r="3905" spans="4:4" s="269" customFormat="1">
      <c r="D3905" s="270"/>
    </row>
    <row r="3906" spans="4:4" s="269" customFormat="1">
      <c r="D3906" s="270"/>
    </row>
    <row r="3907" spans="4:4" s="269" customFormat="1">
      <c r="D3907" s="270"/>
    </row>
    <row r="3908" spans="4:4" s="269" customFormat="1">
      <c r="D3908" s="270"/>
    </row>
    <row r="3909" spans="4:4" s="269" customFormat="1">
      <c r="D3909" s="270"/>
    </row>
    <row r="3910" spans="4:4" s="269" customFormat="1">
      <c r="D3910" s="270"/>
    </row>
    <row r="3911" spans="4:4" s="269" customFormat="1">
      <c r="D3911" s="270"/>
    </row>
    <row r="3912" spans="4:4" s="269" customFormat="1">
      <c r="D3912" s="270"/>
    </row>
    <row r="3913" spans="4:4" s="269" customFormat="1">
      <c r="D3913" s="270"/>
    </row>
    <row r="3914" spans="4:4" s="269" customFormat="1">
      <c r="D3914" s="270"/>
    </row>
    <row r="3915" spans="4:4" s="269" customFormat="1">
      <c r="D3915" s="270"/>
    </row>
    <row r="3916" spans="4:4" s="269" customFormat="1">
      <c r="D3916" s="270"/>
    </row>
    <row r="3917" spans="4:4" s="269" customFormat="1">
      <c r="D3917" s="270"/>
    </row>
    <row r="3918" spans="4:4" s="269" customFormat="1">
      <c r="D3918" s="270"/>
    </row>
    <row r="3919" spans="4:4" s="269" customFormat="1">
      <c r="D3919" s="270"/>
    </row>
    <row r="3920" spans="4:4" s="269" customFormat="1">
      <c r="D3920" s="270"/>
    </row>
    <row r="3921" spans="4:4" s="269" customFormat="1">
      <c r="D3921" s="270"/>
    </row>
    <row r="3922" spans="4:4" s="269" customFormat="1">
      <c r="D3922" s="270"/>
    </row>
    <row r="3923" spans="4:4" s="269" customFormat="1">
      <c r="D3923" s="270"/>
    </row>
    <row r="3924" spans="4:4" s="269" customFormat="1">
      <c r="D3924" s="270"/>
    </row>
    <row r="3925" spans="4:4" s="269" customFormat="1">
      <c r="D3925" s="270"/>
    </row>
    <row r="3926" spans="4:4" s="269" customFormat="1">
      <c r="D3926" s="270"/>
    </row>
    <row r="3927" spans="4:4" s="269" customFormat="1">
      <c r="D3927" s="270"/>
    </row>
    <row r="3928" spans="4:4" s="269" customFormat="1">
      <c r="D3928" s="270"/>
    </row>
    <row r="3929" spans="4:4" s="269" customFormat="1">
      <c r="D3929" s="270"/>
    </row>
    <row r="3930" spans="4:4" s="269" customFormat="1">
      <c r="D3930" s="270"/>
    </row>
    <row r="3931" spans="4:4" s="269" customFormat="1">
      <c r="D3931" s="270"/>
    </row>
    <row r="3932" spans="4:4" s="269" customFormat="1">
      <c r="D3932" s="270"/>
    </row>
    <row r="3933" spans="4:4" s="269" customFormat="1">
      <c r="D3933" s="270"/>
    </row>
    <row r="3934" spans="4:4" s="269" customFormat="1">
      <c r="D3934" s="270"/>
    </row>
    <row r="3935" spans="4:4" s="269" customFormat="1">
      <c r="D3935" s="270"/>
    </row>
    <row r="3936" spans="4:4" s="269" customFormat="1">
      <c r="D3936" s="270"/>
    </row>
    <row r="3937" spans="4:4" s="269" customFormat="1">
      <c r="D3937" s="270"/>
    </row>
    <row r="3938" spans="4:4" s="269" customFormat="1">
      <c r="D3938" s="270"/>
    </row>
    <row r="3939" spans="4:4" s="269" customFormat="1">
      <c r="D3939" s="270"/>
    </row>
    <row r="3940" spans="4:4" s="269" customFormat="1">
      <c r="D3940" s="270"/>
    </row>
    <row r="3941" spans="4:4" s="269" customFormat="1">
      <c r="D3941" s="270"/>
    </row>
    <row r="3942" spans="4:4" s="269" customFormat="1">
      <c r="D3942" s="270"/>
    </row>
    <row r="3943" spans="4:4" s="269" customFormat="1">
      <c r="D3943" s="270"/>
    </row>
    <row r="3944" spans="4:4" s="269" customFormat="1">
      <c r="D3944" s="270"/>
    </row>
    <row r="3945" spans="4:4" s="269" customFormat="1">
      <c r="D3945" s="270"/>
    </row>
    <row r="3946" spans="4:4" s="269" customFormat="1">
      <c r="D3946" s="270"/>
    </row>
    <row r="3947" spans="4:4" s="269" customFormat="1">
      <c r="D3947" s="270"/>
    </row>
    <row r="3948" spans="4:4" s="269" customFormat="1">
      <c r="D3948" s="270"/>
    </row>
    <row r="3949" spans="4:4" s="269" customFormat="1">
      <c r="D3949" s="270"/>
    </row>
    <row r="3950" spans="4:4" s="269" customFormat="1">
      <c r="D3950" s="270"/>
    </row>
    <row r="3951" spans="4:4" s="269" customFormat="1">
      <c r="D3951" s="270"/>
    </row>
    <row r="3952" spans="4:4" s="269" customFormat="1">
      <c r="D3952" s="270"/>
    </row>
    <row r="3953" spans="4:4" s="269" customFormat="1">
      <c r="D3953" s="270"/>
    </row>
    <row r="3954" spans="4:4" s="269" customFormat="1">
      <c r="D3954" s="270"/>
    </row>
    <row r="3955" spans="4:4" s="269" customFormat="1">
      <c r="D3955" s="270"/>
    </row>
    <row r="3956" spans="4:4" s="269" customFormat="1">
      <c r="D3956" s="270"/>
    </row>
    <row r="3957" spans="4:4" s="269" customFormat="1">
      <c r="D3957" s="270"/>
    </row>
    <row r="3958" spans="4:4" s="269" customFormat="1">
      <c r="D3958" s="270"/>
    </row>
    <row r="3959" spans="4:4" s="269" customFormat="1">
      <c r="D3959" s="270"/>
    </row>
    <row r="3960" spans="4:4" s="269" customFormat="1">
      <c r="D3960" s="270"/>
    </row>
    <row r="3961" spans="4:4" s="269" customFormat="1">
      <c r="D3961" s="270"/>
    </row>
    <row r="3962" spans="4:4" s="269" customFormat="1">
      <c r="D3962" s="270"/>
    </row>
    <row r="3963" spans="4:4" s="269" customFormat="1">
      <c r="D3963" s="270"/>
    </row>
    <row r="3964" spans="4:4" s="269" customFormat="1">
      <c r="D3964" s="270"/>
    </row>
    <row r="3965" spans="4:4" s="269" customFormat="1">
      <c r="D3965" s="270"/>
    </row>
    <row r="3966" spans="4:4" s="269" customFormat="1">
      <c r="D3966" s="270"/>
    </row>
    <row r="3967" spans="4:4" s="269" customFormat="1">
      <c r="D3967" s="270"/>
    </row>
    <row r="3968" spans="4:4" s="269" customFormat="1">
      <c r="D3968" s="270"/>
    </row>
    <row r="3969" spans="4:4" s="269" customFormat="1">
      <c r="D3969" s="270"/>
    </row>
    <row r="3970" spans="4:4" s="269" customFormat="1">
      <c r="D3970" s="270"/>
    </row>
    <row r="3971" spans="4:4" s="269" customFormat="1">
      <c r="D3971" s="270"/>
    </row>
    <row r="3972" spans="4:4" s="269" customFormat="1">
      <c r="D3972" s="270"/>
    </row>
    <row r="3973" spans="4:4" s="269" customFormat="1">
      <c r="D3973" s="270"/>
    </row>
    <row r="3974" spans="4:4" s="269" customFormat="1">
      <c r="D3974" s="270"/>
    </row>
    <row r="3975" spans="4:4" s="269" customFormat="1">
      <c r="D3975" s="270"/>
    </row>
    <row r="3976" spans="4:4" s="269" customFormat="1">
      <c r="D3976" s="270"/>
    </row>
    <row r="3977" spans="4:4" s="269" customFormat="1">
      <c r="D3977" s="270"/>
    </row>
    <row r="3978" spans="4:4" s="269" customFormat="1">
      <c r="D3978" s="270"/>
    </row>
    <row r="3979" spans="4:4" s="269" customFormat="1">
      <c r="D3979" s="270"/>
    </row>
    <row r="3980" spans="4:4" s="269" customFormat="1">
      <c r="D3980" s="270"/>
    </row>
    <row r="3981" spans="4:4" s="269" customFormat="1">
      <c r="D3981" s="270"/>
    </row>
    <row r="3982" spans="4:4" s="269" customFormat="1">
      <c r="D3982" s="270"/>
    </row>
    <row r="3983" spans="4:4" s="269" customFormat="1">
      <c r="D3983" s="270"/>
    </row>
    <row r="3984" spans="4:4" s="269" customFormat="1">
      <c r="D3984" s="270"/>
    </row>
    <row r="3985" spans="4:4" s="269" customFormat="1">
      <c r="D3985" s="270"/>
    </row>
    <row r="3986" spans="4:4" s="269" customFormat="1">
      <c r="D3986" s="270"/>
    </row>
    <row r="3987" spans="4:4" s="269" customFormat="1">
      <c r="D3987" s="270"/>
    </row>
    <row r="3988" spans="4:4" s="269" customFormat="1">
      <c r="D3988" s="270"/>
    </row>
    <row r="3989" spans="4:4" s="269" customFormat="1">
      <c r="D3989" s="270"/>
    </row>
    <row r="3990" spans="4:4" s="269" customFormat="1">
      <c r="D3990" s="270"/>
    </row>
    <row r="3991" spans="4:4" s="269" customFormat="1">
      <c r="D3991" s="270"/>
    </row>
    <row r="3992" spans="4:4" s="269" customFormat="1">
      <c r="D3992" s="270"/>
    </row>
    <row r="3993" spans="4:4" s="269" customFormat="1">
      <c r="D3993" s="270"/>
    </row>
    <row r="3994" spans="4:4" s="269" customFormat="1">
      <c r="D3994" s="270"/>
    </row>
    <row r="3995" spans="4:4" s="269" customFormat="1">
      <c r="D3995" s="270"/>
    </row>
    <row r="3996" spans="4:4" s="269" customFormat="1">
      <c r="D3996" s="270"/>
    </row>
    <row r="3997" spans="4:4" s="269" customFormat="1">
      <c r="D3997" s="270"/>
    </row>
    <row r="3998" spans="4:4" s="269" customFormat="1">
      <c r="D3998" s="270"/>
    </row>
    <row r="3999" spans="4:4" s="269" customFormat="1">
      <c r="D3999" s="270"/>
    </row>
    <row r="4000" spans="4:4" s="269" customFormat="1">
      <c r="D4000" s="270"/>
    </row>
    <row r="4001" spans="4:4" s="269" customFormat="1">
      <c r="D4001" s="270"/>
    </row>
    <row r="4002" spans="4:4" s="269" customFormat="1">
      <c r="D4002" s="270"/>
    </row>
    <row r="4003" spans="4:4" s="269" customFormat="1">
      <c r="D4003" s="270"/>
    </row>
    <row r="4004" spans="4:4" s="269" customFormat="1">
      <c r="D4004" s="270"/>
    </row>
    <row r="4005" spans="4:4" s="269" customFormat="1">
      <c r="D4005" s="270"/>
    </row>
    <row r="4006" spans="4:4" s="269" customFormat="1">
      <c r="D4006" s="270"/>
    </row>
    <row r="4007" spans="4:4" s="269" customFormat="1">
      <c r="D4007" s="270"/>
    </row>
    <row r="4008" spans="4:4" s="269" customFormat="1">
      <c r="D4008" s="270"/>
    </row>
    <row r="4009" spans="4:4" s="269" customFormat="1">
      <c r="D4009" s="270"/>
    </row>
    <row r="4010" spans="4:4" s="269" customFormat="1">
      <c r="D4010" s="270"/>
    </row>
    <row r="4011" spans="4:4" s="269" customFormat="1">
      <c r="D4011" s="270"/>
    </row>
    <row r="4012" spans="4:4" s="269" customFormat="1">
      <c r="D4012" s="270"/>
    </row>
    <row r="4013" spans="4:4" s="269" customFormat="1">
      <c r="D4013" s="270"/>
    </row>
    <row r="4014" spans="4:4" s="269" customFormat="1">
      <c r="D4014" s="270"/>
    </row>
    <row r="4015" spans="4:4" s="269" customFormat="1">
      <c r="D4015" s="270"/>
    </row>
    <row r="4016" spans="4:4" s="269" customFormat="1">
      <c r="D4016" s="270"/>
    </row>
    <row r="4017" spans="4:4" s="269" customFormat="1">
      <c r="D4017" s="270"/>
    </row>
    <row r="4018" spans="4:4" s="269" customFormat="1">
      <c r="D4018" s="270"/>
    </row>
    <row r="4019" spans="4:4" s="269" customFormat="1">
      <c r="D4019" s="270"/>
    </row>
    <row r="4020" spans="4:4" s="269" customFormat="1">
      <c r="D4020" s="270"/>
    </row>
    <row r="4021" spans="4:4" s="269" customFormat="1">
      <c r="D4021" s="270"/>
    </row>
    <row r="4022" spans="4:4" s="269" customFormat="1">
      <c r="D4022" s="270"/>
    </row>
    <row r="4023" spans="4:4" s="269" customFormat="1">
      <c r="D4023" s="270"/>
    </row>
    <row r="4024" spans="4:4" s="269" customFormat="1">
      <c r="D4024" s="270"/>
    </row>
    <row r="4025" spans="4:4" s="269" customFormat="1">
      <c r="D4025" s="270"/>
    </row>
    <row r="4026" spans="4:4" s="269" customFormat="1">
      <c r="D4026" s="270"/>
    </row>
    <row r="4027" spans="4:4" s="269" customFormat="1">
      <c r="D4027" s="270"/>
    </row>
    <row r="4028" spans="4:4" s="269" customFormat="1">
      <c r="D4028" s="270"/>
    </row>
    <row r="4029" spans="4:4" s="269" customFormat="1">
      <c r="D4029" s="270"/>
    </row>
    <row r="4030" spans="4:4" s="269" customFormat="1">
      <c r="D4030" s="270"/>
    </row>
    <row r="4031" spans="4:4" s="269" customFormat="1">
      <c r="D4031" s="270"/>
    </row>
    <row r="4032" spans="4:4" s="269" customFormat="1">
      <c r="D4032" s="270"/>
    </row>
    <row r="4033" spans="4:4" s="269" customFormat="1">
      <c r="D4033" s="270"/>
    </row>
    <row r="4034" spans="4:4" s="269" customFormat="1">
      <c r="D4034" s="270"/>
    </row>
    <row r="4035" spans="4:4" s="269" customFormat="1">
      <c r="D4035" s="270"/>
    </row>
    <row r="4036" spans="4:4" s="269" customFormat="1">
      <c r="D4036" s="270"/>
    </row>
    <row r="4037" spans="4:4" s="269" customFormat="1">
      <c r="D4037" s="270"/>
    </row>
    <row r="4038" spans="4:4" s="269" customFormat="1">
      <c r="D4038" s="270"/>
    </row>
    <row r="4039" spans="4:4" s="269" customFormat="1">
      <c r="D4039" s="270"/>
    </row>
    <row r="4040" spans="4:4" s="269" customFormat="1">
      <c r="D4040" s="270"/>
    </row>
    <row r="4041" spans="4:4" s="269" customFormat="1">
      <c r="D4041" s="270"/>
    </row>
    <row r="4042" spans="4:4" s="269" customFormat="1">
      <c r="D4042" s="270"/>
    </row>
    <row r="4043" spans="4:4" s="269" customFormat="1">
      <c r="D4043" s="270"/>
    </row>
    <row r="4044" spans="4:4" s="269" customFormat="1">
      <c r="D4044" s="270"/>
    </row>
    <row r="4045" spans="4:4" s="269" customFormat="1">
      <c r="D4045" s="270"/>
    </row>
    <row r="4046" spans="4:4" s="269" customFormat="1">
      <c r="D4046" s="270"/>
    </row>
    <row r="4047" spans="4:4" s="269" customFormat="1">
      <c r="D4047" s="270"/>
    </row>
    <row r="4048" spans="4:4" s="269" customFormat="1">
      <c r="D4048" s="270"/>
    </row>
    <row r="4049" spans="4:4" s="269" customFormat="1">
      <c r="D4049" s="270"/>
    </row>
    <row r="4050" spans="4:4" s="269" customFormat="1">
      <c r="D4050" s="270"/>
    </row>
    <row r="4051" spans="4:4" s="269" customFormat="1">
      <c r="D4051" s="270"/>
    </row>
    <row r="4052" spans="4:4" s="269" customFormat="1">
      <c r="D4052" s="270"/>
    </row>
    <row r="4053" spans="4:4" s="269" customFormat="1">
      <c r="D4053" s="270"/>
    </row>
    <row r="4054" spans="4:4" s="269" customFormat="1">
      <c r="D4054" s="270"/>
    </row>
    <row r="4055" spans="4:4" s="269" customFormat="1">
      <c r="D4055" s="270"/>
    </row>
    <row r="4056" spans="4:4" s="269" customFormat="1">
      <c r="D4056" s="270"/>
    </row>
    <row r="4057" spans="4:4" s="269" customFormat="1">
      <c r="D4057" s="270"/>
    </row>
    <row r="4058" spans="4:4" s="269" customFormat="1">
      <c r="D4058" s="270"/>
    </row>
    <row r="4059" spans="4:4" s="269" customFormat="1">
      <c r="D4059" s="270"/>
    </row>
    <row r="4060" spans="4:4" s="269" customFormat="1">
      <c r="D4060" s="270"/>
    </row>
    <row r="4061" spans="4:4" s="269" customFormat="1">
      <c r="D4061" s="270"/>
    </row>
    <row r="4062" spans="4:4" s="269" customFormat="1">
      <c r="D4062" s="270"/>
    </row>
    <row r="4063" spans="4:4" s="269" customFormat="1">
      <c r="D4063" s="270"/>
    </row>
    <row r="4064" spans="4:4" s="269" customFormat="1">
      <c r="D4064" s="270"/>
    </row>
    <row r="4065" spans="4:4" s="269" customFormat="1">
      <c r="D4065" s="270"/>
    </row>
    <row r="4066" spans="4:4" s="269" customFormat="1">
      <c r="D4066" s="270"/>
    </row>
    <row r="4067" spans="4:4" s="269" customFormat="1">
      <c r="D4067" s="270"/>
    </row>
    <row r="4068" spans="4:4" s="269" customFormat="1">
      <c r="D4068" s="270"/>
    </row>
    <row r="4069" spans="4:4" s="269" customFormat="1">
      <c r="D4069" s="270"/>
    </row>
    <row r="4070" spans="4:4" s="269" customFormat="1">
      <c r="D4070" s="270"/>
    </row>
    <row r="4071" spans="4:4" s="269" customFormat="1">
      <c r="D4071" s="270"/>
    </row>
    <row r="4072" spans="4:4" s="269" customFormat="1">
      <c r="D4072" s="270"/>
    </row>
    <row r="4073" spans="4:4" s="269" customFormat="1">
      <c r="D4073" s="270"/>
    </row>
    <row r="4074" spans="4:4" s="269" customFormat="1">
      <c r="D4074" s="270"/>
    </row>
    <row r="4075" spans="4:4" s="269" customFormat="1">
      <c r="D4075" s="270"/>
    </row>
    <row r="4076" spans="4:4" s="269" customFormat="1">
      <c r="D4076" s="270"/>
    </row>
    <row r="4077" spans="4:4" s="269" customFormat="1">
      <c r="D4077" s="270"/>
    </row>
    <row r="4078" spans="4:4" s="269" customFormat="1">
      <c r="D4078" s="270"/>
    </row>
    <row r="4079" spans="4:4" s="269" customFormat="1">
      <c r="D4079" s="270"/>
    </row>
    <row r="4080" spans="4:4" s="269" customFormat="1">
      <c r="D4080" s="270"/>
    </row>
    <row r="4081" spans="4:4" s="269" customFormat="1">
      <c r="D4081" s="270"/>
    </row>
    <row r="4082" spans="4:4" s="269" customFormat="1">
      <c r="D4082" s="270"/>
    </row>
    <row r="4083" spans="4:4" s="269" customFormat="1">
      <c r="D4083" s="270"/>
    </row>
    <row r="4084" spans="4:4" s="269" customFormat="1">
      <c r="D4084" s="270"/>
    </row>
    <row r="4085" spans="4:4" s="269" customFormat="1">
      <c r="D4085" s="270"/>
    </row>
    <row r="4086" spans="4:4" s="269" customFormat="1">
      <c r="D4086" s="270"/>
    </row>
    <row r="4087" spans="4:4" s="269" customFormat="1">
      <c r="D4087" s="270"/>
    </row>
    <row r="4088" spans="4:4" s="269" customFormat="1">
      <c r="D4088" s="270"/>
    </row>
    <row r="4089" spans="4:4" s="269" customFormat="1">
      <c r="D4089" s="270"/>
    </row>
    <row r="4090" spans="4:4" s="269" customFormat="1">
      <c r="D4090" s="270"/>
    </row>
    <row r="4091" spans="4:4" s="269" customFormat="1">
      <c r="D4091" s="270"/>
    </row>
    <row r="4092" spans="4:4" s="269" customFormat="1">
      <c r="D4092" s="270"/>
    </row>
    <row r="4093" spans="4:4" s="269" customFormat="1">
      <c r="D4093" s="270"/>
    </row>
    <row r="4094" spans="4:4" s="269" customFormat="1">
      <c r="D4094" s="270"/>
    </row>
    <row r="4095" spans="4:4" s="269" customFormat="1">
      <c r="D4095" s="270"/>
    </row>
    <row r="4096" spans="4:4" s="269" customFormat="1">
      <c r="D4096" s="270"/>
    </row>
    <row r="4097" spans="4:4" s="269" customFormat="1">
      <c r="D4097" s="270"/>
    </row>
    <row r="4098" spans="4:4" s="269" customFormat="1">
      <c r="D4098" s="270"/>
    </row>
    <row r="4099" spans="4:4" s="269" customFormat="1">
      <c r="D4099" s="270"/>
    </row>
    <row r="4100" spans="4:4" s="269" customFormat="1">
      <c r="D4100" s="270"/>
    </row>
    <row r="4101" spans="4:4" s="269" customFormat="1">
      <c r="D4101" s="270"/>
    </row>
    <row r="4102" spans="4:4" s="269" customFormat="1">
      <c r="D4102" s="270"/>
    </row>
    <row r="4103" spans="4:4" s="269" customFormat="1">
      <c r="D4103" s="270"/>
    </row>
    <row r="4104" spans="4:4" s="269" customFormat="1">
      <c r="D4104" s="270"/>
    </row>
    <row r="4105" spans="4:4" s="269" customFormat="1">
      <c r="D4105" s="270"/>
    </row>
    <row r="4106" spans="4:4" s="269" customFormat="1">
      <c r="D4106" s="270"/>
    </row>
    <row r="4107" spans="4:4" s="269" customFormat="1">
      <c r="D4107" s="270"/>
    </row>
    <row r="4108" spans="4:4" s="269" customFormat="1">
      <c r="D4108" s="270"/>
    </row>
    <row r="4109" spans="4:4" s="269" customFormat="1">
      <c r="D4109" s="270"/>
    </row>
    <row r="4110" spans="4:4" s="269" customFormat="1">
      <c r="D4110" s="270"/>
    </row>
    <row r="4111" spans="4:4" s="269" customFormat="1">
      <c r="D4111" s="270"/>
    </row>
    <row r="4112" spans="4:4" s="269" customFormat="1">
      <c r="D4112" s="270"/>
    </row>
    <row r="4113" spans="4:4" s="269" customFormat="1">
      <c r="D4113" s="270"/>
    </row>
    <row r="4114" spans="4:4" s="269" customFormat="1">
      <c r="D4114" s="270"/>
    </row>
    <row r="4115" spans="4:4" s="269" customFormat="1">
      <c r="D4115" s="270"/>
    </row>
    <row r="4116" spans="4:4" s="269" customFormat="1">
      <c r="D4116" s="270"/>
    </row>
    <row r="4117" spans="4:4" s="269" customFormat="1">
      <c r="D4117" s="270"/>
    </row>
    <row r="4118" spans="4:4" s="269" customFormat="1">
      <c r="D4118" s="270"/>
    </row>
    <row r="4119" spans="4:4" s="269" customFormat="1">
      <c r="D4119" s="270"/>
    </row>
    <row r="4120" spans="4:4" s="269" customFormat="1">
      <c r="D4120" s="270"/>
    </row>
    <row r="4121" spans="4:4" s="269" customFormat="1">
      <c r="D4121" s="270"/>
    </row>
    <row r="4122" spans="4:4" s="269" customFormat="1">
      <c r="D4122" s="270"/>
    </row>
    <row r="4123" spans="4:4" s="269" customFormat="1">
      <c r="D4123" s="270"/>
    </row>
    <row r="4124" spans="4:4" s="269" customFormat="1">
      <c r="D4124" s="270"/>
    </row>
    <row r="4125" spans="4:4" s="269" customFormat="1">
      <c r="D4125" s="270"/>
    </row>
    <row r="4126" spans="4:4" s="269" customFormat="1">
      <c r="D4126" s="270"/>
    </row>
    <row r="4127" spans="4:4" s="269" customFormat="1">
      <c r="D4127" s="270"/>
    </row>
    <row r="4128" spans="4:4" s="269" customFormat="1">
      <c r="D4128" s="270"/>
    </row>
    <row r="4129" spans="4:4" s="269" customFormat="1">
      <c r="D4129" s="270"/>
    </row>
    <row r="4130" spans="4:4" s="269" customFormat="1">
      <c r="D4130" s="270"/>
    </row>
    <row r="4131" spans="4:4" s="269" customFormat="1">
      <c r="D4131" s="270"/>
    </row>
    <row r="4132" spans="4:4" s="269" customFormat="1">
      <c r="D4132" s="270"/>
    </row>
    <row r="4133" spans="4:4" s="269" customFormat="1">
      <c r="D4133" s="270"/>
    </row>
    <row r="4134" spans="4:4" s="269" customFormat="1">
      <c r="D4134" s="270"/>
    </row>
    <row r="4135" spans="4:4" s="269" customFormat="1">
      <c r="D4135" s="270"/>
    </row>
    <row r="4136" spans="4:4" s="269" customFormat="1">
      <c r="D4136" s="270"/>
    </row>
    <row r="4137" spans="4:4" s="269" customFormat="1">
      <c r="D4137" s="270"/>
    </row>
    <row r="4138" spans="4:4" s="269" customFormat="1">
      <c r="D4138" s="270"/>
    </row>
    <row r="4139" spans="4:4" s="269" customFormat="1">
      <c r="D4139" s="270"/>
    </row>
    <row r="4140" spans="4:4" s="269" customFormat="1">
      <c r="D4140" s="270"/>
    </row>
    <row r="4141" spans="4:4" s="269" customFormat="1">
      <c r="D4141" s="270"/>
    </row>
    <row r="4142" spans="4:4" s="269" customFormat="1">
      <c r="D4142" s="270"/>
    </row>
    <row r="4143" spans="4:4" s="269" customFormat="1">
      <c r="D4143" s="270"/>
    </row>
    <row r="4144" spans="4:4" s="269" customFormat="1">
      <c r="D4144" s="270"/>
    </row>
    <row r="4145" spans="4:4" s="269" customFormat="1">
      <c r="D4145" s="270"/>
    </row>
    <row r="4146" spans="4:4" s="269" customFormat="1">
      <c r="D4146" s="270"/>
    </row>
    <row r="4147" spans="4:4" s="269" customFormat="1">
      <c r="D4147" s="270"/>
    </row>
    <row r="4148" spans="4:4" s="269" customFormat="1">
      <c r="D4148" s="270"/>
    </row>
    <row r="4149" spans="4:4" s="269" customFormat="1">
      <c r="D4149" s="270"/>
    </row>
    <row r="4150" spans="4:4" s="269" customFormat="1">
      <c r="D4150" s="270"/>
    </row>
    <row r="4151" spans="4:4" s="269" customFormat="1">
      <c r="D4151" s="270"/>
    </row>
    <row r="4152" spans="4:4" s="269" customFormat="1">
      <c r="D4152" s="270"/>
    </row>
    <row r="4153" spans="4:4" s="269" customFormat="1">
      <c r="D4153" s="270"/>
    </row>
    <row r="4154" spans="4:4" s="269" customFormat="1">
      <c r="D4154" s="270"/>
    </row>
    <row r="4155" spans="4:4" s="269" customFormat="1">
      <c r="D4155" s="270"/>
    </row>
    <row r="4156" spans="4:4" s="269" customFormat="1">
      <c r="D4156" s="270"/>
    </row>
    <row r="4157" spans="4:4" s="269" customFormat="1">
      <c r="D4157" s="270"/>
    </row>
    <row r="4158" spans="4:4" s="269" customFormat="1">
      <c r="D4158" s="270"/>
    </row>
    <row r="4159" spans="4:4" s="269" customFormat="1">
      <c r="D4159" s="270"/>
    </row>
    <row r="4160" spans="4:4" s="269" customFormat="1">
      <c r="D4160" s="270"/>
    </row>
    <row r="4161" spans="4:4" s="269" customFormat="1">
      <c r="D4161" s="270"/>
    </row>
    <row r="4162" spans="4:4" s="269" customFormat="1">
      <c r="D4162" s="270"/>
    </row>
    <row r="4163" spans="4:4" s="269" customFormat="1">
      <c r="D4163" s="270"/>
    </row>
    <row r="4164" spans="4:4" s="269" customFormat="1">
      <c r="D4164" s="270"/>
    </row>
    <row r="4165" spans="4:4" s="269" customFormat="1">
      <c r="D4165" s="270"/>
    </row>
    <row r="4166" spans="4:4" s="269" customFormat="1">
      <c r="D4166" s="270"/>
    </row>
    <row r="4167" spans="4:4" s="269" customFormat="1">
      <c r="D4167" s="270"/>
    </row>
    <row r="4168" spans="4:4" s="269" customFormat="1">
      <c r="D4168" s="270"/>
    </row>
    <row r="4169" spans="4:4" s="269" customFormat="1">
      <c r="D4169" s="270"/>
    </row>
    <row r="4170" spans="4:4" s="269" customFormat="1">
      <c r="D4170" s="270"/>
    </row>
    <row r="4171" spans="4:4" s="269" customFormat="1">
      <c r="D4171" s="270"/>
    </row>
    <row r="4172" spans="4:4" s="269" customFormat="1">
      <c r="D4172" s="270"/>
    </row>
    <row r="4173" spans="4:4" s="269" customFormat="1">
      <c r="D4173" s="270"/>
    </row>
    <row r="4174" spans="4:4" s="269" customFormat="1">
      <c r="D4174" s="270"/>
    </row>
    <row r="4175" spans="4:4" s="269" customFormat="1">
      <c r="D4175" s="270"/>
    </row>
    <row r="4176" spans="4:4" s="269" customFormat="1">
      <c r="D4176" s="270"/>
    </row>
    <row r="4177" spans="4:4" s="269" customFormat="1">
      <c r="D4177" s="270"/>
    </row>
    <row r="4178" spans="4:4" s="269" customFormat="1">
      <c r="D4178" s="270"/>
    </row>
    <row r="4179" spans="4:4" s="269" customFormat="1">
      <c r="D4179" s="270"/>
    </row>
    <row r="4180" spans="4:4" s="269" customFormat="1">
      <c r="D4180" s="270"/>
    </row>
    <row r="4181" spans="4:4" s="269" customFormat="1">
      <c r="D4181" s="270"/>
    </row>
    <row r="4182" spans="4:4" s="269" customFormat="1">
      <c r="D4182" s="270"/>
    </row>
    <row r="4183" spans="4:4" s="269" customFormat="1">
      <c r="D4183" s="270"/>
    </row>
    <row r="4184" spans="4:4" s="269" customFormat="1">
      <c r="D4184" s="270"/>
    </row>
    <row r="4185" spans="4:4" s="269" customFormat="1">
      <c r="D4185" s="270"/>
    </row>
    <row r="4186" spans="4:4" s="269" customFormat="1">
      <c r="D4186" s="270"/>
    </row>
    <row r="4187" spans="4:4" s="269" customFormat="1">
      <c r="D4187" s="270"/>
    </row>
    <row r="4188" spans="4:4" s="269" customFormat="1">
      <c r="D4188" s="270"/>
    </row>
    <row r="4189" spans="4:4" s="269" customFormat="1">
      <c r="D4189" s="270"/>
    </row>
    <row r="4190" spans="4:4" s="269" customFormat="1">
      <c r="D4190" s="270"/>
    </row>
    <row r="4191" spans="4:4" s="269" customFormat="1">
      <c r="D4191" s="270"/>
    </row>
    <row r="4192" spans="4:4" s="269" customFormat="1">
      <c r="D4192" s="270"/>
    </row>
    <row r="4193" spans="4:4" s="269" customFormat="1">
      <c r="D4193" s="270"/>
    </row>
    <row r="4194" spans="4:4" s="269" customFormat="1">
      <c r="D4194" s="270"/>
    </row>
    <row r="4195" spans="4:4" s="269" customFormat="1">
      <c r="D4195" s="270"/>
    </row>
    <row r="4196" spans="4:4" s="269" customFormat="1">
      <c r="D4196" s="270"/>
    </row>
    <row r="4197" spans="4:4" s="269" customFormat="1">
      <c r="D4197" s="270"/>
    </row>
    <row r="4198" spans="4:4" s="269" customFormat="1">
      <c r="D4198" s="270"/>
    </row>
    <row r="4199" spans="4:4" s="269" customFormat="1">
      <c r="D4199" s="270"/>
    </row>
    <row r="4200" spans="4:4" s="269" customFormat="1">
      <c r="D4200" s="270"/>
    </row>
    <row r="4201" spans="4:4" s="269" customFormat="1">
      <c r="D4201" s="270"/>
    </row>
    <row r="4202" spans="4:4" s="269" customFormat="1">
      <c r="D4202" s="270"/>
    </row>
    <row r="4203" spans="4:4" s="269" customFormat="1">
      <c r="D4203" s="270"/>
    </row>
    <row r="4204" spans="4:4" s="269" customFormat="1">
      <c r="D4204" s="270"/>
    </row>
    <row r="4205" spans="4:4" s="269" customFormat="1">
      <c r="D4205" s="270"/>
    </row>
    <row r="4206" spans="4:4" s="269" customFormat="1">
      <c r="D4206" s="270"/>
    </row>
    <row r="4207" spans="4:4" s="269" customFormat="1">
      <c r="D4207" s="270"/>
    </row>
    <row r="4208" spans="4:4" s="269" customFormat="1">
      <c r="D4208" s="270"/>
    </row>
    <row r="4209" spans="4:4" s="269" customFormat="1">
      <c r="D4209" s="270"/>
    </row>
    <row r="4210" spans="4:4" s="269" customFormat="1">
      <c r="D4210" s="270"/>
    </row>
    <row r="4211" spans="4:4" s="269" customFormat="1">
      <c r="D4211" s="270"/>
    </row>
    <row r="4212" spans="4:4" s="269" customFormat="1">
      <c r="D4212" s="270"/>
    </row>
    <row r="4213" spans="4:4" s="269" customFormat="1">
      <c r="D4213" s="270"/>
    </row>
    <row r="4214" spans="4:4" s="269" customFormat="1">
      <c r="D4214" s="270"/>
    </row>
    <row r="4215" spans="4:4" s="269" customFormat="1">
      <c r="D4215" s="270"/>
    </row>
    <row r="4216" spans="4:4" s="269" customFormat="1">
      <c r="D4216" s="270"/>
    </row>
    <row r="4217" spans="4:4" s="269" customFormat="1">
      <c r="D4217" s="270"/>
    </row>
    <row r="4218" spans="4:4" s="269" customFormat="1">
      <c r="D4218" s="270"/>
    </row>
    <row r="4219" spans="4:4" s="269" customFormat="1">
      <c r="D4219" s="270"/>
    </row>
    <row r="4220" spans="4:4" s="269" customFormat="1">
      <c r="D4220" s="270"/>
    </row>
    <row r="4221" spans="4:4" s="269" customFormat="1">
      <c r="D4221" s="270"/>
    </row>
    <row r="4222" spans="4:4" s="269" customFormat="1">
      <c r="D4222" s="270"/>
    </row>
    <row r="4223" spans="4:4" s="269" customFormat="1">
      <c r="D4223" s="270"/>
    </row>
    <row r="4224" spans="4:4" s="269" customFormat="1">
      <c r="D4224" s="270"/>
    </row>
    <row r="4225" spans="4:4" s="269" customFormat="1">
      <c r="D4225" s="270"/>
    </row>
    <row r="4226" spans="4:4" s="269" customFormat="1">
      <c r="D4226" s="270"/>
    </row>
    <row r="4227" spans="4:4" s="269" customFormat="1">
      <c r="D4227" s="270"/>
    </row>
    <row r="4228" spans="4:4" s="269" customFormat="1">
      <c r="D4228" s="270"/>
    </row>
    <row r="4229" spans="4:4" s="269" customFormat="1">
      <c r="D4229" s="270"/>
    </row>
    <row r="4230" spans="4:4" s="269" customFormat="1">
      <c r="D4230" s="270"/>
    </row>
    <row r="4231" spans="4:4" s="269" customFormat="1">
      <c r="D4231" s="270"/>
    </row>
    <row r="4232" spans="4:4" s="269" customFormat="1">
      <c r="D4232" s="270"/>
    </row>
    <row r="4233" spans="4:4" s="269" customFormat="1">
      <c r="D4233" s="270"/>
    </row>
    <row r="4234" spans="4:4" s="269" customFormat="1">
      <c r="D4234" s="270"/>
    </row>
    <row r="4235" spans="4:4" s="269" customFormat="1">
      <c r="D4235" s="270"/>
    </row>
    <row r="4236" spans="4:4" s="269" customFormat="1">
      <c r="D4236" s="270"/>
    </row>
    <row r="4237" spans="4:4" s="269" customFormat="1">
      <c r="D4237" s="270"/>
    </row>
    <row r="4238" spans="4:4" s="269" customFormat="1">
      <c r="D4238" s="270"/>
    </row>
    <row r="4239" spans="4:4" s="269" customFormat="1">
      <c r="D4239" s="270"/>
    </row>
    <row r="4240" spans="4:4" s="269" customFormat="1">
      <c r="D4240" s="270"/>
    </row>
    <row r="4241" spans="4:4" s="269" customFormat="1">
      <c r="D4241" s="270"/>
    </row>
    <row r="4242" spans="4:4" s="269" customFormat="1">
      <c r="D4242" s="270"/>
    </row>
    <row r="4243" spans="4:4" s="269" customFormat="1">
      <c r="D4243" s="270"/>
    </row>
    <row r="4244" spans="4:4" s="269" customFormat="1">
      <c r="D4244" s="270"/>
    </row>
    <row r="4245" spans="4:4" s="269" customFormat="1">
      <c r="D4245" s="270"/>
    </row>
    <row r="4246" spans="4:4" s="269" customFormat="1">
      <c r="D4246" s="270"/>
    </row>
    <row r="4247" spans="4:4" s="269" customFormat="1">
      <c r="D4247" s="270"/>
    </row>
    <row r="4248" spans="4:4" s="269" customFormat="1">
      <c r="D4248" s="270"/>
    </row>
    <row r="4249" spans="4:4" s="269" customFormat="1">
      <c r="D4249" s="270"/>
    </row>
    <row r="4250" spans="4:4" s="269" customFormat="1">
      <c r="D4250" s="270"/>
    </row>
    <row r="4251" spans="4:4" s="269" customFormat="1">
      <c r="D4251" s="270"/>
    </row>
    <row r="4252" spans="4:4" s="269" customFormat="1">
      <c r="D4252" s="270"/>
    </row>
    <row r="4253" spans="4:4" s="269" customFormat="1">
      <c r="D4253" s="270"/>
    </row>
    <row r="4254" spans="4:4" s="269" customFormat="1">
      <c r="D4254" s="270"/>
    </row>
    <row r="4255" spans="4:4" s="269" customFormat="1">
      <c r="D4255" s="270"/>
    </row>
    <row r="4256" spans="4:4" s="269" customFormat="1">
      <c r="D4256" s="270"/>
    </row>
    <row r="4257" spans="4:4" s="269" customFormat="1">
      <c r="D4257" s="270"/>
    </row>
    <row r="4258" spans="4:4" s="269" customFormat="1">
      <c r="D4258" s="270"/>
    </row>
    <row r="4259" spans="4:4" s="269" customFormat="1">
      <c r="D4259" s="270"/>
    </row>
    <row r="4260" spans="4:4" s="269" customFormat="1">
      <c r="D4260" s="270"/>
    </row>
    <row r="4261" spans="4:4" s="269" customFormat="1">
      <c r="D4261" s="270"/>
    </row>
    <row r="4262" spans="4:4" s="269" customFormat="1">
      <c r="D4262" s="270"/>
    </row>
    <row r="4263" spans="4:4" s="269" customFormat="1">
      <c r="D4263" s="270"/>
    </row>
    <row r="4264" spans="4:4" s="269" customFormat="1">
      <c r="D4264" s="270"/>
    </row>
    <row r="4265" spans="4:4" s="269" customFormat="1">
      <c r="D4265" s="270"/>
    </row>
    <row r="4266" spans="4:4" s="269" customFormat="1">
      <c r="D4266" s="270"/>
    </row>
    <row r="4267" spans="4:4" s="269" customFormat="1">
      <c r="D4267" s="270"/>
    </row>
    <row r="4268" spans="4:4" s="269" customFormat="1">
      <c r="D4268" s="270"/>
    </row>
    <row r="4269" spans="4:4" s="269" customFormat="1">
      <c r="D4269" s="270"/>
    </row>
    <row r="4270" spans="4:4" s="269" customFormat="1">
      <c r="D4270" s="270"/>
    </row>
    <row r="4271" spans="4:4" s="269" customFormat="1">
      <c r="D4271" s="270"/>
    </row>
    <row r="4272" spans="4:4" s="269" customFormat="1">
      <c r="D4272" s="270"/>
    </row>
    <row r="4273" spans="4:4" s="269" customFormat="1">
      <c r="D4273" s="270"/>
    </row>
    <row r="4274" spans="4:4" s="269" customFormat="1">
      <c r="D4274" s="270"/>
    </row>
    <row r="4275" spans="4:4" s="269" customFormat="1">
      <c r="D4275" s="270"/>
    </row>
    <row r="4276" spans="4:4" s="269" customFormat="1">
      <c r="D4276" s="270"/>
    </row>
    <row r="4277" spans="4:4" s="269" customFormat="1">
      <c r="D4277" s="270"/>
    </row>
    <row r="4278" spans="4:4" s="269" customFormat="1">
      <c r="D4278" s="270"/>
    </row>
    <row r="4279" spans="4:4" s="269" customFormat="1">
      <c r="D4279" s="270"/>
    </row>
    <row r="4280" spans="4:4" s="269" customFormat="1">
      <c r="D4280" s="270"/>
    </row>
    <row r="4281" spans="4:4" s="269" customFormat="1">
      <c r="D4281" s="270"/>
    </row>
    <row r="4282" spans="4:4" s="269" customFormat="1">
      <c r="D4282" s="270"/>
    </row>
    <row r="4283" spans="4:4" s="269" customFormat="1">
      <c r="D4283" s="270"/>
    </row>
    <row r="4284" spans="4:4" s="269" customFormat="1">
      <c r="D4284" s="270"/>
    </row>
    <row r="4285" spans="4:4" s="269" customFormat="1">
      <c r="D4285" s="270"/>
    </row>
    <row r="4286" spans="4:4" s="269" customFormat="1">
      <c r="D4286" s="270"/>
    </row>
    <row r="4287" spans="4:4" s="269" customFormat="1">
      <c r="D4287" s="270"/>
    </row>
    <row r="4288" spans="4:4" s="269" customFormat="1">
      <c r="D4288" s="270"/>
    </row>
    <row r="4289" spans="4:4" s="269" customFormat="1">
      <c r="D4289" s="270"/>
    </row>
    <row r="4290" spans="4:4" s="269" customFormat="1">
      <c r="D4290" s="270"/>
    </row>
    <row r="4291" spans="4:4" s="269" customFormat="1">
      <c r="D4291" s="270"/>
    </row>
    <row r="4292" spans="4:4" s="269" customFormat="1">
      <c r="D4292" s="270"/>
    </row>
    <row r="4293" spans="4:4" s="269" customFormat="1">
      <c r="D4293" s="270"/>
    </row>
    <row r="4294" spans="4:4" s="269" customFormat="1">
      <c r="D4294" s="270"/>
    </row>
    <row r="4295" spans="4:4" s="269" customFormat="1">
      <c r="D4295" s="270"/>
    </row>
    <row r="4296" spans="4:4" s="269" customFormat="1">
      <c r="D4296" s="270"/>
    </row>
    <row r="4297" spans="4:4" s="269" customFormat="1">
      <c r="D4297" s="270"/>
    </row>
    <row r="4298" spans="4:4" s="269" customFormat="1">
      <c r="D4298" s="270"/>
    </row>
    <row r="4299" spans="4:4" s="269" customFormat="1">
      <c r="D4299" s="270"/>
    </row>
    <row r="4300" spans="4:4" s="269" customFormat="1">
      <c r="D4300" s="270"/>
    </row>
    <row r="4301" spans="4:4" s="269" customFormat="1">
      <c r="D4301" s="270"/>
    </row>
    <row r="4302" spans="4:4" s="269" customFormat="1">
      <c r="D4302" s="270"/>
    </row>
    <row r="4303" spans="4:4" s="269" customFormat="1">
      <c r="D4303" s="270"/>
    </row>
    <row r="4304" spans="4:4" s="269" customFormat="1">
      <c r="D4304" s="270"/>
    </row>
    <row r="4305" spans="4:4" s="269" customFormat="1">
      <c r="D4305" s="270"/>
    </row>
    <row r="4306" spans="4:4" s="269" customFormat="1">
      <c r="D4306" s="270"/>
    </row>
    <row r="4307" spans="4:4" s="269" customFormat="1">
      <c r="D4307" s="270"/>
    </row>
    <row r="4308" spans="4:4" s="269" customFormat="1">
      <c r="D4308" s="270"/>
    </row>
    <row r="4309" spans="4:4" s="269" customFormat="1">
      <c r="D4309" s="270"/>
    </row>
    <row r="4310" spans="4:4" s="269" customFormat="1">
      <c r="D4310" s="270"/>
    </row>
    <row r="4311" spans="4:4" s="269" customFormat="1">
      <c r="D4311" s="270"/>
    </row>
    <row r="4312" spans="4:4" s="269" customFormat="1">
      <c r="D4312" s="270"/>
    </row>
    <row r="4313" spans="4:4" s="269" customFormat="1">
      <c r="D4313" s="270"/>
    </row>
    <row r="4314" spans="4:4" s="269" customFormat="1">
      <c r="D4314" s="270"/>
    </row>
    <row r="4315" spans="4:4" s="269" customFormat="1">
      <c r="D4315" s="270"/>
    </row>
    <row r="4316" spans="4:4" s="269" customFormat="1">
      <c r="D4316" s="270"/>
    </row>
    <row r="4317" spans="4:4" s="269" customFormat="1">
      <c r="D4317" s="270"/>
    </row>
    <row r="4318" spans="4:4" s="269" customFormat="1">
      <c r="D4318" s="270"/>
    </row>
    <row r="4319" spans="4:4" s="269" customFormat="1">
      <c r="D4319" s="270"/>
    </row>
    <row r="4320" spans="4:4" s="269" customFormat="1">
      <c r="D4320" s="270"/>
    </row>
    <row r="4321" spans="4:4" s="269" customFormat="1">
      <c r="D4321" s="270"/>
    </row>
    <row r="4322" spans="4:4" s="269" customFormat="1">
      <c r="D4322" s="270"/>
    </row>
    <row r="4323" spans="4:4" s="269" customFormat="1">
      <c r="D4323" s="270"/>
    </row>
    <row r="4324" spans="4:4" s="269" customFormat="1">
      <c r="D4324" s="270"/>
    </row>
    <row r="4325" spans="4:4" s="269" customFormat="1">
      <c r="D4325" s="270"/>
    </row>
    <row r="4326" spans="4:4" s="269" customFormat="1">
      <c r="D4326" s="270"/>
    </row>
    <row r="4327" spans="4:4" s="269" customFormat="1">
      <c r="D4327" s="270"/>
    </row>
    <row r="4328" spans="4:4" s="269" customFormat="1">
      <c r="D4328" s="270"/>
    </row>
    <row r="4329" spans="4:4" s="269" customFormat="1">
      <c r="D4329" s="270"/>
    </row>
    <row r="4330" spans="4:4" s="269" customFormat="1">
      <c r="D4330" s="270"/>
    </row>
    <row r="4331" spans="4:4" s="269" customFormat="1">
      <c r="D4331" s="270"/>
    </row>
    <row r="4332" spans="4:4" s="269" customFormat="1">
      <c r="D4332" s="270"/>
    </row>
    <row r="4333" spans="4:4" s="269" customFormat="1">
      <c r="D4333" s="270"/>
    </row>
    <row r="4334" spans="4:4" s="269" customFormat="1">
      <c r="D4334" s="270"/>
    </row>
    <row r="4335" spans="4:4" s="269" customFormat="1">
      <c r="D4335" s="270"/>
    </row>
    <row r="4336" spans="4:4" s="269" customFormat="1">
      <c r="D4336" s="270"/>
    </row>
    <row r="4337" spans="4:4" s="269" customFormat="1">
      <c r="D4337" s="270"/>
    </row>
    <row r="4338" spans="4:4" s="269" customFormat="1">
      <c r="D4338" s="270"/>
    </row>
    <row r="4339" spans="4:4" s="269" customFormat="1">
      <c r="D4339" s="270"/>
    </row>
    <row r="4340" spans="4:4" s="269" customFormat="1">
      <c r="D4340" s="270"/>
    </row>
    <row r="4341" spans="4:4" s="269" customFormat="1">
      <c r="D4341" s="270"/>
    </row>
    <row r="4342" spans="4:4" s="269" customFormat="1">
      <c r="D4342" s="270"/>
    </row>
    <row r="4343" spans="4:4" s="269" customFormat="1">
      <c r="D4343" s="270"/>
    </row>
    <row r="4344" spans="4:4" s="269" customFormat="1">
      <c r="D4344" s="270"/>
    </row>
    <row r="4345" spans="4:4" s="269" customFormat="1">
      <c r="D4345" s="270"/>
    </row>
    <row r="4346" spans="4:4" s="269" customFormat="1">
      <c r="D4346" s="270"/>
    </row>
    <row r="4347" spans="4:4" s="269" customFormat="1">
      <c r="D4347" s="270"/>
    </row>
    <row r="4348" spans="4:4" s="269" customFormat="1">
      <c r="D4348" s="270"/>
    </row>
    <row r="4349" spans="4:4" s="269" customFormat="1">
      <c r="D4349" s="270"/>
    </row>
    <row r="4350" spans="4:4" s="269" customFormat="1">
      <c r="D4350" s="270"/>
    </row>
    <row r="4351" spans="4:4" s="269" customFormat="1">
      <c r="D4351" s="270"/>
    </row>
    <row r="4352" spans="4:4" s="269" customFormat="1">
      <c r="D4352" s="270"/>
    </row>
    <row r="4353" spans="4:4" s="269" customFormat="1">
      <c r="D4353" s="270"/>
    </row>
    <row r="4354" spans="4:4" s="269" customFormat="1">
      <c r="D4354" s="270"/>
    </row>
    <row r="4355" spans="4:4" s="269" customFormat="1">
      <c r="D4355" s="270"/>
    </row>
    <row r="4356" spans="4:4" s="269" customFormat="1">
      <c r="D4356" s="270"/>
    </row>
    <row r="4357" spans="4:4" s="269" customFormat="1">
      <c r="D4357" s="270"/>
    </row>
    <row r="4358" spans="4:4" s="269" customFormat="1">
      <c r="D4358" s="270"/>
    </row>
    <row r="4359" spans="4:4" s="269" customFormat="1">
      <c r="D4359" s="270"/>
    </row>
    <row r="4360" spans="4:4" s="269" customFormat="1">
      <c r="D4360" s="270"/>
    </row>
    <row r="4361" spans="4:4" s="269" customFormat="1">
      <c r="D4361" s="270"/>
    </row>
    <row r="4362" spans="4:4" s="269" customFormat="1">
      <c r="D4362" s="270"/>
    </row>
    <row r="4363" spans="4:4" s="269" customFormat="1">
      <c r="D4363" s="270"/>
    </row>
    <row r="4364" spans="4:4" s="269" customFormat="1">
      <c r="D4364" s="270"/>
    </row>
    <row r="4365" spans="4:4" s="269" customFormat="1">
      <c r="D4365" s="270"/>
    </row>
    <row r="4366" spans="4:4" s="269" customFormat="1">
      <c r="D4366" s="270"/>
    </row>
    <row r="4367" spans="4:4" s="269" customFormat="1">
      <c r="D4367" s="270"/>
    </row>
    <row r="4368" spans="4:4" s="269" customFormat="1">
      <c r="D4368" s="270"/>
    </row>
    <row r="4369" spans="4:4" s="269" customFormat="1">
      <c r="D4369" s="270"/>
    </row>
    <row r="4370" spans="4:4" s="269" customFormat="1">
      <c r="D4370" s="270"/>
    </row>
    <row r="4371" spans="4:4" s="269" customFormat="1">
      <c r="D4371" s="270"/>
    </row>
    <row r="4372" spans="4:4" s="269" customFormat="1">
      <c r="D4372" s="270"/>
    </row>
    <row r="4373" spans="4:4" s="269" customFormat="1">
      <c r="D4373" s="270"/>
    </row>
    <row r="4374" spans="4:4" s="269" customFormat="1">
      <c r="D4374" s="270"/>
    </row>
    <row r="4375" spans="4:4" s="269" customFormat="1">
      <c r="D4375" s="270"/>
    </row>
    <row r="4376" spans="4:4" s="269" customFormat="1">
      <c r="D4376" s="270"/>
    </row>
    <row r="4377" spans="4:4" s="269" customFormat="1">
      <c r="D4377" s="270"/>
    </row>
    <row r="4378" spans="4:4" s="269" customFormat="1">
      <c r="D4378" s="270"/>
    </row>
    <row r="4379" spans="4:4" s="269" customFormat="1">
      <c r="D4379" s="270"/>
    </row>
    <row r="4380" spans="4:4" s="269" customFormat="1">
      <c r="D4380" s="270"/>
    </row>
    <row r="4381" spans="4:4" s="269" customFormat="1">
      <c r="D4381" s="270"/>
    </row>
    <row r="4382" spans="4:4" s="269" customFormat="1">
      <c r="D4382" s="270"/>
    </row>
    <row r="4383" spans="4:4" s="269" customFormat="1">
      <c r="D4383" s="270"/>
    </row>
    <row r="4384" spans="4:4" s="269" customFormat="1">
      <c r="D4384" s="270"/>
    </row>
    <row r="4385" spans="4:4" s="269" customFormat="1">
      <c r="D4385" s="270"/>
    </row>
    <row r="4386" spans="4:4" s="269" customFormat="1">
      <c r="D4386" s="270"/>
    </row>
    <row r="4387" spans="4:4" s="269" customFormat="1">
      <c r="D4387" s="270"/>
    </row>
    <row r="4388" spans="4:4" s="269" customFormat="1">
      <c r="D4388" s="270"/>
    </row>
    <row r="4389" spans="4:4" s="269" customFormat="1">
      <c r="D4389" s="270"/>
    </row>
    <row r="4390" spans="4:4" s="269" customFormat="1">
      <c r="D4390" s="270"/>
    </row>
    <row r="4391" spans="4:4" s="269" customFormat="1">
      <c r="D4391" s="270"/>
    </row>
    <row r="4392" spans="4:4" s="269" customFormat="1">
      <c r="D4392" s="270"/>
    </row>
    <row r="4393" spans="4:4" s="269" customFormat="1">
      <c r="D4393" s="270"/>
    </row>
    <row r="4394" spans="4:4" s="269" customFormat="1">
      <c r="D4394" s="270"/>
    </row>
    <row r="4395" spans="4:4" s="269" customFormat="1">
      <c r="D4395" s="270"/>
    </row>
    <row r="4396" spans="4:4" s="269" customFormat="1">
      <c r="D4396" s="270"/>
    </row>
    <row r="4397" spans="4:4" s="269" customFormat="1">
      <c r="D4397" s="270"/>
    </row>
    <row r="4398" spans="4:4" s="269" customFormat="1">
      <c r="D4398" s="270"/>
    </row>
    <row r="4399" spans="4:4" s="269" customFormat="1">
      <c r="D4399" s="270"/>
    </row>
    <row r="4400" spans="4:4" s="269" customFormat="1">
      <c r="D4400" s="270"/>
    </row>
    <row r="4401" spans="4:4" s="269" customFormat="1">
      <c r="D4401" s="270"/>
    </row>
    <row r="4402" spans="4:4" s="269" customFormat="1">
      <c r="D4402" s="270"/>
    </row>
    <row r="4403" spans="4:4" s="269" customFormat="1">
      <c r="D4403" s="270"/>
    </row>
    <row r="4404" spans="4:4" s="269" customFormat="1">
      <c r="D4404" s="270"/>
    </row>
    <row r="4405" spans="4:4" s="269" customFormat="1">
      <c r="D4405" s="270"/>
    </row>
    <row r="4406" spans="4:4" s="269" customFormat="1">
      <c r="D4406" s="270"/>
    </row>
    <row r="4407" spans="4:4" s="269" customFormat="1">
      <c r="D4407" s="270"/>
    </row>
    <row r="4408" spans="4:4" s="269" customFormat="1">
      <c r="D4408" s="270"/>
    </row>
    <row r="4409" spans="4:4" s="269" customFormat="1">
      <c r="D4409" s="270"/>
    </row>
    <row r="4410" spans="4:4" s="269" customFormat="1">
      <c r="D4410" s="270"/>
    </row>
    <row r="4411" spans="4:4" s="269" customFormat="1">
      <c r="D4411" s="270"/>
    </row>
    <row r="4412" spans="4:4" s="269" customFormat="1">
      <c r="D4412" s="270"/>
    </row>
    <row r="4413" spans="4:4" s="269" customFormat="1">
      <c r="D4413" s="270"/>
    </row>
    <row r="4414" spans="4:4" s="269" customFormat="1">
      <c r="D4414" s="270"/>
    </row>
    <row r="4415" spans="4:4" s="269" customFormat="1">
      <c r="D4415" s="270"/>
    </row>
    <row r="4416" spans="4:4" s="269" customFormat="1">
      <c r="D4416" s="270"/>
    </row>
    <row r="4417" spans="4:4" s="269" customFormat="1">
      <c r="D4417" s="270"/>
    </row>
    <row r="4418" spans="4:4" s="269" customFormat="1">
      <c r="D4418" s="270"/>
    </row>
    <row r="4419" spans="4:4" s="269" customFormat="1">
      <c r="D4419" s="270"/>
    </row>
    <row r="4420" spans="4:4" s="269" customFormat="1">
      <c r="D4420" s="270"/>
    </row>
    <row r="4421" spans="4:4" s="269" customFormat="1">
      <c r="D4421" s="270"/>
    </row>
    <row r="4422" spans="4:4" s="269" customFormat="1">
      <c r="D4422" s="270"/>
    </row>
    <row r="4423" spans="4:4" s="269" customFormat="1">
      <c r="D4423" s="270"/>
    </row>
    <row r="4424" spans="4:4" s="269" customFormat="1">
      <c r="D4424" s="270"/>
    </row>
    <row r="4425" spans="4:4" s="269" customFormat="1">
      <c r="D4425" s="270"/>
    </row>
    <row r="4426" spans="4:4" s="269" customFormat="1">
      <c r="D4426" s="270"/>
    </row>
    <row r="4427" spans="4:4" s="269" customFormat="1">
      <c r="D4427" s="270"/>
    </row>
    <row r="4428" spans="4:4" s="269" customFormat="1">
      <c r="D4428" s="270"/>
    </row>
    <row r="4429" spans="4:4" s="269" customFormat="1">
      <c r="D4429" s="270"/>
    </row>
    <row r="4430" spans="4:4" s="269" customFormat="1">
      <c r="D4430" s="270"/>
    </row>
    <row r="4431" spans="4:4" s="269" customFormat="1">
      <c r="D4431" s="270"/>
    </row>
    <row r="4432" spans="4:4" s="269" customFormat="1">
      <c r="D4432" s="270"/>
    </row>
    <row r="4433" spans="4:4" s="269" customFormat="1">
      <c r="D4433" s="270"/>
    </row>
    <row r="4434" spans="4:4" s="269" customFormat="1">
      <c r="D4434" s="270"/>
    </row>
    <row r="4435" spans="4:4" s="269" customFormat="1">
      <c r="D4435" s="270"/>
    </row>
    <row r="4436" spans="4:4" s="269" customFormat="1">
      <c r="D4436" s="270"/>
    </row>
    <row r="4437" spans="4:4" s="269" customFormat="1">
      <c r="D4437" s="270"/>
    </row>
    <row r="4438" spans="4:4" s="269" customFormat="1">
      <c r="D4438" s="270"/>
    </row>
    <row r="4439" spans="4:4" s="269" customFormat="1">
      <c r="D4439" s="270"/>
    </row>
    <row r="4440" spans="4:4" s="269" customFormat="1">
      <c r="D4440" s="270"/>
    </row>
    <row r="4441" spans="4:4" s="269" customFormat="1">
      <c r="D4441" s="270"/>
    </row>
    <row r="4442" spans="4:4" s="269" customFormat="1">
      <c r="D4442" s="270"/>
    </row>
    <row r="4443" spans="4:4" s="269" customFormat="1">
      <c r="D4443" s="270"/>
    </row>
    <row r="4444" spans="4:4" s="269" customFormat="1">
      <c r="D4444" s="270"/>
    </row>
    <row r="4445" spans="4:4" s="269" customFormat="1">
      <c r="D4445" s="270"/>
    </row>
    <row r="4446" spans="4:4" s="269" customFormat="1">
      <c r="D4446" s="270"/>
    </row>
    <row r="4447" spans="4:4" s="269" customFormat="1">
      <c r="D4447" s="270"/>
    </row>
    <row r="4448" spans="4:4" s="269" customFormat="1">
      <c r="D4448" s="270"/>
    </row>
    <row r="4449" spans="4:4" s="269" customFormat="1">
      <c r="D4449" s="270"/>
    </row>
    <row r="4450" spans="4:4" s="269" customFormat="1">
      <c r="D4450" s="270"/>
    </row>
    <row r="4451" spans="4:4" s="269" customFormat="1">
      <c r="D4451" s="270"/>
    </row>
    <row r="4452" spans="4:4" s="269" customFormat="1">
      <c r="D4452" s="270"/>
    </row>
    <row r="4453" spans="4:4" s="269" customFormat="1">
      <c r="D4453" s="270"/>
    </row>
    <row r="4454" spans="4:4" s="269" customFormat="1">
      <c r="D4454" s="270"/>
    </row>
    <row r="4455" spans="4:4" s="269" customFormat="1">
      <c r="D4455" s="270"/>
    </row>
    <row r="4456" spans="4:4" s="269" customFormat="1">
      <c r="D4456" s="270"/>
    </row>
    <row r="4457" spans="4:4" s="269" customFormat="1">
      <c r="D4457" s="270"/>
    </row>
    <row r="4458" spans="4:4" s="269" customFormat="1">
      <c r="D4458" s="270"/>
    </row>
    <row r="4459" spans="4:4" s="269" customFormat="1">
      <c r="D4459" s="270"/>
    </row>
    <row r="4460" spans="4:4" s="269" customFormat="1">
      <c r="D4460" s="270"/>
    </row>
    <row r="4461" spans="4:4" s="269" customFormat="1">
      <c r="D4461" s="270"/>
    </row>
    <row r="4462" spans="4:4" s="269" customFormat="1">
      <c r="D4462" s="270"/>
    </row>
    <row r="4463" spans="4:4" s="269" customFormat="1">
      <c r="D4463" s="270"/>
    </row>
    <row r="4464" spans="4:4" s="269" customFormat="1">
      <c r="D4464" s="270"/>
    </row>
    <row r="4465" spans="4:4" s="269" customFormat="1">
      <c r="D4465" s="270"/>
    </row>
    <row r="4466" spans="4:4" s="269" customFormat="1">
      <c r="D4466" s="270"/>
    </row>
    <row r="4467" spans="4:4" s="269" customFormat="1">
      <c r="D4467" s="270"/>
    </row>
    <row r="4468" spans="4:4" s="269" customFormat="1">
      <c r="D4468" s="270"/>
    </row>
    <row r="4469" spans="4:4" s="269" customFormat="1">
      <c r="D4469" s="270"/>
    </row>
    <row r="4470" spans="4:4" s="269" customFormat="1">
      <c r="D4470" s="270"/>
    </row>
    <row r="4471" spans="4:4" s="269" customFormat="1">
      <c r="D4471" s="270"/>
    </row>
    <row r="4472" spans="4:4" s="269" customFormat="1">
      <c r="D4472" s="270"/>
    </row>
    <row r="4473" spans="4:4" s="269" customFormat="1">
      <c r="D4473" s="270"/>
    </row>
    <row r="4474" spans="4:4" s="269" customFormat="1">
      <c r="D4474" s="270"/>
    </row>
    <row r="4475" spans="4:4" s="269" customFormat="1">
      <c r="D4475" s="270"/>
    </row>
    <row r="4476" spans="4:4" s="269" customFormat="1">
      <c r="D4476" s="270"/>
    </row>
    <row r="4477" spans="4:4" s="269" customFormat="1">
      <c r="D4477" s="270"/>
    </row>
    <row r="4478" spans="4:4" s="269" customFormat="1">
      <c r="D4478" s="270"/>
    </row>
    <row r="4479" spans="4:4" s="269" customFormat="1">
      <c r="D4479" s="270"/>
    </row>
    <row r="4480" spans="4:4" s="269" customFormat="1">
      <c r="D4480" s="270"/>
    </row>
    <row r="4481" spans="4:4" s="269" customFormat="1">
      <c r="D4481" s="270"/>
    </row>
    <row r="4482" spans="4:4" s="269" customFormat="1">
      <c r="D4482" s="270"/>
    </row>
    <row r="4483" spans="4:4" s="269" customFormat="1">
      <c r="D4483" s="270"/>
    </row>
    <row r="4484" spans="4:4" s="269" customFormat="1">
      <c r="D4484" s="270"/>
    </row>
    <row r="4485" spans="4:4" s="269" customFormat="1">
      <c r="D4485" s="270"/>
    </row>
    <row r="4486" spans="4:4" s="269" customFormat="1">
      <c r="D4486" s="270"/>
    </row>
    <row r="4487" spans="4:4" s="269" customFormat="1">
      <c r="D4487" s="270"/>
    </row>
    <row r="4488" spans="4:4" s="269" customFormat="1">
      <c r="D4488" s="270"/>
    </row>
    <row r="4489" spans="4:4" s="269" customFormat="1">
      <c r="D4489" s="270"/>
    </row>
    <row r="4490" spans="4:4" s="269" customFormat="1">
      <c r="D4490" s="270"/>
    </row>
    <row r="4491" spans="4:4" s="269" customFormat="1">
      <c r="D4491" s="270"/>
    </row>
    <row r="4492" spans="4:4" s="269" customFormat="1">
      <c r="D4492" s="270"/>
    </row>
    <row r="4493" spans="4:4" s="269" customFormat="1">
      <c r="D4493" s="270"/>
    </row>
    <row r="4494" spans="4:4" s="269" customFormat="1">
      <c r="D4494" s="270"/>
    </row>
    <row r="4495" spans="4:4" s="269" customFormat="1">
      <c r="D4495" s="270"/>
    </row>
    <row r="4496" spans="4:4" s="269" customFormat="1">
      <c r="D4496" s="270"/>
    </row>
    <row r="4497" spans="4:4" s="269" customFormat="1">
      <c r="D4497" s="270"/>
    </row>
    <row r="4498" spans="4:4" s="269" customFormat="1">
      <c r="D4498" s="270"/>
    </row>
    <row r="4499" spans="4:4" s="269" customFormat="1">
      <c r="D4499" s="270"/>
    </row>
    <row r="4500" spans="4:4" s="269" customFormat="1">
      <c r="D4500" s="270"/>
    </row>
    <row r="4501" spans="4:4" s="269" customFormat="1">
      <c r="D4501" s="270"/>
    </row>
    <row r="4502" spans="4:4" s="269" customFormat="1">
      <c r="D4502" s="270"/>
    </row>
    <row r="4503" spans="4:4" s="269" customFormat="1">
      <c r="D4503" s="270"/>
    </row>
    <row r="4504" spans="4:4" s="269" customFormat="1">
      <c r="D4504" s="270"/>
    </row>
    <row r="4505" spans="4:4" s="269" customFormat="1">
      <c r="D4505" s="270"/>
    </row>
    <row r="4506" spans="4:4" s="269" customFormat="1">
      <c r="D4506" s="270"/>
    </row>
    <row r="4507" spans="4:4" s="269" customFormat="1">
      <c r="D4507" s="270"/>
    </row>
    <row r="4508" spans="4:4" s="269" customFormat="1">
      <c r="D4508" s="270"/>
    </row>
    <row r="4509" spans="4:4" s="269" customFormat="1">
      <c r="D4509" s="270"/>
    </row>
    <row r="4510" spans="4:4" s="269" customFormat="1">
      <c r="D4510" s="270"/>
    </row>
    <row r="4511" spans="4:4" s="269" customFormat="1">
      <c r="D4511" s="270"/>
    </row>
    <row r="4512" spans="4:4" s="269" customFormat="1">
      <c r="D4512" s="270"/>
    </row>
    <row r="4513" spans="4:4" s="269" customFormat="1">
      <c r="D4513" s="270"/>
    </row>
    <row r="4514" spans="4:4" s="269" customFormat="1">
      <c r="D4514" s="270"/>
    </row>
    <row r="4515" spans="4:4" s="269" customFormat="1">
      <c r="D4515" s="270"/>
    </row>
    <row r="4516" spans="4:4" s="269" customFormat="1">
      <c r="D4516" s="270"/>
    </row>
    <row r="4517" spans="4:4" s="269" customFormat="1">
      <c r="D4517" s="270"/>
    </row>
    <row r="4518" spans="4:4" s="269" customFormat="1">
      <c r="D4518" s="270"/>
    </row>
    <row r="4519" spans="4:4" s="269" customFormat="1">
      <c r="D4519" s="270"/>
    </row>
    <row r="4520" spans="4:4" s="269" customFormat="1">
      <c r="D4520" s="270"/>
    </row>
    <row r="4521" spans="4:4" s="269" customFormat="1">
      <c r="D4521" s="270"/>
    </row>
    <row r="4522" spans="4:4" s="269" customFormat="1">
      <c r="D4522" s="270"/>
    </row>
    <row r="4523" spans="4:4" s="269" customFormat="1">
      <c r="D4523" s="270"/>
    </row>
    <row r="4524" spans="4:4" s="269" customFormat="1">
      <c r="D4524" s="270"/>
    </row>
    <row r="4525" spans="4:4" s="269" customFormat="1">
      <c r="D4525" s="270"/>
    </row>
    <row r="4526" spans="4:4" s="269" customFormat="1">
      <c r="D4526" s="270"/>
    </row>
    <row r="4527" spans="4:4" s="269" customFormat="1">
      <c r="D4527" s="270"/>
    </row>
    <row r="4528" spans="4:4" s="269" customFormat="1">
      <c r="D4528" s="270"/>
    </row>
    <row r="4529" spans="4:4" s="269" customFormat="1">
      <c r="D4529" s="270"/>
    </row>
    <row r="4530" spans="4:4" s="269" customFormat="1">
      <c r="D4530" s="270"/>
    </row>
    <row r="4531" spans="4:4" s="269" customFormat="1">
      <c r="D4531" s="270"/>
    </row>
    <row r="4532" spans="4:4" s="269" customFormat="1">
      <c r="D4532" s="270"/>
    </row>
    <row r="4533" spans="4:4" s="269" customFormat="1">
      <c r="D4533" s="270"/>
    </row>
    <row r="4534" spans="4:4" s="269" customFormat="1">
      <c r="D4534" s="270"/>
    </row>
    <row r="4535" spans="4:4" s="269" customFormat="1">
      <c r="D4535" s="270"/>
    </row>
    <row r="4536" spans="4:4" s="269" customFormat="1">
      <c r="D4536" s="270"/>
    </row>
    <row r="4537" spans="4:4" s="269" customFormat="1">
      <c r="D4537" s="270"/>
    </row>
    <row r="4538" spans="4:4" s="269" customFormat="1">
      <c r="D4538" s="270"/>
    </row>
    <row r="4539" spans="4:4" s="269" customFormat="1">
      <c r="D4539" s="270"/>
    </row>
    <row r="4540" spans="4:4" s="269" customFormat="1">
      <c r="D4540" s="270"/>
    </row>
    <row r="4541" spans="4:4" s="269" customFormat="1">
      <c r="D4541" s="270"/>
    </row>
    <row r="4542" spans="4:4" s="269" customFormat="1">
      <c r="D4542" s="270"/>
    </row>
    <row r="4543" spans="4:4" s="269" customFormat="1">
      <c r="D4543" s="270"/>
    </row>
    <row r="4544" spans="4:4" s="269" customFormat="1">
      <c r="D4544" s="270"/>
    </row>
    <row r="4545" spans="4:4" s="269" customFormat="1">
      <c r="D4545" s="270"/>
    </row>
    <row r="4546" spans="4:4" s="269" customFormat="1">
      <c r="D4546" s="270"/>
    </row>
    <row r="4547" spans="4:4" s="269" customFormat="1">
      <c r="D4547" s="270"/>
    </row>
    <row r="4548" spans="4:4" s="269" customFormat="1">
      <c r="D4548" s="270"/>
    </row>
    <row r="4549" spans="4:4" s="269" customFormat="1">
      <c r="D4549" s="270"/>
    </row>
    <row r="4550" spans="4:4" s="269" customFormat="1">
      <c r="D4550" s="270"/>
    </row>
    <row r="4551" spans="4:4" s="269" customFormat="1">
      <c r="D4551" s="270"/>
    </row>
    <row r="4552" spans="4:4" s="269" customFormat="1">
      <c r="D4552" s="270"/>
    </row>
    <row r="4553" spans="4:4" s="269" customFormat="1">
      <c r="D4553" s="270"/>
    </row>
    <row r="4554" spans="4:4" s="269" customFormat="1">
      <c r="D4554" s="270"/>
    </row>
    <row r="4555" spans="4:4" s="269" customFormat="1">
      <c r="D4555" s="270"/>
    </row>
    <row r="4556" spans="4:4" s="269" customFormat="1">
      <c r="D4556" s="270"/>
    </row>
    <row r="4557" spans="4:4" s="269" customFormat="1">
      <c r="D4557" s="270"/>
    </row>
    <row r="4558" spans="4:4" s="269" customFormat="1">
      <c r="D4558" s="270"/>
    </row>
    <row r="4559" spans="4:4" s="269" customFormat="1">
      <c r="D4559" s="270"/>
    </row>
    <row r="4560" spans="4:4" s="269" customFormat="1">
      <c r="D4560" s="270"/>
    </row>
    <row r="4561" spans="4:4" s="269" customFormat="1">
      <c r="D4561" s="270"/>
    </row>
    <row r="4562" spans="4:4" s="269" customFormat="1">
      <c r="D4562" s="270"/>
    </row>
    <row r="4563" spans="4:4" s="269" customFormat="1">
      <c r="D4563" s="270"/>
    </row>
    <row r="4564" spans="4:4" s="269" customFormat="1">
      <c r="D4564" s="270"/>
    </row>
    <row r="4565" spans="4:4" s="269" customFormat="1">
      <c r="D4565" s="270"/>
    </row>
    <row r="4566" spans="4:4" s="269" customFormat="1">
      <c r="D4566" s="270"/>
    </row>
    <row r="4567" spans="4:4" s="269" customFormat="1">
      <c r="D4567" s="270"/>
    </row>
    <row r="4568" spans="4:4" s="269" customFormat="1">
      <c r="D4568" s="270"/>
    </row>
    <row r="4569" spans="4:4" s="269" customFormat="1">
      <c r="D4569" s="270"/>
    </row>
    <row r="4570" spans="4:4" s="269" customFormat="1">
      <c r="D4570" s="270"/>
    </row>
    <row r="4571" spans="4:4" s="269" customFormat="1">
      <c r="D4571" s="270"/>
    </row>
    <row r="4572" spans="4:4" s="269" customFormat="1">
      <c r="D4572" s="270"/>
    </row>
    <row r="4573" spans="4:4" s="269" customFormat="1">
      <c r="D4573" s="270"/>
    </row>
    <row r="4574" spans="4:4" s="269" customFormat="1">
      <c r="D4574" s="270"/>
    </row>
    <row r="4575" spans="4:4" s="269" customFormat="1">
      <c r="D4575" s="270"/>
    </row>
    <row r="4576" spans="4:4" s="269" customFormat="1">
      <c r="D4576" s="270"/>
    </row>
    <row r="4577" spans="4:4" s="269" customFormat="1">
      <c r="D4577" s="270"/>
    </row>
    <row r="4578" spans="4:4" s="269" customFormat="1">
      <c r="D4578" s="270"/>
    </row>
    <row r="4579" spans="4:4" s="269" customFormat="1">
      <c r="D4579" s="270"/>
    </row>
    <row r="4580" spans="4:4" s="269" customFormat="1">
      <c r="D4580" s="270"/>
    </row>
    <row r="4581" spans="4:4" s="269" customFormat="1">
      <c r="D4581" s="270"/>
    </row>
    <row r="4582" spans="4:4" s="269" customFormat="1">
      <c r="D4582" s="270"/>
    </row>
    <row r="4583" spans="4:4" s="269" customFormat="1">
      <c r="D4583" s="270"/>
    </row>
    <row r="4584" spans="4:4" s="269" customFormat="1">
      <c r="D4584" s="270"/>
    </row>
    <row r="4585" spans="4:4" s="269" customFormat="1">
      <c r="D4585" s="270"/>
    </row>
    <row r="4586" spans="4:4" s="269" customFormat="1">
      <c r="D4586" s="270"/>
    </row>
    <row r="4587" spans="4:4" s="269" customFormat="1">
      <c r="D4587" s="270"/>
    </row>
    <row r="4588" spans="4:4" s="269" customFormat="1">
      <c r="D4588" s="270"/>
    </row>
    <row r="4589" spans="4:4" s="269" customFormat="1">
      <c r="D4589" s="270"/>
    </row>
    <row r="4590" spans="4:4" s="269" customFormat="1">
      <c r="D4590" s="270"/>
    </row>
    <row r="4591" spans="4:4" s="269" customFormat="1">
      <c r="D4591" s="270"/>
    </row>
    <row r="4592" spans="4:4" s="269" customFormat="1">
      <c r="D4592" s="270"/>
    </row>
    <row r="4593" spans="4:4" s="269" customFormat="1">
      <c r="D4593" s="270"/>
    </row>
    <row r="4594" spans="4:4" s="269" customFormat="1">
      <c r="D4594" s="270"/>
    </row>
    <row r="4595" spans="4:4" s="269" customFormat="1">
      <c r="D4595" s="270"/>
    </row>
    <row r="4596" spans="4:4" s="269" customFormat="1">
      <c r="D4596" s="270"/>
    </row>
    <row r="4597" spans="4:4" s="269" customFormat="1">
      <c r="D4597" s="270"/>
    </row>
    <row r="4598" spans="4:4" s="269" customFormat="1">
      <c r="D4598" s="270"/>
    </row>
    <row r="4599" spans="4:4" s="269" customFormat="1">
      <c r="D4599" s="270"/>
    </row>
    <row r="4600" spans="4:4" s="269" customFormat="1">
      <c r="D4600" s="270"/>
    </row>
    <row r="4601" spans="4:4" s="269" customFormat="1">
      <c r="D4601" s="270"/>
    </row>
    <row r="4602" spans="4:4" s="269" customFormat="1">
      <c r="D4602" s="270"/>
    </row>
    <row r="4603" spans="4:4" s="269" customFormat="1">
      <c r="D4603" s="270"/>
    </row>
    <row r="4604" spans="4:4" s="269" customFormat="1">
      <c r="D4604" s="270"/>
    </row>
    <row r="4605" spans="4:4" s="269" customFormat="1">
      <c r="D4605" s="270"/>
    </row>
    <row r="4606" spans="4:4" s="269" customFormat="1">
      <c r="D4606" s="270"/>
    </row>
    <row r="4607" spans="4:4" s="269" customFormat="1">
      <c r="D4607" s="270"/>
    </row>
    <row r="4608" spans="4:4" s="269" customFormat="1">
      <c r="D4608" s="270"/>
    </row>
    <row r="4609" spans="4:4" s="269" customFormat="1">
      <c r="D4609" s="270"/>
    </row>
    <row r="4610" spans="4:4" s="269" customFormat="1">
      <c r="D4610" s="270"/>
    </row>
    <row r="4611" spans="4:4" s="269" customFormat="1">
      <c r="D4611" s="270"/>
    </row>
    <row r="4612" spans="4:4" s="269" customFormat="1">
      <c r="D4612" s="270"/>
    </row>
    <row r="4613" spans="4:4" s="269" customFormat="1">
      <c r="D4613" s="270"/>
    </row>
    <row r="4614" spans="4:4" s="269" customFormat="1">
      <c r="D4614" s="270"/>
    </row>
    <row r="4615" spans="4:4" s="269" customFormat="1">
      <c r="D4615" s="270"/>
    </row>
    <row r="4616" spans="4:4" s="269" customFormat="1">
      <c r="D4616" s="270"/>
    </row>
    <row r="4617" spans="4:4" s="269" customFormat="1">
      <c r="D4617" s="270"/>
    </row>
    <row r="4618" spans="4:4" s="269" customFormat="1">
      <c r="D4618" s="270"/>
    </row>
    <row r="4619" spans="4:4" s="269" customFormat="1">
      <c r="D4619" s="270"/>
    </row>
    <row r="4620" spans="4:4" s="269" customFormat="1">
      <c r="D4620" s="270"/>
    </row>
    <row r="4621" spans="4:4" s="269" customFormat="1">
      <c r="D4621" s="270"/>
    </row>
    <row r="4622" spans="4:4" s="269" customFormat="1">
      <c r="D4622" s="270"/>
    </row>
    <row r="4623" spans="4:4" s="269" customFormat="1">
      <c r="D4623" s="270"/>
    </row>
    <row r="4624" spans="4:4" s="269" customFormat="1">
      <c r="D4624" s="270"/>
    </row>
    <row r="4625" spans="4:4" s="269" customFormat="1">
      <c r="D4625" s="270"/>
    </row>
    <row r="4626" spans="4:4" s="269" customFormat="1">
      <c r="D4626" s="270"/>
    </row>
    <row r="4627" spans="4:4" s="269" customFormat="1">
      <c r="D4627" s="270"/>
    </row>
    <row r="4628" spans="4:4" s="269" customFormat="1">
      <c r="D4628" s="270"/>
    </row>
    <row r="4629" spans="4:4" s="269" customFormat="1">
      <c r="D4629" s="270"/>
    </row>
    <row r="4630" spans="4:4" s="269" customFormat="1">
      <c r="D4630" s="270"/>
    </row>
    <row r="4631" spans="4:4" s="269" customFormat="1">
      <c r="D4631" s="270"/>
    </row>
    <row r="4632" spans="4:4" s="269" customFormat="1">
      <c r="D4632" s="270"/>
    </row>
    <row r="4633" spans="4:4" s="269" customFormat="1">
      <c r="D4633" s="270"/>
    </row>
    <row r="4634" spans="4:4" s="269" customFormat="1">
      <c r="D4634" s="270"/>
    </row>
    <row r="4635" spans="4:4" s="269" customFormat="1">
      <c r="D4635" s="270"/>
    </row>
    <row r="4636" spans="4:4" s="269" customFormat="1">
      <c r="D4636" s="270"/>
    </row>
    <row r="4637" spans="4:4" s="269" customFormat="1">
      <c r="D4637" s="270"/>
    </row>
    <row r="4638" spans="4:4" s="269" customFormat="1">
      <c r="D4638" s="270"/>
    </row>
    <row r="4639" spans="4:4" s="269" customFormat="1">
      <c r="D4639" s="270"/>
    </row>
    <row r="4640" spans="4:4" s="269" customFormat="1">
      <c r="D4640" s="270"/>
    </row>
    <row r="4641" spans="4:4" s="269" customFormat="1">
      <c r="D4641" s="270"/>
    </row>
    <row r="4642" spans="4:4" s="269" customFormat="1">
      <c r="D4642" s="270"/>
    </row>
    <row r="4643" spans="4:4" s="269" customFormat="1">
      <c r="D4643" s="270"/>
    </row>
    <row r="4644" spans="4:4" s="269" customFormat="1">
      <c r="D4644" s="270"/>
    </row>
    <row r="4645" spans="4:4" s="269" customFormat="1">
      <c r="D4645" s="270"/>
    </row>
    <row r="4646" spans="4:4" s="269" customFormat="1">
      <c r="D4646" s="270"/>
    </row>
    <row r="4647" spans="4:4" s="269" customFormat="1">
      <c r="D4647" s="270"/>
    </row>
    <row r="4648" spans="4:4" s="269" customFormat="1">
      <c r="D4648" s="270"/>
    </row>
    <row r="4649" spans="4:4" s="269" customFormat="1">
      <c r="D4649" s="270"/>
    </row>
    <row r="4650" spans="4:4" s="269" customFormat="1">
      <c r="D4650" s="270"/>
    </row>
    <row r="4651" spans="4:4" s="269" customFormat="1">
      <c r="D4651" s="270"/>
    </row>
    <row r="4652" spans="4:4" s="269" customFormat="1">
      <c r="D4652" s="270"/>
    </row>
    <row r="4653" spans="4:4" s="269" customFormat="1">
      <c r="D4653" s="270"/>
    </row>
    <row r="4654" spans="4:4" s="269" customFormat="1">
      <c r="D4654" s="270"/>
    </row>
    <row r="4655" spans="4:4" s="269" customFormat="1">
      <c r="D4655" s="270"/>
    </row>
    <row r="4656" spans="4:4" s="269" customFormat="1">
      <c r="D4656" s="270"/>
    </row>
    <row r="4657" spans="4:4" s="269" customFormat="1">
      <c r="D4657" s="270"/>
    </row>
    <row r="4658" spans="4:4" s="269" customFormat="1">
      <c r="D4658" s="270"/>
    </row>
    <row r="4659" spans="4:4" s="269" customFormat="1">
      <c r="D4659" s="270"/>
    </row>
    <row r="4660" spans="4:4" s="269" customFormat="1">
      <c r="D4660" s="270"/>
    </row>
    <row r="4661" spans="4:4" s="269" customFormat="1">
      <c r="D4661" s="270"/>
    </row>
    <row r="4662" spans="4:4" s="269" customFormat="1">
      <c r="D4662" s="270"/>
    </row>
    <row r="4663" spans="4:4" s="269" customFormat="1">
      <c r="D4663" s="270"/>
    </row>
    <row r="4664" spans="4:4" s="269" customFormat="1">
      <c r="D4664" s="270"/>
    </row>
    <row r="4665" spans="4:4" s="269" customFormat="1">
      <c r="D4665" s="270"/>
    </row>
    <row r="4666" spans="4:4" s="269" customFormat="1">
      <c r="D4666" s="270"/>
    </row>
    <row r="4667" spans="4:4" s="269" customFormat="1">
      <c r="D4667" s="270"/>
    </row>
    <row r="4668" spans="4:4" s="269" customFormat="1">
      <c r="D4668" s="270"/>
    </row>
    <row r="4669" spans="4:4" s="269" customFormat="1">
      <c r="D4669" s="270"/>
    </row>
    <row r="4670" spans="4:4" s="269" customFormat="1">
      <c r="D4670" s="270"/>
    </row>
    <row r="4671" spans="4:4" s="269" customFormat="1">
      <c r="D4671" s="270"/>
    </row>
    <row r="4672" spans="4:4" s="269" customFormat="1">
      <c r="D4672" s="270"/>
    </row>
    <row r="4673" spans="4:4" s="269" customFormat="1">
      <c r="D4673" s="270"/>
    </row>
    <row r="4674" spans="4:4" s="269" customFormat="1">
      <c r="D4674" s="270"/>
    </row>
    <row r="4675" spans="4:4" s="269" customFormat="1">
      <c r="D4675" s="270"/>
    </row>
    <row r="4676" spans="4:4" s="269" customFormat="1">
      <c r="D4676" s="270"/>
    </row>
    <row r="4677" spans="4:4" s="269" customFormat="1">
      <c r="D4677" s="270"/>
    </row>
    <row r="4678" spans="4:4" s="269" customFormat="1">
      <c r="D4678" s="270"/>
    </row>
    <row r="4679" spans="4:4" s="269" customFormat="1">
      <c r="D4679" s="270"/>
    </row>
    <row r="4680" spans="4:4" s="269" customFormat="1">
      <c r="D4680" s="270"/>
    </row>
    <row r="4681" spans="4:4" s="269" customFormat="1">
      <c r="D4681" s="270"/>
    </row>
    <row r="4682" spans="4:4" s="269" customFormat="1">
      <c r="D4682" s="270"/>
    </row>
    <row r="4683" spans="4:4" s="269" customFormat="1">
      <c r="D4683" s="270"/>
    </row>
    <row r="4684" spans="4:4" s="269" customFormat="1">
      <c r="D4684" s="270"/>
    </row>
    <row r="4685" spans="4:4" s="269" customFormat="1">
      <c r="D4685" s="270"/>
    </row>
    <row r="4686" spans="4:4" s="269" customFormat="1">
      <c r="D4686" s="270"/>
    </row>
    <row r="4687" spans="4:4" s="269" customFormat="1">
      <c r="D4687" s="270"/>
    </row>
    <row r="4688" spans="4:4" s="269" customFormat="1">
      <c r="D4688" s="270"/>
    </row>
    <row r="4689" spans="4:4" s="269" customFormat="1">
      <c r="D4689" s="270"/>
    </row>
    <row r="4690" spans="4:4" s="269" customFormat="1">
      <c r="D4690" s="270"/>
    </row>
    <row r="4691" spans="4:4" s="269" customFormat="1">
      <c r="D4691" s="270"/>
    </row>
    <row r="4692" spans="4:4" s="269" customFormat="1">
      <c r="D4692" s="270"/>
    </row>
    <row r="4693" spans="4:4" s="269" customFormat="1">
      <c r="D4693" s="270"/>
    </row>
    <row r="4694" spans="4:4" s="269" customFormat="1">
      <c r="D4694" s="270"/>
    </row>
    <row r="4695" spans="4:4" s="269" customFormat="1">
      <c r="D4695" s="270"/>
    </row>
    <row r="4696" spans="4:4" s="269" customFormat="1">
      <c r="D4696" s="270"/>
    </row>
    <row r="4697" spans="4:4" s="269" customFormat="1">
      <c r="D4697" s="270"/>
    </row>
    <row r="4698" spans="4:4" s="269" customFormat="1">
      <c r="D4698" s="270"/>
    </row>
    <row r="4699" spans="4:4" s="269" customFormat="1">
      <c r="D4699" s="270"/>
    </row>
    <row r="4700" spans="4:4" s="269" customFormat="1">
      <c r="D4700" s="270"/>
    </row>
    <row r="4701" spans="4:4" s="269" customFormat="1">
      <c r="D4701" s="270"/>
    </row>
    <row r="4702" spans="4:4" s="269" customFormat="1">
      <c r="D4702" s="270"/>
    </row>
    <row r="4703" spans="4:4" s="269" customFormat="1">
      <c r="D4703" s="270"/>
    </row>
    <row r="4704" spans="4:4" s="269" customFormat="1">
      <c r="D4704" s="270"/>
    </row>
    <row r="4705" spans="4:4" s="269" customFormat="1">
      <c r="D4705" s="270"/>
    </row>
    <row r="4706" spans="4:4" s="269" customFormat="1">
      <c r="D4706" s="270"/>
    </row>
    <row r="4707" spans="4:4" s="269" customFormat="1">
      <c r="D4707" s="270"/>
    </row>
    <row r="4708" spans="4:4" s="269" customFormat="1">
      <c r="D4708" s="270"/>
    </row>
    <row r="4709" spans="4:4" s="269" customFormat="1">
      <c r="D4709" s="270"/>
    </row>
    <row r="4710" spans="4:4" s="269" customFormat="1">
      <c r="D4710" s="270"/>
    </row>
    <row r="4711" spans="4:4" s="269" customFormat="1">
      <c r="D4711" s="270"/>
    </row>
    <row r="4712" spans="4:4" s="269" customFormat="1">
      <c r="D4712" s="270"/>
    </row>
    <row r="4713" spans="4:4" s="269" customFormat="1">
      <c r="D4713" s="270"/>
    </row>
    <row r="4714" spans="4:4" s="269" customFormat="1">
      <c r="D4714" s="270"/>
    </row>
    <row r="4715" spans="4:4" s="269" customFormat="1">
      <c r="D4715" s="270"/>
    </row>
    <row r="4716" spans="4:4" s="269" customFormat="1">
      <c r="D4716" s="270"/>
    </row>
    <row r="4717" spans="4:4" s="269" customFormat="1">
      <c r="D4717" s="270"/>
    </row>
    <row r="4718" spans="4:4" s="269" customFormat="1">
      <c r="D4718" s="270"/>
    </row>
    <row r="4719" spans="4:4" s="269" customFormat="1">
      <c r="D4719" s="270"/>
    </row>
    <row r="4720" spans="4:4" s="269" customFormat="1">
      <c r="D4720" s="270"/>
    </row>
    <row r="4721" spans="4:4" s="269" customFormat="1">
      <c r="D4721" s="270"/>
    </row>
    <row r="4722" spans="4:4" s="269" customFormat="1">
      <c r="D4722" s="270"/>
    </row>
    <row r="4723" spans="4:4" s="269" customFormat="1">
      <c r="D4723" s="270"/>
    </row>
    <row r="4724" spans="4:4" s="269" customFormat="1">
      <c r="D4724" s="270"/>
    </row>
    <row r="4725" spans="4:4" s="269" customFormat="1">
      <c r="D4725" s="270"/>
    </row>
    <row r="4726" spans="4:4" s="269" customFormat="1">
      <c r="D4726" s="270"/>
    </row>
    <row r="4727" spans="4:4" s="269" customFormat="1">
      <c r="D4727" s="270"/>
    </row>
    <row r="4728" spans="4:4" s="269" customFormat="1">
      <c r="D4728" s="270"/>
    </row>
    <row r="4729" spans="4:4" s="269" customFormat="1">
      <c r="D4729" s="270"/>
    </row>
    <row r="4730" spans="4:4" s="269" customFormat="1">
      <c r="D4730" s="270"/>
    </row>
    <row r="4731" spans="4:4" s="269" customFormat="1">
      <c r="D4731" s="270"/>
    </row>
    <row r="4732" spans="4:4" s="269" customFormat="1">
      <c r="D4732" s="270"/>
    </row>
    <row r="4733" spans="4:4" s="269" customFormat="1">
      <c r="D4733" s="270"/>
    </row>
    <row r="4734" spans="4:4" s="269" customFormat="1">
      <c r="D4734" s="270"/>
    </row>
    <row r="4735" spans="4:4" s="269" customFormat="1">
      <c r="D4735" s="270"/>
    </row>
    <row r="4736" spans="4:4" s="269" customFormat="1">
      <c r="D4736" s="270"/>
    </row>
    <row r="4737" spans="4:4" s="269" customFormat="1">
      <c r="D4737" s="270"/>
    </row>
    <row r="4738" spans="4:4" s="269" customFormat="1">
      <c r="D4738" s="270"/>
    </row>
    <row r="4739" spans="4:4" s="269" customFormat="1">
      <c r="D4739" s="270"/>
    </row>
    <row r="4740" spans="4:4" s="269" customFormat="1">
      <c r="D4740" s="270"/>
    </row>
    <row r="4741" spans="4:4" s="269" customFormat="1">
      <c r="D4741" s="270"/>
    </row>
    <row r="4742" spans="4:4" s="269" customFormat="1">
      <c r="D4742" s="270"/>
    </row>
    <row r="4743" spans="4:4" s="269" customFormat="1">
      <c r="D4743" s="270"/>
    </row>
    <row r="4744" spans="4:4" s="269" customFormat="1">
      <c r="D4744" s="270"/>
    </row>
    <row r="4745" spans="4:4" s="269" customFormat="1">
      <c r="D4745" s="270"/>
    </row>
    <row r="4746" spans="4:4" s="269" customFormat="1">
      <c r="D4746" s="270"/>
    </row>
    <row r="4747" spans="4:4" s="269" customFormat="1">
      <c r="D4747" s="270"/>
    </row>
    <row r="4748" spans="4:4" s="269" customFormat="1">
      <c r="D4748" s="270"/>
    </row>
    <row r="4749" spans="4:4" s="269" customFormat="1">
      <c r="D4749" s="270"/>
    </row>
    <row r="4750" spans="4:4" s="269" customFormat="1">
      <c r="D4750" s="270"/>
    </row>
    <row r="4751" spans="4:4" s="269" customFormat="1">
      <c r="D4751" s="270"/>
    </row>
    <row r="4752" spans="4:4" s="269" customFormat="1">
      <c r="D4752" s="270"/>
    </row>
    <row r="4753" spans="4:4" s="269" customFormat="1">
      <c r="D4753" s="270"/>
    </row>
    <row r="4754" spans="4:4" s="269" customFormat="1">
      <c r="D4754" s="270"/>
    </row>
    <row r="4755" spans="4:4" s="269" customFormat="1">
      <c r="D4755" s="270"/>
    </row>
    <row r="4756" spans="4:4" s="269" customFormat="1">
      <c r="D4756" s="270"/>
    </row>
    <row r="4757" spans="4:4" s="269" customFormat="1">
      <c r="D4757" s="270"/>
    </row>
    <row r="4758" spans="4:4" s="269" customFormat="1">
      <c r="D4758" s="270"/>
    </row>
    <row r="4759" spans="4:4" s="269" customFormat="1">
      <c r="D4759" s="270"/>
    </row>
    <row r="4760" spans="4:4" s="269" customFormat="1">
      <c r="D4760" s="270"/>
    </row>
    <row r="4761" spans="4:4" s="269" customFormat="1">
      <c r="D4761" s="270"/>
    </row>
    <row r="4762" spans="4:4" s="269" customFormat="1">
      <c r="D4762" s="270"/>
    </row>
    <row r="4763" spans="4:4" s="269" customFormat="1">
      <c r="D4763" s="270"/>
    </row>
    <row r="4764" spans="4:4" s="269" customFormat="1">
      <c r="D4764" s="270"/>
    </row>
    <row r="4765" spans="4:4" s="269" customFormat="1">
      <c r="D4765" s="270"/>
    </row>
    <row r="4766" spans="4:4" s="269" customFormat="1">
      <c r="D4766" s="270"/>
    </row>
    <row r="4767" spans="4:4" s="269" customFormat="1">
      <c r="D4767" s="270"/>
    </row>
    <row r="4768" spans="4:4" s="269" customFormat="1">
      <c r="D4768" s="270"/>
    </row>
    <row r="4769" spans="4:4" s="269" customFormat="1">
      <c r="D4769" s="270"/>
    </row>
    <row r="4770" spans="4:4" s="269" customFormat="1">
      <c r="D4770" s="270"/>
    </row>
    <row r="4771" spans="4:4" s="269" customFormat="1">
      <c r="D4771" s="270"/>
    </row>
    <row r="4772" spans="4:4" s="269" customFormat="1">
      <c r="D4772" s="270"/>
    </row>
    <row r="4773" spans="4:4" s="269" customFormat="1">
      <c r="D4773" s="270"/>
    </row>
    <row r="4774" spans="4:4" s="269" customFormat="1">
      <c r="D4774" s="270"/>
    </row>
    <row r="4775" spans="4:4" s="269" customFormat="1">
      <c r="D4775" s="270"/>
    </row>
    <row r="4776" spans="4:4" s="269" customFormat="1">
      <c r="D4776" s="270"/>
    </row>
    <row r="4777" spans="4:4" s="269" customFormat="1">
      <c r="D4777" s="270"/>
    </row>
    <row r="4778" spans="4:4" s="269" customFormat="1">
      <c r="D4778" s="270"/>
    </row>
    <row r="4779" spans="4:4" s="269" customFormat="1">
      <c r="D4779" s="270"/>
    </row>
    <row r="4780" spans="4:4" s="269" customFormat="1">
      <c r="D4780" s="270"/>
    </row>
    <row r="4781" spans="4:4" s="269" customFormat="1">
      <c r="D4781" s="270"/>
    </row>
    <row r="4782" spans="4:4" s="269" customFormat="1">
      <c r="D4782" s="270"/>
    </row>
    <row r="4783" spans="4:4" s="269" customFormat="1">
      <c r="D4783" s="270"/>
    </row>
    <row r="4784" spans="4:4" s="269" customFormat="1">
      <c r="D4784" s="270"/>
    </row>
    <row r="4785" spans="4:4" s="269" customFormat="1">
      <c r="D4785" s="270"/>
    </row>
    <row r="4786" spans="4:4" s="269" customFormat="1">
      <c r="D4786" s="270"/>
    </row>
    <row r="4787" spans="4:4" s="269" customFormat="1">
      <c r="D4787" s="270"/>
    </row>
    <row r="4788" spans="4:4" s="269" customFormat="1">
      <c r="D4788" s="270"/>
    </row>
    <row r="4789" spans="4:4" s="269" customFormat="1">
      <c r="D4789" s="270"/>
    </row>
    <row r="4790" spans="4:4" s="269" customFormat="1">
      <c r="D4790" s="270"/>
    </row>
    <row r="4791" spans="4:4" s="269" customFormat="1">
      <c r="D4791" s="270"/>
    </row>
    <row r="4792" spans="4:4" s="269" customFormat="1">
      <c r="D4792" s="270"/>
    </row>
    <row r="4793" spans="4:4" s="269" customFormat="1">
      <c r="D4793" s="270"/>
    </row>
    <row r="4794" spans="4:4" s="269" customFormat="1">
      <c r="D4794" s="270"/>
    </row>
    <row r="4795" spans="4:4" s="269" customFormat="1">
      <c r="D4795" s="270"/>
    </row>
    <row r="4796" spans="4:4" s="269" customFormat="1">
      <c r="D4796" s="270"/>
    </row>
    <row r="4797" spans="4:4" s="269" customFormat="1">
      <c r="D4797" s="270"/>
    </row>
    <row r="4798" spans="4:4" s="269" customFormat="1">
      <c r="D4798" s="270"/>
    </row>
    <row r="4799" spans="4:4" s="269" customFormat="1">
      <c r="D4799" s="270"/>
    </row>
    <row r="4800" spans="4:4" s="269" customFormat="1">
      <c r="D4800" s="270"/>
    </row>
    <row r="4801" spans="4:4" s="269" customFormat="1">
      <c r="D4801" s="270"/>
    </row>
    <row r="4802" spans="4:4" s="269" customFormat="1">
      <c r="D4802" s="270"/>
    </row>
    <row r="4803" spans="4:4" s="269" customFormat="1">
      <c r="D4803" s="270"/>
    </row>
    <row r="4804" spans="4:4" s="269" customFormat="1">
      <c r="D4804" s="270"/>
    </row>
    <row r="4805" spans="4:4" s="269" customFormat="1">
      <c r="D4805" s="270"/>
    </row>
    <row r="4806" spans="4:4" s="269" customFormat="1">
      <c r="D4806" s="270"/>
    </row>
    <row r="4807" spans="4:4" s="269" customFormat="1">
      <c r="D4807" s="270"/>
    </row>
    <row r="4808" spans="4:4" s="269" customFormat="1">
      <c r="D4808" s="270"/>
    </row>
    <row r="4809" spans="4:4" s="269" customFormat="1">
      <c r="D4809" s="270"/>
    </row>
    <row r="4810" spans="4:4" s="269" customFormat="1">
      <c r="D4810" s="270"/>
    </row>
    <row r="4811" spans="4:4" s="269" customFormat="1">
      <c r="D4811" s="270"/>
    </row>
    <row r="4812" spans="4:4" s="269" customFormat="1">
      <c r="D4812" s="270"/>
    </row>
    <row r="4813" spans="4:4" s="269" customFormat="1">
      <c r="D4813" s="270"/>
    </row>
    <row r="4814" spans="4:4" s="269" customFormat="1">
      <c r="D4814" s="270"/>
    </row>
    <row r="4815" spans="4:4" s="269" customFormat="1">
      <c r="D4815" s="270"/>
    </row>
    <row r="4816" spans="4:4" s="269" customFormat="1">
      <c r="D4816" s="270"/>
    </row>
    <row r="4817" spans="4:4" s="269" customFormat="1">
      <c r="D4817" s="270"/>
    </row>
    <row r="4818" spans="4:4" s="269" customFormat="1">
      <c r="D4818" s="270"/>
    </row>
    <row r="4819" spans="4:4" s="269" customFormat="1">
      <c r="D4819" s="270"/>
    </row>
    <row r="4820" spans="4:4" s="269" customFormat="1">
      <c r="D4820" s="270"/>
    </row>
    <row r="4821" spans="4:4" s="269" customFormat="1">
      <c r="D4821" s="270"/>
    </row>
    <row r="4822" spans="4:4" s="269" customFormat="1">
      <c r="D4822" s="270"/>
    </row>
    <row r="4823" spans="4:4" s="269" customFormat="1">
      <c r="D4823" s="270"/>
    </row>
    <row r="4824" spans="4:4" s="269" customFormat="1">
      <c r="D4824" s="270"/>
    </row>
    <row r="4825" spans="4:4" s="269" customFormat="1">
      <c r="D4825" s="270"/>
    </row>
    <row r="4826" spans="4:4" s="269" customFormat="1">
      <c r="D4826" s="270"/>
    </row>
    <row r="4827" spans="4:4" s="269" customFormat="1">
      <c r="D4827" s="270"/>
    </row>
    <row r="4828" spans="4:4" s="269" customFormat="1">
      <c r="D4828" s="270"/>
    </row>
    <row r="4829" spans="4:4" s="269" customFormat="1">
      <c r="D4829" s="270"/>
    </row>
    <row r="4830" spans="4:4" s="269" customFormat="1">
      <c r="D4830" s="270"/>
    </row>
    <row r="4831" spans="4:4" s="269" customFormat="1">
      <c r="D4831" s="270"/>
    </row>
    <row r="4832" spans="4:4" s="269" customFormat="1">
      <c r="D4832" s="270"/>
    </row>
    <row r="4833" spans="4:4" s="269" customFormat="1">
      <c r="D4833" s="270"/>
    </row>
    <row r="4834" spans="4:4" s="269" customFormat="1">
      <c r="D4834" s="270"/>
    </row>
    <row r="4835" spans="4:4" s="269" customFormat="1">
      <c r="D4835" s="270"/>
    </row>
    <row r="4836" spans="4:4" s="269" customFormat="1">
      <c r="D4836" s="270"/>
    </row>
    <row r="4837" spans="4:4" s="269" customFormat="1">
      <c r="D4837" s="270"/>
    </row>
    <row r="4838" spans="4:4" s="269" customFormat="1">
      <c r="D4838" s="270"/>
    </row>
    <row r="4839" spans="4:4" s="269" customFormat="1">
      <c r="D4839" s="270"/>
    </row>
    <row r="4840" spans="4:4" s="269" customFormat="1">
      <c r="D4840" s="270"/>
    </row>
    <row r="4841" spans="4:4" s="269" customFormat="1">
      <c r="D4841" s="270"/>
    </row>
    <row r="4842" spans="4:4" s="269" customFormat="1">
      <c r="D4842" s="270"/>
    </row>
    <row r="4843" spans="4:4" s="269" customFormat="1">
      <c r="D4843" s="270"/>
    </row>
    <row r="4844" spans="4:4" s="269" customFormat="1">
      <c r="D4844" s="270"/>
    </row>
    <row r="4845" spans="4:4" s="269" customFormat="1">
      <c r="D4845" s="270"/>
    </row>
    <row r="4846" spans="4:4" s="269" customFormat="1">
      <c r="D4846" s="270"/>
    </row>
    <row r="4847" spans="4:4" s="269" customFormat="1">
      <c r="D4847" s="270"/>
    </row>
    <row r="4848" spans="4:4" s="269" customFormat="1">
      <c r="D4848" s="270"/>
    </row>
    <row r="4849" spans="4:4" s="269" customFormat="1">
      <c r="D4849" s="270"/>
    </row>
    <row r="4850" spans="4:4" s="269" customFormat="1">
      <c r="D4850" s="270"/>
    </row>
    <row r="4851" spans="4:4" s="269" customFormat="1">
      <c r="D4851" s="270"/>
    </row>
    <row r="4852" spans="4:4" s="269" customFormat="1">
      <c r="D4852" s="270"/>
    </row>
    <row r="4853" spans="4:4" s="269" customFormat="1">
      <c r="D4853" s="270"/>
    </row>
    <row r="4854" spans="4:4" s="269" customFormat="1">
      <c r="D4854" s="270"/>
    </row>
    <row r="4855" spans="4:4" s="269" customFormat="1">
      <c r="D4855" s="270"/>
    </row>
    <row r="4856" spans="4:4" s="269" customFormat="1">
      <c r="D4856" s="270"/>
    </row>
    <row r="4857" spans="4:4" s="269" customFormat="1">
      <c r="D4857" s="270"/>
    </row>
    <row r="4858" spans="4:4" s="269" customFormat="1">
      <c r="D4858" s="270"/>
    </row>
    <row r="4859" spans="4:4" s="269" customFormat="1">
      <c r="D4859" s="270"/>
    </row>
    <row r="4860" spans="4:4" s="269" customFormat="1">
      <c r="D4860" s="270"/>
    </row>
    <row r="4861" spans="4:4" s="269" customFormat="1">
      <c r="D4861" s="270"/>
    </row>
    <row r="4862" spans="4:4" s="269" customFormat="1">
      <c r="D4862" s="270"/>
    </row>
    <row r="4863" spans="4:4" s="269" customFormat="1">
      <c r="D4863" s="270"/>
    </row>
    <row r="4864" spans="4:4" s="269" customFormat="1">
      <c r="D4864" s="270"/>
    </row>
    <row r="4865" spans="4:4" s="269" customFormat="1">
      <c r="D4865" s="270"/>
    </row>
    <row r="4866" spans="4:4" s="269" customFormat="1">
      <c r="D4866" s="270"/>
    </row>
    <row r="4867" spans="4:4" s="269" customFormat="1">
      <c r="D4867" s="270"/>
    </row>
    <row r="4868" spans="4:4" s="269" customFormat="1">
      <c r="D4868" s="270"/>
    </row>
    <row r="4869" spans="4:4" s="269" customFormat="1">
      <c r="D4869" s="270"/>
    </row>
    <row r="4870" spans="4:4" s="269" customFormat="1">
      <c r="D4870" s="270"/>
    </row>
    <row r="4871" spans="4:4" s="269" customFormat="1">
      <c r="D4871" s="270"/>
    </row>
    <row r="4872" spans="4:4" s="269" customFormat="1">
      <c r="D4872" s="270"/>
    </row>
    <row r="4873" spans="4:4" s="269" customFormat="1">
      <c r="D4873" s="270"/>
    </row>
    <row r="4874" spans="4:4" s="269" customFormat="1">
      <c r="D4874" s="270"/>
    </row>
    <row r="4875" spans="4:4" s="269" customFormat="1">
      <c r="D4875" s="270"/>
    </row>
    <row r="4876" spans="4:4" s="269" customFormat="1">
      <c r="D4876" s="270"/>
    </row>
    <row r="4877" spans="4:4" s="269" customFormat="1">
      <c r="D4877" s="270"/>
    </row>
    <row r="4878" spans="4:4" s="269" customFormat="1">
      <c r="D4878" s="270"/>
    </row>
    <row r="4879" spans="4:4" s="269" customFormat="1">
      <c r="D4879" s="270"/>
    </row>
    <row r="4880" spans="4:4" s="269" customFormat="1">
      <c r="D4880" s="270"/>
    </row>
    <row r="4881" spans="4:4" s="269" customFormat="1">
      <c r="D4881" s="270"/>
    </row>
    <row r="4882" spans="4:4" s="269" customFormat="1">
      <c r="D4882" s="270"/>
    </row>
    <row r="4883" spans="4:4" s="269" customFormat="1">
      <c r="D4883" s="270"/>
    </row>
    <row r="4884" spans="4:4" s="269" customFormat="1">
      <c r="D4884" s="270"/>
    </row>
    <row r="4885" spans="4:4" s="269" customFormat="1">
      <c r="D4885" s="270"/>
    </row>
    <row r="4886" spans="4:4" s="269" customFormat="1">
      <c r="D4886" s="270"/>
    </row>
    <row r="4887" spans="4:4" s="269" customFormat="1">
      <c r="D4887" s="270"/>
    </row>
    <row r="4888" spans="4:4" s="269" customFormat="1">
      <c r="D4888" s="270"/>
    </row>
    <row r="4889" spans="4:4" s="269" customFormat="1">
      <c r="D4889" s="270"/>
    </row>
    <row r="4890" spans="4:4" s="269" customFormat="1">
      <c r="D4890" s="270"/>
    </row>
    <row r="4891" spans="4:4" s="269" customFormat="1">
      <c r="D4891" s="270"/>
    </row>
    <row r="4892" spans="4:4" s="269" customFormat="1">
      <c r="D4892" s="270"/>
    </row>
    <row r="4893" spans="4:4" s="269" customFormat="1">
      <c r="D4893" s="270"/>
    </row>
    <row r="4894" spans="4:4" s="269" customFormat="1">
      <c r="D4894" s="270"/>
    </row>
    <row r="4895" spans="4:4" s="269" customFormat="1">
      <c r="D4895" s="270"/>
    </row>
    <row r="4896" spans="4:4" s="269" customFormat="1">
      <c r="D4896" s="270"/>
    </row>
    <row r="4897" spans="4:4" s="269" customFormat="1">
      <c r="D4897" s="270"/>
    </row>
    <row r="4898" spans="4:4" s="269" customFormat="1">
      <c r="D4898" s="270"/>
    </row>
    <row r="4899" spans="4:4" s="269" customFormat="1">
      <c r="D4899" s="270"/>
    </row>
    <row r="4900" spans="4:4" s="269" customFormat="1">
      <c r="D4900" s="270"/>
    </row>
    <row r="4901" spans="4:4" s="269" customFormat="1">
      <c r="D4901" s="270"/>
    </row>
    <row r="4902" spans="4:4" s="269" customFormat="1">
      <c r="D4902" s="270"/>
    </row>
    <row r="4903" spans="4:4" s="269" customFormat="1">
      <c r="D4903" s="270"/>
    </row>
    <row r="4904" spans="4:4" s="269" customFormat="1">
      <c r="D4904" s="270"/>
    </row>
    <row r="4905" spans="4:4" s="269" customFormat="1">
      <c r="D4905" s="270"/>
    </row>
    <row r="4906" spans="4:4" s="269" customFormat="1">
      <c r="D4906" s="270"/>
    </row>
    <row r="4907" spans="4:4" s="269" customFormat="1">
      <c r="D4907" s="270"/>
    </row>
    <row r="4908" spans="4:4" s="269" customFormat="1">
      <c r="D4908" s="270"/>
    </row>
    <row r="4909" spans="4:4" s="269" customFormat="1">
      <c r="D4909" s="270"/>
    </row>
    <row r="4910" spans="4:4" s="269" customFormat="1">
      <c r="D4910" s="270"/>
    </row>
    <row r="4911" spans="4:4" s="269" customFormat="1">
      <c r="D4911" s="270"/>
    </row>
    <row r="4912" spans="4:4" s="269" customFormat="1">
      <c r="D4912" s="270"/>
    </row>
    <row r="4913" spans="4:4" s="269" customFormat="1">
      <c r="D4913" s="270"/>
    </row>
    <row r="4914" spans="4:4" s="269" customFormat="1">
      <c r="D4914" s="270"/>
    </row>
    <row r="4915" spans="4:4" s="269" customFormat="1">
      <c r="D4915" s="270"/>
    </row>
    <row r="4916" spans="4:4" s="269" customFormat="1">
      <c r="D4916" s="270"/>
    </row>
    <row r="4917" spans="4:4" s="269" customFormat="1">
      <c r="D4917" s="270"/>
    </row>
    <row r="4918" spans="4:4" s="269" customFormat="1">
      <c r="D4918" s="270"/>
    </row>
    <row r="4919" spans="4:4" s="269" customFormat="1">
      <c r="D4919" s="270"/>
    </row>
    <row r="4920" spans="4:4" s="269" customFormat="1">
      <c r="D4920" s="270"/>
    </row>
    <row r="4921" spans="4:4" s="269" customFormat="1">
      <c r="D4921" s="270"/>
    </row>
    <row r="4922" spans="4:4" s="269" customFormat="1">
      <c r="D4922" s="270"/>
    </row>
    <row r="4923" spans="4:4" s="269" customFormat="1">
      <c r="D4923" s="270"/>
    </row>
    <row r="4924" spans="4:4" s="269" customFormat="1">
      <c r="D4924" s="270"/>
    </row>
    <row r="4925" spans="4:4" s="269" customFormat="1">
      <c r="D4925" s="270"/>
    </row>
    <row r="4926" spans="4:4" s="269" customFormat="1">
      <c r="D4926" s="270"/>
    </row>
    <row r="4927" spans="4:4" s="269" customFormat="1">
      <c r="D4927" s="270"/>
    </row>
    <row r="4928" spans="4:4" s="269" customFormat="1">
      <c r="D4928" s="270"/>
    </row>
    <row r="4929" spans="4:4" s="269" customFormat="1">
      <c r="D4929" s="270"/>
    </row>
    <row r="4930" spans="4:4" s="269" customFormat="1">
      <c r="D4930" s="270"/>
    </row>
    <row r="4931" spans="4:4" s="269" customFormat="1">
      <c r="D4931" s="270"/>
    </row>
    <row r="4932" spans="4:4" s="269" customFormat="1">
      <c r="D4932" s="270"/>
    </row>
    <row r="4933" spans="4:4" s="269" customFormat="1">
      <c r="D4933" s="270"/>
    </row>
    <row r="4934" spans="4:4" s="269" customFormat="1">
      <c r="D4934" s="270"/>
    </row>
    <row r="4935" spans="4:4" s="269" customFormat="1">
      <c r="D4935" s="270"/>
    </row>
    <row r="4936" spans="4:4" s="269" customFormat="1">
      <c r="D4936" s="270"/>
    </row>
    <row r="4937" spans="4:4" s="269" customFormat="1">
      <c r="D4937" s="270"/>
    </row>
    <row r="4938" spans="4:4" s="269" customFormat="1">
      <c r="D4938" s="270"/>
    </row>
    <row r="4939" spans="4:4" s="269" customFormat="1">
      <c r="D4939" s="270"/>
    </row>
    <row r="4940" spans="4:4" s="269" customFormat="1">
      <c r="D4940" s="270"/>
    </row>
    <row r="4941" spans="4:4" s="269" customFormat="1">
      <c r="D4941" s="270"/>
    </row>
    <row r="4942" spans="4:4" s="269" customFormat="1">
      <c r="D4942" s="270"/>
    </row>
    <row r="4943" spans="4:4" s="269" customFormat="1">
      <c r="D4943" s="270"/>
    </row>
    <row r="4944" spans="4:4" s="269" customFormat="1">
      <c r="D4944" s="270"/>
    </row>
    <row r="4945" spans="4:4" s="269" customFormat="1">
      <c r="D4945" s="270"/>
    </row>
    <row r="4946" spans="4:4" s="269" customFormat="1">
      <c r="D4946" s="270"/>
    </row>
    <row r="4947" spans="4:4" s="269" customFormat="1">
      <c r="D4947" s="270"/>
    </row>
    <row r="4948" spans="4:4" s="269" customFormat="1">
      <c r="D4948" s="270"/>
    </row>
    <row r="4949" spans="4:4" s="269" customFormat="1">
      <c r="D4949" s="270"/>
    </row>
    <row r="4950" spans="4:4" s="269" customFormat="1">
      <c r="D4950" s="270"/>
    </row>
    <row r="4951" spans="4:4" s="269" customFormat="1">
      <c r="D4951" s="270"/>
    </row>
    <row r="4952" spans="4:4" s="269" customFormat="1">
      <c r="D4952" s="270"/>
    </row>
    <row r="4953" spans="4:4" s="269" customFormat="1">
      <c r="D4953" s="270"/>
    </row>
    <row r="4954" spans="4:4" s="269" customFormat="1">
      <c r="D4954" s="270"/>
    </row>
    <row r="4955" spans="4:4" s="269" customFormat="1">
      <c r="D4955" s="270"/>
    </row>
    <row r="4956" spans="4:4" s="269" customFormat="1">
      <c r="D4956" s="270"/>
    </row>
    <row r="4957" spans="4:4" s="269" customFormat="1">
      <c r="D4957" s="270"/>
    </row>
    <row r="4958" spans="4:4" s="269" customFormat="1">
      <c r="D4958" s="270"/>
    </row>
    <row r="4959" spans="4:4" s="269" customFormat="1">
      <c r="D4959" s="270"/>
    </row>
    <row r="4960" spans="4:4" s="269" customFormat="1">
      <c r="D4960" s="270"/>
    </row>
    <row r="4961" spans="4:4" s="269" customFormat="1">
      <c r="D4961" s="270"/>
    </row>
    <row r="4962" spans="4:4" s="269" customFormat="1">
      <c r="D4962" s="270"/>
    </row>
    <row r="4963" spans="4:4" s="269" customFormat="1">
      <c r="D4963" s="270"/>
    </row>
    <row r="4964" spans="4:4" s="269" customFormat="1">
      <c r="D4964" s="270"/>
    </row>
    <row r="4965" spans="4:4" s="269" customFormat="1">
      <c r="D4965" s="270"/>
    </row>
    <row r="4966" spans="4:4" s="269" customFormat="1">
      <c r="D4966" s="270"/>
    </row>
    <row r="4967" spans="4:4" s="269" customFormat="1">
      <c r="D4967" s="270"/>
    </row>
    <row r="4968" spans="4:4" s="269" customFormat="1">
      <c r="D4968" s="270"/>
    </row>
    <row r="4969" spans="4:4" s="269" customFormat="1">
      <c r="D4969" s="270"/>
    </row>
    <row r="4970" spans="4:4" s="269" customFormat="1">
      <c r="D4970" s="270"/>
    </row>
    <row r="4971" spans="4:4" s="269" customFormat="1">
      <c r="D4971" s="270"/>
    </row>
    <row r="4972" spans="4:4" s="269" customFormat="1">
      <c r="D4972" s="270"/>
    </row>
    <row r="4973" spans="4:4" s="269" customFormat="1">
      <c r="D4973" s="270"/>
    </row>
    <row r="4974" spans="4:4" s="269" customFormat="1">
      <c r="D4974" s="270"/>
    </row>
    <row r="4975" spans="4:4" s="269" customFormat="1">
      <c r="D4975" s="270"/>
    </row>
    <row r="4976" spans="4:4" s="269" customFormat="1">
      <c r="D4976" s="270"/>
    </row>
    <row r="4977" spans="4:4" s="269" customFormat="1">
      <c r="D4977" s="270"/>
    </row>
    <row r="4978" spans="4:4" s="269" customFormat="1">
      <c r="D4978" s="270"/>
    </row>
    <row r="4979" spans="4:4" s="269" customFormat="1">
      <c r="D4979" s="270"/>
    </row>
    <row r="4980" spans="4:4" s="269" customFormat="1">
      <c r="D4980" s="270"/>
    </row>
    <row r="4981" spans="4:4" s="269" customFormat="1">
      <c r="D4981" s="270"/>
    </row>
    <row r="4982" spans="4:4" s="269" customFormat="1">
      <c r="D4982" s="270"/>
    </row>
    <row r="4983" spans="4:4" s="269" customFormat="1">
      <c r="D4983" s="270"/>
    </row>
    <row r="4984" spans="4:4" s="269" customFormat="1">
      <c r="D4984" s="270"/>
    </row>
    <row r="4985" spans="4:4" s="269" customFormat="1">
      <c r="D4985" s="270"/>
    </row>
    <row r="4986" spans="4:4" s="269" customFormat="1">
      <c r="D4986" s="270"/>
    </row>
    <row r="4987" spans="4:4" s="269" customFormat="1">
      <c r="D4987" s="270"/>
    </row>
    <row r="4988" spans="4:4" s="269" customFormat="1">
      <c r="D4988" s="270"/>
    </row>
    <row r="4989" spans="4:4" s="269" customFormat="1">
      <c r="D4989" s="270"/>
    </row>
    <row r="4990" spans="4:4" s="269" customFormat="1">
      <c r="D4990" s="270"/>
    </row>
    <row r="4991" spans="4:4" s="269" customFormat="1">
      <c r="D4991" s="270"/>
    </row>
    <row r="4992" spans="4:4" s="269" customFormat="1">
      <c r="D4992" s="270"/>
    </row>
    <row r="4993" spans="4:4" s="269" customFormat="1">
      <c r="D4993" s="270"/>
    </row>
    <row r="4994" spans="4:4" s="269" customFormat="1">
      <c r="D4994" s="270"/>
    </row>
    <row r="4995" spans="4:4" s="269" customFormat="1">
      <c r="D4995" s="270"/>
    </row>
    <row r="4996" spans="4:4" s="269" customFormat="1">
      <c r="D4996" s="270"/>
    </row>
    <row r="4997" spans="4:4" s="269" customFormat="1">
      <c r="D4997" s="270"/>
    </row>
    <row r="4998" spans="4:4" s="269" customFormat="1">
      <c r="D4998" s="270"/>
    </row>
    <row r="4999" spans="4:4" s="269" customFormat="1">
      <c r="D4999" s="270"/>
    </row>
    <row r="5000" spans="4:4" s="269" customFormat="1">
      <c r="D5000" s="270"/>
    </row>
  </sheetData>
  <sheetProtection password="CAA1" sheet="1" objects="1" scenarios="1"/>
  <mergeCells count="8">
    <mergeCell ref="F84:G84"/>
    <mergeCell ref="A90:F90"/>
    <mergeCell ref="F53:G53"/>
    <mergeCell ref="A1:G1"/>
    <mergeCell ref="C2:G2"/>
    <mergeCell ref="C3:G3"/>
    <mergeCell ref="C4:G4"/>
    <mergeCell ref="F7:G7"/>
  </mergeCells>
  <pageMargins left="0.59055118110236227" right="0.39370078740157483" top="0.78740157480314965" bottom="0.78740157480314965" header="0.31496062992125984" footer="0.31496062992125984"/>
  <pageSetup paperSize="9" orientation="portrait" verticalDpi="0" r:id="rId1"/>
  <headerFooter>
    <oddFooter>&amp;LURS Praha  I/2016&amp;RStrana 3-4/4</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181" customWidth="1"/>
    <col min="2" max="2" width="1.6640625" style="181" customWidth="1"/>
    <col min="3" max="4" width="5" style="181" customWidth="1"/>
    <col min="5" max="5" width="11.6640625" style="181" customWidth="1"/>
    <col min="6" max="6" width="9.1640625" style="181" customWidth="1"/>
    <col min="7" max="7" width="5" style="181" customWidth="1"/>
    <col min="8" max="8" width="77.83203125" style="181" customWidth="1"/>
    <col min="9" max="10" width="20" style="181" customWidth="1"/>
    <col min="11" max="11" width="1.6640625" style="181" customWidth="1"/>
  </cols>
  <sheetData>
    <row r="1" spans="2:11" ht="37.5" customHeight="1"/>
    <row r="2" spans="2:11" ht="7.5" customHeight="1">
      <c r="B2" s="182"/>
      <c r="C2" s="183"/>
      <c r="D2" s="183"/>
      <c r="E2" s="183"/>
      <c r="F2" s="183"/>
      <c r="G2" s="183"/>
      <c r="H2" s="183"/>
      <c r="I2" s="183"/>
      <c r="J2" s="183"/>
      <c r="K2" s="184"/>
    </row>
    <row r="3" spans="2:11" s="14" customFormat="1" ht="45" customHeight="1">
      <c r="B3" s="185"/>
      <c r="C3" s="372" t="s">
        <v>620</v>
      </c>
      <c r="D3" s="372"/>
      <c r="E3" s="372"/>
      <c r="F3" s="372"/>
      <c r="G3" s="372"/>
      <c r="H3" s="372"/>
      <c r="I3" s="372"/>
      <c r="J3" s="372"/>
      <c r="K3" s="186"/>
    </row>
    <row r="4" spans="2:11" ht="25.5" customHeight="1">
      <c r="B4" s="187"/>
      <c r="C4" s="373" t="s">
        <v>621</v>
      </c>
      <c r="D4" s="373"/>
      <c r="E4" s="373"/>
      <c r="F4" s="373"/>
      <c r="G4" s="373"/>
      <c r="H4" s="373"/>
      <c r="I4" s="373"/>
      <c r="J4" s="373"/>
      <c r="K4" s="188"/>
    </row>
    <row r="5" spans="2:11" ht="5.25" customHeight="1">
      <c r="B5" s="187"/>
      <c r="C5" s="189"/>
      <c r="D5" s="189"/>
      <c r="E5" s="189"/>
      <c r="F5" s="189"/>
      <c r="G5" s="189"/>
      <c r="H5" s="189"/>
      <c r="I5" s="189"/>
      <c r="J5" s="189"/>
      <c r="K5" s="188"/>
    </row>
    <row r="6" spans="2:11" ht="15" customHeight="1">
      <c r="B6" s="187"/>
      <c r="C6" s="374" t="s">
        <v>622</v>
      </c>
      <c r="D6" s="374"/>
      <c r="E6" s="374"/>
      <c r="F6" s="374"/>
      <c r="G6" s="374"/>
      <c r="H6" s="374"/>
      <c r="I6" s="374"/>
      <c r="J6" s="374"/>
      <c r="K6" s="188"/>
    </row>
    <row r="7" spans="2:11" ht="15" customHeight="1">
      <c r="B7" s="191"/>
      <c r="C7" s="374" t="s">
        <v>623</v>
      </c>
      <c r="D7" s="374"/>
      <c r="E7" s="374"/>
      <c r="F7" s="374"/>
      <c r="G7" s="374"/>
      <c r="H7" s="374"/>
      <c r="I7" s="374"/>
      <c r="J7" s="374"/>
      <c r="K7" s="188"/>
    </row>
    <row r="8" spans="2:11" ht="12.75" customHeight="1">
      <c r="B8" s="191"/>
      <c r="C8" s="190"/>
      <c r="D8" s="190"/>
      <c r="E8" s="190"/>
      <c r="F8" s="190"/>
      <c r="G8" s="190"/>
      <c r="H8" s="190"/>
      <c r="I8" s="190"/>
      <c r="J8" s="190"/>
      <c r="K8" s="188"/>
    </row>
    <row r="9" spans="2:11" ht="15" customHeight="1">
      <c r="B9" s="191"/>
      <c r="C9" s="374" t="s">
        <v>624</v>
      </c>
      <c r="D9" s="374"/>
      <c r="E9" s="374"/>
      <c r="F9" s="374"/>
      <c r="G9" s="374"/>
      <c r="H9" s="374"/>
      <c r="I9" s="374"/>
      <c r="J9" s="374"/>
      <c r="K9" s="188"/>
    </row>
    <row r="10" spans="2:11" ht="15" customHeight="1">
      <c r="B10" s="191"/>
      <c r="C10" s="190"/>
      <c r="D10" s="374" t="s">
        <v>625</v>
      </c>
      <c r="E10" s="374"/>
      <c r="F10" s="374"/>
      <c r="G10" s="374"/>
      <c r="H10" s="374"/>
      <c r="I10" s="374"/>
      <c r="J10" s="374"/>
      <c r="K10" s="188"/>
    </row>
    <row r="11" spans="2:11" ht="15" customHeight="1">
      <c r="B11" s="191"/>
      <c r="C11" s="192"/>
      <c r="D11" s="374" t="s">
        <v>626</v>
      </c>
      <c r="E11" s="374"/>
      <c r="F11" s="374"/>
      <c r="G11" s="374"/>
      <c r="H11" s="374"/>
      <c r="I11" s="374"/>
      <c r="J11" s="374"/>
      <c r="K11" s="188"/>
    </row>
    <row r="12" spans="2:11" ht="12.75" customHeight="1">
      <c r="B12" s="191"/>
      <c r="C12" s="192"/>
      <c r="D12" s="192"/>
      <c r="E12" s="192"/>
      <c r="F12" s="192"/>
      <c r="G12" s="192"/>
      <c r="H12" s="192"/>
      <c r="I12" s="192"/>
      <c r="J12" s="192"/>
      <c r="K12" s="188"/>
    </row>
    <row r="13" spans="2:11" ht="15" customHeight="1">
      <c r="B13" s="191"/>
      <c r="C13" s="192"/>
      <c r="D13" s="374" t="s">
        <v>627</v>
      </c>
      <c r="E13" s="374"/>
      <c r="F13" s="374"/>
      <c r="G13" s="374"/>
      <c r="H13" s="374"/>
      <c r="I13" s="374"/>
      <c r="J13" s="374"/>
      <c r="K13" s="188"/>
    </row>
    <row r="14" spans="2:11" ht="15" customHeight="1">
      <c r="B14" s="191"/>
      <c r="C14" s="192"/>
      <c r="D14" s="374" t="s">
        <v>628</v>
      </c>
      <c r="E14" s="374"/>
      <c r="F14" s="374"/>
      <c r="G14" s="374"/>
      <c r="H14" s="374"/>
      <c r="I14" s="374"/>
      <c r="J14" s="374"/>
      <c r="K14" s="188"/>
    </row>
    <row r="15" spans="2:11" ht="15" customHeight="1">
      <c r="B15" s="191"/>
      <c r="C15" s="192"/>
      <c r="D15" s="374" t="s">
        <v>629</v>
      </c>
      <c r="E15" s="374"/>
      <c r="F15" s="374"/>
      <c r="G15" s="374"/>
      <c r="H15" s="374"/>
      <c r="I15" s="374"/>
      <c r="J15" s="374"/>
      <c r="K15" s="188"/>
    </row>
    <row r="16" spans="2:11" ht="15" customHeight="1">
      <c r="B16" s="191"/>
      <c r="C16" s="192"/>
      <c r="D16" s="192"/>
      <c r="E16" s="193" t="s">
        <v>75</v>
      </c>
      <c r="F16" s="374" t="s">
        <v>630</v>
      </c>
      <c r="G16" s="374"/>
      <c r="H16" s="374"/>
      <c r="I16" s="374"/>
      <c r="J16" s="374"/>
      <c r="K16" s="188"/>
    </row>
    <row r="17" spans="2:11" ht="15" customHeight="1">
      <c r="B17" s="191"/>
      <c r="C17" s="192"/>
      <c r="D17" s="192"/>
      <c r="E17" s="193" t="s">
        <v>631</v>
      </c>
      <c r="F17" s="374" t="s">
        <v>632</v>
      </c>
      <c r="G17" s="374"/>
      <c r="H17" s="374"/>
      <c r="I17" s="374"/>
      <c r="J17" s="374"/>
      <c r="K17" s="188"/>
    </row>
    <row r="18" spans="2:11" ht="15" customHeight="1">
      <c r="B18" s="191"/>
      <c r="C18" s="192"/>
      <c r="D18" s="192"/>
      <c r="E18" s="193" t="s">
        <v>633</v>
      </c>
      <c r="F18" s="374" t="s">
        <v>634</v>
      </c>
      <c r="G18" s="374"/>
      <c r="H18" s="374"/>
      <c r="I18" s="374"/>
      <c r="J18" s="374"/>
      <c r="K18" s="188"/>
    </row>
    <row r="19" spans="2:11" ht="15" customHeight="1">
      <c r="B19" s="191"/>
      <c r="C19" s="192"/>
      <c r="D19" s="192"/>
      <c r="E19" s="193" t="s">
        <v>635</v>
      </c>
      <c r="F19" s="374" t="s">
        <v>636</v>
      </c>
      <c r="G19" s="374"/>
      <c r="H19" s="374"/>
      <c r="I19" s="374"/>
      <c r="J19" s="374"/>
      <c r="K19" s="188"/>
    </row>
    <row r="20" spans="2:11" ht="15" customHeight="1">
      <c r="B20" s="191"/>
      <c r="C20" s="192"/>
      <c r="D20" s="192"/>
      <c r="E20" s="193" t="s">
        <v>637</v>
      </c>
      <c r="F20" s="374" t="s">
        <v>638</v>
      </c>
      <c r="G20" s="374"/>
      <c r="H20" s="374"/>
      <c r="I20" s="374"/>
      <c r="J20" s="374"/>
      <c r="K20" s="188"/>
    </row>
    <row r="21" spans="2:11" ht="15" customHeight="1">
      <c r="B21" s="191"/>
      <c r="C21" s="192"/>
      <c r="D21" s="192"/>
      <c r="E21" s="193" t="s">
        <v>639</v>
      </c>
      <c r="F21" s="374" t="s">
        <v>640</v>
      </c>
      <c r="G21" s="374"/>
      <c r="H21" s="374"/>
      <c r="I21" s="374"/>
      <c r="J21" s="374"/>
      <c r="K21" s="188"/>
    </row>
    <row r="22" spans="2:11" ht="12.75" customHeight="1">
      <c r="B22" s="191"/>
      <c r="C22" s="192"/>
      <c r="D22" s="192"/>
      <c r="E22" s="192"/>
      <c r="F22" s="192"/>
      <c r="G22" s="192"/>
      <c r="H22" s="192"/>
      <c r="I22" s="192"/>
      <c r="J22" s="192"/>
      <c r="K22" s="188"/>
    </row>
    <row r="23" spans="2:11" ht="15" customHeight="1">
      <c r="B23" s="191"/>
      <c r="C23" s="374" t="s">
        <v>641</v>
      </c>
      <c r="D23" s="374"/>
      <c r="E23" s="374"/>
      <c r="F23" s="374"/>
      <c r="G23" s="374"/>
      <c r="H23" s="374"/>
      <c r="I23" s="374"/>
      <c r="J23" s="374"/>
      <c r="K23" s="188"/>
    </row>
    <row r="24" spans="2:11" ht="15" customHeight="1">
      <c r="B24" s="191"/>
      <c r="C24" s="374" t="s">
        <v>642</v>
      </c>
      <c r="D24" s="374"/>
      <c r="E24" s="374"/>
      <c r="F24" s="374"/>
      <c r="G24" s="374"/>
      <c r="H24" s="374"/>
      <c r="I24" s="374"/>
      <c r="J24" s="374"/>
      <c r="K24" s="188"/>
    </row>
    <row r="25" spans="2:11" ht="15" customHeight="1">
      <c r="B25" s="191"/>
      <c r="C25" s="190"/>
      <c r="D25" s="374" t="s">
        <v>643</v>
      </c>
      <c r="E25" s="374"/>
      <c r="F25" s="374"/>
      <c r="G25" s="374"/>
      <c r="H25" s="374"/>
      <c r="I25" s="374"/>
      <c r="J25" s="374"/>
      <c r="K25" s="188"/>
    </row>
    <row r="26" spans="2:11" ht="15" customHeight="1">
      <c r="B26" s="191"/>
      <c r="C26" s="192"/>
      <c r="D26" s="374" t="s">
        <v>644</v>
      </c>
      <c r="E26" s="374"/>
      <c r="F26" s="374"/>
      <c r="G26" s="374"/>
      <c r="H26" s="374"/>
      <c r="I26" s="374"/>
      <c r="J26" s="374"/>
      <c r="K26" s="188"/>
    </row>
    <row r="27" spans="2:11" ht="12.75" customHeight="1">
      <c r="B27" s="191"/>
      <c r="C27" s="192"/>
      <c r="D27" s="192"/>
      <c r="E27" s="192"/>
      <c r="F27" s="192"/>
      <c r="G27" s="192"/>
      <c r="H27" s="192"/>
      <c r="I27" s="192"/>
      <c r="J27" s="192"/>
      <c r="K27" s="188"/>
    </row>
    <row r="28" spans="2:11" ht="15" customHeight="1">
      <c r="B28" s="191"/>
      <c r="C28" s="192"/>
      <c r="D28" s="374" t="s">
        <v>645</v>
      </c>
      <c r="E28" s="374"/>
      <c r="F28" s="374"/>
      <c r="G28" s="374"/>
      <c r="H28" s="374"/>
      <c r="I28" s="374"/>
      <c r="J28" s="374"/>
      <c r="K28" s="188"/>
    </row>
    <row r="29" spans="2:11" ht="15" customHeight="1">
      <c r="B29" s="191"/>
      <c r="C29" s="192"/>
      <c r="D29" s="374" t="s">
        <v>646</v>
      </c>
      <c r="E29" s="374"/>
      <c r="F29" s="374"/>
      <c r="G29" s="374"/>
      <c r="H29" s="374"/>
      <c r="I29" s="374"/>
      <c r="J29" s="374"/>
      <c r="K29" s="188"/>
    </row>
    <row r="30" spans="2:11" ht="12.75" customHeight="1">
      <c r="B30" s="191"/>
      <c r="C30" s="192"/>
      <c r="D30" s="192"/>
      <c r="E30" s="192"/>
      <c r="F30" s="192"/>
      <c r="G30" s="192"/>
      <c r="H30" s="192"/>
      <c r="I30" s="192"/>
      <c r="J30" s="192"/>
      <c r="K30" s="188"/>
    </row>
    <row r="31" spans="2:11" ht="15" customHeight="1">
      <c r="B31" s="191"/>
      <c r="C31" s="192"/>
      <c r="D31" s="374" t="s">
        <v>647</v>
      </c>
      <c r="E31" s="374"/>
      <c r="F31" s="374"/>
      <c r="G31" s="374"/>
      <c r="H31" s="374"/>
      <c r="I31" s="374"/>
      <c r="J31" s="374"/>
      <c r="K31" s="188"/>
    </row>
    <row r="32" spans="2:11" ht="15" customHeight="1">
      <c r="B32" s="191"/>
      <c r="C32" s="192"/>
      <c r="D32" s="374" t="s">
        <v>648</v>
      </c>
      <c r="E32" s="374"/>
      <c r="F32" s="374"/>
      <c r="G32" s="374"/>
      <c r="H32" s="374"/>
      <c r="I32" s="374"/>
      <c r="J32" s="374"/>
      <c r="K32" s="188"/>
    </row>
    <row r="33" spans="2:11" ht="15" customHeight="1">
      <c r="B33" s="191"/>
      <c r="C33" s="192"/>
      <c r="D33" s="374" t="s">
        <v>649</v>
      </c>
      <c r="E33" s="374"/>
      <c r="F33" s="374"/>
      <c r="G33" s="374"/>
      <c r="H33" s="374"/>
      <c r="I33" s="374"/>
      <c r="J33" s="374"/>
      <c r="K33" s="188"/>
    </row>
    <row r="34" spans="2:11" ht="15" customHeight="1">
      <c r="B34" s="191"/>
      <c r="C34" s="192"/>
      <c r="D34" s="190"/>
      <c r="E34" s="194" t="s">
        <v>106</v>
      </c>
      <c r="F34" s="190"/>
      <c r="G34" s="374" t="s">
        <v>650</v>
      </c>
      <c r="H34" s="374"/>
      <c r="I34" s="374"/>
      <c r="J34" s="374"/>
      <c r="K34" s="188"/>
    </row>
    <row r="35" spans="2:11" ht="30.75" customHeight="1">
      <c r="B35" s="191"/>
      <c r="C35" s="192"/>
      <c r="D35" s="190"/>
      <c r="E35" s="194" t="s">
        <v>651</v>
      </c>
      <c r="F35" s="190"/>
      <c r="G35" s="374" t="s">
        <v>652</v>
      </c>
      <c r="H35" s="374"/>
      <c r="I35" s="374"/>
      <c r="J35" s="374"/>
      <c r="K35" s="188"/>
    </row>
    <row r="36" spans="2:11" ht="15" customHeight="1">
      <c r="B36" s="191"/>
      <c r="C36" s="192"/>
      <c r="D36" s="190"/>
      <c r="E36" s="194" t="s">
        <v>49</v>
      </c>
      <c r="F36" s="190"/>
      <c r="G36" s="374" t="s">
        <v>653</v>
      </c>
      <c r="H36" s="374"/>
      <c r="I36" s="374"/>
      <c r="J36" s="374"/>
      <c r="K36" s="188"/>
    </row>
    <row r="37" spans="2:11" ht="15" customHeight="1">
      <c r="B37" s="191"/>
      <c r="C37" s="192"/>
      <c r="D37" s="190"/>
      <c r="E37" s="194" t="s">
        <v>107</v>
      </c>
      <c r="F37" s="190"/>
      <c r="G37" s="374" t="s">
        <v>654</v>
      </c>
      <c r="H37" s="374"/>
      <c r="I37" s="374"/>
      <c r="J37" s="374"/>
      <c r="K37" s="188"/>
    </row>
    <row r="38" spans="2:11" ht="15" customHeight="1">
      <c r="B38" s="191"/>
      <c r="C38" s="192"/>
      <c r="D38" s="190"/>
      <c r="E38" s="194" t="s">
        <v>108</v>
      </c>
      <c r="F38" s="190"/>
      <c r="G38" s="374" t="s">
        <v>655</v>
      </c>
      <c r="H38" s="374"/>
      <c r="I38" s="374"/>
      <c r="J38" s="374"/>
      <c r="K38" s="188"/>
    </row>
    <row r="39" spans="2:11" ht="15" customHeight="1">
      <c r="B39" s="191"/>
      <c r="C39" s="192"/>
      <c r="D39" s="190"/>
      <c r="E39" s="194" t="s">
        <v>109</v>
      </c>
      <c r="F39" s="190"/>
      <c r="G39" s="374" t="s">
        <v>656</v>
      </c>
      <c r="H39" s="374"/>
      <c r="I39" s="374"/>
      <c r="J39" s="374"/>
      <c r="K39" s="188"/>
    </row>
    <row r="40" spans="2:11" ht="15" customHeight="1">
      <c r="B40" s="191"/>
      <c r="C40" s="192"/>
      <c r="D40" s="190"/>
      <c r="E40" s="194" t="s">
        <v>657</v>
      </c>
      <c r="F40" s="190"/>
      <c r="G40" s="374" t="s">
        <v>658</v>
      </c>
      <c r="H40" s="374"/>
      <c r="I40" s="374"/>
      <c r="J40" s="374"/>
      <c r="K40" s="188"/>
    </row>
    <row r="41" spans="2:11" ht="15" customHeight="1">
      <c r="B41" s="191"/>
      <c r="C41" s="192"/>
      <c r="D41" s="190"/>
      <c r="E41" s="194"/>
      <c r="F41" s="190"/>
      <c r="G41" s="374" t="s">
        <v>659</v>
      </c>
      <c r="H41" s="374"/>
      <c r="I41" s="374"/>
      <c r="J41" s="374"/>
      <c r="K41" s="188"/>
    </row>
    <row r="42" spans="2:11" ht="15" customHeight="1">
      <c r="B42" s="191"/>
      <c r="C42" s="192"/>
      <c r="D42" s="190"/>
      <c r="E42" s="194" t="s">
        <v>660</v>
      </c>
      <c r="F42" s="190"/>
      <c r="G42" s="374" t="s">
        <v>661</v>
      </c>
      <c r="H42" s="374"/>
      <c r="I42" s="374"/>
      <c r="J42" s="374"/>
      <c r="K42" s="188"/>
    </row>
    <row r="43" spans="2:11" ht="15" customHeight="1">
      <c r="B43" s="191"/>
      <c r="C43" s="192"/>
      <c r="D43" s="190"/>
      <c r="E43" s="194" t="s">
        <v>111</v>
      </c>
      <c r="F43" s="190"/>
      <c r="G43" s="374" t="s">
        <v>662</v>
      </c>
      <c r="H43" s="374"/>
      <c r="I43" s="374"/>
      <c r="J43" s="374"/>
      <c r="K43" s="188"/>
    </row>
    <row r="44" spans="2:11" ht="12.75" customHeight="1">
      <c r="B44" s="191"/>
      <c r="C44" s="192"/>
      <c r="D44" s="190"/>
      <c r="E44" s="190"/>
      <c r="F44" s="190"/>
      <c r="G44" s="190"/>
      <c r="H44" s="190"/>
      <c r="I44" s="190"/>
      <c r="J44" s="190"/>
      <c r="K44" s="188"/>
    </row>
    <row r="45" spans="2:11" ht="15" customHeight="1">
      <c r="B45" s="191"/>
      <c r="C45" s="192"/>
      <c r="D45" s="374" t="s">
        <v>663</v>
      </c>
      <c r="E45" s="374"/>
      <c r="F45" s="374"/>
      <c r="G45" s="374"/>
      <c r="H45" s="374"/>
      <c r="I45" s="374"/>
      <c r="J45" s="374"/>
      <c r="K45" s="188"/>
    </row>
    <row r="46" spans="2:11" ht="15" customHeight="1">
      <c r="B46" s="191"/>
      <c r="C46" s="192"/>
      <c r="D46" s="192"/>
      <c r="E46" s="374" t="s">
        <v>664</v>
      </c>
      <c r="F46" s="374"/>
      <c r="G46" s="374"/>
      <c r="H46" s="374"/>
      <c r="I46" s="374"/>
      <c r="J46" s="374"/>
      <c r="K46" s="188"/>
    </row>
    <row r="47" spans="2:11" ht="15" customHeight="1">
      <c r="B47" s="191"/>
      <c r="C47" s="192"/>
      <c r="D47" s="192"/>
      <c r="E47" s="374" t="s">
        <v>665</v>
      </c>
      <c r="F47" s="374"/>
      <c r="G47" s="374"/>
      <c r="H47" s="374"/>
      <c r="I47" s="374"/>
      <c r="J47" s="374"/>
      <c r="K47" s="188"/>
    </row>
    <row r="48" spans="2:11" ht="15" customHeight="1">
      <c r="B48" s="191"/>
      <c r="C48" s="192"/>
      <c r="D48" s="192"/>
      <c r="E48" s="374" t="s">
        <v>666</v>
      </c>
      <c r="F48" s="374"/>
      <c r="G48" s="374"/>
      <c r="H48" s="374"/>
      <c r="I48" s="374"/>
      <c r="J48" s="374"/>
      <c r="K48" s="188"/>
    </row>
    <row r="49" spans="2:11" ht="15" customHeight="1">
      <c r="B49" s="191"/>
      <c r="C49" s="192"/>
      <c r="D49" s="374" t="s">
        <v>667</v>
      </c>
      <c r="E49" s="374"/>
      <c r="F49" s="374"/>
      <c r="G49" s="374"/>
      <c r="H49" s="374"/>
      <c r="I49" s="374"/>
      <c r="J49" s="374"/>
      <c r="K49" s="188"/>
    </row>
    <row r="50" spans="2:11" ht="25.5" customHeight="1">
      <c r="B50" s="187"/>
      <c r="C50" s="373" t="s">
        <v>668</v>
      </c>
      <c r="D50" s="373"/>
      <c r="E50" s="373"/>
      <c r="F50" s="373"/>
      <c r="G50" s="373"/>
      <c r="H50" s="373"/>
      <c r="I50" s="373"/>
      <c r="J50" s="373"/>
      <c r="K50" s="188"/>
    </row>
    <row r="51" spans="2:11" ht="5.25" customHeight="1">
      <c r="B51" s="187"/>
      <c r="C51" s="189"/>
      <c r="D51" s="189"/>
      <c r="E51" s="189"/>
      <c r="F51" s="189"/>
      <c r="G51" s="189"/>
      <c r="H51" s="189"/>
      <c r="I51" s="189"/>
      <c r="J51" s="189"/>
      <c r="K51" s="188"/>
    </row>
    <row r="52" spans="2:11" ht="15" customHeight="1">
      <c r="B52" s="187"/>
      <c r="C52" s="374" t="s">
        <v>669</v>
      </c>
      <c r="D52" s="374"/>
      <c r="E52" s="374"/>
      <c r="F52" s="374"/>
      <c r="G52" s="374"/>
      <c r="H52" s="374"/>
      <c r="I52" s="374"/>
      <c r="J52" s="374"/>
      <c r="K52" s="188"/>
    </row>
    <row r="53" spans="2:11" ht="15" customHeight="1">
      <c r="B53" s="187"/>
      <c r="C53" s="374" t="s">
        <v>670</v>
      </c>
      <c r="D53" s="374"/>
      <c r="E53" s="374"/>
      <c r="F53" s="374"/>
      <c r="G53" s="374"/>
      <c r="H53" s="374"/>
      <c r="I53" s="374"/>
      <c r="J53" s="374"/>
      <c r="K53" s="188"/>
    </row>
    <row r="54" spans="2:11" ht="12.75" customHeight="1">
      <c r="B54" s="187"/>
      <c r="C54" s="190"/>
      <c r="D54" s="190"/>
      <c r="E54" s="190"/>
      <c r="F54" s="190"/>
      <c r="G54" s="190"/>
      <c r="H54" s="190"/>
      <c r="I54" s="190"/>
      <c r="J54" s="190"/>
      <c r="K54" s="188"/>
    </row>
    <row r="55" spans="2:11" ht="15" customHeight="1">
      <c r="B55" s="187"/>
      <c r="C55" s="374" t="s">
        <v>671</v>
      </c>
      <c r="D55" s="374"/>
      <c r="E55" s="374"/>
      <c r="F55" s="374"/>
      <c r="G55" s="374"/>
      <c r="H55" s="374"/>
      <c r="I55" s="374"/>
      <c r="J55" s="374"/>
      <c r="K55" s="188"/>
    </row>
    <row r="56" spans="2:11" ht="15" customHeight="1">
      <c r="B56" s="187"/>
      <c r="C56" s="192"/>
      <c r="D56" s="374" t="s">
        <v>672</v>
      </c>
      <c r="E56" s="374"/>
      <c r="F56" s="374"/>
      <c r="G56" s="374"/>
      <c r="H56" s="374"/>
      <c r="I56" s="374"/>
      <c r="J56" s="374"/>
      <c r="K56" s="188"/>
    </row>
    <row r="57" spans="2:11" ht="15" customHeight="1">
      <c r="B57" s="187"/>
      <c r="C57" s="192"/>
      <c r="D57" s="374" t="s">
        <v>673</v>
      </c>
      <c r="E57" s="374"/>
      <c r="F57" s="374"/>
      <c r="G57" s="374"/>
      <c r="H57" s="374"/>
      <c r="I57" s="374"/>
      <c r="J57" s="374"/>
      <c r="K57" s="188"/>
    </row>
    <row r="58" spans="2:11" ht="15" customHeight="1">
      <c r="B58" s="187"/>
      <c r="C58" s="192"/>
      <c r="D58" s="374" t="s">
        <v>674</v>
      </c>
      <c r="E58" s="374"/>
      <c r="F58" s="374"/>
      <c r="G58" s="374"/>
      <c r="H58" s="374"/>
      <c r="I58" s="374"/>
      <c r="J58" s="374"/>
      <c r="K58" s="188"/>
    </row>
    <row r="59" spans="2:11" ht="15" customHeight="1">
      <c r="B59" s="187"/>
      <c r="C59" s="192"/>
      <c r="D59" s="374" t="s">
        <v>675</v>
      </c>
      <c r="E59" s="374"/>
      <c r="F59" s="374"/>
      <c r="G59" s="374"/>
      <c r="H59" s="374"/>
      <c r="I59" s="374"/>
      <c r="J59" s="374"/>
      <c r="K59" s="188"/>
    </row>
    <row r="60" spans="2:11" ht="15" customHeight="1">
      <c r="B60" s="187"/>
      <c r="C60" s="192"/>
      <c r="D60" s="376" t="s">
        <v>676</v>
      </c>
      <c r="E60" s="376"/>
      <c r="F60" s="376"/>
      <c r="G60" s="376"/>
      <c r="H60" s="376"/>
      <c r="I60" s="376"/>
      <c r="J60" s="376"/>
      <c r="K60" s="188"/>
    </row>
    <row r="61" spans="2:11" ht="15" customHeight="1">
      <c r="B61" s="187"/>
      <c r="C61" s="192"/>
      <c r="D61" s="374" t="s">
        <v>677</v>
      </c>
      <c r="E61" s="374"/>
      <c r="F61" s="374"/>
      <c r="G61" s="374"/>
      <c r="H61" s="374"/>
      <c r="I61" s="374"/>
      <c r="J61" s="374"/>
      <c r="K61" s="188"/>
    </row>
    <row r="62" spans="2:11" ht="12.75" customHeight="1">
      <c r="B62" s="187"/>
      <c r="C62" s="192"/>
      <c r="D62" s="192"/>
      <c r="E62" s="195"/>
      <c r="F62" s="192"/>
      <c r="G62" s="192"/>
      <c r="H62" s="192"/>
      <c r="I62" s="192"/>
      <c r="J62" s="192"/>
      <c r="K62" s="188"/>
    </row>
    <row r="63" spans="2:11" ht="15" customHeight="1">
      <c r="B63" s="187"/>
      <c r="C63" s="192"/>
      <c r="D63" s="374" t="s">
        <v>678</v>
      </c>
      <c r="E63" s="374"/>
      <c r="F63" s="374"/>
      <c r="G63" s="374"/>
      <c r="H63" s="374"/>
      <c r="I63" s="374"/>
      <c r="J63" s="374"/>
      <c r="K63" s="188"/>
    </row>
    <row r="64" spans="2:11" ht="15" customHeight="1">
      <c r="B64" s="187"/>
      <c r="C64" s="192"/>
      <c r="D64" s="376" t="s">
        <v>679</v>
      </c>
      <c r="E64" s="376"/>
      <c r="F64" s="376"/>
      <c r="G64" s="376"/>
      <c r="H64" s="376"/>
      <c r="I64" s="376"/>
      <c r="J64" s="376"/>
      <c r="K64" s="188"/>
    </row>
    <row r="65" spans="2:11" ht="15" customHeight="1">
      <c r="B65" s="187"/>
      <c r="C65" s="192"/>
      <c r="D65" s="374" t="s">
        <v>680</v>
      </c>
      <c r="E65" s="374"/>
      <c r="F65" s="374"/>
      <c r="G65" s="374"/>
      <c r="H65" s="374"/>
      <c r="I65" s="374"/>
      <c r="J65" s="374"/>
      <c r="K65" s="188"/>
    </row>
    <row r="66" spans="2:11" ht="15" customHeight="1">
      <c r="B66" s="187"/>
      <c r="C66" s="192"/>
      <c r="D66" s="374" t="s">
        <v>681</v>
      </c>
      <c r="E66" s="374"/>
      <c r="F66" s="374"/>
      <c r="G66" s="374"/>
      <c r="H66" s="374"/>
      <c r="I66" s="374"/>
      <c r="J66" s="374"/>
      <c r="K66" s="188"/>
    </row>
    <row r="67" spans="2:11" ht="15" customHeight="1">
      <c r="B67" s="187"/>
      <c r="C67" s="192"/>
      <c r="D67" s="374" t="s">
        <v>682</v>
      </c>
      <c r="E67" s="374"/>
      <c r="F67" s="374"/>
      <c r="G67" s="374"/>
      <c r="H67" s="374"/>
      <c r="I67" s="374"/>
      <c r="J67" s="374"/>
      <c r="K67" s="188"/>
    </row>
    <row r="68" spans="2:11" ht="15" customHeight="1">
      <c r="B68" s="187"/>
      <c r="C68" s="192"/>
      <c r="D68" s="374" t="s">
        <v>683</v>
      </c>
      <c r="E68" s="374"/>
      <c r="F68" s="374"/>
      <c r="G68" s="374"/>
      <c r="H68" s="374"/>
      <c r="I68" s="374"/>
      <c r="J68" s="374"/>
      <c r="K68" s="188"/>
    </row>
    <row r="69" spans="2:11" ht="12.75" customHeight="1">
      <c r="B69" s="196"/>
      <c r="C69" s="197"/>
      <c r="D69" s="197"/>
      <c r="E69" s="197"/>
      <c r="F69" s="197"/>
      <c r="G69" s="197"/>
      <c r="H69" s="197"/>
      <c r="I69" s="197"/>
      <c r="J69" s="197"/>
      <c r="K69" s="198"/>
    </row>
    <row r="70" spans="2:11" ht="18.75" customHeight="1">
      <c r="B70" s="199"/>
      <c r="C70" s="199"/>
      <c r="D70" s="199"/>
      <c r="E70" s="199"/>
      <c r="F70" s="199"/>
      <c r="G70" s="199"/>
      <c r="H70" s="199"/>
      <c r="I70" s="199"/>
      <c r="J70" s="199"/>
      <c r="K70" s="200"/>
    </row>
    <row r="71" spans="2:11" ht="18.75" customHeight="1">
      <c r="B71" s="200"/>
      <c r="C71" s="200"/>
      <c r="D71" s="200"/>
      <c r="E71" s="200"/>
      <c r="F71" s="200"/>
      <c r="G71" s="200"/>
      <c r="H71" s="200"/>
      <c r="I71" s="200"/>
      <c r="J71" s="200"/>
      <c r="K71" s="200"/>
    </row>
    <row r="72" spans="2:11" ht="7.5" customHeight="1">
      <c r="B72" s="201"/>
      <c r="C72" s="202"/>
      <c r="D72" s="202"/>
      <c r="E72" s="202"/>
      <c r="F72" s="202"/>
      <c r="G72" s="202"/>
      <c r="H72" s="202"/>
      <c r="I72" s="202"/>
      <c r="J72" s="202"/>
      <c r="K72" s="203"/>
    </row>
    <row r="73" spans="2:11" ht="45" customHeight="1">
      <c r="B73" s="204"/>
      <c r="C73" s="377" t="s">
        <v>83</v>
      </c>
      <c r="D73" s="377"/>
      <c r="E73" s="377"/>
      <c r="F73" s="377"/>
      <c r="G73" s="377"/>
      <c r="H73" s="377"/>
      <c r="I73" s="377"/>
      <c r="J73" s="377"/>
      <c r="K73" s="205"/>
    </row>
    <row r="74" spans="2:11" ht="17.25" customHeight="1">
      <c r="B74" s="204"/>
      <c r="C74" s="206" t="s">
        <v>684</v>
      </c>
      <c r="D74" s="206"/>
      <c r="E74" s="206"/>
      <c r="F74" s="206" t="s">
        <v>685</v>
      </c>
      <c r="G74" s="207"/>
      <c r="H74" s="206" t="s">
        <v>107</v>
      </c>
      <c r="I74" s="206" t="s">
        <v>53</v>
      </c>
      <c r="J74" s="206" t="s">
        <v>686</v>
      </c>
      <c r="K74" s="205"/>
    </row>
    <row r="75" spans="2:11" ht="17.25" customHeight="1">
      <c r="B75" s="204"/>
      <c r="C75" s="208" t="s">
        <v>687</v>
      </c>
      <c r="D75" s="208"/>
      <c r="E75" s="208"/>
      <c r="F75" s="209" t="s">
        <v>688</v>
      </c>
      <c r="G75" s="210"/>
      <c r="H75" s="208"/>
      <c r="I75" s="208"/>
      <c r="J75" s="208" t="s">
        <v>689</v>
      </c>
      <c r="K75" s="205"/>
    </row>
    <row r="76" spans="2:11" ht="5.25" customHeight="1">
      <c r="B76" s="204"/>
      <c r="C76" s="211"/>
      <c r="D76" s="211"/>
      <c r="E76" s="211"/>
      <c r="F76" s="211"/>
      <c r="G76" s="212"/>
      <c r="H76" s="211"/>
      <c r="I76" s="211"/>
      <c r="J76" s="211"/>
      <c r="K76" s="205"/>
    </row>
    <row r="77" spans="2:11" ht="15" customHeight="1">
      <c r="B77" s="204"/>
      <c r="C77" s="194" t="s">
        <v>49</v>
      </c>
      <c r="D77" s="211"/>
      <c r="E77" s="211"/>
      <c r="F77" s="213" t="s">
        <v>690</v>
      </c>
      <c r="G77" s="212"/>
      <c r="H77" s="194" t="s">
        <v>691</v>
      </c>
      <c r="I77" s="194" t="s">
        <v>692</v>
      </c>
      <c r="J77" s="194">
        <v>20</v>
      </c>
      <c r="K77" s="205"/>
    </row>
    <row r="78" spans="2:11" ht="15" customHeight="1">
      <c r="B78" s="204"/>
      <c r="C78" s="194" t="s">
        <v>693</v>
      </c>
      <c r="D78" s="194"/>
      <c r="E78" s="194"/>
      <c r="F78" s="213" t="s">
        <v>690</v>
      </c>
      <c r="G78" s="212"/>
      <c r="H78" s="194" t="s">
        <v>694</v>
      </c>
      <c r="I78" s="194" t="s">
        <v>692</v>
      </c>
      <c r="J78" s="194">
        <v>120</v>
      </c>
      <c r="K78" s="205"/>
    </row>
    <row r="79" spans="2:11" ht="15" customHeight="1">
      <c r="B79" s="214"/>
      <c r="C79" s="194" t="s">
        <v>695</v>
      </c>
      <c r="D79" s="194"/>
      <c r="E79" s="194"/>
      <c r="F79" s="213" t="s">
        <v>696</v>
      </c>
      <c r="G79" s="212"/>
      <c r="H79" s="194" t="s">
        <v>697</v>
      </c>
      <c r="I79" s="194" t="s">
        <v>692</v>
      </c>
      <c r="J79" s="194">
        <v>50</v>
      </c>
      <c r="K79" s="205"/>
    </row>
    <row r="80" spans="2:11" ht="15" customHeight="1">
      <c r="B80" s="214"/>
      <c r="C80" s="194" t="s">
        <v>698</v>
      </c>
      <c r="D80" s="194"/>
      <c r="E80" s="194"/>
      <c r="F80" s="213" t="s">
        <v>690</v>
      </c>
      <c r="G80" s="212"/>
      <c r="H80" s="194" t="s">
        <v>699</v>
      </c>
      <c r="I80" s="194" t="s">
        <v>700</v>
      </c>
      <c r="J80" s="194"/>
      <c r="K80" s="205"/>
    </row>
    <row r="81" spans="2:11" ht="15" customHeight="1">
      <c r="B81" s="214"/>
      <c r="C81" s="215" t="s">
        <v>701</v>
      </c>
      <c r="D81" s="215"/>
      <c r="E81" s="215"/>
      <c r="F81" s="216" t="s">
        <v>696</v>
      </c>
      <c r="G81" s="215"/>
      <c r="H81" s="215" t="s">
        <v>702</v>
      </c>
      <c r="I81" s="215" t="s">
        <v>692</v>
      </c>
      <c r="J81" s="215">
        <v>15</v>
      </c>
      <c r="K81" s="205"/>
    </row>
    <row r="82" spans="2:11" ht="15" customHeight="1">
      <c r="B82" s="214"/>
      <c r="C82" s="215" t="s">
        <v>703</v>
      </c>
      <c r="D82" s="215"/>
      <c r="E82" s="215"/>
      <c r="F82" s="216" t="s">
        <v>696</v>
      </c>
      <c r="G82" s="215"/>
      <c r="H82" s="215" t="s">
        <v>704</v>
      </c>
      <c r="I82" s="215" t="s">
        <v>692</v>
      </c>
      <c r="J82" s="215">
        <v>15</v>
      </c>
      <c r="K82" s="205"/>
    </row>
    <row r="83" spans="2:11" ht="15" customHeight="1">
      <c r="B83" s="214"/>
      <c r="C83" s="215" t="s">
        <v>705</v>
      </c>
      <c r="D83" s="215"/>
      <c r="E83" s="215"/>
      <c r="F83" s="216" t="s">
        <v>696</v>
      </c>
      <c r="G83" s="215"/>
      <c r="H83" s="215" t="s">
        <v>706</v>
      </c>
      <c r="I83" s="215" t="s">
        <v>692</v>
      </c>
      <c r="J83" s="215">
        <v>20</v>
      </c>
      <c r="K83" s="205"/>
    </row>
    <row r="84" spans="2:11" ht="15" customHeight="1">
      <c r="B84" s="214"/>
      <c r="C84" s="215" t="s">
        <v>707</v>
      </c>
      <c r="D84" s="215"/>
      <c r="E84" s="215"/>
      <c r="F84" s="216" t="s">
        <v>696</v>
      </c>
      <c r="G84" s="215"/>
      <c r="H84" s="215" t="s">
        <v>708</v>
      </c>
      <c r="I84" s="215" t="s">
        <v>692</v>
      </c>
      <c r="J84" s="215">
        <v>20</v>
      </c>
      <c r="K84" s="205"/>
    </row>
    <row r="85" spans="2:11" ht="15" customHeight="1">
      <c r="B85" s="214"/>
      <c r="C85" s="194" t="s">
        <v>709</v>
      </c>
      <c r="D85" s="194"/>
      <c r="E85" s="194"/>
      <c r="F85" s="213" t="s">
        <v>696</v>
      </c>
      <c r="G85" s="212"/>
      <c r="H85" s="194" t="s">
        <v>710</v>
      </c>
      <c r="I85" s="194" t="s">
        <v>692</v>
      </c>
      <c r="J85" s="194">
        <v>50</v>
      </c>
      <c r="K85" s="205"/>
    </row>
    <row r="86" spans="2:11" ht="15" customHeight="1">
      <c r="B86" s="214"/>
      <c r="C86" s="194" t="s">
        <v>711</v>
      </c>
      <c r="D86" s="194"/>
      <c r="E86" s="194"/>
      <c r="F86" s="213" t="s">
        <v>696</v>
      </c>
      <c r="G86" s="212"/>
      <c r="H86" s="194" t="s">
        <v>712</v>
      </c>
      <c r="I86" s="194" t="s">
        <v>692</v>
      </c>
      <c r="J86" s="194">
        <v>20</v>
      </c>
      <c r="K86" s="205"/>
    </row>
    <row r="87" spans="2:11" ht="15" customHeight="1">
      <c r="B87" s="214"/>
      <c r="C87" s="194" t="s">
        <v>713</v>
      </c>
      <c r="D87" s="194"/>
      <c r="E87" s="194"/>
      <c r="F87" s="213" t="s">
        <v>696</v>
      </c>
      <c r="G87" s="212"/>
      <c r="H87" s="194" t="s">
        <v>714</v>
      </c>
      <c r="I87" s="194" t="s">
        <v>692</v>
      </c>
      <c r="J87" s="194">
        <v>20</v>
      </c>
      <c r="K87" s="205"/>
    </row>
    <row r="88" spans="2:11" ht="15" customHeight="1">
      <c r="B88" s="214"/>
      <c r="C88" s="194" t="s">
        <v>715</v>
      </c>
      <c r="D88" s="194"/>
      <c r="E88" s="194"/>
      <c r="F88" s="213" t="s">
        <v>696</v>
      </c>
      <c r="G88" s="212"/>
      <c r="H88" s="194" t="s">
        <v>716</v>
      </c>
      <c r="I88" s="194" t="s">
        <v>692</v>
      </c>
      <c r="J88" s="194">
        <v>50</v>
      </c>
      <c r="K88" s="205"/>
    </row>
    <row r="89" spans="2:11" ht="15" customHeight="1">
      <c r="B89" s="214"/>
      <c r="C89" s="194" t="s">
        <v>717</v>
      </c>
      <c r="D89" s="194"/>
      <c r="E89" s="194"/>
      <c r="F89" s="213" t="s">
        <v>696</v>
      </c>
      <c r="G89" s="212"/>
      <c r="H89" s="194" t="s">
        <v>717</v>
      </c>
      <c r="I89" s="194" t="s">
        <v>692</v>
      </c>
      <c r="J89" s="194">
        <v>50</v>
      </c>
      <c r="K89" s="205"/>
    </row>
    <row r="90" spans="2:11" ht="15" customHeight="1">
      <c r="B90" s="214"/>
      <c r="C90" s="194" t="s">
        <v>112</v>
      </c>
      <c r="D90" s="194"/>
      <c r="E90" s="194"/>
      <c r="F90" s="213" t="s">
        <v>696</v>
      </c>
      <c r="G90" s="212"/>
      <c r="H90" s="194" t="s">
        <v>718</v>
      </c>
      <c r="I90" s="194" t="s">
        <v>692</v>
      </c>
      <c r="J90" s="194">
        <v>255</v>
      </c>
      <c r="K90" s="205"/>
    </row>
    <row r="91" spans="2:11" ht="15" customHeight="1">
      <c r="B91" s="214"/>
      <c r="C91" s="194" t="s">
        <v>719</v>
      </c>
      <c r="D91" s="194"/>
      <c r="E91" s="194"/>
      <c r="F91" s="213" t="s">
        <v>690</v>
      </c>
      <c r="G91" s="212"/>
      <c r="H91" s="194" t="s">
        <v>720</v>
      </c>
      <c r="I91" s="194" t="s">
        <v>721</v>
      </c>
      <c r="J91" s="194"/>
      <c r="K91" s="205"/>
    </row>
    <row r="92" spans="2:11" ht="15" customHeight="1">
      <c r="B92" s="214"/>
      <c r="C92" s="194" t="s">
        <v>722</v>
      </c>
      <c r="D92" s="194"/>
      <c r="E92" s="194"/>
      <c r="F92" s="213" t="s">
        <v>690</v>
      </c>
      <c r="G92" s="212"/>
      <c r="H92" s="194" t="s">
        <v>723</v>
      </c>
      <c r="I92" s="194" t="s">
        <v>724</v>
      </c>
      <c r="J92" s="194"/>
      <c r="K92" s="205"/>
    </row>
    <row r="93" spans="2:11" ht="15" customHeight="1">
      <c r="B93" s="214"/>
      <c r="C93" s="194" t="s">
        <v>725</v>
      </c>
      <c r="D93" s="194"/>
      <c r="E93" s="194"/>
      <c r="F93" s="213" t="s">
        <v>690</v>
      </c>
      <c r="G93" s="212"/>
      <c r="H93" s="194" t="s">
        <v>725</v>
      </c>
      <c r="I93" s="194" t="s">
        <v>724</v>
      </c>
      <c r="J93" s="194"/>
      <c r="K93" s="205"/>
    </row>
    <row r="94" spans="2:11" ht="15" customHeight="1">
      <c r="B94" s="214"/>
      <c r="C94" s="194" t="s">
        <v>34</v>
      </c>
      <c r="D94" s="194"/>
      <c r="E94" s="194"/>
      <c r="F94" s="213" t="s">
        <v>690</v>
      </c>
      <c r="G94" s="212"/>
      <c r="H94" s="194" t="s">
        <v>726</v>
      </c>
      <c r="I94" s="194" t="s">
        <v>724</v>
      </c>
      <c r="J94" s="194"/>
      <c r="K94" s="205"/>
    </row>
    <row r="95" spans="2:11" ht="15" customHeight="1">
      <c r="B95" s="214"/>
      <c r="C95" s="194" t="s">
        <v>44</v>
      </c>
      <c r="D95" s="194"/>
      <c r="E95" s="194"/>
      <c r="F95" s="213" t="s">
        <v>690</v>
      </c>
      <c r="G95" s="212"/>
      <c r="H95" s="194" t="s">
        <v>727</v>
      </c>
      <c r="I95" s="194" t="s">
        <v>724</v>
      </c>
      <c r="J95" s="194"/>
      <c r="K95" s="205"/>
    </row>
    <row r="96" spans="2:11" ht="15" customHeight="1">
      <c r="B96" s="217"/>
      <c r="C96" s="218"/>
      <c r="D96" s="218"/>
      <c r="E96" s="218"/>
      <c r="F96" s="218"/>
      <c r="G96" s="218"/>
      <c r="H96" s="218"/>
      <c r="I96" s="218"/>
      <c r="J96" s="218"/>
      <c r="K96" s="219"/>
    </row>
    <row r="97" spans="2:11" ht="18.75" customHeight="1">
      <c r="B97" s="220"/>
      <c r="C97" s="221"/>
      <c r="D97" s="221"/>
      <c r="E97" s="221"/>
      <c r="F97" s="221"/>
      <c r="G97" s="221"/>
      <c r="H97" s="221"/>
      <c r="I97" s="221"/>
      <c r="J97" s="221"/>
      <c r="K97" s="220"/>
    </row>
    <row r="98" spans="2:11" ht="18.75" customHeight="1">
      <c r="B98" s="200"/>
      <c r="C98" s="200"/>
      <c r="D98" s="200"/>
      <c r="E98" s="200"/>
      <c r="F98" s="200"/>
      <c r="G98" s="200"/>
      <c r="H98" s="200"/>
      <c r="I98" s="200"/>
      <c r="J98" s="200"/>
      <c r="K98" s="200"/>
    </row>
    <row r="99" spans="2:11" ht="7.5" customHeight="1">
      <c r="B99" s="201"/>
      <c r="C99" s="202"/>
      <c r="D99" s="202"/>
      <c r="E99" s="202"/>
      <c r="F99" s="202"/>
      <c r="G99" s="202"/>
      <c r="H99" s="202"/>
      <c r="I99" s="202"/>
      <c r="J99" s="202"/>
      <c r="K99" s="203"/>
    </row>
    <row r="100" spans="2:11" ht="45" customHeight="1">
      <c r="B100" s="204"/>
      <c r="C100" s="377" t="s">
        <v>728</v>
      </c>
      <c r="D100" s="377"/>
      <c r="E100" s="377"/>
      <c r="F100" s="377"/>
      <c r="G100" s="377"/>
      <c r="H100" s="377"/>
      <c r="I100" s="377"/>
      <c r="J100" s="377"/>
      <c r="K100" s="205"/>
    </row>
    <row r="101" spans="2:11" ht="17.25" customHeight="1">
      <c r="B101" s="204"/>
      <c r="C101" s="206" t="s">
        <v>684</v>
      </c>
      <c r="D101" s="206"/>
      <c r="E101" s="206"/>
      <c r="F101" s="206" t="s">
        <v>685</v>
      </c>
      <c r="G101" s="207"/>
      <c r="H101" s="206" t="s">
        <v>107</v>
      </c>
      <c r="I101" s="206" t="s">
        <v>53</v>
      </c>
      <c r="J101" s="206" t="s">
        <v>686</v>
      </c>
      <c r="K101" s="205"/>
    </row>
    <row r="102" spans="2:11" ht="17.25" customHeight="1">
      <c r="B102" s="204"/>
      <c r="C102" s="208" t="s">
        <v>687</v>
      </c>
      <c r="D102" s="208"/>
      <c r="E102" s="208"/>
      <c r="F102" s="209" t="s">
        <v>688</v>
      </c>
      <c r="G102" s="210"/>
      <c r="H102" s="208"/>
      <c r="I102" s="208"/>
      <c r="J102" s="208" t="s">
        <v>689</v>
      </c>
      <c r="K102" s="205"/>
    </row>
    <row r="103" spans="2:11" ht="5.25" customHeight="1">
      <c r="B103" s="204"/>
      <c r="C103" s="206"/>
      <c r="D103" s="206"/>
      <c r="E103" s="206"/>
      <c r="F103" s="206"/>
      <c r="G103" s="222"/>
      <c r="H103" s="206"/>
      <c r="I103" s="206"/>
      <c r="J103" s="206"/>
      <c r="K103" s="205"/>
    </row>
    <row r="104" spans="2:11" ht="15" customHeight="1">
      <c r="B104" s="204"/>
      <c r="C104" s="194" t="s">
        <v>49</v>
      </c>
      <c r="D104" s="211"/>
      <c r="E104" s="211"/>
      <c r="F104" s="213" t="s">
        <v>690</v>
      </c>
      <c r="G104" s="222"/>
      <c r="H104" s="194" t="s">
        <v>729</v>
      </c>
      <c r="I104" s="194" t="s">
        <v>692</v>
      </c>
      <c r="J104" s="194">
        <v>20</v>
      </c>
      <c r="K104" s="205"/>
    </row>
    <row r="105" spans="2:11" ht="15" customHeight="1">
      <c r="B105" s="204"/>
      <c r="C105" s="194" t="s">
        <v>693</v>
      </c>
      <c r="D105" s="194"/>
      <c r="E105" s="194"/>
      <c r="F105" s="213" t="s">
        <v>690</v>
      </c>
      <c r="G105" s="194"/>
      <c r="H105" s="194" t="s">
        <v>729</v>
      </c>
      <c r="I105" s="194" t="s">
        <v>692</v>
      </c>
      <c r="J105" s="194">
        <v>120</v>
      </c>
      <c r="K105" s="205"/>
    </row>
    <row r="106" spans="2:11" ht="15" customHeight="1">
      <c r="B106" s="214"/>
      <c r="C106" s="194" t="s">
        <v>695</v>
      </c>
      <c r="D106" s="194"/>
      <c r="E106" s="194"/>
      <c r="F106" s="213" t="s">
        <v>696</v>
      </c>
      <c r="G106" s="194"/>
      <c r="H106" s="194" t="s">
        <v>729</v>
      </c>
      <c r="I106" s="194" t="s">
        <v>692</v>
      </c>
      <c r="J106" s="194">
        <v>50</v>
      </c>
      <c r="K106" s="205"/>
    </row>
    <row r="107" spans="2:11" ht="15" customHeight="1">
      <c r="B107" s="214"/>
      <c r="C107" s="194" t="s">
        <v>698</v>
      </c>
      <c r="D107" s="194"/>
      <c r="E107" s="194"/>
      <c r="F107" s="213" t="s">
        <v>690</v>
      </c>
      <c r="G107" s="194"/>
      <c r="H107" s="194" t="s">
        <v>729</v>
      </c>
      <c r="I107" s="194" t="s">
        <v>700</v>
      </c>
      <c r="J107" s="194"/>
      <c r="K107" s="205"/>
    </row>
    <row r="108" spans="2:11" ht="15" customHeight="1">
      <c r="B108" s="214"/>
      <c r="C108" s="194" t="s">
        <v>709</v>
      </c>
      <c r="D108" s="194"/>
      <c r="E108" s="194"/>
      <c r="F108" s="213" t="s">
        <v>696</v>
      </c>
      <c r="G108" s="194"/>
      <c r="H108" s="194" t="s">
        <v>729</v>
      </c>
      <c r="I108" s="194" t="s">
        <v>692</v>
      </c>
      <c r="J108" s="194">
        <v>50</v>
      </c>
      <c r="K108" s="205"/>
    </row>
    <row r="109" spans="2:11" ht="15" customHeight="1">
      <c r="B109" s="214"/>
      <c r="C109" s="194" t="s">
        <v>717</v>
      </c>
      <c r="D109" s="194"/>
      <c r="E109" s="194"/>
      <c r="F109" s="213" t="s">
        <v>696</v>
      </c>
      <c r="G109" s="194"/>
      <c r="H109" s="194" t="s">
        <v>729</v>
      </c>
      <c r="I109" s="194" t="s">
        <v>692</v>
      </c>
      <c r="J109" s="194">
        <v>50</v>
      </c>
      <c r="K109" s="205"/>
    </row>
    <row r="110" spans="2:11" ht="15" customHeight="1">
      <c r="B110" s="214"/>
      <c r="C110" s="194" t="s">
        <v>715</v>
      </c>
      <c r="D110" s="194"/>
      <c r="E110" s="194"/>
      <c r="F110" s="213" t="s">
        <v>696</v>
      </c>
      <c r="G110" s="194"/>
      <c r="H110" s="194" t="s">
        <v>729</v>
      </c>
      <c r="I110" s="194" t="s">
        <v>692</v>
      </c>
      <c r="J110" s="194">
        <v>50</v>
      </c>
      <c r="K110" s="205"/>
    </row>
    <row r="111" spans="2:11" ht="15" customHeight="1">
      <c r="B111" s="214"/>
      <c r="C111" s="194" t="s">
        <v>49</v>
      </c>
      <c r="D111" s="194"/>
      <c r="E111" s="194"/>
      <c r="F111" s="213" t="s">
        <v>690</v>
      </c>
      <c r="G111" s="194"/>
      <c r="H111" s="194" t="s">
        <v>730</v>
      </c>
      <c r="I111" s="194" t="s">
        <v>692</v>
      </c>
      <c r="J111" s="194">
        <v>20</v>
      </c>
      <c r="K111" s="205"/>
    </row>
    <row r="112" spans="2:11" ht="15" customHeight="1">
      <c r="B112" s="214"/>
      <c r="C112" s="194" t="s">
        <v>731</v>
      </c>
      <c r="D112" s="194"/>
      <c r="E112" s="194"/>
      <c r="F112" s="213" t="s">
        <v>690</v>
      </c>
      <c r="G112" s="194"/>
      <c r="H112" s="194" t="s">
        <v>732</v>
      </c>
      <c r="I112" s="194" t="s">
        <v>692</v>
      </c>
      <c r="J112" s="194">
        <v>120</v>
      </c>
      <c r="K112" s="205"/>
    </row>
    <row r="113" spans="2:11" ht="15" customHeight="1">
      <c r="B113" s="214"/>
      <c r="C113" s="194" t="s">
        <v>34</v>
      </c>
      <c r="D113" s="194"/>
      <c r="E113" s="194"/>
      <c r="F113" s="213" t="s">
        <v>690</v>
      </c>
      <c r="G113" s="194"/>
      <c r="H113" s="194" t="s">
        <v>733</v>
      </c>
      <c r="I113" s="194" t="s">
        <v>724</v>
      </c>
      <c r="J113" s="194"/>
      <c r="K113" s="205"/>
    </row>
    <row r="114" spans="2:11" ht="15" customHeight="1">
      <c r="B114" s="214"/>
      <c r="C114" s="194" t="s">
        <v>44</v>
      </c>
      <c r="D114" s="194"/>
      <c r="E114" s="194"/>
      <c r="F114" s="213" t="s">
        <v>690</v>
      </c>
      <c r="G114" s="194"/>
      <c r="H114" s="194" t="s">
        <v>734</v>
      </c>
      <c r="I114" s="194" t="s">
        <v>724</v>
      </c>
      <c r="J114" s="194"/>
      <c r="K114" s="205"/>
    </row>
    <row r="115" spans="2:11" ht="15" customHeight="1">
      <c r="B115" s="214"/>
      <c r="C115" s="194" t="s">
        <v>53</v>
      </c>
      <c r="D115" s="194"/>
      <c r="E115" s="194"/>
      <c r="F115" s="213" t="s">
        <v>690</v>
      </c>
      <c r="G115" s="194"/>
      <c r="H115" s="194" t="s">
        <v>735</v>
      </c>
      <c r="I115" s="194" t="s">
        <v>736</v>
      </c>
      <c r="J115" s="194"/>
      <c r="K115" s="205"/>
    </row>
    <row r="116" spans="2:11" ht="15" customHeight="1">
      <c r="B116" s="217"/>
      <c r="C116" s="223"/>
      <c r="D116" s="223"/>
      <c r="E116" s="223"/>
      <c r="F116" s="223"/>
      <c r="G116" s="223"/>
      <c r="H116" s="223"/>
      <c r="I116" s="223"/>
      <c r="J116" s="223"/>
      <c r="K116" s="219"/>
    </row>
    <row r="117" spans="2:11" ht="18.75" customHeight="1">
      <c r="B117" s="224"/>
      <c r="C117" s="190"/>
      <c r="D117" s="190"/>
      <c r="E117" s="190"/>
      <c r="F117" s="225"/>
      <c r="G117" s="190"/>
      <c r="H117" s="190"/>
      <c r="I117" s="190"/>
      <c r="J117" s="190"/>
      <c r="K117" s="224"/>
    </row>
    <row r="118" spans="2:11" ht="18.75" customHeight="1">
      <c r="B118" s="200"/>
      <c r="C118" s="200"/>
      <c r="D118" s="200"/>
      <c r="E118" s="200"/>
      <c r="F118" s="200"/>
      <c r="G118" s="200"/>
      <c r="H118" s="200"/>
      <c r="I118" s="200"/>
      <c r="J118" s="200"/>
      <c r="K118" s="200"/>
    </row>
    <row r="119" spans="2:11" ht="7.5" customHeight="1">
      <c r="B119" s="226"/>
      <c r="C119" s="227"/>
      <c r="D119" s="227"/>
      <c r="E119" s="227"/>
      <c r="F119" s="227"/>
      <c r="G119" s="227"/>
      <c r="H119" s="227"/>
      <c r="I119" s="227"/>
      <c r="J119" s="227"/>
      <c r="K119" s="228"/>
    </row>
    <row r="120" spans="2:11" ht="45" customHeight="1">
      <c r="B120" s="229"/>
      <c r="C120" s="372" t="s">
        <v>737</v>
      </c>
      <c r="D120" s="372"/>
      <c r="E120" s="372"/>
      <c r="F120" s="372"/>
      <c r="G120" s="372"/>
      <c r="H120" s="372"/>
      <c r="I120" s="372"/>
      <c r="J120" s="372"/>
      <c r="K120" s="230"/>
    </row>
    <row r="121" spans="2:11" ht="17.25" customHeight="1">
      <c r="B121" s="231"/>
      <c r="C121" s="206" t="s">
        <v>684</v>
      </c>
      <c r="D121" s="206"/>
      <c r="E121" s="206"/>
      <c r="F121" s="206" t="s">
        <v>685</v>
      </c>
      <c r="G121" s="207"/>
      <c r="H121" s="206" t="s">
        <v>107</v>
      </c>
      <c r="I121" s="206" t="s">
        <v>53</v>
      </c>
      <c r="J121" s="206" t="s">
        <v>686</v>
      </c>
      <c r="K121" s="232"/>
    </row>
    <row r="122" spans="2:11" ht="17.25" customHeight="1">
      <c r="B122" s="231"/>
      <c r="C122" s="208" t="s">
        <v>687</v>
      </c>
      <c r="D122" s="208"/>
      <c r="E122" s="208"/>
      <c r="F122" s="209" t="s">
        <v>688</v>
      </c>
      <c r="G122" s="210"/>
      <c r="H122" s="208"/>
      <c r="I122" s="208"/>
      <c r="J122" s="208" t="s">
        <v>689</v>
      </c>
      <c r="K122" s="232"/>
    </row>
    <row r="123" spans="2:11" ht="5.25" customHeight="1">
      <c r="B123" s="233"/>
      <c r="C123" s="211"/>
      <c r="D123" s="211"/>
      <c r="E123" s="211"/>
      <c r="F123" s="211"/>
      <c r="G123" s="194"/>
      <c r="H123" s="211"/>
      <c r="I123" s="211"/>
      <c r="J123" s="211"/>
      <c r="K123" s="234"/>
    </row>
    <row r="124" spans="2:11" ht="15" customHeight="1">
      <c r="B124" s="233"/>
      <c r="C124" s="194" t="s">
        <v>693</v>
      </c>
      <c r="D124" s="211"/>
      <c r="E124" s="211"/>
      <c r="F124" s="213" t="s">
        <v>690</v>
      </c>
      <c r="G124" s="194"/>
      <c r="H124" s="194" t="s">
        <v>729</v>
      </c>
      <c r="I124" s="194" t="s">
        <v>692</v>
      </c>
      <c r="J124" s="194">
        <v>120</v>
      </c>
      <c r="K124" s="235"/>
    </row>
    <row r="125" spans="2:11" ht="15" customHeight="1">
      <c r="B125" s="233"/>
      <c r="C125" s="194" t="s">
        <v>738</v>
      </c>
      <c r="D125" s="194"/>
      <c r="E125" s="194"/>
      <c r="F125" s="213" t="s">
        <v>690</v>
      </c>
      <c r="G125" s="194"/>
      <c r="H125" s="194" t="s">
        <v>739</v>
      </c>
      <c r="I125" s="194" t="s">
        <v>692</v>
      </c>
      <c r="J125" s="194" t="s">
        <v>740</v>
      </c>
      <c r="K125" s="235"/>
    </row>
    <row r="126" spans="2:11" ht="15" customHeight="1">
      <c r="B126" s="233"/>
      <c r="C126" s="194" t="s">
        <v>639</v>
      </c>
      <c r="D126" s="194"/>
      <c r="E126" s="194"/>
      <c r="F126" s="213" t="s">
        <v>690</v>
      </c>
      <c r="G126" s="194"/>
      <c r="H126" s="194" t="s">
        <v>741</v>
      </c>
      <c r="I126" s="194" t="s">
        <v>692</v>
      </c>
      <c r="J126" s="194" t="s">
        <v>740</v>
      </c>
      <c r="K126" s="235"/>
    </row>
    <row r="127" spans="2:11" ht="15" customHeight="1">
      <c r="B127" s="233"/>
      <c r="C127" s="194" t="s">
        <v>701</v>
      </c>
      <c r="D127" s="194"/>
      <c r="E127" s="194"/>
      <c r="F127" s="213" t="s">
        <v>696</v>
      </c>
      <c r="G127" s="194"/>
      <c r="H127" s="194" t="s">
        <v>702</v>
      </c>
      <c r="I127" s="194" t="s">
        <v>692</v>
      </c>
      <c r="J127" s="194">
        <v>15</v>
      </c>
      <c r="K127" s="235"/>
    </row>
    <row r="128" spans="2:11" ht="15" customHeight="1">
      <c r="B128" s="233"/>
      <c r="C128" s="215" t="s">
        <v>703</v>
      </c>
      <c r="D128" s="215"/>
      <c r="E128" s="215"/>
      <c r="F128" s="216" t="s">
        <v>696</v>
      </c>
      <c r="G128" s="215"/>
      <c r="H128" s="215" t="s">
        <v>704</v>
      </c>
      <c r="I128" s="215" t="s">
        <v>692</v>
      </c>
      <c r="J128" s="215">
        <v>15</v>
      </c>
      <c r="K128" s="235"/>
    </row>
    <row r="129" spans="2:11" ht="15" customHeight="1">
      <c r="B129" s="233"/>
      <c r="C129" s="215" t="s">
        <v>705</v>
      </c>
      <c r="D129" s="215"/>
      <c r="E129" s="215"/>
      <c r="F129" s="216" t="s">
        <v>696</v>
      </c>
      <c r="G129" s="215"/>
      <c r="H129" s="215" t="s">
        <v>706</v>
      </c>
      <c r="I129" s="215" t="s">
        <v>692</v>
      </c>
      <c r="J129" s="215">
        <v>20</v>
      </c>
      <c r="K129" s="235"/>
    </row>
    <row r="130" spans="2:11" ht="15" customHeight="1">
      <c r="B130" s="233"/>
      <c r="C130" s="215" t="s">
        <v>707</v>
      </c>
      <c r="D130" s="215"/>
      <c r="E130" s="215"/>
      <c r="F130" s="216" t="s">
        <v>696</v>
      </c>
      <c r="G130" s="215"/>
      <c r="H130" s="215" t="s">
        <v>708</v>
      </c>
      <c r="I130" s="215" t="s">
        <v>692</v>
      </c>
      <c r="J130" s="215">
        <v>20</v>
      </c>
      <c r="K130" s="235"/>
    </row>
    <row r="131" spans="2:11" ht="15" customHeight="1">
      <c r="B131" s="233"/>
      <c r="C131" s="194" t="s">
        <v>695</v>
      </c>
      <c r="D131" s="194"/>
      <c r="E131" s="194"/>
      <c r="F131" s="213" t="s">
        <v>696</v>
      </c>
      <c r="G131" s="194"/>
      <c r="H131" s="194" t="s">
        <v>729</v>
      </c>
      <c r="I131" s="194" t="s">
        <v>692</v>
      </c>
      <c r="J131" s="194">
        <v>50</v>
      </c>
      <c r="K131" s="235"/>
    </row>
    <row r="132" spans="2:11" ht="15" customHeight="1">
      <c r="B132" s="233"/>
      <c r="C132" s="194" t="s">
        <v>709</v>
      </c>
      <c r="D132" s="194"/>
      <c r="E132" s="194"/>
      <c r="F132" s="213" t="s">
        <v>696</v>
      </c>
      <c r="G132" s="194"/>
      <c r="H132" s="194" t="s">
        <v>729</v>
      </c>
      <c r="I132" s="194" t="s">
        <v>692</v>
      </c>
      <c r="J132" s="194">
        <v>50</v>
      </c>
      <c r="K132" s="235"/>
    </row>
    <row r="133" spans="2:11" ht="15" customHeight="1">
      <c r="B133" s="233"/>
      <c r="C133" s="194" t="s">
        <v>715</v>
      </c>
      <c r="D133" s="194"/>
      <c r="E133" s="194"/>
      <c r="F133" s="213" t="s">
        <v>696</v>
      </c>
      <c r="G133" s="194"/>
      <c r="H133" s="194" t="s">
        <v>729</v>
      </c>
      <c r="I133" s="194" t="s">
        <v>692</v>
      </c>
      <c r="J133" s="194">
        <v>50</v>
      </c>
      <c r="K133" s="235"/>
    </row>
    <row r="134" spans="2:11" ht="15" customHeight="1">
      <c r="B134" s="233"/>
      <c r="C134" s="194" t="s">
        <v>717</v>
      </c>
      <c r="D134" s="194"/>
      <c r="E134" s="194"/>
      <c r="F134" s="213" t="s">
        <v>696</v>
      </c>
      <c r="G134" s="194"/>
      <c r="H134" s="194" t="s">
        <v>729</v>
      </c>
      <c r="I134" s="194" t="s">
        <v>692</v>
      </c>
      <c r="J134" s="194">
        <v>50</v>
      </c>
      <c r="K134" s="235"/>
    </row>
    <row r="135" spans="2:11" ht="15" customHeight="1">
      <c r="B135" s="233"/>
      <c r="C135" s="194" t="s">
        <v>112</v>
      </c>
      <c r="D135" s="194"/>
      <c r="E135" s="194"/>
      <c r="F135" s="213" t="s">
        <v>696</v>
      </c>
      <c r="G135" s="194"/>
      <c r="H135" s="194" t="s">
        <v>742</v>
      </c>
      <c r="I135" s="194" t="s">
        <v>692</v>
      </c>
      <c r="J135" s="194">
        <v>255</v>
      </c>
      <c r="K135" s="235"/>
    </row>
    <row r="136" spans="2:11" ht="15" customHeight="1">
      <c r="B136" s="233"/>
      <c r="C136" s="194" t="s">
        <v>719</v>
      </c>
      <c r="D136" s="194"/>
      <c r="E136" s="194"/>
      <c r="F136" s="213" t="s">
        <v>690</v>
      </c>
      <c r="G136" s="194"/>
      <c r="H136" s="194" t="s">
        <v>743</v>
      </c>
      <c r="I136" s="194" t="s">
        <v>721</v>
      </c>
      <c r="J136" s="194"/>
      <c r="K136" s="235"/>
    </row>
    <row r="137" spans="2:11" ht="15" customHeight="1">
      <c r="B137" s="233"/>
      <c r="C137" s="194" t="s">
        <v>722</v>
      </c>
      <c r="D137" s="194"/>
      <c r="E137" s="194"/>
      <c r="F137" s="213" t="s">
        <v>690</v>
      </c>
      <c r="G137" s="194"/>
      <c r="H137" s="194" t="s">
        <v>744</v>
      </c>
      <c r="I137" s="194" t="s">
        <v>724</v>
      </c>
      <c r="J137" s="194"/>
      <c r="K137" s="235"/>
    </row>
    <row r="138" spans="2:11" ht="15" customHeight="1">
      <c r="B138" s="233"/>
      <c r="C138" s="194" t="s">
        <v>725</v>
      </c>
      <c r="D138" s="194"/>
      <c r="E138" s="194"/>
      <c r="F138" s="213" t="s">
        <v>690</v>
      </c>
      <c r="G138" s="194"/>
      <c r="H138" s="194" t="s">
        <v>725</v>
      </c>
      <c r="I138" s="194" t="s">
        <v>724</v>
      </c>
      <c r="J138" s="194"/>
      <c r="K138" s="235"/>
    </row>
    <row r="139" spans="2:11" ht="15" customHeight="1">
      <c r="B139" s="233"/>
      <c r="C139" s="194" t="s">
        <v>34</v>
      </c>
      <c r="D139" s="194"/>
      <c r="E139" s="194"/>
      <c r="F139" s="213" t="s">
        <v>690</v>
      </c>
      <c r="G139" s="194"/>
      <c r="H139" s="194" t="s">
        <v>745</v>
      </c>
      <c r="I139" s="194" t="s">
        <v>724</v>
      </c>
      <c r="J139" s="194"/>
      <c r="K139" s="235"/>
    </row>
    <row r="140" spans="2:11" ht="15" customHeight="1">
      <c r="B140" s="233"/>
      <c r="C140" s="194" t="s">
        <v>746</v>
      </c>
      <c r="D140" s="194"/>
      <c r="E140" s="194"/>
      <c r="F140" s="213" t="s">
        <v>690</v>
      </c>
      <c r="G140" s="194"/>
      <c r="H140" s="194" t="s">
        <v>747</v>
      </c>
      <c r="I140" s="194" t="s">
        <v>724</v>
      </c>
      <c r="J140" s="194"/>
      <c r="K140" s="235"/>
    </row>
    <row r="141" spans="2:11" ht="15" customHeight="1">
      <c r="B141" s="236"/>
      <c r="C141" s="237"/>
      <c r="D141" s="237"/>
      <c r="E141" s="237"/>
      <c r="F141" s="237"/>
      <c r="G141" s="237"/>
      <c r="H141" s="237"/>
      <c r="I141" s="237"/>
      <c r="J141" s="237"/>
      <c r="K141" s="238"/>
    </row>
    <row r="142" spans="2:11" ht="18.75" customHeight="1">
      <c r="B142" s="190"/>
      <c r="C142" s="190"/>
      <c r="D142" s="190"/>
      <c r="E142" s="190"/>
      <c r="F142" s="225"/>
      <c r="G142" s="190"/>
      <c r="H142" s="190"/>
      <c r="I142" s="190"/>
      <c r="J142" s="190"/>
      <c r="K142" s="190"/>
    </row>
    <row r="143" spans="2:11" ht="18.75" customHeight="1">
      <c r="B143" s="200"/>
      <c r="C143" s="200"/>
      <c r="D143" s="200"/>
      <c r="E143" s="200"/>
      <c r="F143" s="200"/>
      <c r="G143" s="200"/>
      <c r="H143" s="200"/>
      <c r="I143" s="200"/>
      <c r="J143" s="200"/>
      <c r="K143" s="200"/>
    </row>
    <row r="144" spans="2:11" ht="7.5" customHeight="1">
      <c r="B144" s="201"/>
      <c r="C144" s="202"/>
      <c r="D144" s="202"/>
      <c r="E144" s="202"/>
      <c r="F144" s="202"/>
      <c r="G144" s="202"/>
      <c r="H144" s="202"/>
      <c r="I144" s="202"/>
      <c r="J144" s="202"/>
      <c r="K144" s="203"/>
    </row>
    <row r="145" spans="2:11" ht="45" customHeight="1">
      <c r="B145" s="204"/>
      <c r="C145" s="377" t="s">
        <v>748</v>
      </c>
      <c r="D145" s="377"/>
      <c r="E145" s="377"/>
      <c r="F145" s="377"/>
      <c r="G145" s="377"/>
      <c r="H145" s="377"/>
      <c r="I145" s="377"/>
      <c r="J145" s="377"/>
      <c r="K145" s="205"/>
    </row>
    <row r="146" spans="2:11" ht="17.25" customHeight="1">
      <c r="B146" s="204"/>
      <c r="C146" s="206" t="s">
        <v>684</v>
      </c>
      <c r="D146" s="206"/>
      <c r="E146" s="206"/>
      <c r="F146" s="206" t="s">
        <v>685</v>
      </c>
      <c r="G146" s="207"/>
      <c r="H146" s="206" t="s">
        <v>107</v>
      </c>
      <c r="I146" s="206" t="s">
        <v>53</v>
      </c>
      <c r="J146" s="206" t="s">
        <v>686</v>
      </c>
      <c r="K146" s="205"/>
    </row>
    <row r="147" spans="2:11" ht="17.25" customHeight="1">
      <c r="B147" s="204"/>
      <c r="C147" s="208" t="s">
        <v>687</v>
      </c>
      <c r="D147" s="208"/>
      <c r="E147" s="208"/>
      <c r="F147" s="209" t="s">
        <v>688</v>
      </c>
      <c r="G147" s="210"/>
      <c r="H147" s="208"/>
      <c r="I147" s="208"/>
      <c r="J147" s="208" t="s">
        <v>689</v>
      </c>
      <c r="K147" s="205"/>
    </row>
    <row r="148" spans="2:11" ht="5.25" customHeight="1">
      <c r="B148" s="214"/>
      <c r="C148" s="211"/>
      <c r="D148" s="211"/>
      <c r="E148" s="211"/>
      <c r="F148" s="211"/>
      <c r="G148" s="212"/>
      <c r="H148" s="211"/>
      <c r="I148" s="211"/>
      <c r="J148" s="211"/>
      <c r="K148" s="235"/>
    </row>
    <row r="149" spans="2:11" ht="15" customHeight="1">
      <c r="B149" s="214"/>
      <c r="C149" s="239" t="s">
        <v>693</v>
      </c>
      <c r="D149" s="194"/>
      <c r="E149" s="194"/>
      <c r="F149" s="240" t="s">
        <v>690</v>
      </c>
      <c r="G149" s="194"/>
      <c r="H149" s="239" t="s">
        <v>729</v>
      </c>
      <c r="I149" s="239" t="s">
        <v>692</v>
      </c>
      <c r="J149" s="239">
        <v>120</v>
      </c>
      <c r="K149" s="235"/>
    </row>
    <row r="150" spans="2:11" ht="15" customHeight="1">
      <c r="B150" s="214"/>
      <c r="C150" s="239" t="s">
        <v>738</v>
      </c>
      <c r="D150" s="194"/>
      <c r="E150" s="194"/>
      <c r="F150" s="240" t="s">
        <v>690</v>
      </c>
      <c r="G150" s="194"/>
      <c r="H150" s="239" t="s">
        <v>749</v>
      </c>
      <c r="I150" s="239" t="s">
        <v>692</v>
      </c>
      <c r="J150" s="239" t="s">
        <v>740</v>
      </c>
      <c r="K150" s="235"/>
    </row>
    <row r="151" spans="2:11" ht="15" customHeight="1">
      <c r="B151" s="214"/>
      <c r="C151" s="239" t="s">
        <v>639</v>
      </c>
      <c r="D151" s="194"/>
      <c r="E151" s="194"/>
      <c r="F151" s="240" t="s">
        <v>690</v>
      </c>
      <c r="G151" s="194"/>
      <c r="H151" s="239" t="s">
        <v>750</v>
      </c>
      <c r="I151" s="239" t="s">
        <v>692</v>
      </c>
      <c r="J151" s="239" t="s">
        <v>740</v>
      </c>
      <c r="K151" s="235"/>
    </row>
    <row r="152" spans="2:11" ht="15" customHeight="1">
      <c r="B152" s="214"/>
      <c r="C152" s="239" t="s">
        <v>695</v>
      </c>
      <c r="D152" s="194"/>
      <c r="E152" s="194"/>
      <c r="F152" s="240" t="s">
        <v>696</v>
      </c>
      <c r="G152" s="194"/>
      <c r="H152" s="239" t="s">
        <v>729</v>
      </c>
      <c r="I152" s="239" t="s">
        <v>692</v>
      </c>
      <c r="J152" s="239">
        <v>50</v>
      </c>
      <c r="K152" s="235"/>
    </row>
    <row r="153" spans="2:11" ht="15" customHeight="1">
      <c r="B153" s="214"/>
      <c r="C153" s="239" t="s">
        <v>698</v>
      </c>
      <c r="D153" s="194"/>
      <c r="E153" s="194"/>
      <c r="F153" s="240" t="s">
        <v>690</v>
      </c>
      <c r="G153" s="194"/>
      <c r="H153" s="239" t="s">
        <v>729</v>
      </c>
      <c r="I153" s="239" t="s">
        <v>700</v>
      </c>
      <c r="J153" s="239"/>
      <c r="K153" s="235"/>
    </row>
    <row r="154" spans="2:11" ht="15" customHeight="1">
      <c r="B154" s="214"/>
      <c r="C154" s="239" t="s">
        <v>709</v>
      </c>
      <c r="D154" s="194"/>
      <c r="E154" s="194"/>
      <c r="F154" s="240" t="s">
        <v>696</v>
      </c>
      <c r="G154" s="194"/>
      <c r="H154" s="239" t="s">
        <v>729</v>
      </c>
      <c r="I154" s="239" t="s">
        <v>692</v>
      </c>
      <c r="J154" s="239">
        <v>50</v>
      </c>
      <c r="K154" s="235"/>
    </row>
    <row r="155" spans="2:11" ht="15" customHeight="1">
      <c r="B155" s="214"/>
      <c r="C155" s="239" t="s">
        <v>717</v>
      </c>
      <c r="D155" s="194"/>
      <c r="E155" s="194"/>
      <c r="F155" s="240" t="s">
        <v>696</v>
      </c>
      <c r="G155" s="194"/>
      <c r="H155" s="239" t="s">
        <v>729</v>
      </c>
      <c r="I155" s="239" t="s">
        <v>692</v>
      </c>
      <c r="J155" s="239">
        <v>50</v>
      </c>
      <c r="K155" s="235"/>
    </row>
    <row r="156" spans="2:11" ht="15" customHeight="1">
      <c r="B156" s="214"/>
      <c r="C156" s="239" t="s">
        <v>715</v>
      </c>
      <c r="D156" s="194"/>
      <c r="E156" s="194"/>
      <c r="F156" s="240" t="s">
        <v>696</v>
      </c>
      <c r="G156" s="194"/>
      <c r="H156" s="239" t="s">
        <v>729</v>
      </c>
      <c r="I156" s="239" t="s">
        <v>692</v>
      </c>
      <c r="J156" s="239">
        <v>50</v>
      </c>
      <c r="K156" s="235"/>
    </row>
    <row r="157" spans="2:11" ht="15" customHeight="1">
      <c r="B157" s="214"/>
      <c r="C157" s="239" t="s">
        <v>88</v>
      </c>
      <c r="D157" s="194"/>
      <c r="E157" s="194"/>
      <c r="F157" s="240" t="s">
        <v>690</v>
      </c>
      <c r="G157" s="194"/>
      <c r="H157" s="239" t="s">
        <v>751</v>
      </c>
      <c r="I157" s="239" t="s">
        <v>692</v>
      </c>
      <c r="J157" s="239" t="s">
        <v>752</v>
      </c>
      <c r="K157" s="235"/>
    </row>
    <row r="158" spans="2:11" ht="15" customHeight="1">
      <c r="B158" s="214"/>
      <c r="C158" s="239" t="s">
        <v>753</v>
      </c>
      <c r="D158" s="194"/>
      <c r="E158" s="194"/>
      <c r="F158" s="240" t="s">
        <v>690</v>
      </c>
      <c r="G158" s="194"/>
      <c r="H158" s="239" t="s">
        <v>754</v>
      </c>
      <c r="I158" s="239" t="s">
        <v>724</v>
      </c>
      <c r="J158" s="239"/>
      <c r="K158" s="235"/>
    </row>
    <row r="159" spans="2:11" ht="15" customHeight="1">
      <c r="B159" s="241"/>
      <c r="C159" s="223"/>
      <c r="D159" s="223"/>
      <c r="E159" s="223"/>
      <c r="F159" s="223"/>
      <c r="G159" s="223"/>
      <c r="H159" s="223"/>
      <c r="I159" s="223"/>
      <c r="J159" s="223"/>
      <c r="K159" s="242"/>
    </row>
    <row r="160" spans="2:11" ht="18.75" customHeight="1">
      <c r="B160" s="190"/>
      <c r="C160" s="194"/>
      <c r="D160" s="194"/>
      <c r="E160" s="194"/>
      <c r="F160" s="213"/>
      <c r="G160" s="194"/>
      <c r="H160" s="194"/>
      <c r="I160" s="194"/>
      <c r="J160" s="194"/>
      <c r="K160" s="190"/>
    </row>
    <row r="161" spans="2:11" ht="18.75" customHeight="1">
      <c r="B161" s="200"/>
      <c r="C161" s="200"/>
      <c r="D161" s="200"/>
      <c r="E161" s="200"/>
      <c r="F161" s="200"/>
      <c r="G161" s="200"/>
      <c r="H161" s="200"/>
      <c r="I161" s="200"/>
      <c r="J161" s="200"/>
      <c r="K161" s="200"/>
    </row>
    <row r="162" spans="2:11" ht="7.5" customHeight="1">
      <c r="B162" s="182"/>
      <c r="C162" s="183"/>
      <c r="D162" s="183"/>
      <c r="E162" s="183"/>
      <c r="F162" s="183"/>
      <c r="G162" s="183"/>
      <c r="H162" s="183"/>
      <c r="I162" s="183"/>
      <c r="J162" s="183"/>
      <c r="K162" s="184"/>
    </row>
    <row r="163" spans="2:11" ht="45" customHeight="1">
      <c r="B163" s="185"/>
      <c r="C163" s="372" t="s">
        <v>755</v>
      </c>
      <c r="D163" s="372"/>
      <c r="E163" s="372"/>
      <c r="F163" s="372"/>
      <c r="G163" s="372"/>
      <c r="H163" s="372"/>
      <c r="I163" s="372"/>
      <c r="J163" s="372"/>
      <c r="K163" s="186"/>
    </row>
    <row r="164" spans="2:11" ht="17.25" customHeight="1">
      <c r="B164" s="185"/>
      <c r="C164" s="206" t="s">
        <v>684</v>
      </c>
      <c r="D164" s="206"/>
      <c r="E164" s="206"/>
      <c r="F164" s="206" t="s">
        <v>685</v>
      </c>
      <c r="G164" s="243"/>
      <c r="H164" s="244" t="s">
        <v>107</v>
      </c>
      <c r="I164" s="244" t="s">
        <v>53</v>
      </c>
      <c r="J164" s="206" t="s">
        <v>686</v>
      </c>
      <c r="K164" s="186"/>
    </row>
    <row r="165" spans="2:11" ht="17.25" customHeight="1">
      <c r="B165" s="187"/>
      <c r="C165" s="208" t="s">
        <v>687</v>
      </c>
      <c r="D165" s="208"/>
      <c r="E165" s="208"/>
      <c r="F165" s="209" t="s">
        <v>688</v>
      </c>
      <c r="G165" s="245"/>
      <c r="H165" s="246"/>
      <c r="I165" s="246"/>
      <c r="J165" s="208" t="s">
        <v>689</v>
      </c>
      <c r="K165" s="188"/>
    </row>
    <row r="166" spans="2:11" ht="5.25" customHeight="1">
      <c r="B166" s="214"/>
      <c r="C166" s="211"/>
      <c r="D166" s="211"/>
      <c r="E166" s="211"/>
      <c r="F166" s="211"/>
      <c r="G166" s="212"/>
      <c r="H166" s="211"/>
      <c r="I166" s="211"/>
      <c r="J166" s="211"/>
      <c r="K166" s="235"/>
    </row>
    <row r="167" spans="2:11" ht="15" customHeight="1">
      <c r="B167" s="214"/>
      <c r="C167" s="194" t="s">
        <v>693</v>
      </c>
      <c r="D167" s="194"/>
      <c r="E167" s="194"/>
      <c r="F167" s="213" t="s">
        <v>690</v>
      </c>
      <c r="G167" s="194"/>
      <c r="H167" s="194" t="s">
        <v>729</v>
      </c>
      <c r="I167" s="194" t="s">
        <v>692</v>
      </c>
      <c r="J167" s="194">
        <v>120</v>
      </c>
      <c r="K167" s="235"/>
    </row>
    <row r="168" spans="2:11" ht="15" customHeight="1">
      <c r="B168" s="214"/>
      <c r="C168" s="194" t="s">
        <v>738</v>
      </c>
      <c r="D168" s="194"/>
      <c r="E168" s="194"/>
      <c r="F168" s="213" t="s">
        <v>690</v>
      </c>
      <c r="G168" s="194"/>
      <c r="H168" s="194" t="s">
        <v>739</v>
      </c>
      <c r="I168" s="194" t="s">
        <v>692</v>
      </c>
      <c r="J168" s="194" t="s">
        <v>740</v>
      </c>
      <c r="K168" s="235"/>
    </row>
    <row r="169" spans="2:11" ht="15" customHeight="1">
      <c r="B169" s="214"/>
      <c r="C169" s="194" t="s">
        <v>639</v>
      </c>
      <c r="D169" s="194"/>
      <c r="E169" s="194"/>
      <c r="F169" s="213" t="s">
        <v>690</v>
      </c>
      <c r="G169" s="194"/>
      <c r="H169" s="194" t="s">
        <v>756</v>
      </c>
      <c r="I169" s="194" t="s">
        <v>692</v>
      </c>
      <c r="J169" s="194" t="s">
        <v>740</v>
      </c>
      <c r="K169" s="235"/>
    </row>
    <row r="170" spans="2:11" ht="15" customHeight="1">
      <c r="B170" s="214"/>
      <c r="C170" s="194" t="s">
        <v>695</v>
      </c>
      <c r="D170" s="194"/>
      <c r="E170" s="194"/>
      <c r="F170" s="213" t="s">
        <v>696</v>
      </c>
      <c r="G170" s="194"/>
      <c r="H170" s="194" t="s">
        <v>756</v>
      </c>
      <c r="I170" s="194" t="s">
        <v>692</v>
      </c>
      <c r="J170" s="194">
        <v>50</v>
      </c>
      <c r="K170" s="235"/>
    </row>
    <row r="171" spans="2:11" ht="15" customHeight="1">
      <c r="B171" s="214"/>
      <c r="C171" s="194" t="s">
        <v>698</v>
      </c>
      <c r="D171" s="194"/>
      <c r="E171" s="194"/>
      <c r="F171" s="213" t="s">
        <v>690</v>
      </c>
      <c r="G171" s="194"/>
      <c r="H171" s="194" t="s">
        <v>756</v>
      </c>
      <c r="I171" s="194" t="s">
        <v>700</v>
      </c>
      <c r="J171" s="194"/>
      <c r="K171" s="235"/>
    </row>
    <row r="172" spans="2:11" ht="15" customHeight="1">
      <c r="B172" s="214"/>
      <c r="C172" s="194" t="s">
        <v>709</v>
      </c>
      <c r="D172" s="194"/>
      <c r="E172" s="194"/>
      <c r="F172" s="213" t="s">
        <v>696</v>
      </c>
      <c r="G172" s="194"/>
      <c r="H172" s="194" t="s">
        <v>756</v>
      </c>
      <c r="I172" s="194" t="s">
        <v>692</v>
      </c>
      <c r="J172" s="194">
        <v>50</v>
      </c>
      <c r="K172" s="235"/>
    </row>
    <row r="173" spans="2:11" ht="15" customHeight="1">
      <c r="B173" s="214"/>
      <c r="C173" s="194" t="s">
        <v>717</v>
      </c>
      <c r="D173" s="194"/>
      <c r="E173" s="194"/>
      <c r="F173" s="213" t="s">
        <v>696</v>
      </c>
      <c r="G173" s="194"/>
      <c r="H173" s="194" t="s">
        <v>756</v>
      </c>
      <c r="I173" s="194" t="s">
        <v>692</v>
      </c>
      <c r="J173" s="194">
        <v>50</v>
      </c>
      <c r="K173" s="235"/>
    </row>
    <row r="174" spans="2:11" ht="15" customHeight="1">
      <c r="B174" s="214"/>
      <c r="C174" s="194" t="s">
        <v>715</v>
      </c>
      <c r="D174" s="194"/>
      <c r="E174" s="194"/>
      <c r="F174" s="213" t="s">
        <v>696</v>
      </c>
      <c r="G174" s="194"/>
      <c r="H174" s="194" t="s">
        <v>756</v>
      </c>
      <c r="I174" s="194" t="s">
        <v>692</v>
      </c>
      <c r="J174" s="194">
        <v>50</v>
      </c>
      <c r="K174" s="235"/>
    </row>
    <row r="175" spans="2:11" ht="15" customHeight="1">
      <c r="B175" s="214"/>
      <c r="C175" s="194" t="s">
        <v>106</v>
      </c>
      <c r="D175" s="194"/>
      <c r="E175" s="194"/>
      <c r="F175" s="213" t="s">
        <v>690</v>
      </c>
      <c r="G175" s="194"/>
      <c r="H175" s="194" t="s">
        <v>757</v>
      </c>
      <c r="I175" s="194" t="s">
        <v>758</v>
      </c>
      <c r="J175" s="194"/>
      <c r="K175" s="235"/>
    </row>
    <row r="176" spans="2:11" ht="15" customHeight="1">
      <c r="B176" s="214"/>
      <c r="C176" s="194" t="s">
        <v>53</v>
      </c>
      <c r="D176" s="194"/>
      <c r="E176" s="194"/>
      <c r="F176" s="213" t="s">
        <v>690</v>
      </c>
      <c r="G176" s="194"/>
      <c r="H176" s="194" t="s">
        <v>759</v>
      </c>
      <c r="I176" s="194" t="s">
        <v>760</v>
      </c>
      <c r="J176" s="194">
        <v>1</v>
      </c>
      <c r="K176" s="235"/>
    </row>
    <row r="177" spans="2:11" ht="15" customHeight="1">
      <c r="B177" s="214"/>
      <c r="C177" s="194" t="s">
        <v>49</v>
      </c>
      <c r="D177" s="194"/>
      <c r="E177" s="194"/>
      <c r="F177" s="213" t="s">
        <v>690</v>
      </c>
      <c r="G177" s="194"/>
      <c r="H177" s="194" t="s">
        <v>761</v>
      </c>
      <c r="I177" s="194" t="s">
        <v>692</v>
      </c>
      <c r="J177" s="194">
        <v>20</v>
      </c>
      <c r="K177" s="235"/>
    </row>
    <row r="178" spans="2:11" ht="15" customHeight="1">
      <c r="B178" s="214"/>
      <c r="C178" s="194" t="s">
        <v>107</v>
      </c>
      <c r="D178" s="194"/>
      <c r="E178" s="194"/>
      <c r="F178" s="213" t="s">
        <v>690</v>
      </c>
      <c r="G178" s="194"/>
      <c r="H178" s="194" t="s">
        <v>762</v>
      </c>
      <c r="I178" s="194" t="s">
        <v>692</v>
      </c>
      <c r="J178" s="194">
        <v>255</v>
      </c>
      <c r="K178" s="235"/>
    </row>
    <row r="179" spans="2:11" ht="15" customHeight="1">
      <c r="B179" s="214"/>
      <c r="C179" s="194" t="s">
        <v>108</v>
      </c>
      <c r="D179" s="194"/>
      <c r="E179" s="194"/>
      <c r="F179" s="213" t="s">
        <v>690</v>
      </c>
      <c r="G179" s="194"/>
      <c r="H179" s="194" t="s">
        <v>655</v>
      </c>
      <c r="I179" s="194" t="s">
        <v>692</v>
      </c>
      <c r="J179" s="194">
        <v>10</v>
      </c>
      <c r="K179" s="235"/>
    </row>
    <row r="180" spans="2:11" ht="15" customHeight="1">
      <c r="B180" s="214"/>
      <c r="C180" s="194" t="s">
        <v>109</v>
      </c>
      <c r="D180" s="194"/>
      <c r="E180" s="194"/>
      <c r="F180" s="213" t="s">
        <v>690</v>
      </c>
      <c r="G180" s="194"/>
      <c r="H180" s="194" t="s">
        <v>763</v>
      </c>
      <c r="I180" s="194" t="s">
        <v>724</v>
      </c>
      <c r="J180" s="194"/>
      <c r="K180" s="235"/>
    </row>
    <row r="181" spans="2:11" ht="15" customHeight="1">
      <c r="B181" s="214"/>
      <c r="C181" s="194" t="s">
        <v>764</v>
      </c>
      <c r="D181" s="194"/>
      <c r="E181" s="194"/>
      <c r="F181" s="213" t="s">
        <v>690</v>
      </c>
      <c r="G181" s="194"/>
      <c r="H181" s="194" t="s">
        <v>765</v>
      </c>
      <c r="I181" s="194" t="s">
        <v>724</v>
      </c>
      <c r="J181" s="194"/>
      <c r="K181" s="235"/>
    </row>
    <row r="182" spans="2:11" ht="15" customHeight="1">
      <c r="B182" s="214"/>
      <c r="C182" s="194" t="s">
        <v>753</v>
      </c>
      <c r="D182" s="194"/>
      <c r="E182" s="194"/>
      <c r="F182" s="213" t="s">
        <v>690</v>
      </c>
      <c r="G182" s="194"/>
      <c r="H182" s="194" t="s">
        <v>766</v>
      </c>
      <c r="I182" s="194" t="s">
        <v>724</v>
      </c>
      <c r="J182" s="194"/>
      <c r="K182" s="235"/>
    </row>
    <row r="183" spans="2:11" ht="15" customHeight="1">
      <c r="B183" s="214"/>
      <c r="C183" s="194" t="s">
        <v>111</v>
      </c>
      <c r="D183" s="194"/>
      <c r="E183" s="194"/>
      <c r="F183" s="213" t="s">
        <v>696</v>
      </c>
      <c r="G183" s="194"/>
      <c r="H183" s="194" t="s">
        <v>767</v>
      </c>
      <c r="I183" s="194" t="s">
        <v>692</v>
      </c>
      <c r="J183" s="194">
        <v>50</v>
      </c>
      <c r="K183" s="235"/>
    </row>
    <row r="184" spans="2:11" ht="15" customHeight="1">
      <c r="B184" s="214"/>
      <c r="C184" s="194" t="s">
        <v>768</v>
      </c>
      <c r="D184" s="194"/>
      <c r="E184" s="194"/>
      <c r="F184" s="213" t="s">
        <v>696</v>
      </c>
      <c r="G184" s="194"/>
      <c r="H184" s="194" t="s">
        <v>769</v>
      </c>
      <c r="I184" s="194" t="s">
        <v>770</v>
      </c>
      <c r="J184" s="194"/>
      <c r="K184" s="235"/>
    </row>
    <row r="185" spans="2:11" ht="15" customHeight="1">
      <c r="B185" s="214"/>
      <c r="C185" s="194" t="s">
        <v>771</v>
      </c>
      <c r="D185" s="194"/>
      <c r="E185" s="194"/>
      <c r="F185" s="213" t="s">
        <v>696</v>
      </c>
      <c r="G185" s="194"/>
      <c r="H185" s="194" t="s">
        <v>772</v>
      </c>
      <c r="I185" s="194" t="s">
        <v>770</v>
      </c>
      <c r="J185" s="194"/>
      <c r="K185" s="235"/>
    </row>
    <row r="186" spans="2:11" ht="15" customHeight="1">
      <c r="B186" s="214"/>
      <c r="C186" s="194" t="s">
        <v>773</v>
      </c>
      <c r="D186" s="194"/>
      <c r="E186" s="194"/>
      <c r="F186" s="213" t="s">
        <v>696</v>
      </c>
      <c r="G186" s="194"/>
      <c r="H186" s="194" t="s">
        <v>774</v>
      </c>
      <c r="I186" s="194" t="s">
        <v>770</v>
      </c>
      <c r="J186" s="194"/>
      <c r="K186" s="235"/>
    </row>
    <row r="187" spans="2:11" ht="15" customHeight="1">
      <c r="B187" s="214"/>
      <c r="C187" s="247" t="s">
        <v>775</v>
      </c>
      <c r="D187" s="194"/>
      <c r="E187" s="194"/>
      <c r="F187" s="213" t="s">
        <v>696</v>
      </c>
      <c r="G187" s="194"/>
      <c r="H187" s="194" t="s">
        <v>776</v>
      </c>
      <c r="I187" s="194" t="s">
        <v>777</v>
      </c>
      <c r="J187" s="248" t="s">
        <v>778</v>
      </c>
      <c r="K187" s="235"/>
    </row>
    <row r="188" spans="2:11" ht="15" customHeight="1">
      <c r="B188" s="214"/>
      <c r="C188" s="199" t="s">
        <v>38</v>
      </c>
      <c r="D188" s="194"/>
      <c r="E188" s="194"/>
      <c r="F188" s="213" t="s">
        <v>690</v>
      </c>
      <c r="G188" s="194"/>
      <c r="H188" s="190" t="s">
        <v>779</v>
      </c>
      <c r="I188" s="194" t="s">
        <v>780</v>
      </c>
      <c r="J188" s="194"/>
      <c r="K188" s="235"/>
    </row>
    <row r="189" spans="2:11" ht="15" customHeight="1">
      <c r="B189" s="214"/>
      <c r="C189" s="199" t="s">
        <v>781</v>
      </c>
      <c r="D189" s="194"/>
      <c r="E189" s="194"/>
      <c r="F189" s="213" t="s">
        <v>690</v>
      </c>
      <c r="G189" s="194"/>
      <c r="H189" s="194" t="s">
        <v>782</v>
      </c>
      <c r="I189" s="194" t="s">
        <v>724</v>
      </c>
      <c r="J189" s="194"/>
      <c r="K189" s="235"/>
    </row>
    <row r="190" spans="2:11" ht="15" customHeight="1">
      <c r="B190" s="214"/>
      <c r="C190" s="199" t="s">
        <v>783</v>
      </c>
      <c r="D190" s="194"/>
      <c r="E190" s="194"/>
      <c r="F190" s="213" t="s">
        <v>690</v>
      </c>
      <c r="G190" s="194"/>
      <c r="H190" s="194" t="s">
        <v>784</v>
      </c>
      <c r="I190" s="194" t="s">
        <v>724</v>
      </c>
      <c r="J190" s="194"/>
      <c r="K190" s="235"/>
    </row>
    <row r="191" spans="2:11" ht="15" customHeight="1">
      <c r="B191" s="214"/>
      <c r="C191" s="199" t="s">
        <v>785</v>
      </c>
      <c r="D191" s="194"/>
      <c r="E191" s="194"/>
      <c r="F191" s="213" t="s">
        <v>696</v>
      </c>
      <c r="G191" s="194"/>
      <c r="H191" s="194" t="s">
        <v>786</v>
      </c>
      <c r="I191" s="194" t="s">
        <v>724</v>
      </c>
      <c r="J191" s="194"/>
      <c r="K191" s="235"/>
    </row>
    <row r="192" spans="2:11" ht="15" customHeight="1">
      <c r="B192" s="241"/>
      <c r="C192" s="249"/>
      <c r="D192" s="223"/>
      <c r="E192" s="223"/>
      <c r="F192" s="223"/>
      <c r="G192" s="223"/>
      <c r="H192" s="223"/>
      <c r="I192" s="223"/>
      <c r="J192" s="223"/>
      <c r="K192" s="242"/>
    </row>
    <row r="193" spans="2:11" ht="18.75" customHeight="1">
      <c r="B193" s="190"/>
      <c r="C193" s="194"/>
      <c r="D193" s="194"/>
      <c r="E193" s="194"/>
      <c r="F193" s="213"/>
      <c r="G193" s="194"/>
      <c r="H193" s="194"/>
      <c r="I193" s="194"/>
      <c r="J193" s="194"/>
      <c r="K193" s="190"/>
    </row>
    <row r="194" spans="2:11" ht="18.75" customHeight="1">
      <c r="B194" s="190"/>
      <c r="C194" s="194"/>
      <c r="D194" s="194"/>
      <c r="E194" s="194"/>
      <c r="F194" s="213"/>
      <c r="G194" s="194"/>
      <c r="H194" s="194"/>
      <c r="I194" s="194"/>
      <c r="J194" s="194"/>
      <c r="K194" s="190"/>
    </row>
    <row r="195" spans="2:11" ht="18.75" customHeight="1">
      <c r="B195" s="200"/>
      <c r="C195" s="200"/>
      <c r="D195" s="200"/>
      <c r="E195" s="200"/>
      <c r="F195" s="200"/>
      <c r="G195" s="200"/>
      <c r="H195" s="200"/>
      <c r="I195" s="200"/>
      <c r="J195" s="200"/>
      <c r="K195" s="200"/>
    </row>
    <row r="196" spans="2:11">
      <c r="B196" s="182"/>
      <c r="C196" s="183"/>
      <c r="D196" s="183"/>
      <c r="E196" s="183"/>
      <c r="F196" s="183"/>
      <c r="G196" s="183"/>
      <c r="H196" s="183"/>
      <c r="I196" s="183"/>
      <c r="J196" s="183"/>
      <c r="K196" s="184"/>
    </row>
    <row r="197" spans="2:11" ht="21">
      <c r="B197" s="185"/>
      <c r="C197" s="372" t="s">
        <v>787</v>
      </c>
      <c r="D197" s="372"/>
      <c r="E197" s="372"/>
      <c r="F197" s="372"/>
      <c r="G197" s="372"/>
      <c r="H197" s="372"/>
      <c r="I197" s="372"/>
      <c r="J197" s="372"/>
      <c r="K197" s="186"/>
    </row>
    <row r="198" spans="2:11" ht="25.5" customHeight="1">
      <c r="B198" s="185"/>
      <c r="C198" s="250" t="s">
        <v>788</v>
      </c>
      <c r="D198" s="250"/>
      <c r="E198" s="250"/>
      <c r="F198" s="250" t="s">
        <v>789</v>
      </c>
      <c r="G198" s="251"/>
      <c r="H198" s="378" t="s">
        <v>790</v>
      </c>
      <c r="I198" s="378"/>
      <c r="J198" s="378"/>
      <c r="K198" s="186"/>
    </row>
    <row r="199" spans="2:11" ht="5.25" customHeight="1">
      <c r="B199" s="214"/>
      <c r="C199" s="211"/>
      <c r="D199" s="211"/>
      <c r="E199" s="211"/>
      <c r="F199" s="211"/>
      <c r="G199" s="194"/>
      <c r="H199" s="211"/>
      <c r="I199" s="211"/>
      <c r="J199" s="211"/>
      <c r="K199" s="235"/>
    </row>
    <row r="200" spans="2:11" ht="15" customHeight="1">
      <c r="B200" s="214"/>
      <c r="C200" s="194" t="s">
        <v>780</v>
      </c>
      <c r="D200" s="194"/>
      <c r="E200" s="194"/>
      <c r="F200" s="213" t="s">
        <v>39</v>
      </c>
      <c r="G200" s="194"/>
      <c r="H200" s="375" t="s">
        <v>791</v>
      </c>
      <c r="I200" s="375"/>
      <c r="J200" s="375"/>
      <c r="K200" s="235"/>
    </row>
    <row r="201" spans="2:11" ht="15" customHeight="1">
      <c r="B201" s="214"/>
      <c r="C201" s="220"/>
      <c r="D201" s="194"/>
      <c r="E201" s="194"/>
      <c r="F201" s="213" t="s">
        <v>40</v>
      </c>
      <c r="G201" s="194"/>
      <c r="H201" s="375" t="s">
        <v>792</v>
      </c>
      <c r="I201" s="375"/>
      <c r="J201" s="375"/>
      <c r="K201" s="235"/>
    </row>
    <row r="202" spans="2:11" ht="15" customHeight="1">
      <c r="B202" s="214"/>
      <c r="C202" s="220"/>
      <c r="D202" s="194"/>
      <c r="E202" s="194"/>
      <c r="F202" s="213" t="s">
        <v>43</v>
      </c>
      <c r="G202" s="194"/>
      <c r="H202" s="375" t="s">
        <v>793</v>
      </c>
      <c r="I202" s="375"/>
      <c r="J202" s="375"/>
      <c r="K202" s="235"/>
    </row>
    <row r="203" spans="2:11" ht="15" customHeight="1">
      <c r="B203" s="214"/>
      <c r="C203" s="194"/>
      <c r="D203" s="194"/>
      <c r="E203" s="194"/>
      <c r="F203" s="213" t="s">
        <v>41</v>
      </c>
      <c r="G203" s="194"/>
      <c r="H203" s="375" t="s">
        <v>794</v>
      </c>
      <c r="I203" s="375"/>
      <c r="J203" s="375"/>
      <c r="K203" s="235"/>
    </row>
    <row r="204" spans="2:11" ht="15" customHeight="1">
      <c r="B204" s="214"/>
      <c r="C204" s="194"/>
      <c r="D204" s="194"/>
      <c r="E204" s="194"/>
      <c r="F204" s="213" t="s">
        <v>42</v>
      </c>
      <c r="G204" s="194"/>
      <c r="H204" s="375" t="s">
        <v>795</v>
      </c>
      <c r="I204" s="375"/>
      <c r="J204" s="375"/>
      <c r="K204" s="235"/>
    </row>
    <row r="205" spans="2:11" ht="15" customHeight="1">
      <c r="B205" s="214"/>
      <c r="C205" s="194"/>
      <c r="D205" s="194"/>
      <c r="E205" s="194"/>
      <c r="F205" s="213"/>
      <c r="G205" s="194"/>
      <c r="H205" s="194"/>
      <c r="I205" s="194"/>
      <c r="J205" s="194"/>
      <c r="K205" s="235"/>
    </row>
    <row r="206" spans="2:11" ht="15" customHeight="1">
      <c r="B206" s="214"/>
      <c r="C206" s="194" t="s">
        <v>736</v>
      </c>
      <c r="D206" s="194"/>
      <c r="E206" s="194"/>
      <c r="F206" s="213" t="s">
        <v>75</v>
      </c>
      <c r="G206" s="194"/>
      <c r="H206" s="375" t="s">
        <v>796</v>
      </c>
      <c r="I206" s="375"/>
      <c r="J206" s="375"/>
      <c r="K206" s="235"/>
    </row>
    <row r="207" spans="2:11" ht="15" customHeight="1">
      <c r="B207" s="214"/>
      <c r="C207" s="220"/>
      <c r="D207" s="194"/>
      <c r="E207" s="194"/>
      <c r="F207" s="213" t="s">
        <v>633</v>
      </c>
      <c r="G207" s="194"/>
      <c r="H207" s="375" t="s">
        <v>634</v>
      </c>
      <c r="I207" s="375"/>
      <c r="J207" s="375"/>
      <c r="K207" s="235"/>
    </row>
    <row r="208" spans="2:11" ht="15" customHeight="1">
      <c r="B208" s="214"/>
      <c r="C208" s="194"/>
      <c r="D208" s="194"/>
      <c r="E208" s="194"/>
      <c r="F208" s="213" t="s">
        <v>631</v>
      </c>
      <c r="G208" s="194"/>
      <c r="H208" s="375" t="s">
        <v>797</v>
      </c>
      <c r="I208" s="375"/>
      <c r="J208" s="375"/>
      <c r="K208" s="235"/>
    </row>
    <row r="209" spans="2:11" ht="15" customHeight="1">
      <c r="B209" s="252"/>
      <c r="C209" s="220"/>
      <c r="D209" s="220"/>
      <c r="E209" s="220"/>
      <c r="F209" s="213" t="s">
        <v>635</v>
      </c>
      <c r="G209" s="199"/>
      <c r="H209" s="379" t="s">
        <v>636</v>
      </c>
      <c r="I209" s="379"/>
      <c r="J209" s="379"/>
      <c r="K209" s="253"/>
    </row>
    <row r="210" spans="2:11" ht="15" customHeight="1">
      <c r="B210" s="252"/>
      <c r="C210" s="220"/>
      <c r="D210" s="220"/>
      <c r="E210" s="220"/>
      <c r="F210" s="213" t="s">
        <v>637</v>
      </c>
      <c r="G210" s="199"/>
      <c r="H210" s="379" t="s">
        <v>612</v>
      </c>
      <c r="I210" s="379"/>
      <c r="J210" s="379"/>
      <c r="K210" s="253"/>
    </row>
    <row r="211" spans="2:11" ht="15" customHeight="1">
      <c r="B211" s="252"/>
      <c r="C211" s="220"/>
      <c r="D211" s="220"/>
      <c r="E211" s="220"/>
      <c r="F211" s="254"/>
      <c r="G211" s="199"/>
      <c r="H211" s="255"/>
      <c r="I211" s="255"/>
      <c r="J211" s="255"/>
      <c r="K211" s="253"/>
    </row>
    <row r="212" spans="2:11" ht="15" customHeight="1">
      <c r="B212" s="252"/>
      <c r="C212" s="194" t="s">
        <v>760</v>
      </c>
      <c r="D212" s="220"/>
      <c r="E212" s="220"/>
      <c r="F212" s="213">
        <v>1</v>
      </c>
      <c r="G212" s="199"/>
      <c r="H212" s="379" t="s">
        <v>798</v>
      </c>
      <c r="I212" s="379"/>
      <c r="J212" s="379"/>
      <c r="K212" s="253"/>
    </row>
    <row r="213" spans="2:11" ht="15" customHeight="1">
      <c r="B213" s="252"/>
      <c r="C213" s="220"/>
      <c r="D213" s="220"/>
      <c r="E213" s="220"/>
      <c r="F213" s="213">
        <v>2</v>
      </c>
      <c r="G213" s="199"/>
      <c r="H213" s="379" t="s">
        <v>799</v>
      </c>
      <c r="I213" s="379"/>
      <c r="J213" s="379"/>
      <c r="K213" s="253"/>
    </row>
    <row r="214" spans="2:11" ht="15" customHeight="1">
      <c r="B214" s="252"/>
      <c r="C214" s="220"/>
      <c r="D214" s="220"/>
      <c r="E214" s="220"/>
      <c r="F214" s="213">
        <v>3</v>
      </c>
      <c r="G214" s="199"/>
      <c r="H214" s="379" t="s">
        <v>800</v>
      </c>
      <c r="I214" s="379"/>
      <c r="J214" s="379"/>
      <c r="K214" s="253"/>
    </row>
    <row r="215" spans="2:11" ht="15" customHeight="1">
      <c r="B215" s="252"/>
      <c r="C215" s="220"/>
      <c r="D215" s="220"/>
      <c r="E215" s="220"/>
      <c r="F215" s="213">
        <v>4</v>
      </c>
      <c r="G215" s="199"/>
      <c r="H215" s="379" t="s">
        <v>801</v>
      </c>
      <c r="I215" s="379"/>
      <c r="J215" s="379"/>
      <c r="K215" s="253"/>
    </row>
    <row r="216" spans="2:11" ht="12.75" customHeight="1">
      <c r="B216" s="256"/>
      <c r="C216" s="257"/>
      <c r="D216" s="257"/>
      <c r="E216" s="257"/>
      <c r="F216" s="257"/>
      <c r="G216" s="257"/>
      <c r="H216" s="257"/>
      <c r="I216" s="257"/>
      <c r="J216" s="257"/>
      <c r="K216" s="258"/>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6</vt:i4>
      </vt:variant>
    </vt:vector>
  </HeadingPairs>
  <TitlesOfParts>
    <vt:vector size="10" baseType="lpstr">
      <vt:lpstr>Rekapitulace stavby</vt:lpstr>
      <vt:lpstr>101 - SOP 101 - Chodník</vt:lpstr>
      <vt:lpstr>401 - SOP 401 - VO</vt:lpstr>
      <vt:lpstr>Pokyny pro vyplnění</vt:lpstr>
      <vt:lpstr>'101 - SOP 101 - Chodník'!Názvy_tisku</vt:lpstr>
      <vt:lpstr>'Rekapitulace stavby'!Názvy_tisku</vt:lpstr>
      <vt:lpstr>'101 - SOP 101 - Chodník'!Oblast_tisku</vt:lpstr>
      <vt:lpstr>'401 - SOP 401 - VO'!Oblast_tisku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KARLOVA\karlova</dc:creator>
  <cp:lastModifiedBy>Martin Ezr</cp:lastModifiedBy>
  <dcterms:created xsi:type="dcterms:W3CDTF">2017-03-23T11:28:26Z</dcterms:created>
  <dcterms:modified xsi:type="dcterms:W3CDTF">2017-07-25T08:00:50Z</dcterms:modified>
</cp:coreProperties>
</file>