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KROSplusData\Export\"/>
    </mc:Choice>
  </mc:AlternateContent>
  <bookViews>
    <workbookView xWindow="0" yWindow="0" windowWidth="14484" windowHeight="7368"/>
  </bookViews>
  <sheets>
    <sheet name="Rekapitulace stavby" sheetId="1" r:id="rId1"/>
    <sheet name="20170627 - Kolumbárium" sheetId="2" r:id="rId2"/>
    <sheet name="Pokyny pro vyplnění" sheetId="3" r:id="rId3"/>
  </sheets>
  <definedNames>
    <definedName name="_xlnm._FilterDatabase" localSheetId="1" hidden="1">'20170627 - Kolumbárium'!$C$83:$K$224</definedName>
    <definedName name="_xlnm.Print_Titles" localSheetId="1">'20170627 - Kolumbárium'!$83:$83</definedName>
    <definedName name="_xlnm.Print_Titles" localSheetId="0">'Rekapitulace stavby'!$49:$49</definedName>
    <definedName name="_xlnm.Print_Area" localSheetId="1">'20170627 - Kolumbárium'!$C$4:$J$34,'20170627 - Kolumbárium'!$C$40:$J$67,'20170627 - Kolumbárium'!$C$73:$K$224</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AY52" i="1" l="1"/>
  <c r="AX52" i="1"/>
  <c r="BI224" i="2"/>
  <c r="BH224" i="2"/>
  <c r="BG224" i="2"/>
  <c r="BF224" i="2"/>
  <c r="T224" i="2"/>
  <c r="R224" i="2"/>
  <c r="P224" i="2"/>
  <c r="BK224" i="2"/>
  <c r="J224" i="2"/>
  <c r="BE224" i="2" s="1"/>
  <c r="BI223" i="2"/>
  <c r="BH223" i="2"/>
  <c r="BG223" i="2"/>
  <c r="BF223" i="2"/>
  <c r="T223" i="2"/>
  <c r="T222" i="2" s="1"/>
  <c r="R223" i="2"/>
  <c r="R222" i="2" s="1"/>
  <c r="P223" i="2"/>
  <c r="P222" i="2" s="1"/>
  <c r="BK223" i="2"/>
  <c r="BK222" i="2" s="1"/>
  <c r="J222" i="2" s="1"/>
  <c r="J66" i="2" s="1"/>
  <c r="J223" i="2"/>
  <c r="BE223" i="2" s="1"/>
  <c r="BI221" i="2"/>
  <c r="BH221" i="2"/>
  <c r="BG221" i="2"/>
  <c r="BF221" i="2"/>
  <c r="T221" i="2"/>
  <c r="R221" i="2"/>
  <c r="P221" i="2"/>
  <c r="BK221" i="2"/>
  <c r="J221" i="2"/>
  <c r="BE221" i="2" s="1"/>
  <c r="BI220" i="2"/>
  <c r="BH220" i="2"/>
  <c r="BG220" i="2"/>
  <c r="BF220" i="2"/>
  <c r="BE220" i="2"/>
  <c r="T220" i="2"/>
  <c r="R220" i="2"/>
  <c r="P220" i="2"/>
  <c r="BK220" i="2"/>
  <c r="J220" i="2"/>
  <c r="BI219" i="2"/>
  <c r="BH219" i="2"/>
  <c r="BG219" i="2"/>
  <c r="BF219" i="2"/>
  <c r="BE219" i="2"/>
  <c r="T219" i="2"/>
  <c r="T218" i="2" s="1"/>
  <c r="T217" i="2" s="1"/>
  <c r="R219" i="2"/>
  <c r="R218" i="2" s="1"/>
  <c r="R217" i="2" s="1"/>
  <c r="P219" i="2"/>
  <c r="P218" i="2" s="1"/>
  <c r="P217" i="2" s="1"/>
  <c r="BK219" i="2"/>
  <c r="BK218" i="2" s="1"/>
  <c r="J219" i="2"/>
  <c r="BI216" i="2"/>
  <c r="BH216" i="2"/>
  <c r="BG216" i="2"/>
  <c r="BF216" i="2"/>
  <c r="BE216" i="2"/>
  <c r="T216" i="2"/>
  <c r="R216" i="2"/>
  <c r="P216" i="2"/>
  <c r="BK216" i="2"/>
  <c r="J216" i="2"/>
  <c r="BI214" i="2"/>
  <c r="BH214" i="2"/>
  <c r="BG214" i="2"/>
  <c r="BF214" i="2"/>
  <c r="BE214" i="2"/>
  <c r="T214" i="2"/>
  <c r="R214" i="2"/>
  <c r="P214" i="2"/>
  <c r="BK214" i="2"/>
  <c r="J214" i="2"/>
  <c r="BI212" i="2"/>
  <c r="BH212" i="2"/>
  <c r="BG212" i="2"/>
  <c r="BF212" i="2"/>
  <c r="BE212" i="2"/>
  <c r="T212" i="2"/>
  <c r="R212" i="2"/>
  <c r="P212" i="2"/>
  <c r="BK212" i="2"/>
  <c r="J212" i="2"/>
  <c r="BI210" i="2"/>
  <c r="BH210" i="2"/>
  <c r="BG210" i="2"/>
  <c r="BF210" i="2"/>
  <c r="BE210" i="2"/>
  <c r="T210" i="2"/>
  <c r="T209" i="2" s="1"/>
  <c r="R210" i="2"/>
  <c r="R209" i="2" s="1"/>
  <c r="P210" i="2"/>
  <c r="P209" i="2" s="1"/>
  <c r="BK210" i="2"/>
  <c r="BK209" i="2" s="1"/>
  <c r="J209" i="2" s="1"/>
  <c r="J63" i="2" s="1"/>
  <c r="J210" i="2"/>
  <c r="BI207" i="2"/>
  <c r="BH207" i="2"/>
  <c r="BG207" i="2"/>
  <c r="BF207" i="2"/>
  <c r="T207" i="2"/>
  <c r="R207" i="2"/>
  <c r="P207" i="2"/>
  <c r="BK207" i="2"/>
  <c r="J207" i="2"/>
  <c r="BE207" i="2" s="1"/>
  <c r="BI205" i="2"/>
  <c r="BH205" i="2"/>
  <c r="BG205" i="2"/>
  <c r="BF205" i="2"/>
  <c r="T205" i="2"/>
  <c r="R205" i="2"/>
  <c r="P205" i="2"/>
  <c r="BK205" i="2"/>
  <c r="J205" i="2"/>
  <c r="BE205" i="2" s="1"/>
  <c r="BI203" i="2"/>
  <c r="BH203" i="2"/>
  <c r="BG203" i="2"/>
  <c r="BF203" i="2"/>
  <c r="T203" i="2"/>
  <c r="R203" i="2"/>
  <c r="P203" i="2"/>
  <c r="BK203" i="2"/>
  <c r="J203" i="2"/>
  <c r="BE203" i="2" s="1"/>
  <c r="BI200" i="2"/>
  <c r="BH200" i="2"/>
  <c r="BG200" i="2"/>
  <c r="BF200" i="2"/>
  <c r="T200" i="2"/>
  <c r="R200" i="2"/>
  <c r="P200" i="2"/>
  <c r="BK200" i="2"/>
  <c r="J200" i="2"/>
  <c r="BE200" i="2" s="1"/>
  <c r="BI198" i="2"/>
  <c r="BH198" i="2"/>
  <c r="BG198" i="2"/>
  <c r="BF198" i="2"/>
  <c r="T198" i="2"/>
  <c r="R198" i="2"/>
  <c r="P198" i="2"/>
  <c r="BK198" i="2"/>
  <c r="J198" i="2"/>
  <c r="BE198" i="2" s="1"/>
  <c r="BI193" i="2"/>
  <c r="BH193" i="2"/>
  <c r="BG193" i="2"/>
  <c r="BF193" i="2"/>
  <c r="BE193" i="2"/>
  <c r="T193" i="2"/>
  <c r="T192" i="2" s="1"/>
  <c r="R193" i="2"/>
  <c r="R192" i="2" s="1"/>
  <c r="P193" i="2"/>
  <c r="P192" i="2" s="1"/>
  <c r="BK193" i="2"/>
  <c r="BK192" i="2" s="1"/>
  <c r="J193" i="2"/>
  <c r="BI189" i="2"/>
  <c r="BH189" i="2"/>
  <c r="BG189" i="2"/>
  <c r="BF189" i="2"/>
  <c r="BE189" i="2"/>
  <c r="T189" i="2"/>
  <c r="T188" i="2" s="1"/>
  <c r="R189" i="2"/>
  <c r="R188" i="2" s="1"/>
  <c r="P189" i="2"/>
  <c r="P188" i="2" s="1"/>
  <c r="BK189" i="2"/>
  <c r="BK188" i="2" s="1"/>
  <c r="J188" i="2" s="1"/>
  <c r="J60" i="2" s="1"/>
  <c r="J189" i="2"/>
  <c r="BI186" i="2"/>
  <c r="BH186" i="2"/>
  <c r="BG186" i="2"/>
  <c r="BF186" i="2"/>
  <c r="T186" i="2"/>
  <c r="R186" i="2"/>
  <c r="P186" i="2"/>
  <c r="BK186" i="2"/>
  <c r="J186" i="2"/>
  <c r="BE186" i="2" s="1"/>
  <c r="BI184" i="2"/>
  <c r="BH184" i="2"/>
  <c r="BG184" i="2"/>
  <c r="BF184" i="2"/>
  <c r="T184" i="2"/>
  <c r="T183" i="2" s="1"/>
  <c r="R184" i="2"/>
  <c r="R183" i="2" s="1"/>
  <c r="P184" i="2"/>
  <c r="P183" i="2" s="1"/>
  <c r="BK184" i="2"/>
  <c r="BK183" i="2" s="1"/>
  <c r="J183" i="2" s="1"/>
  <c r="J59" i="2" s="1"/>
  <c r="J184" i="2"/>
  <c r="BE184" i="2" s="1"/>
  <c r="BI180" i="2"/>
  <c r="BH180" i="2"/>
  <c r="BG180" i="2"/>
  <c r="BF180" i="2"/>
  <c r="BE180" i="2"/>
  <c r="T180" i="2"/>
  <c r="R180" i="2"/>
  <c r="P180" i="2"/>
  <c r="BK180" i="2"/>
  <c r="J180" i="2"/>
  <c r="BI177" i="2"/>
  <c r="BH177" i="2"/>
  <c r="BG177" i="2"/>
  <c r="BF177" i="2"/>
  <c r="BE177" i="2"/>
  <c r="T177" i="2"/>
  <c r="R177" i="2"/>
  <c r="P177" i="2"/>
  <c r="BK177" i="2"/>
  <c r="J177" i="2"/>
  <c r="BI174" i="2"/>
  <c r="BH174" i="2"/>
  <c r="BG174" i="2"/>
  <c r="BF174" i="2"/>
  <c r="BE174" i="2"/>
  <c r="T174" i="2"/>
  <c r="T173" i="2" s="1"/>
  <c r="R174" i="2"/>
  <c r="R173" i="2" s="1"/>
  <c r="P174" i="2"/>
  <c r="P173" i="2" s="1"/>
  <c r="BK174" i="2"/>
  <c r="BK173" i="2" s="1"/>
  <c r="J173" i="2" s="1"/>
  <c r="J58" i="2" s="1"/>
  <c r="J174" i="2"/>
  <c r="BI172" i="2"/>
  <c r="BH172" i="2"/>
  <c r="BG172" i="2"/>
  <c r="BF172" i="2"/>
  <c r="T172" i="2"/>
  <c r="R172" i="2"/>
  <c r="P172" i="2"/>
  <c r="BK172" i="2"/>
  <c r="J172" i="2"/>
  <c r="BE172" i="2" s="1"/>
  <c r="BI171" i="2"/>
  <c r="BH171" i="2"/>
  <c r="BG171" i="2"/>
  <c r="BF171" i="2"/>
  <c r="T171" i="2"/>
  <c r="T170" i="2" s="1"/>
  <c r="R171" i="2"/>
  <c r="R170" i="2" s="1"/>
  <c r="P171" i="2"/>
  <c r="P170" i="2" s="1"/>
  <c r="BK171" i="2"/>
  <c r="BK170" i="2" s="1"/>
  <c r="J170" i="2" s="1"/>
  <c r="J57" i="2" s="1"/>
  <c r="J171" i="2"/>
  <c r="BE171" i="2" s="1"/>
  <c r="BI169" i="2"/>
  <c r="BH169" i="2"/>
  <c r="BG169" i="2"/>
  <c r="BF169" i="2"/>
  <c r="BE169" i="2"/>
  <c r="T169" i="2"/>
  <c r="R169" i="2"/>
  <c r="P169" i="2"/>
  <c r="BK169" i="2"/>
  <c r="J169" i="2"/>
  <c r="BI167" i="2"/>
  <c r="BH167" i="2"/>
  <c r="BG167" i="2"/>
  <c r="BF167" i="2"/>
  <c r="BE167" i="2"/>
  <c r="T167" i="2"/>
  <c r="R167" i="2"/>
  <c r="P167" i="2"/>
  <c r="BK167" i="2"/>
  <c r="J167" i="2"/>
  <c r="BI165" i="2"/>
  <c r="BH165" i="2"/>
  <c r="BG165" i="2"/>
  <c r="BF165" i="2"/>
  <c r="BE165" i="2"/>
  <c r="T165" i="2"/>
  <c r="R165" i="2"/>
  <c r="P165" i="2"/>
  <c r="BK165" i="2"/>
  <c r="J165" i="2"/>
  <c r="BI153" i="2"/>
  <c r="BH153" i="2"/>
  <c r="BG153" i="2"/>
  <c r="BF153" i="2"/>
  <c r="BE153" i="2"/>
  <c r="T153" i="2"/>
  <c r="R153" i="2"/>
  <c r="P153" i="2"/>
  <c r="BK153" i="2"/>
  <c r="J153" i="2"/>
  <c r="BI151" i="2"/>
  <c r="BH151" i="2"/>
  <c r="BG151" i="2"/>
  <c r="BF151" i="2"/>
  <c r="BE151" i="2"/>
  <c r="T151" i="2"/>
  <c r="R151" i="2"/>
  <c r="P151" i="2"/>
  <c r="BK151" i="2"/>
  <c r="J151" i="2"/>
  <c r="BI147" i="2"/>
  <c r="BH147" i="2"/>
  <c r="BG147" i="2"/>
  <c r="BF147" i="2"/>
  <c r="BE147" i="2"/>
  <c r="T147" i="2"/>
  <c r="T146" i="2" s="1"/>
  <c r="R147" i="2"/>
  <c r="R146" i="2" s="1"/>
  <c r="P147" i="2"/>
  <c r="P146" i="2" s="1"/>
  <c r="BK147" i="2"/>
  <c r="BK146" i="2" s="1"/>
  <c r="J146" i="2" s="1"/>
  <c r="J56" i="2" s="1"/>
  <c r="J147" i="2"/>
  <c r="BI145" i="2"/>
  <c r="BH145" i="2"/>
  <c r="BG145" i="2"/>
  <c r="BF145" i="2"/>
  <c r="T145" i="2"/>
  <c r="R145" i="2"/>
  <c r="P145" i="2"/>
  <c r="BK145" i="2"/>
  <c r="J145" i="2"/>
  <c r="BE145" i="2" s="1"/>
  <c r="BI143" i="2"/>
  <c r="BH143" i="2"/>
  <c r="BG143" i="2"/>
  <c r="BF143" i="2"/>
  <c r="T143" i="2"/>
  <c r="R143" i="2"/>
  <c r="P143" i="2"/>
  <c r="BK143" i="2"/>
  <c r="J143" i="2"/>
  <c r="BE143" i="2" s="1"/>
  <c r="BI138" i="2"/>
  <c r="BH138" i="2"/>
  <c r="BG138" i="2"/>
  <c r="BF138" i="2"/>
  <c r="BE138" i="2"/>
  <c r="T138" i="2"/>
  <c r="R138" i="2"/>
  <c r="P138" i="2"/>
  <c r="BK138" i="2"/>
  <c r="J138" i="2"/>
  <c r="BI135" i="2"/>
  <c r="BH135" i="2"/>
  <c r="BG135" i="2"/>
  <c r="BF135" i="2"/>
  <c r="BE135" i="2"/>
  <c r="T135" i="2"/>
  <c r="R135" i="2"/>
  <c r="P135" i="2"/>
  <c r="BK135" i="2"/>
  <c r="J135" i="2"/>
  <c r="BI134" i="2"/>
  <c r="BH134" i="2"/>
  <c r="BG134" i="2"/>
  <c r="BF134" i="2"/>
  <c r="BE134" i="2"/>
  <c r="T134" i="2"/>
  <c r="R134" i="2"/>
  <c r="P134" i="2"/>
  <c r="BK134" i="2"/>
  <c r="J134" i="2"/>
  <c r="BI130" i="2"/>
  <c r="BH130" i="2"/>
  <c r="BG130" i="2"/>
  <c r="BF130" i="2"/>
  <c r="BE130" i="2"/>
  <c r="T130" i="2"/>
  <c r="R130" i="2"/>
  <c r="P130" i="2"/>
  <c r="BK130" i="2"/>
  <c r="J130" i="2"/>
  <c r="BI120" i="2"/>
  <c r="BH120" i="2"/>
  <c r="BG120" i="2"/>
  <c r="BF120" i="2"/>
  <c r="BE120" i="2"/>
  <c r="T120" i="2"/>
  <c r="R120" i="2"/>
  <c r="P120" i="2"/>
  <c r="BK120" i="2"/>
  <c r="J120" i="2"/>
  <c r="BI117" i="2"/>
  <c r="BH117" i="2"/>
  <c r="BG117" i="2"/>
  <c r="BF117" i="2"/>
  <c r="BE117" i="2"/>
  <c r="T117" i="2"/>
  <c r="T116" i="2" s="1"/>
  <c r="R117" i="2"/>
  <c r="R116" i="2" s="1"/>
  <c r="P117" i="2"/>
  <c r="P116" i="2" s="1"/>
  <c r="BK117" i="2"/>
  <c r="BK116" i="2" s="1"/>
  <c r="J116" i="2" s="1"/>
  <c r="J55" i="2" s="1"/>
  <c r="J117" i="2"/>
  <c r="BI115" i="2"/>
  <c r="BH115" i="2"/>
  <c r="BG115" i="2"/>
  <c r="BF115" i="2"/>
  <c r="T115" i="2"/>
  <c r="R115" i="2"/>
  <c r="P115" i="2"/>
  <c r="BK115" i="2"/>
  <c r="J115" i="2"/>
  <c r="BE115" i="2" s="1"/>
  <c r="BI113" i="2"/>
  <c r="BH113" i="2"/>
  <c r="BG113" i="2"/>
  <c r="BF113" i="2"/>
  <c r="T113" i="2"/>
  <c r="R113" i="2"/>
  <c r="P113" i="2"/>
  <c r="BK113" i="2"/>
  <c r="J113" i="2"/>
  <c r="BE113" i="2" s="1"/>
  <c r="BI111" i="2"/>
  <c r="BH111" i="2"/>
  <c r="BG111" i="2"/>
  <c r="BF111" i="2"/>
  <c r="T111" i="2"/>
  <c r="R111" i="2"/>
  <c r="P111" i="2"/>
  <c r="BK111" i="2"/>
  <c r="J111" i="2"/>
  <c r="BE111" i="2" s="1"/>
  <c r="BI109" i="2"/>
  <c r="BH109" i="2"/>
  <c r="BG109" i="2"/>
  <c r="BF109" i="2"/>
  <c r="BE109" i="2"/>
  <c r="T109" i="2"/>
  <c r="R109" i="2"/>
  <c r="P109" i="2"/>
  <c r="BK109" i="2"/>
  <c r="J109" i="2"/>
  <c r="BI107" i="2"/>
  <c r="BH107" i="2"/>
  <c r="BG107" i="2"/>
  <c r="BF107" i="2"/>
  <c r="T107" i="2"/>
  <c r="R107" i="2"/>
  <c r="P107" i="2"/>
  <c r="BK107" i="2"/>
  <c r="J107" i="2"/>
  <c r="BE107" i="2" s="1"/>
  <c r="BI102" i="2"/>
  <c r="BH102" i="2"/>
  <c r="BG102" i="2"/>
  <c r="BF102" i="2"/>
  <c r="T102" i="2"/>
  <c r="R102" i="2"/>
  <c r="P102" i="2"/>
  <c r="BK102" i="2"/>
  <c r="J102" i="2"/>
  <c r="BE102" i="2" s="1"/>
  <c r="BI99" i="2"/>
  <c r="BH99" i="2"/>
  <c r="BG99" i="2"/>
  <c r="BF99" i="2"/>
  <c r="BE99" i="2"/>
  <c r="T99" i="2"/>
  <c r="R99" i="2"/>
  <c r="P99" i="2"/>
  <c r="BK99" i="2"/>
  <c r="J99" i="2"/>
  <c r="BI96" i="2"/>
  <c r="BH96" i="2"/>
  <c r="BG96" i="2"/>
  <c r="BF96" i="2"/>
  <c r="BE96" i="2"/>
  <c r="T96" i="2"/>
  <c r="R96" i="2"/>
  <c r="P96" i="2"/>
  <c r="BK96" i="2"/>
  <c r="J96" i="2"/>
  <c r="BI93" i="2"/>
  <c r="BH93" i="2"/>
  <c r="BG93" i="2"/>
  <c r="BF93" i="2"/>
  <c r="BE93" i="2"/>
  <c r="T93" i="2"/>
  <c r="R93" i="2"/>
  <c r="P93" i="2"/>
  <c r="BK93" i="2"/>
  <c r="J93" i="2"/>
  <c r="BI90" i="2"/>
  <c r="BH90" i="2"/>
  <c r="BG90" i="2"/>
  <c r="BF90" i="2"/>
  <c r="BE90" i="2"/>
  <c r="T90" i="2"/>
  <c r="R90" i="2"/>
  <c r="P90" i="2"/>
  <c r="BK90" i="2"/>
  <c r="J90" i="2"/>
  <c r="BI87" i="2"/>
  <c r="F32" i="2" s="1"/>
  <c r="BD52" i="1" s="1"/>
  <c r="BD51" i="1" s="1"/>
  <c r="W30" i="1" s="1"/>
  <c r="BH87" i="2"/>
  <c r="F31" i="2" s="1"/>
  <c r="BC52" i="1" s="1"/>
  <c r="BC51" i="1" s="1"/>
  <c r="BG87" i="2"/>
  <c r="F30" i="2" s="1"/>
  <c r="BB52" i="1" s="1"/>
  <c r="BB51" i="1" s="1"/>
  <c r="BF87" i="2"/>
  <c r="F29" i="2" s="1"/>
  <c r="BA52" i="1" s="1"/>
  <c r="BA51" i="1" s="1"/>
  <c r="BE87" i="2"/>
  <c r="T87" i="2"/>
  <c r="T86" i="2" s="1"/>
  <c r="T85" i="2" s="1"/>
  <c r="R87" i="2"/>
  <c r="R86" i="2" s="1"/>
  <c r="P87" i="2"/>
  <c r="P86" i="2" s="1"/>
  <c r="BK87" i="2"/>
  <c r="BK86" i="2" s="1"/>
  <c r="J87" i="2"/>
  <c r="J80" i="2"/>
  <c r="F80" i="2"/>
  <c r="F78" i="2"/>
  <c r="E76" i="2"/>
  <c r="J47" i="2"/>
  <c r="F47" i="2"/>
  <c r="F45" i="2"/>
  <c r="E43" i="2"/>
  <c r="J16" i="2"/>
  <c r="E16" i="2"/>
  <c r="F81" i="2" s="1"/>
  <c r="J15" i="2"/>
  <c r="J10" i="2"/>
  <c r="J78" i="2" s="1"/>
  <c r="AS51" i="1"/>
  <c r="L47" i="1"/>
  <c r="AM46" i="1"/>
  <c r="L46" i="1"/>
  <c r="AM44" i="1"/>
  <c r="L44" i="1"/>
  <c r="L42" i="1"/>
  <c r="L41" i="1"/>
  <c r="BK191" i="2" l="1"/>
  <c r="J191" i="2" s="1"/>
  <c r="J61" i="2" s="1"/>
  <c r="J192" i="2"/>
  <c r="J62" i="2" s="1"/>
  <c r="BK85" i="2"/>
  <c r="J86" i="2"/>
  <c r="J54" i="2" s="1"/>
  <c r="AW51" i="1"/>
  <c r="AK27" i="1" s="1"/>
  <c r="W27" i="1"/>
  <c r="R85" i="2"/>
  <c r="W28" i="1"/>
  <c r="AX51" i="1"/>
  <c r="T191" i="2"/>
  <c r="J218" i="2"/>
  <c r="J65" i="2" s="1"/>
  <c r="BK217" i="2"/>
  <c r="J217" i="2" s="1"/>
  <c r="J64" i="2" s="1"/>
  <c r="T84" i="2"/>
  <c r="J28" i="2"/>
  <c r="AV52" i="1" s="1"/>
  <c r="P191" i="2"/>
  <c r="W29" i="1"/>
  <c r="AY51" i="1"/>
  <c r="P85" i="2"/>
  <c r="P84" i="2" s="1"/>
  <c r="AU52" i="1" s="1"/>
  <c r="AU51" i="1" s="1"/>
  <c r="R191" i="2"/>
  <c r="F48" i="2"/>
  <c r="J29" i="2"/>
  <c r="AW52" i="1" s="1"/>
  <c r="J45" i="2"/>
  <c r="F28" i="2"/>
  <c r="AZ52" i="1" s="1"/>
  <c r="AZ51" i="1" s="1"/>
  <c r="W26" i="1" l="1"/>
  <c r="AV51" i="1"/>
  <c r="R84" i="2"/>
  <c r="J85" i="2"/>
  <c r="J53" i="2" s="1"/>
  <c r="BK84" i="2"/>
  <c r="J84" i="2" s="1"/>
  <c r="AT52" i="1"/>
  <c r="J52" i="2" l="1"/>
  <c r="J25" i="2"/>
  <c r="AT51" i="1"/>
  <c r="AK26" i="1"/>
  <c r="AG52" i="1" l="1"/>
  <c r="J34" i="2"/>
  <c r="AN52" i="1" l="1"/>
  <c r="AG51" i="1"/>
  <c r="AK23" i="1" l="1"/>
  <c r="AK32" i="1" s="1"/>
  <c r="AN51" i="1"/>
</calcChain>
</file>

<file path=xl/sharedStrings.xml><?xml version="1.0" encoding="utf-8"?>
<sst xmlns="http://schemas.openxmlformats.org/spreadsheetml/2006/main" count="2078" uniqueCount="595">
  <si>
    <t>Export VZ</t>
  </si>
  <si>
    <t>List obsahuje:</t>
  </si>
  <si>
    <t>1) Rekapitulace stavby</t>
  </si>
  <si>
    <t>2) Rekapitulace objektů stavby a soupisů prací</t>
  </si>
  <si>
    <t>3.0</t>
  </si>
  <si>
    <t>ZAMOK</t>
  </si>
  <si>
    <t>False</t>
  </si>
  <si>
    <t>{83347012-0b58-489b-82ee-4904bb37248b}</t>
  </si>
  <si>
    <t>0,01</t>
  </si>
  <si>
    <t>21</t>
  </si>
  <si>
    <t>15</t>
  </si>
  <si>
    <t>REKAPITULACE STAVBY</t>
  </si>
  <si>
    <t>v ---  níže se nacházejí doplnkové a pomocné údaje k sestavám  --- v</t>
  </si>
  <si>
    <t>Návod na vyplnění</t>
  </si>
  <si>
    <t>0,001</t>
  </si>
  <si>
    <t>Kód:</t>
  </si>
  <si>
    <t>20170627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</si>
  <si>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</si>
  <si>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</si>
  <si>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Kolumbárium</t>
  </si>
  <si>
    <t>KSO:</t>
  </si>
  <si>
    <t/>
  </si>
  <si>
    <t>CC-CZ:</t>
  </si>
  <si>
    <t>Místo:</t>
  </si>
  <si>
    <t>Česká Lípa</t>
  </si>
  <si>
    <t>Datum:</t>
  </si>
  <si>
    <t>27. 6. 2017</t>
  </si>
  <si>
    <t>Zadavatel:</t>
  </si>
  <si>
    <t>IČ:</t>
  </si>
  <si>
    <t>Město Č. Lípa</t>
  </si>
  <si>
    <t>DIČ:</t>
  </si>
  <si>
    <t>Uchazeč:</t>
  </si>
  <si>
    <t>Vyplň údaj</t>
  </si>
  <si>
    <t>Projektant:</t>
  </si>
  <si>
    <t>Ing. Arch. Pavljuk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</si>
  <si>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</si>
  <si>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</si>
  <si>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</si>
  <si>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</si>
  <si>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</si>
  <si>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</si>
  <si>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</si>
  <si>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</si>
  <si>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</si>
  <si>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</si>
  <si>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</si>
  <si>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</si>
  <si>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</si>
  <si>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</si>
  <si>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</si>
  <si>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</si>
  <si>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</si>
  <si>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</si>
  <si>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</si>
  <si>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</si>
  <si>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</si>
  <si>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</si>
  <si>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</si>
  <si>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</si>
  <si>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</si>
  <si>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</si>
  <si>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</si>
  <si>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</si>
  <si>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</si>
  <si>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</si>
  <si>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</si>
  <si>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</si>
  <si>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</si>
  <si>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</si>
  <si>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</si>
  <si>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</si>
  <si>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</si>
  <si>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</si>
  <si>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</si>
  <si>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</si>
  <si>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</si>
  <si>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</si>
  <si>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</si>
  <si>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</si>
  <si>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</si>
  <si>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</si>
  <si>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</si>
  <si>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</si>
  <si>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</si>
  <si>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</si>
  <si>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</si>
  <si>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</si>
  <si>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</si>
  <si>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</si>
  <si>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</si>
  <si>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</si>
  <si>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</si>
  <si>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</si>
  <si>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</si>
  <si>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</si>
  <si>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</si>
  <si>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</si>
  <si>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</si>
  <si>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</si>
  <si>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</si>
  <si>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767 - Konstrukce zámečnické</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</si>
  <si>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</si>
  <si>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</si>
  <si>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</si>
  <si>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</si>
  <si>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</si>
  <si>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</si>
  <si>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</si>
  <si>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</si>
  <si>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</si>
  <si>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</si>
  <si>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</si>
  <si>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</si>
  <si>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</si>
  <si>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</si>
  <si>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</si>
  <si>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</si>
  <si>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</si>
  <si>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</si>
  <si>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</si>
  <si>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</si>
  <si>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</si>
  <si>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</si>
  <si>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122201101</t>
  </si>
  <si>
    <t>Odkopávky a prokopávky nezapažené s přehozením výkopku na vzdálenost do 3 m nebo s naložením na dopravní prostředek v hornině tř. 3 do 100 m3</t>
  </si>
  <si>
    <t>m3</t>
  </si>
  <si>
    <t>CS ÚRS 2017 01</t>
  </si>
  <si>
    <t>4</t>
  </si>
  <si>
    <t>-2136492960</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</si>
  <si>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</si>
  <si>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</si>
  <si>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</si>
  <si>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90,14*0,43</t>
  </si>
  <si>
    <t>132201201</t>
  </si>
  <si>
    <t>Hloubení zapažených i nezapažených rýh šířky přes 600 do 2 000 mm s urovnáním dna do předepsaného profilu a spádu v hornině tř. 3 do 100 m3</t>
  </si>
  <si>
    <t>-1779444590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</si>
  <si>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</si>
  <si>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2,3*1,4*31,4</t>
  </si>
  <si>
    <t>3</t>
  </si>
  <si>
    <t>133202011</t>
  </si>
  <si>
    <t>Hloubení zapažených i nezapažených šachet plocha výkopu do 20 m2 ručním nebo pneumatickým nářadím s případným nutným přemístěním výkopku ve výkopišti v horninách soudržných tř. 3, plocha výkopu do 4 m2</t>
  </si>
  <si>
    <t>-278076859</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</si>
  <si>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</si>
  <si>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0,7*0,5*0,8*10</t>
  </si>
  <si>
    <t>162701105</t>
  </si>
  <si>
    <t>Vodorovné přemístění výkopku nebo sypaniny po suchu na obvyklém dopravním prostředku, bez naložení výkopku, avšak se složením bez rozhrnutí z horniny tř. 1 až 4 na vzdálenost přes 9 000 do 10 000 m</t>
  </si>
  <si>
    <t>2016842733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</si>
  <si>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</si>
  <si>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59,329+1,53+38,76</t>
  </si>
  <si>
    <t>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</si>
  <si>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</si>
  <si>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</si>
  <si>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2129238897</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</si>
  <si>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</si>
  <si>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250,000*0,1</t>
  </si>
  <si>
    <t>6</t>
  </si>
  <si>
    <t>174101101</t>
  </si>
  <si>
    <t>Zásyp sypaninou z jakékoliv horniny s uložením výkopku ve vrstvách se zhutněním jam, šachet, rýh nebo kolem objektů v těchto vykopávkách</t>
  </si>
  <si>
    <t>-1399839205</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</si>
  <si>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</si>
  <si>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101,108-59,329</t>
  </si>
  <si>
    <t>2,8-1,53</t>
  </si>
  <si>
    <t>Součet</t>
  </si>
  <si>
    <t>7</t>
  </si>
  <si>
    <t>181951102</t>
  </si>
  <si>
    <t>Úprava pláně vyrovnáním výškových rozdílů v hornině tř. 1 až 4 se zhutněním</t>
  </si>
  <si>
    <t>m2</t>
  </si>
  <si>
    <t>-42285518</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</si>
  <si>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</si>
  <si>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8</t>
  </si>
  <si>
    <t>183101313</t>
  </si>
  <si>
    <t>Hloubení jamek pro vysazování rostlin v zemině tř.1 až 4 s výměnou půdy z 100% v rovině nebo na svahu do 1:5, objemu přes 0,02 do 0,05 m3</t>
  </si>
  <si>
    <t>kus</t>
  </si>
  <si>
    <t>-360040009</t>
  </si>
  <si>
    <t xml:space="preserve">Poznámka k souboru cen:_x000D_
1. V cenách jsou započteny i náklady na případné naložení přebytečných výkopků na dopravní prostředek, odvoz na vzdálenost do 20 km a složení výkopků. 2. V cenách nejsou započteny náklady na: a) substrát, tyto náklady se oceňují ve specifikaci, b) uložení odpadu na skládku. 3. V cenách o sklonu svahu přes 1:1 jsou uvažovány podmínky pro svahy běžně schůdné; bez použití lezeckých technik. V případě použití lezeckých technik se tyto náklady oceňují individuálně. </t>
  </si>
  <si>
    <t>9</t>
  </si>
  <si>
    <t>M</t>
  </si>
  <si>
    <t>103715000</t>
  </si>
  <si>
    <t>substrát pro trávníky A  VL</t>
  </si>
  <si>
    <t>-285950777</t>
  </si>
  <si>
    <t>32*0,05 'Přepočtené koeficientem množství</t>
  </si>
  <si>
    <t>10</t>
  </si>
  <si>
    <t>184102111</t>
  </si>
  <si>
    <t>Výsadba dřeviny s balem do předem vyhloubené jamky se zalitím v rovině nebo na svahu do 1:5, při průměru balu přes 100 do 200 mm</t>
  </si>
  <si>
    <t>-1034062587</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</si>
  <si>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</si>
  <si>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11</t>
  </si>
  <si>
    <t>026520230R</t>
  </si>
  <si>
    <t>Buxus kont.10 l 60 cm</t>
  </si>
  <si>
    <t>-1986610671</t>
  </si>
  <si>
    <t>Zakládání</t>
  </si>
  <si>
    <t>12</t>
  </si>
  <si>
    <t>212791111</t>
  </si>
  <si>
    <t>Odvodnění mostní opěry z plastových trub žlab úložného prahu DN 75</t>
  </si>
  <si>
    <t>m</t>
  </si>
  <si>
    <t>-261064920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</si>
  <si>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</si>
  <si>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0,6*8</t>
  </si>
  <si>
    <t>13</t>
  </si>
  <si>
    <t>274321411</t>
  </si>
  <si>
    <t>Základy z betonu železového (bez výztuže) pasy z betonu bez zvýšených nároků na prostředí tř. C 20/25</t>
  </si>
  <si>
    <t>-217758905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</si>
  <si>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</si>
  <si>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1,555*1,2*2,63</t>
  </si>
  <si>
    <t>0,125*0,206*2,63</t>
  </si>
  <si>
    <t>(0,375+0,15)*0,61*2,63</t>
  </si>
  <si>
    <t>-0,15*0,15*2,63</t>
  </si>
  <si>
    <t>1,555*1,2*27,78-0,163*0,44*27,78</t>
  </si>
  <si>
    <t>0,876*0,229*27,78-0,15*0,15*27,78-0,125*0,405*27,78</t>
  </si>
  <si>
    <t>0,365*0,42*0,6*2</t>
  </si>
  <si>
    <t>14</t>
  </si>
  <si>
    <t>274351215</t>
  </si>
  <si>
    <t>Bednění základových stěn pasů svislé nebo šikmé (odkloněné), půdorysně přímé nebo zalomené ve volných nebo zapažených jámách, rýhách, šachtách, včetně případných vzpěr zřízení</t>
  </si>
  <si>
    <t>582656646</t>
  </si>
  <si>
    <t>(1,2+1,6+1,2)*31</t>
  </si>
  <si>
    <t>1,6*1,55*2</t>
  </si>
  <si>
    <t>274351216</t>
  </si>
  <si>
    <t>Bednění základových stěn pasů svislé nebo šikmé (odkloněné), půdorysně přímé nebo zalomené ve volných nebo zapažených jámách, rýhách, šachtách, včetně případných vzpěr odstranění</t>
  </si>
  <si>
    <t>-1174499131</t>
  </si>
  <si>
    <t>16</t>
  </si>
  <si>
    <t>274362021</t>
  </si>
  <si>
    <t>Výztuž základů pasů ze svařovaných sítí z drátů typu KARI</t>
  </si>
  <si>
    <t>t</t>
  </si>
  <si>
    <t>-752662321</t>
  </si>
  <si>
    <t xml:space="preserve">Poznámka k souboru cen:_x000D_
1. Ceny platí pro desky rovné, s náběhy, hřibové nebo upnuté do žeber včetně výztuže těchto žeber. </t>
  </si>
  <si>
    <t>59,329*0,05</t>
  </si>
  <si>
    <t>17</t>
  </si>
  <si>
    <t>275321411</t>
  </si>
  <si>
    <t>Základy z betonu železového (bez výztuže) patky z betonu bez zvýšených nároků na prostředí tř. C 20/25</t>
  </si>
  <si>
    <t>-1274332834</t>
  </si>
  <si>
    <t>0,69*0,44*0,3*10</t>
  </si>
  <si>
    <t>0,49*0,24*0,53*10</t>
  </si>
  <si>
    <t>18</t>
  </si>
  <si>
    <t>275351215</t>
  </si>
  <si>
    <t>Bednění základových stěn patek svislé nebo šikmé (odkloněné), půdorysně přímé nebo zalomené ve volných nebo zapažených jámách, rýhách, šachtách, včetně případných vzpěr zřízení</t>
  </si>
  <si>
    <t>1726021112</t>
  </si>
  <si>
    <t>(0,5+0,25)*2*0,53*10</t>
  </si>
  <si>
    <t>19</t>
  </si>
  <si>
    <t>275351216</t>
  </si>
  <si>
    <t>Bednění základových stěn patek svislé nebo šikmé (odkloněné), půdorysně přímé nebo zalomené ve volných nebo zapažených jámách, rýhách, šachtách, včetně případných vzpěr odstranění</t>
  </si>
  <si>
    <t>166369246</t>
  </si>
  <si>
    <t>Svislé a kompletní konstrukce</t>
  </si>
  <si>
    <t>20</t>
  </si>
  <si>
    <t>311213212</t>
  </si>
  <si>
    <t>Zdivo nadzákladové z lomového kamene štípaného nebo ručně vybíraného na maltu z pravidelných kamenů (na vazbu) objemu 1 kusu kamene do 0,02 m3, šířka spáry přes 4 do 10 mm</t>
  </si>
  <si>
    <t>348523133</t>
  </si>
  <si>
    <t xml:space="preserve">Poznámka k souboru cen:_x000D_
1. V cenách jsou započteny i náklady na nutné přisekávání kamene do spár i v líci při zdění. 2. V cenách nejsou započteny náklady na spárování zdiva; tyto se oceňují cenami souboru cen 62. 63-10..Spárování vnějších ploch pohledového zdiva části A04 tohoto katalogu. 3. Ceny lze použít i pro ocenění kamenného obkladového zdiva. </t>
  </si>
  <si>
    <t>P</t>
  </si>
  <si>
    <t>Poznámka k položce:
pískovcové bloky</t>
  </si>
  <si>
    <t>(11,720+14,85)*1,46*0,22</t>
  </si>
  <si>
    <t>311213911</t>
  </si>
  <si>
    <t>Zdivo nadzákladové z lomového kamene štípaného nebo ručně vybíraného na maltu Příplatek k cenám za lícování zdiva jednostranné</t>
  </si>
  <si>
    <t>-817182515</t>
  </si>
  <si>
    <t>22</t>
  </si>
  <si>
    <t>311232034</t>
  </si>
  <si>
    <t>Zdivo z cihel pálených nosné z cihel lícových včetně spárování pevnosti P 60, na maltu MVC dl. 240 mm (německý formát 240x115x71 mm) plných</t>
  </si>
  <si>
    <t>-2076131965</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</si>
  <si>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[Klinker] se oceňuje prosté vyzdění včetně spárování zdící a spárovací maltou, kotvené lícové zdivo se oceňuje cenami souboru cen 313 23-4 . Zdivo lícové obkladové [Klinker]. </t>
  </si>
  <si>
    <t>1,4*(14,785+11,785)*0,115</t>
  </si>
  <si>
    <t>1,4*0,38*0,115*52</t>
  </si>
  <si>
    <t>0,365*0,995*1,4*2</t>
  </si>
  <si>
    <t>0,21*0,995*1,76*2</t>
  </si>
  <si>
    <t>2,63*0,24*1,76</t>
  </si>
  <si>
    <t>0,335*0,24*2,7</t>
  </si>
  <si>
    <t>0,115*0,396*30,41</t>
  </si>
  <si>
    <t>0,277*0,24*27,78</t>
  </si>
  <si>
    <t>0,49*0,45*0,24*10</t>
  </si>
  <si>
    <t>23</t>
  </si>
  <si>
    <t>34826240R</t>
  </si>
  <si>
    <t>Ukončení zdi zákrytovou deskou z pískovce š. 310mm</t>
  </si>
  <si>
    <t>-1586454843</t>
  </si>
  <si>
    <t>2,7</t>
  </si>
  <si>
    <t>24</t>
  </si>
  <si>
    <t>34826242R</t>
  </si>
  <si>
    <t>Kamenické práce - schránky na urny</t>
  </si>
  <si>
    <t>soubor</t>
  </si>
  <si>
    <t>911653009</t>
  </si>
  <si>
    <t>Poznámka k položce:
obsyhem položky je dodávka a montáž vodorovných desek schránek, boků a čel schránek včetně nerezového kotvení, žulové podkladní desky zdiva kříže</t>
  </si>
  <si>
    <t>25</t>
  </si>
  <si>
    <t>3482624R1</t>
  </si>
  <si>
    <t>Ukončení zdi zákrytovou deskou z pískovce 1065mm</t>
  </si>
  <si>
    <t>1147430428</t>
  </si>
  <si>
    <t>Komunikace pozemní</t>
  </si>
  <si>
    <t>26</t>
  </si>
  <si>
    <t>564851111</t>
  </si>
  <si>
    <t>Podklad ze štěrkodrti ŠD s rozprostřením a zhutněním, po zhutnění tl. 150 mm</t>
  </si>
  <si>
    <t>763066615</t>
  </si>
  <si>
    <t>27</t>
  </si>
  <si>
    <t>564861111</t>
  </si>
  <si>
    <t>Podklad ze štěrkodrti ŠD s rozprostřením a zhutněním, po zhutnění tl. 200 mm</t>
  </si>
  <si>
    <t>1509166907</t>
  </si>
  <si>
    <t>Úpravy povrchů, podlahy a osazování výplní</t>
  </si>
  <si>
    <t>28</t>
  </si>
  <si>
    <t>622631011</t>
  </si>
  <si>
    <t>Spárování vnějších ploch pohledového zdiva z tvárnic nebo kamene, spárovací maltou stěn</t>
  </si>
  <si>
    <t>553380120</t>
  </si>
  <si>
    <t xml:space="preserve">Poznámka k souboru cen:_x000D_
1. Ceny jsou určeny pro ocenění dodatečného povrchového spárování vnějších ploch pohledového zdiva spárovací maltou. </t>
  </si>
  <si>
    <t>(11,720+14,85)*1,46*2</t>
  </si>
  <si>
    <t>29</t>
  </si>
  <si>
    <t>636212121</t>
  </si>
  <si>
    <t>Dlažba z cihel pálených lícových pro spárování pískem dl. 250 mm (250x120x65) do vrstvy písku, kladených naplocho</t>
  </si>
  <si>
    <t>-55594732</t>
  </si>
  <si>
    <t xml:space="preserve">Poznámka k souboru cen:_x000D_
1. Ceny jsou určeny pro dlažbu vodorovnou nebo ve spádu do 15 st. od vodorovné roviny. 2. V cenách jsou započteny i náklady na provedení rigolu v dlažbě. 3. Úprava podkladu dlažby se oceňuje samostatnými cenami. </t>
  </si>
  <si>
    <t>90,14-6,948</t>
  </si>
  <si>
    <t>30</t>
  </si>
  <si>
    <t>636212211</t>
  </si>
  <si>
    <t>Dlažba z cihel pálených lícových se zalitím spár na celou výšku cementovou maltou pro spárování dl. 290 mm (290x140x65) do malty MC-5, kladených naplocho</t>
  </si>
  <si>
    <t>-116082455</t>
  </si>
  <si>
    <t>(6+4,1+13,7+4+4+11,9+5,6+8,6)*0,12</t>
  </si>
  <si>
    <t>Ostatní konstrukce a práce, bourání</t>
  </si>
  <si>
    <t>31</t>
  </si>
  <si>
    <t>936124113</t>
  </si>
  <si>
    <t>Montáž lavičky parkové stabilní přichycené kotevními šrouby</t>
  </si>
  <si>
    <t>941225109</t>
  </si>
  <si>
    <t xml:space="preserve">Poznámka k souboru cen:_x000D_
1. V cenách -4111 a -4112 jsou započteny i náklady na zemní práce s odhozem výkopku na vzdálenost do 3 m. 2. V cenách nejsou započteny náklady na: a) vysekání otvorů pro osazení noh do stávajících konstrukcí; tyto práce se oceňují cenami souboru cen 974 04-25 Vysekání rýh částí B01 katalogu 801-3 Budovy a haly – bourání konstrukcí, b) dodání lavičky, tyto se oceňují ve specifikaci, c) odklizení výkopku, tyto se oceňují cenami části A 01 katalogu 800-1 Zemní práce. </t>
  </si>
  <si>
    <t>32</t>
  </si>
  <si>
    <t>74910100R</t>
  </si>
  <si>
    <t>lavička bez opěradla  -  kov, sedák - dřevo, dle PD</t>
  </si>
  <si>
    <t>1312450547</t>
  </si>
  <si>
    <t>Poznámka k položce:
včetně veškerých kotvících prvků</t>
  </si>
  <si>
    <t>998</t>
  </si>
  <si>
    <t>Přesun hmot</t>
  </si>
  <si>
    <t>33</t>
  </si>
  <si>
    <t>998011001</t>
  </si>
  <si>
    <t>Přesun hmot pro budovy občanské výstavby, bydlení, výrobu a služby s nosnou svislou konstrukcí zděnou z cihel, tvárnic nebo kamene vodorovná dopravní vzdálenost do 100 m pro budovy výšky do 6 m</t>
  </si>
  <si>
    <t>1370596118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</si>
  <si>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</si>
  <si>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</si>
  <si>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</si>
  <si>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</si>
  <si>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</si>
  <si>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34</t>
  </si>
  <si>
    <t>711112001</t>
  </si>
  <si>
    <t>Provedení izolace proti zemní vlhkosti natěradly a tmely za studena na ploše svislé S nátěrem penetračním</t>
  </si>
  <si>
    <t>496631757</t>
  </si>
  <si>
    <t xml:space="preserve">Poznámka k souboru cen:_x000D_
1. Izolace plochy jednotlivě do 10 m2 se oceňují skladebně cenou příslušné izolace a cenou 711 19-9095 Příplatek za plochu do 10 m2. </t>
  </si>
  <si>
    <t>1,4+0,8*2,63</t>
  </si>
  <si>
    <t>1,4+1,1*27,78</t>
  </si>
  <si>
    <t>35</t>
  </si>
  <si>
    <t>111631500</t>
  </si>
  <si>
    <t>lak asfaltový penetrační (MJ t) bal 9 kg</t>
  </si>
  <si>
    <t>884376330</t>
  </si>
  <si>
    <t>35,462*0,00035 'Přepočtené koeficientem množství</t>
  </si>
  <si>
    <t>36</t>
  </si>
  <si>
    <t>711131101</t>
  </si>
  <si>
    <t>Provedení izolace proti zemní vlhkosti pásy na sucho AIP nebo tkaniny na ploše vodorovné V</t>
  </si>
  <si>
    <t>-429625065</t>
  </si>
  <si>
    <t xml:space="preserve">Poznámka k souboru cen:_x000D_
1. Izolace plochy jednotlivě do 10 m2 se oceňují skladebně cenou příslušné izolace a cenou 711 19-9096 Příplatek za plochu do 10 m2 a to jen při položení pásů za použití natěradel za horka. </t>
  </si>
  <si>
    <t>0,65*2,7</t>
  </si>
  <si>
    <t>37</t>
  </si>
  <si>
    <t>607262720</t>
  </si>
  <si>
    <t>deska dřevoštěpková OSB perodrážka nebroušená 2500x675x15 mm</t>
  </si>
  <si>
    <t>1895100552</t>
  </si>
  <si>
    <t>1,755*1,15 'Přepočtené koeficientem množství</t>
  </si>
  <si>
    <t>38</t>
  </si>
  <si>
    <t>711142559</t>
  </si>
  <si>
    <t>Provedení izolace proti zemní vlhkosti pásy přitavením NAIP na ploše svislé S</t>
  </si>
  <si>
    <t>953204168</t>
  </si>
  <si>
    <t xml:space="preserve">Poznámka k souboru cen:_x000D_
1. Izolace plochy jednotlivě do 10 m2 se oceňují skladebně cenou příslušné izolace a cenou 711 19-9097 Příplatek za plochu do 10 m2. </t>
  </si>
  <si>
    <t>39</t>
  </si>
  <si>
    <t>628522540</t>
  </si>
  <si>
    <t>pásy s modifikovaným asfaltem tl. 4,0 mm vložka polyesterové rouno minerální jemnozrnný posyp</t>
  </si>
  <si>
    <t>-1506077839</t>
  </si>
  <si>
    <t>35,462*1,2 'Přepočtené koeficientem množství</t>
  </si>
  <si>
    <t>767</t>
  </si>
  <si>
    <t>Konstrukce zámečnické</t>
  </si>
  <si>
    <t>40</t>
  </si>
  <si>
    <t>767995115</t>
  </si>
  <si>
    <t>Montáž ostatních atypických zámečnických konstrukcí hmotnosti přes 50 do 100 kg</t>
  </si>
  <si>
    <t>kg</t>
  </si>
  <si>
    <t>397569880</t>
  </si>
  <si>
    <t xml:space="preserve">Poznámka k souboru cen:_x000D_
1. Určení cen se řídí hmotností jednotlivě montovaného dílu konstrukce. </t>
  </si>
  <si>
    <t>41</t>
  </si>
  <si>
    <t>1301081R</t>
  </si>
  <si>
    <t>konstrukce truhlíku</t>
  </si>
  <si>
    <t>1583670666</t>
  </si>
  <si>
    <t>Poznámka k položce:
konstrukce držáku váz, rozpět a truhlíku 2,63x0,675m</t>
  </si>
  <si>
    <t>42</t>
  </si>
  <si>
    <t>767995116</t>
  </si>
  <si>
    <t>Montáž ostatních atypických zámečnických konstrukcí hmotnosti přes 100 do 250 kg</t>
  </si>
  <si>
    <t>-927378909</t>
  </si>
  <si>
    <t>43</t>
  </si>
  <si>
    <t>1301022R</t>
  </si>
  <si>
    <t>kříž ocel. plech</t>
  </si>
  <si>
    <t>-980212234</t>
  </si>
  <si>
    <t>VRN</t>
  </si>
  <si>
    <t>Vedlejší rozpočtové náklady</t>
  </si>
  <si>
    <t>VRN1</t>
  </si>
  <si>
    <t>Průzkumné, geodetické a projektové práce</t>
  </si>
  <si>
    <t>44</t>
  </si>
  <si>
    <t>012103000</t>
  </si>
  <si>
    <t>Průzkumné, geodetické a projektové práce geodetické práce před výstavbou</t>
  </si>
  <si>
    <t>1024</t>
  </si>
  <si>
    <t>-1840561186</t>
  </si>
  <si>
    <t>45</t>
  </si>
  <si>
    <t>012203000</t>
  </si>
  <si>
    <t>Průzkumné, geodetické a projektové práce geodetické práce při provádění stavby</t>
  </si>
  <si>
    <t>1824963118</t>
  </si>
  <si>
    <t>46</t>
  </si>
  <si>
    <t>012303000</t>
  </si>
  <si>
    <t>Průzkumné, geodetické a projektové práce geodetické práce po výstavbě</t>
  </si>
  <si>
    <t>2121209041</t>
  </si>
  <si>
    <t>VRN3</t>
  </si>
  <si>
    <t>Zařízení staveniště</t>
  </si>
  <si>
    <t>47</t>
  </si>
  <si>
    <t>032903000</t>
  </si>
  <si>
    <t>Zařízení staveniště vybavení staveniště náklady na provoz a údržbu vybavení staveniště</t>
  </si>
  <si>
    <t>842924689</t>
  </si>
  <si>
    <t>48</t>
  </si>
  <si>
    <t>034203000</t>
  </si>
  <si>
    <t>Zařízení staveniště zabezpečení staveniště oplocení staveniště</t>
  </si>
  <si>
    <t>1227779005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</si>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</sst>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4"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5" fillId="0" borderId="0" xfId="0" applyFont="1" applyAlignment="1" applyProtection="1">
      <alignment vertical="top" wrapText="1"/>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5" fillId="0" borderId="0" xfId="0" applyFont="1" applyBorder="1" applyAlignment="1" applyProtection="1">
      <alignment vertical="center" wrapText="1"/>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52" width="18.5703125" hidden="1" customWidth="1"/>
    <col min="53" max="53" width="16.42578125" hidden="1" customWidth="1"/>
    <col min="54" max="54" width="21.42578125" hidden="1" customWidth="1"/>
    <col min="55" max="56" width="16.42578125" hidden="1" customWidth="1"/>
    <col min="57" max="57" width="57" customWidth="1"/>
    <col min="71" max="91" width="9.140625" hidden="1"/>
  </cols>
  <sheetData>
    <row r="1" spans="1:74" ht="21.3"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 customHeight="1">
      <c r="AR2" s="358"/>
      <c r="AS2" s="358"/>
      <c r="AT2" s="358"/>
      <c r="AU2" s="358"/>
      <c r="AV2" s="358"/>
      <c r="AW2" s="358"/>
      <c r="AX2" s="358"/>
      <c r="AY2" s="358"/>
      <c r="AZ2" s="358"/>
      <c r="BA2" s="358"/>
      <c r="BB2" s="358"/>
      <c r="BC2" s="358"/>
      <c r="BD2" s="358"/>
      <c r="BE2" s="358"/>
      <c r="BS2" s="22" t="s">
        <v>8</v>
      </c>
      <c r="BT2" s="22" t="s">
        <v>9</v>
      </c>
    </row>
    <row r="3" spans="1:74" ht="6.9"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 customHeight="1">
      <c r="B5" s="26"/>
      <c r="C5" s="27"/>
      <c r="D5" s="32" t="s">
        <v>15</v>
      </c>
      <c r="E5" s="27"/>
      <c r="F5" s="27"/>
      <c r="G5" s="27"/>
      <c r="H5" s="27"/>
      <c r="I5" s="27"/>
      <c r="J5" s="27"/>
      <c r="K5" s="323" t="s">
        <v>16</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27"/>
      <c r="AQ5" s="29"/>
      <c r="BE5" s="321" t="s">
        <v>17</v>
      </c>
      <c r="BS5" s="22" t="s">
        <v>8</v>
      </c>
    </row>
    <row r="6" spans="1:74" ht="36.9" customHeight="1">
      <c r="B6" s="26"/>
      <c r="C6" s="27"/>
      <c r="D6" s="34" t="s">
        <v>18</v>
      </c>
      <c r="E6" s="27"/>
      <c r="F6" s="27"/>
      <c r="G6" s="27"/>
      <c r="H6" s="27"/>
      <c r="I6" s="27"/>
      <c r="J6" s="27"/>
      <c r="K6" s="325" t="s">
        <v>19</v>
      </c>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27"/>
      <c r="AQ6" s="29"/>
      <c r="BE6" s="322"/>
      <c r="BS6" s="22" t="s">
        <v>8</v>
      </c>
    </row>
    <row r="7" spans="1:74" ht="14.4"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21</v>
      </c>
      <c r="AO7" s="27"/>
      <c r="AP7" s="27"/>
      <c r="AQ7" s="29"/>
      <c r="BE7" s="322"/>
      <c r="BS7" s="22" t="s">
        <v>8</v>
      </c>
    </row>
    <row r="8" spans="1:74" ht="14.4" customHeight="1">
      <c r="B8" s="26"/>
      <c r="C8" s="27"/>
      <c r="D8" s="35" t="s">
        <v>23</v>
      </c>
      <c r="E8" s="27"/>
      <c r="F8" s="27"/>
      <c r="G8" s="27"/>
      <c r="H8" s="27"/>
      <c r="I8" s="27"/>
      <c r="J8" s="27"/>
      <c r="K8" s="33" t="s">
        <v>24</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25</v>
      </c>
      <c r="AL8" s="27"/>
      <c r="AM8" s="27"/>
      <c r="AN8" s="36" t="s">
        <v>26</v>
      </c>
      <c r="AO8" s="27"/>
      <c r="AP8" s="27"/>
      <c r="AQ8" s="29"/>
      <c r="BE8" s="322"/>
      <c r="BS8" s="22" t="s">
        <v>8</v>
      </c>
    </row>
    <row r="9" spans="1:74" ht="14.4"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2"/>
      <c r="BS9" s="22" t="s">
        <v>8</v>
      </c>
    </row>
    <row r="10" spans="1:74" ht="14.4" customHeight="1">
      <c r="B10" s="26"/>
      <c r="C10" s="27"/>
      <c r="D10" s="35" t="s">
        <v>27</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28</v>
      </c>
      <c r="AL10" s="27"/>
      <c r="AM10" s="27"/>
      <c r="AN10" s="33" t="s">
        <v>21</v>
      </c>
      <c r="AO10" s="27"/>
      <c r="AP10" s="27"/>
      <c r="AQ10" s="29"/>
      <c r="BE10" s="322"/>
      <c r="BS10" s="22" t="s">
        <v>8</v>
      </c>
    </row>
    <row r="11" spans="1:74" ht="18.45" customHeight="1">
      <c r="B11" s="26"/>
      <c r="C11" s="27"/>
      <c r="D11" s="27"/>
      <c r="E11" s="33" t="s">
        <v>29</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30</v>
      </c>
      <c r="AL11" s="27"/>
      <c r="AM11" s="27"/>
      <c r="AN11" s="33" t="s">
        <v>21</v>
      </c>
      <c r="AO11" s="27"/>
      <c r="AP11" s="27"/>
      <c r="AQ11" s="29"/>
      <c r="BE11" s="322"/>
      <c r="BS11" s="22" t="s">
        <v>8</v>
      </c>
    </row>
    <row r="12" spans="1:74" ht="6.9"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2"/>
      <c r="BS12" s="22" t="s">
        <v>8</v>
      </c>
    </row>
    <row r="13" spans="1:74" ht="14.4" customHeight="1">
      <c r="B13" s="26"/>
      <c r="C13" s="27"/>
      <c r="D13" s="35" t="s">
        <v>31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28</v>
      </c>
      <c r="AL13" s="27"/>
      <c r="AM13" s="27"/>
      <c r="AN13" s="37" t="s">
        <v>32</v>
      </c>
      <c r="AO13" s="27"/>
      <c r="AP13" s="27"/>
      <c r="AQ13" s="29"/>
      <c r="BE13" s="322"/>
      <c r="BS13" s="22" t="s">
        <v>8</v>
      </c>
    </row>
    <row r="14" spans="1:74" ht="13.2">
      <c r="B14" s="26"/>
      <c r="C14" s="27"/>
      <c r="D14" s="27"/>
      <c r="E14" s="326" t="s">
        <v>32</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5" t="s">
        <v>30</v>
      </c>
      <c r="AL14" s="27"/>
      <c r="AM14" s="27"/>
      <c r="AN14" s="37" t="s">
        <v>32</v>
      </c>
      <c r="AO14" s="27"/>
      <c r="AP14" s="27"/>
      <c r="AQ14" s="29"/>
      <c r="BE14" s="322"/>
      <c r="BS14" s="22" t="s">
        <v>8</v>
      </c>
    </row>
    <row r="15" spans="1:74" ht="6.9"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2"/>
      <c r="BS15" s="22" t="s">
        <v>6</v>
      </c>
    </row>
    <row r="16" spans="1:74" ht="14.4" customHeight="1">
      <c r="B16" s="26"/>
      <c r="C16" s="27"/>
      <c r="D16" s="35" t="s">
        <v>33</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28</v>
      </c>
      <c r="AL16" s="27"/>
      <c r="AM16" s="27"/>
      <c r="AN16" s="33" t="s">
        <v>21</v>
      </c>
      <c r="AO16" s="27"/>
      <c r="AP16" s="27"/>
      <c r="AQ16" s="29"/>
      <c r="BE16" s="322"/>
      <c r="BS16" s="22" t="s">
        <v>6</v>
      </c>
    </row>
    <row r="17" spans="2:71" ht="18.45" customHeight="1">
      <c r="B17" s="26"/>
      <c r="C17" s="27"/>
      <c r="D17" s="27"/>
      <c r="E17" s="33" t="s">
        <v>34</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30</v>
      </c>
      <c r="AL17" s="27"/>
      <c r="AM17" s="27"/>
      <c r="AN17" s="33" t="s">
        <v>21</v>
      </c>
      <c r="AO17" s="27"/>
      <c r="AP17" s="27"/>
      <c r="AQ17" s="29"/>
      <c r="BE17" s="322"/>
      <c r="BS17" s="22" t="s">
        <v>35</v>
      </c>
    </row>
    <row r="18" spans="2:71" ht="6.9"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2"/>
      <c r="BS18" s="22" t="s">
        <v>8</v>
      </c>
    </row>
    <row r="19" spans="2:71" ht="14.4" customHeight="1">
      <c r="B19" s="26"/>
      <c r="C19" s="27"/>
      <c r="D19" s="35" t="s">
        <v>36</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2"/>
      <c r="BS19" s="22" t="s">
        <v>8</v>
      </c>
    </row>
    <row r="20" spans="2:71" ht="20.399999999999999" customHeight="1">
      <c r="B20" s="26"/>
      <c r="C20" s="27"/>
      <c r="D20" s="27"/>
      <c r="E20" s="328" t="s">
        <v>21</v>
      </c>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27"/>
      <c r="AP20" s="27"/>
      <c r="AQ20" s="29"/>
      <c r="BE20" s="322"/>
      <c r="BS20" s="22" t="s">
        <v>6</v>
      </c>
    </row>
    <row r="21" spans="2:71" ht="6.9"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2"/>
    </row>
    <row r="22" spans="2:71" ht="6.9"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2"/>
    </row>
    <row r="23" spans="2:71" s="1" customFormat="1" ht="25.95" customHeight="1">
      <c r="B23" s="39"/>
      <c r="C23" s="40"/>
      <c r="D23" s="41" t="s">
        <v>37</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29">
        <f>ROUND(AG51,2)</f>
        <v>0</v>
      </c>
      <c r="AL23" s="330"/>
      <c r="AM23" s="330"/>
      <c r="AN23" s="330"/>
      <c r="AO23" s="330"/>
      <c r="AP23" s="40"/>
      <c r="AQ23" s="43"/>
      <c r="BE23" s="322"/>
    </row>
    <row r="24" spans="2:71" s="1" customFormat="1" ht="6.9"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2"/>
    </row>
    <row r="25" spans="2:71" s="1" customFormat="1" ht="12">
      <c r="B25" s="39"/>
      <c r="C25" s="40"/>
      <c r="D25" s="40"/>
      <c r="E25" s="40"/>
      <c r="F25" s="40"/>
      <c r="G25" s="40"/>
      <c r="H25" s="40"/>
      <c r="I25" s="40"/>
      <c r="J25" s="40"/>
      <c r="K25" s="40"/>
      <c r="L25" s="331" t="s">
        <v>38</v>
      </c>
      <c r="M25" s="331"/>
      <c r="N25" s="331"/>
      <c r="O25" s="331"/>
      <c r="P25" s="40"/>
      <c r="Q25" s="40"/>
      <c r="R25" s="40"/>
      <c r="S25" s="40"/>
      <c r="T25" s="40"/>
      <c r="U25" s="40"/>
      <c r="V25" s="40"/>
      <c r="W25" s="331" t="s">
        <v>39</v>
      </c>
      <c r="X25" s="331"/>
      <c r="Y25" s="331"/>
      <c r="Z25" s="331"/>
      <c r="AA25" s="331"/>
      <c r="AB25" s="331"/>
      <c r="AC25" s="331"/>
      <c r="AD25" s="331"/>
      <c r="AE25" s="331"/>
      <c r="AF25" s="40"/>
      <c r="AG25" s="40"/>
      <c r="AH25" s="40"/>
      <c r="AI25" s="40"/>
      <c r="AJ25" s="40"/>
      <c r="AK25" s="331" t="s">
        <v>40</v>
      </c>
      <c r="AL25" s="331"/>
      <c r="AM25" s="331"/>
      <c r="AN25" s="331"/>
      <c r="AO25" s="331"/>
      <c r="AP25" s="40"/>
      <c r="AQ25" s="43"/>
      <c r="BE25" s="322"/>
    </row>
    <row r="26" spans="2:71" s="2" customFormat="1" ht="14.4" customHeight="1">
      <c r="B26" s="45"/>
      <c r="C26" s="46"/>
      <c r="D26" s="47" t="s">
        <v>41</v>
      </c>
      <c r="E26" s="46"/>
      <c r="F26" s="47" t="s">
        <v>42</v>
      </c>
      <c r="G26" s="46"/>
      <c r="H26" s="46"/>
      <c r="I26" s="46"/>
      <c r="J26" s="46"/>
      <c r="K26" s="46"/>
      <c r="L26" s="332">
        <v>0.21</v>
      </c>
      <c r="M26" s="333"/>
      <c r="N26" s="333"/>
      <c r="O26" s="333"/>
      <c r="P26" s="46"/>
      <c r="Q26" s="46"/>
      <c r="R26" s="46"/>
      <c r="S26" s="46"/>
      <c r="T26" s="46"/>
      <c r="U26" s="46"/>
      <c r="V26" s="46"/>
      <c r="W26" s="334">
        <f>ROUND(AZ51,2)</f>
        <v>0</v>
      </c>
      <c r="X26" s="333"/>
      <c r="Y26" s="333"/>
      <c r="Z26" s="333"/>
      <c r="AA26" s="333"/>
      <c r="AB26" s="333"/>
      <c r="AC26" s="333"/>
      <c r="AD26" s="333"/>
      <c r="AE26" s="333"/>
      <c r="AF26" s="46"/>
      <c r="AG26" s="46"/>
      <c r="AH26" s="46"/>
      <c r="AI26" s="46"/>
      <c r="AJ26" s="46"/>
      <c r="AK26" s="334">
        <f>ROUND(AV51,2)</f>
        <v>0</v>
      </c>
      <c r="AL26" s="333"/>
      <c r="AM26" s="333"/>
      <c r="AN26" s="333"/>
      <c r="AO26" s="333"/>
      <c r="AP26" s="46"/>
      <c r="AQ26" s="48"/>
      <c r="BE26" s="322"/>
    </row>
    <row r="27" spans="2:71" s="2" customFormat="1" ht="14.4" customHeight="1">
      <c r="B27" s="45"/>
      <c r="C27" s="46"/>
      <c r="D27" s="46"/>
      <c r="E27" s="46"/>
      <c r="F27" s="47" t="s">
        <v>43</v>
      </c>
      <c r="G27" s="46"/>
      <c r="H27" s="46"/>
      <c r="I27" s="46"/>
      <c r="J27" s="46"/>
      <c r="K27" s="46"/>
      <c r="L27" s="332">
        <v>0.15</v>
      </c>
      <c r="M27" s="333"/>
      <c r="N27" s="333"/>
      <c r="O27" s="333"/>
      <c r="P27" s="46"/>
      <c r="Q27" s="46"/>
      <c r="R27" s="46"/>
      <c r="S27" s="46"/>
      <c r="T27" s="46"/>
      <c r="U27" s="46"/>
      <c r="V27" s="46"/>
      <c r="W27" s="334">
        <f>ROUND(BA51,2)</f>
        <v>0</v>
      </c>
      <c r="X27" s="333"/>
      <c r="Y27" s="333"/>
      <c r="Z27" s="333"/>
      <c r="AA27" s="333"/>
      <c r="AB27" s="333"/>
      <c r="AC27" s="333"/>
      <c r="AD27" s="333"/>
      <c r="AE27" s="333"/>
      <c r="AF27" s="46"/>
      <c r="AG27" s="46"/>
      <c r="AH27" s="46"/>
      <c r="AI27" s="46"/>
      <c r="AJ27" s="46"/>
      <c r="AK27" s="334">
        <f>ROUND(AW51,2)</f>
        <v>0</v>
      </c>
      <c r="AL27" s="333"/>
      <c r="AM27" s="333"/>
      <c r="AN27" s="333"/>
      <c r="AO27" s="333"/>
      <c r="AP27" s="46"/>
      <c r="AQ27" s="48"/>
      <c r="BE27" s="322"/>
    </row>
    <row r="28" spans="2:71" s="2" customFormat="1" ht="14.4" hidden="1" customHeight="1">
      <c r="B28" s="45"/>
      <c r="C28" s="46"/>
      <c r="D28" s="46"/>
      <c r="E28" s="46"/>
      <c r="F28" s="47" t="s">
        <v>44</v>
      </c>
      <c r="G28" s="46"/>
      <c r="H28" s="46"/>
      <c r="I28" s="46"/>
      <c r="J28" s="46"/>
      <c r="K28" s="46"/>
      <c r="L28" s="332">
        <v>0.21</v>
      </c>
      <c r="M28" s="333"/>
      <c r="N28" s="333"/>
      <c r="O28" s="333"/>
      <c r="P28" s="46"/>
      <c r="Q28" s="46"/>
      <c r="R28" s="46"/>
      <c r="S28" s="46"/>
      <c r="T28" s="46"/>
      <c r="U28" s="46"/>
      <c r="V28" s="46"/>
      <c r="W28" s="334">
        <f>ROUND(BB51,2)</f>
        <v>0</v>
      </c>
      <c r="X28" s="333"/>
      <c r="Y28" s="333"/>
      <c r="Z28" s="333"/>
      <c r="AA28" s="333"/>
      <c r="AB28" s="333"/>
      <c r="AC28" s="333"/>
      <c r="AD28" s="333"/>
      <c r="AE28" s="333"/>
      <c r="AF28" s="46"/>
      <c r="AG28" s="46"/>
      <c r="AH28" s="46"/>
      <c r="AI28" s="46"/>
      <c r="AJ28" s="46"/>
      <c r="AK28" s="334">
        <v>0</v>
      </c>
      <c r="AL28" s="333"/>
      <c r="AM28" s="333"/>
      <c r="AN28" s="333"/>
      <c r="AO28" s="333"/>
      <c r="AP28" s="46"/>
      <c r="AQ28" s="48"/>
      <c r="BE28" s="322"/>
    </row>
    <row r="29" spans="2:71" s="2" customFormat="1" ht="14.4" hidden="1" customHeight="1">
      <c r="B29" s="45"/>
      <c r="C29" s="46"/>
      <c r="D29" s="46"/>
      <c r="E29" s="46"/>
      <c r="F29" s="47" t="s">
        <v>45</v>
      </c>
      <c r="G29" s="46"/>
      <c r="H29" s="46"/>
      <c r="I29" s="46"/>
      <c r="J29" s="46"/>
      <c r="K29" s="46"/>
      <c r="L29" s="332">
        <v>0.15</v>
      </c>
      <c r="M29" s="333"/>
      <c r="N29" s="333"/>
      <c r="O29" s="333"/>
      <c r="P29" s="46"/>
      <c r="Q29" s="46"/>
      <c r="R29" s="46"/>
      <c r="S29" s="46"/>
      <c r="T29" s="46"/>
      <c r="U29" s="46"/>
      <c r="V29" s="46"/>
      <c r="W29" s="334">
        <f>ROUND(BC51,2)</f>
        <v>0</v>
      </c>
      <c r="X29" s="333"/>
      <c r="Y29" s="333"/>
      <c r="Z29" s="333"/>
      <c r="AA29" s="333"/>
      <c r="AB29" s="333"/>
      <c r="AC29" s="333"/>
      <c r="AD29" s="333"/>
      <c r="AE29" s="333"/>
      <c r="AF29" s="46"/>
      <c r="AG29" s="46"/>
      <c r="AH29" s="46"/>
      <c r="AI29" s="46"/>
      <c r="AJ29" s="46"/>
      <c r="AK29" s="334">
        <v>0</v>
      </c>
      <c r="AL29" s="333"/>
      <c r="AM29" s="333"/>
      <c r="AN29" s="333"/>
      <c r="AO29" s="333"/>
      <c r="AP29" s="46"/>
      <c r="AQ29" s="48"/>
      <c r="BE29" s="322"/>
    </row>
    <row r="30" spans="2:71" s="2" customFormat="1" ht="14.4" hidden="1" customHeight="1">
      <c r="B30" s="45"/>
      <c r="C30" s="46"/>
      <c r="D30" s="46"/>
      <c r="E30" s="46"/>
      <c r="F30" s="47" t="s">
        <v>46</v>
      </c>
      <c r="G30" s="46"/>
      <c r="H30" s="46"/>
      <c r="I30" s="46"/>
      <c r="J30" s="46"/>
      <c r="K30" s="46"/>
      <c r="L30" s="332">
        <v>0</v>
      </c>
      <c r="M30" s="333"/>
      <c r="N30" s="333"/>
      <c r="O30" s="333"/>
      <c r="P30" s="46"/>
      <c r="Q30" s="46"/>
      <c r="R30" s="46"/>
      <c r="S30" s="46"/>
      <c r="T30" s="46"/>
      <c r="U30" s="46"/>
      <c r="V30" s="46"/>
      <c r="W30" s="334">
        <f>ROUND(BD51,2)</f>
        <v>0</v>
      </c>
      <c r="X30" s="333"/>
      <c r="Y30" s="333"/>
      <c r="Z30" s="333"/>
      <c r="AA30" s="333"/>
      <c r="AB30" s="333"/>
      <c r="AC30" s="333"/>
      <c r="AD30" s="333"/>
      <c r="AE30" s="333"/>
      <c r="AF30" s="46"/>
      <c r="AG30" s="46"/>
      <c r="AH30" s="46"/>
      <c r="AI30" s="46"/>
      <c r="AJ30" s="46"/>
      <c r="AK30" s="334">
        <v>0</v>
      </c>
      <c r="AL30" s="333"/>
      <c r="AM30" s="333"/>
      <c r="AN30" s="333"/>
      <c r="AO30" s="333"/>
      <c r="AP30" s="46"/>
      <c r="AQ30" s="48"/>
      <c r="BE30" s="322"/>
    </row>
    <row r="31" spans="2:71" s="1" customFormat="1" ht="6.9"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2"/>
    </row>
    <row r="32" spans="2:71" s="1" customFormat="1" ht="25.95" customHeight="1">
      <c r="B32" s="39"/>
      <c r="C32" s="49"/>
      <c r="D32" s="50" t="s">
        <v>47</v>
      </c>
      <c r="E32" s="51"/>
      <c r="F32" s="51"/>
      <c r="G32" s="51"/>
      <c r="H32" s="51"/>
      <c r="I32" s="51"/>
      <c r="J32" s="51"/>
      <c r="K32" s="51"/>
      <c r="L32" s="51"/>
      <c r="M32" s="51"/>
      <c r="N32" s="51"/>
      <c r="O32" s="51"/>
      <c r="P32" s="51"/>
      <c r="Q32" s="51"/>
      <c r="R32" s="51"/>
      <c r="S32" s="51"/>
      <c r="T32" s="52" t="s">
        <v>48</v>
      </c>
      <c r="U32" s="51"/>
      <c r="V32" s="51"/>
      <c r="W32" s="51"/>
      <c r="X32" s="335" t="s">
        <v>49</v>
      </c>
      <c r="Y32" s="336"/>
      <c r="Z32" s="336"/>
      <c r="AA32" s="336"/>
      <c r="AB32" s="336"/>
      <c r="AC32" s="51"/>
      <c r="AD32" s="51"/>
      <c r="AE32" s="51"/>
      <c r="AF32" s="51"/>
      <c r="AG32" s="51"/>
      <c r="AH32" s="51"/>
      <c r="AI32" s="51"/>
      <c r="AJ32" s="51"/>
      <c r="AK32" s="337">
        <f>SUM(AK23:AK30)</f>
        <v>0</v>
      </c>
      <c r="AL32" s="336"/>
      <c r="AM32" s="336"/>
      <c r="AN32" s="336"/>
      <c r="AO32" s="338"/>
      <c r="AP32" s="49"/>
      <c r="AQ32" s="53"/>
      <c r="BE32" s="322"/>
    </row>
    <row r="33" spans="2:56" s="1" customFormat="1" ht="6.9"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 customHeight="1">
      <c r="B39" s="39"/>
      <c r="C39" s="60" t="s">
        <v>50</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 customHeight="1">
      <c r="B41" s="62"/>
      <c r="C41" s="63" t="s">
        <v>15</v>
      </c>
      <c r="D41" s="64"/>
      <c r="E41" s="64"/>
      <c r="F41" s="64"/>
      <c r="G41" s="64"/>
      <c r="H41" s="64"/>
      <c r="I41" s="64"/>
      <c r="J41" s="64"/>
      <c r="K41" s="64"/>
      <c r="L41" s="64" t="str">
        <f>K5</f>
        <v>20170627</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 customHeight="1">
      <c r="B42" s="66"/>
      <c r="C42" s="67" t="s">
        <v>18</v>
      </c>
      <c r="D42" s="68"/>
      <c r="E42" s="68"/>
      <c r="F42" s="68"/>
      <c r="G42" s="68"/>
      <c r="H42" s="68"/>
      <c r="I42" s="68"/>
      <c r="J42" s="68"/>
      <c r="K42" s="68"/>
      <c r="L42" s="339" t="str">
        <f>K6</f>
        <v>Kolumbárium</v>
      </c>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68"/>
      <c r="AQ42" s="68"/>
      <c r="AR42" s="69"/>
    </row>
    <row r="43" spans="2:56" s="1" customFormat="1" ht="6.9"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ht="13.2">
      <c r="B44" s="39"/>
      <c r="C44" s="63" t="s">
        <v>23</v>
      </c>
      <c r="D44" s="61"/>
      <c r="E44" s="61"/>
      <c r="F44" s="61"/>
      <c r="G44" s="61"/>
      <c r="H44" s="61"/>
      <c r="I44" s="61"/>
      <c r="J44" s="61"/>
      <c r="K44" s="61"/>
      <c r="L44" s="70" t="str">
        <f>IF(K8="","",K8)</f>
        <v>Česká Lípa</v>
      </c>
      <c r="M44" s="61"/>
      <c r="N44" s="61"/>
      <c r="O44" s="61"/>
      <c r="P44" s="61"/>
      <c r="Q44" s="61"/>
      <c r="R44" s="61"/>
      <c r="S44" s="61"/>
      <c r="T44" s="61"/>
      <c r="U44" s="61"/>
      <c r="V44" s="61"/>
      <c r="W44" s="61"/>
      <c r="X44" s="61"/>
      <c r="Y44" s="61"/>
      <c r="Z44" s="61"/>
      <c r="AA44" s="61"/>
      <c r="AB44" s="61"/>
      <c r="AC44" s="61"/>
      <c r="AD44" s="61"/>
      <c r="AE44" s="61"/>
      <c r="AF44" s="61"/>
      <c r="AG44" s="61"/>
      <c r="AH44" s="61"/>
      <c r="AI44" s="63" t="s">
        <v>25</v>
      </c>
      <c r="AJ44" s="61"/>
      <c r="AK44" s="61"/>
      <c r="AL44" s="61"/>
      <c r="AM44" s="341" t="str">
        <f>IF(AN8= "","",AN8)</f>
        <v>27. 6. 2017</v>
      </c>
      <c r="AN44" s="341"/>
      <c r="AO44" s="61"/>
      <c r="AP44" s="61"/>
      <c r="AQ44" s="61"/>
      <c r="AR44" s="59"/>
    </row>
    <row r="45" spans="2:56" s="1" customFormat="1" ht="6.9"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ht="13.2">
      <c r="B46" s="39"/>
      <c r="C46" s="63" t="s">
        <v>27</v>
      </c>
      <c r="D46" s="61"/>
      <c r="E46" s="61"/>
      <c r="F46" s="61"/>
      <c r="G46" s="61"/>
      <c r="H46" s="61"/>
      <c r="I46" s="61"/>
      <c r="J46" s="61"/>
      <c r="K46" s="61"/>
      <c r="L46" s="64" t="str">
        <f>IF(E11= "","",E11)</f>
        <v>Město Č. Lípa</v>
      </c>
      <c r="M46" s="61"/>
      <c r="N46" s="61"/>
      <c r="O46" s="61"/>
      <c r="P46" s="61"/>
      <c r="Q46" s="61"/>
      <c r="R46" s="61"/>
      <c r="S46" s="61"/>
      <c r="T46" s="61"/>
      <c r="U46" s="61"/>
      <c r="V46" s="61"/>
      <c r="W46" s="61"/>
      <c r="X46" s="61"/>
      <c r="Y46" s="61"/>
      <c r="Z46" s="61"/>
      <c r="AA46" s="61"/>
      <c r="AB46" s="61"/>
      <c r="AC46" s="61"/>
      <c r="AD46" s="61"/>
      <c r="AE46" s="61"/>
      <c r="AF46" s="61"/>
      <c r="AG46" s="61"/>
      <c r="AH46" s="61"/>
      <c r="AI46" s="63" t="s">
        <v>33</v>
      </c>
      <c r="AJ46" s="61"/>
      <c r="AK46" s="61"/>
      <c r="AL46" s="61"/>
      <c r="AM46" s="342" t="str">
        <f>IF(E17="","",E17)</f>
        <v>Ing. Arch. Pavljuk</v>
      </c>
      <c r="AN46" s="342"/>
      <c r="AO46" s="342"/>
      <c r="AP46" s="342"/>
      <c r="AQ46" s="61"/>
      <c r="AR46" s="59"/>
      <c r="AS46" s="343" t="s">
        <v>51</v>
      </c>
      <c r="AT46" s="344"/>
      <c r="AU46" s="72"/>
      <c r="AV46" s="72"/>
      <c r="AW46" s="72"/>
      <c r="AX46" s="72"/>
      <c r="AY46" s="72"/>
      <c r="AZ46" s="72"/>
      <c r="BA46" s="72"/>
      <c r="BB46" s="72"/>
      <c r="BC46" s="72"/>
      <c r="BD46" s="73"/>
    </row>
    <row r="47" spans="2:56" s="1" customFormat="1" ht="13.2">
      <c r="B47" s="39"/>
      <c r="C47" s="63" t="s">
        <v>31</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5"/>
      <c r="AT47" s="346"/>
      <c r="AU47" s="74"/>
      <c r="AV47" s="74"/>
      <c r="AW47" s="74"/>
      <c r="AX47" s="74"/>
      <c r="AY47" s="74"/>
      <c r="AZ47" s="74"/>
      <c r="BA47" s="74"/>
      <c r="BB47" s="74"/>
      <c r="BC47" s="74"/>
      <c r="BD47" s="75"/>
    </row>
    <row r="48" spans="2:56" s="1" customFormat="1" ht="10.8"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7"/>
      <c r="AT48" s="348"/>
      <c r="AU48" s="40"/>
      <c r="AV48" s="40"/>
      <c r="AW48" s="40"/>
      <c r="AX48" s="40"/>
      <c r="AY48" s="40"/>
      <c r="AZ48" s="40"/>
      <c r="BA48" s="40"/>
      <c r="BB48" s="40"/>
      <c r="BC48" s="40"/>
      <c r="BD48" s="76"/>
    </row>
    <row r="49" spans="1:90" s="1" customFormat="1" ht="29.25" customHeight="1">
      <c r="B49" s="39"/>
      <c r="C49" s="349" t="s">
        <v>52</v>
      </c>
      <c r="D49" s="350"/>
      <c r="E49" s="350"/>
      <c r="F49" s="350"/>
      <c r="G49" s="350"/>
      <c r="H49" s="77"/>
      <c r="I49" s="351" t="s">
        <v>53</v>
      </c>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2" t="s">
        <v>54</v>
      </c>
      <c r="AH49" s="350"/>
      <c r="AI49" s="350"/>
      <c r="AJ49" s="350"/>
      <c r="AK49" s="350"/>
      <c r="AL49" s="350"/>
      <c r="AM49" s="350"/>
      <c r="AN49" s="351" t="s">
        <v>55</v>
      </c>
      <c r="AO49" s="350"/>
      <c r="AP49" s="350"/>
      <c r="AQ49" s="78" t="s">
        <v>56</v>
      </c>
      <c r="AR49" s="59"/>
      <c r="AS49" s="79" t="s">
        <v>57</v>
      </c>
      <c r="AT49" s="80" t="s">
        <v>58</v>
      </c>
      <c r="AU49" s="80" t="s">
        <v>59</v>
      </c>
      <c r="AV49" s="80" t="s">
        <v>60</v>
      </c>
      <c r="AW49" s="80" t="s">
        <v>61</v>
      </c>
      <c r="AX49" s="80" t="s">
        <v>62</v>
      </c>
      <c r="AY49" s="80" t="s">
        <v>63</v>
      </c>
      <c r="AZ49" s="80" t="s">
        <v>64</v>
      </c>
      <c r="BA49" s="80" t="s">
        <v>65</v>
      </c>
      <c r="BB49" s="80" t="s">
        <v>66</v>
      </c>
      <c r="BC49" s="80" t="s">
        <v>67</v>
      </c>
      <c r="BD49" s="81" t="s">
        <v>68</v>
      </c>
    </row>
    <row r="50" spans="1:90" s="1" customFormat="1" ht="10.8"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 customHeight="1">
      <c r="B51" s="66"/>
      <c r="C51" s="85" t="s">
        <v>69</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6">
        <f>ROUND(AG52,2)</f>
        <v>0</v>
      </c>
      <c r="AH51" s="356"/>
      <c r="AI51" s="356"/>
      <c r="AJ51" s="356"/>
      <c r="AK51" s="356"/>
      <c r="AL51" s="356"/>
      <c r="AM51" s="356"/>
      <c r="AN51" s="357">
        <f>SUM(AG51,AT51)</f>
        <v>0</v>
      </c>
      <c r="AO51" s="357"/>
      <c r="AP51" s="357"/>
      <c r="AQ51" s="87" t="s">
        <v>21</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70</v>
      </c>
      <c r="BT51" s="92" t="s">
        <v>71</v>
      </c>
      <c r="BV51" s="92" t="s">
        <v>72</v>
      </c>
      <c r="BW51" s="92" t="s">
        <v>7</v>
      </c>
      <c r="BX51" s="92" t="s">
        <v>73</v>
      </c>
      <c r="CL51" s="92" t="s">
        <v>21</v>
      </c>
    </row>
    <row r="52" spans="1:90" s="5" customFormat="1" ht="34.799999999999997" customHeight="1">
      <c r="A52" s="93" t="s">
        <v>74</v>
      </c>
      <c r="B52" s="94"/>
      <c r="C52" s="95"/>
      <c r="D52" s="355" t="s">
        <v>16</v>
      </c>
      <c r="E52" s="355"/>
      <c r="F52" s="355"/>
      <c r="G52" s="355"/>
      <c r="H52" s="355"/>
      <c r="I52" s="96"/>
      <c r="J52" s="355" t="s">
        <v>19</v>
      </c>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3">
        <f>'20170627 - Kolumbárium'!J25</f>
        <v>0</v>
      </c>
      <c r="AH52" s="354"/>
      <c r="AI52" s="354"/>
      <c r="AJ52" s="354"/>
      <c r="AK52" s="354"/>
      <c r="AL52" s="354"/>
      <c r="AM52" s="354"/>
      <c r="AN52" s="353">
        <f>SUM(AG52,AT52)</f>
        <v>0</v>
      </c>
      <c r="AO52" s="354"/>
      <c r="AP52" s="354"/>
      <c r="AQ52" s="97" t="s">
        <v>75</v>
      </c>
      <c r="AR52" s="98"/>
      <c r="AS52" s="99">
        <v>0</v>
      </c>
      <c r="AT52" s="100">
        <f>ROUND(SUM(AV52:AW52),2)</f>
        <v>0</v>
      </c>
      <c r="AU52" s="101">
        <f>'20170627 - Kolumbárium'!P84</f>
        <v>0</v>
      </c>
      <c r="AV52" s="100">
        <f>'20170627 - Kolumbárium'!J28</f>
        <v>0</v>
      </c>
      <c r="AW52" s="100">
        <f>'20170627 - Kolumbárium'!J29</f>
        <v>0</v>
      </c>
      <c r="AX52" s="100">
        <f>'20170627 - Kolumbárium'!J30</f>
        <v>0</v>
      </c>
      <c r="AY52" s="100">
        <f>'20170627 - Kolumbárium'!J31</f>
        <v>0</v>
      </c>
      <c r="AZ52" s="100">
        <f>'20170627 - Kolumbárium'!F28</f>
        <v>0</v>
      </c>
      <c r="BA52" s="100">
        <f>'20170627 - Kolumbárium'!F29</f>
        <v>0</v>
      </c>
      <c r="BB52" s="100">
        <f>'20170627 - Kolumbárium'!F30</f>
        <v>0</v>
      </c>
      <c r="BC52" s="100">
        <f>'20170627 - Kolumbárium'!F31</f>
        <v>0</v>
      </c>
      <c r="BD52" s="102">
        <f>'20170627 - Kolumbárium'!F32</f>
        <v>0</v>
      </c>
      <c r="BT52" s="103" t="s">
        <v>76</v>
      </c>
      <c r="BU52" s="103" t="s">
        <v>77</v>
      </c>
      <c r="BV52" s="103" t="s">
        <v>72</v>
      </c>
      <c r="BW52" s="103" t="s">
        <v>7</v>
      </c>
      <c r="BX52" s="103" t="s">
        <v>73</v>
      </c>
      <c r="CL52" s="103" t="s">
        <v>21</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algorithmName="SHA-512" hashValue="3QHvjja81RPl2N1KtwchDqcPJ6X1+cXUXHhdcH9bhhDO1KqhjM0rTCqyWJLQgIA9cTVigpLo/pkFPHevkB0vIg==" saltValue="Rex23rTCVOhTv750i1hu7Q==" spinCount="100000" sheet="1" objects="1" scenarios="1" formatCells="0" formatColumns="0" formatRows="0" sort="0" autoFilter="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0170627 - Kolumbárium'!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5"/>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4"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9"/>
      <c r="B1" s="105"/>
      <c r="C1" s="105"/>
      <c r="D1" s="106" t="s">
        <v>1</v>
      </c>
      <c r="E1" s="105"/>
      <c r="F1" s="107" t="s">
        <v>78</v>
      </c>
      <c r="G1" s="362" t="s">
        <v>79</v>
      </c>
      <c r="H1" s="362"/>
      <c r="I1" s="108"/>
      <c r="J1" s="107" t="s">
        <v>80</v>
      </c>
      <c r="K1" s="106" t="s">
        <v>81</v>
      </c>
      <c r="L1" s="107" t="s">
        <v>82</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 customHeight="1">
      <c r="L2" s="358"/>
      <c r="M2" s="358"/>
      <c r="N2" s="358"/>
      <c r="O2" s="358"/>
      <c r="P2" s="358"/>
      <c r="Q2" s="358"/>
      <c r="R2" s="358"/>
      <c r="S2" s="358"/>
      <c r="T2" s="358"/>
      <c r="U2" s="358"/>
      <c r="V2" s="358"/>
      <c r="AT2" s="22" t="s">
        <v>7</v>
      </c>
    </row>
    <row r="3" spans="1:70" ht="6.9" customHeight="1">
      <c r="B3" s="23"/>
      <c r="C3" s="24"/>
      <c r="D3" s="24"/>
      <c r="E3" s="24"/>
      <c r="F3" s="24"/>
      <c r="G3" s="24"/>
      <c r="H3" s="24"/>
      <c r="I3" s="109"/>
      <c r="J3" s="24"/>
      <c r="K3" s="25"/>
      <c r="AT3" s="22" t="s">
        <v>83</v>
      </c>
    </row>
    <row r="4" spans="1:70" ht="36.9" customHeight="1">
      <c r="B4" s="26"/>
      <c r="C4" s="27"/>
      <c r="D4" s="28" t="s">
        <v>84</v>
      </c>
      <c r="E4" s="27"/>
      <c r="F4" s="27"/>
      <c r="G4" s="27"/>
      <c r="H4" s="27"/>
      <c r="I4" s="110"/>
      <c r="J4" s="27"/>
      <c r="K4" s="29"/>
      <c r="M4" s="30" t="s">
        <v>12</v>
      </c>
      <c r="AT4" s="22" t="s">
        <v>6</v>
      </c>
    </row>
    <row r="5" spans="1:70" ht="6.9" customHeight="1">
      <c r="B5" s="26"/>
      <c r="C5" s="27"/>
      <c r="D5" s="27"/>
      <c r="E5" s="27"/>
      <c r="F5" s="27"/>
      <c r="G5" s="27"/>
      <c r="H5" s="27"/>
      <c r="I5" s="110"/>
      <c r="J5" s="27"/>
      <c r="K5" s="29"/>
    </row>
    <row r="6" spans="1:70" s="1" customFormat="1" ht="13.2">
      <c r="B6" s="39"/>
      <c r="C6" s="40"/>
      <c r="D6" s="35" t="s">
        <v>18</v>
      </c>
      <c r="E6" s="40"/>
      <c r="F6" s="40"/>
      <c r="G6" s="40"/>
      <c r="H6" s="40"/>
      <c r="I6" s="111"/>
      <c r="J6" s="40"/>
      <c r="K6" s="43"/>
    </row>
    <row r="7" spans="1:70" s="1" customFormat="1" ht="36.9" customHeight="1">
      <c r="B7" s="39"/>
      <c r="C7" s="40"/>
      <c r="D7" s="40"/>
      <c r="E7" s="359" t="s">
        <v>19</v>
      </c>
      <c r="F7" s="360"/>
      <c r="G7" s="360"/>
      <c r="H7" s="360"/>
      <c r="I7" s="111"/>
      <c r="J7" s="40"/>
      <c r="K7" s="43"/>
    </row>
    <row r="8" spans="1:70" s="1" customFormat="1" ht="12">
      <c r="B8" s="39"/>
      <c r="C8" s="40"/>
      <c r="D8" s="40"/>
      <c r="E8" s="40"/>
      <c r="F8" s="40"/>
      <c r="G8" s="40"/>
      <c r="H8" s="40"/>
      <c r="I8" s="111"/>
      <c r="J8" s="40"/>
      <c r="K8" s="43"/>
    </row>
    <row r="9" spans="1:70" s="1" customFormat="1" ht="14.4" customHeight="1">
      <c r="B9" s="39"/>
      <c r="C9" s="40"/>
      <c r="D9" s="35" t="s">
        <v>20</v>
      </c>
      <c r="E9" s="40"/>
      <c r="F9" s="33" t="s">
        <v>21</v>
      </c>
      <c r="G9" s="40"/>
      <c r="H9" s="40"/>
      <c r="I9" s="112" t="s">
        <v>22</v>
      </c>
      <c r="J9" s="33" t="s">
        <v>21</v>
      </c>
      <c r="K9" s="43"/>
    </row>
    <row r="10" spans="1:70" s="1" customFormat="1" ht="14.4" customHeight="1">
      <c r="B10" s="39"/>
      <c r="C10" s="40"/>
      <c r="D10" s="35" t="s">
        <v>23</v>
      </c>
      <c r="E10" s="40"/>
      <c r="F10" s="33" t="s">
        <v>24</v>
      </c>
      <c r="G10" s="40"/>
      <c r="H10" s="40"/>
      <c r="I10" s="112" t="s">
        <v>25</v>
      </c>
      <c r="J10" s="113" t="str">
        <f>'Rekapitulace stavby'!AN8</f>
        <v>27. 6. 2017</v>
      </c>
      <c r="K10" s="43"/>
    </row>
    <row r="11" spans="1:70" s="1" customFormat="1" ht="10.8" customHeight="1">
      <c r="B11" s="39"/>
      <c r="C11" s="40"/>
      <c r="D11" s="40"/>
      <c r="E11" s="40"/>
      <c r="F11" s="40"/>
      <c r="G11" s="40"/>
      <c r="H11" s="40"/>
      <c r="I11" s="111"/>
      <c r="J11" s="40"/>
      <c r="K11" s="43"/>
    </row>
    <row r="12" spans="1:70" s="1" customFormat="1" ht="14.4" customHeight="1">
      <c r="B12" s="39"/>
      <c r="C12" s="40"/>
      <c r="D12" s="35" t="s">
        <v>27</v>
      </c>
      <c r="E12" s="40"/>
      <c r="F12" s="40"/>
      <c r="G12" s="40"/>
      <c r="H12" s="40"/>
      <c r="I12" s="112" t="s">
        <v>28</v>
      </c>
      <c r="J12" s="33" t="s">
        <v>21</v>
      </c>
      <c r="K12" s="43"/>
    </row>
    <row r="13" spans="1:70" s="1" customFormat="1" ht="18" customHeight="1">
      <c r="B13" s="39"/>
      <c r="C13" s="40"/>
      <c r="D13" s="40"/>
      <c r="E13" s="33" t="s">
        <v>29</v>
      </c>
      <c r="F13" s="40"/>
      <c r="G13" s="40"/>
      <c r="H13" s="40"/>
      <c r="I13" s="112" t="s">
        <v>30</v>
      </c>
      <c r="J13" s="33" t="s">
        <v>21</v>
      </c>
      <c r="K13" s="43"/>
    </row>
    <row r="14" spans="1:70" s="1" customFormat="1" ht="6.9" customHeight="1">
      <c r="B14" s="39"/>
      <c r="C14" s="40"/>
      <c r="D14" s="40"/>
      <c r="E14" s="40"/>
      <c r="F14" s="40"/>
      <c r="G14" s="40"/>
      <c r="H14" s="40"/>
      <c r="I14" s="111"/>
      <c r="J14" s="40"/>
      <c r="K14" s="43"/>
    </row>
    <row r="15" spans="1:70" s="1" customFormat="1" ht="14.4" customHeight="1">
      <c r="B15" s="39"/>
      <c r="C15" s="40"/>
      <c r="D15" s="35" t="s">
        <v>31</v>
      </c>
      <c r="E15" s="40"/>
      <c r="F15" s="40"/>
      <c r="G15" s="40"/>
      <c r="H15" s="40"/>
      <c r="I15" s="112" t="s">
        <v>28</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30</v>
      </c>
      <c r="J16" s="33" t="str">
        <f>IF('Rekapitulace stavby'!AN14="Vyplň údaj","",IF('Rekapitulace stavby'!AN14="","",'Rekapitulace stavby'!AN14))</f>
        <v/>
      </c>
      <c r="K16" s="43"/>
    </row>
    <row r="17" spans="2:11" s="1" customFormat="1" ht="6.9" customHeight="1">
      <c r="B17" s="39"/>
      <c r="C17" s="40"/>
      <c r="D17" s="40"/>
      <c r="E17" s="40"/>
      <c r="F17" s="40"/>
      <c r="G17" s="40"/>
      <c r="H17" s="40"/>
      <c r="I17" s="111"/>
      <c r="J17" s="40"/>
      <c r="K17" s="43"/>
    </row>
    <row r="18" spans="2:11" s="1" customFormat="1" ht="14.4" customHeight="1">
      <c r="B18" s="39"/>
      <c r="C18" s="40"/>
      <c r="D18" s="35" t="s">
        <v>33</v>
      </c>
      <c r="E18" s="40"/>
      <c r="F18" s="40"/>
      <c r="G18" s="40"/>
      <c r="H18" s="40"/>
      <c r="I18" s="112" t="s">
        <v>28</v>
      </c>
      <c r="J18" s="33" t="s">
        <v>21</v>
      </c>
      <c r="K18" s="43"/>
    </row>
    <row r="19" spans="2:11" s="1" customFormat="1" ht="18" customHeight="1">
      <c r="B19" s="39"/>
      <c r="C19" s="40"/>
      <c r="D19" s="40"/>
      <c r="E19" s="33" t="s">
        <v>34</v>
      </c>
      <c r="F19" s="40"/>
      <c r="G19" s="40"/>
      <c r="H19" s="40"/>
      <c r="I19" s="112" t="s">
        <v>30</v>
      </c>
      <c r="J19" s="33" t="s">
        <v>21</v>
      </c>
      <c r="K19" s="43"/>
    </row>
    <row r="20" spans="2:11" s="1" customFormat="1" ht="6.9" customHeight="1">
      <c r="B20" s="39"/>
      <c r="C20" s="40"/>
      <c r="D20" s="40"/>
      <c r="E20" s="40"/>
      <c r="F20" s="40"/>
      <c r="G20" s="40"/>
      <c r="H20" s="40"/>
      <c r="I20" s="111"/>
      <c r="J20" s="40"/>
      <c r="K20" s="43"/>
    </row>
    <row r="21" spans="2:11" s="1" customFormat="1" ht="14.4" customHeight="1">
      <c r="B21" s="39"/>
      <c r="C21" s="40"/>
      <c r="D21" s="35" t="s">
        <v>36</v>
      </c>
      <c r="E21" s="40"/>
      <c r="F21" s="40"/>
      <c r="G21" s="40"/>
      <c r="H21" s="40"/>
      <c r="I21" s="111"/>
      <c r="J21" s="40"/>
      <c r="K21" s="43"/>
    </row>
    <row r="22" spans="2:11" s="6" customFormat="1" ht="20.399999999999999" customHeight="1">
      <c r="B22" s="114"/>
      <c r="C22" s="115"/>
      <c r="D22" s="115"/>
      <c r="E22" s="328" t="s">
        <v>21</v>
      </c>
      <c r="F22" s="328"/>
      <c r="G22" s="328"/>
      <c r="H22" s="328"/>
      <c r="I22" s="116"/>
      <c r="J22" s="115"/>
      <c r="K22" s="117"/>
    </row>
    <row r="23" spans="2:11" s="1" customFormat="1" ht="6.9" customHeight="1">
      <c r="B23" s="39"/>
      <c r="C23" s="40"/>
      <c r="D23" s="40"/>
      <c r="E23" s="40"/>
      <c r="F23" s="40"/>
      <c r="G23" s="40"/>
      <c r="H23" s="40"/>
      <c r="I23" s="111"/>
      <c r="J23" s="40"/>
      <c r="K23" s="43"/>
    </row>
    <row r="24" spans="2:11" s="1" customFormat="1" ht="6.9" customHeight="1">
      <c r="B24" s="39"/>
      <c r="C24" s="40"/>
      <c r="D24" s="83"/>
      <c r="E24" s="83"/>
      <c r="F24" s="83"/>
      <c r="G24" s="83"/>
      <c r="H24" s="83"/>
      <c r="I24" s="118"/>
      <c r="J24" s="83"/>
      <c r="K24" s="119"/>
    </row>
    <row r="25" spans="2:11" s="1" customFormat="1" ht="25.35" customHeight="1">
      <c r="B25" s="39"/>
      <c r="C25" s="40"/>
      <c r="D25" s="120" t="s">
        <v>37</v>
      </c>
      <c r="E25" s="40"/>
      <c r="F25" s="40"/>
      <c r="G25" s="40"/>
      <c r="H25" s="40"/>
      <c r="I25" s="111"/>
      <c r="J25" s="121">
        <f>ROUND(J84,2)</f>
        <v>0</v>
      </c>
      <c r="K25" s="43"/>
    </row>
    <row r="26" spans="2:11" s="1" customFormat="1" ht="6.9" customHeight="1">
      <c r="B26" s="39"/>
      <c r="C26" s="40"/>
      <c r="D26" s="83"/>
      <c r="E26" s="83"/>
      <c r="F26" s="83"/>
      <c r="G26" s="83"/>
      <c r="H26" s="83"/>
      <c r="I26" s="118"/>
      <c r="J26" s="83"/>
      <c r="K26" s="119"/>
    </row>
    <row r="27" spans="2:11" s="1" customFormat="1" ht="14.4" customHeight="1">
      <c r="B27" s="39"/>
      <c r="C27" s="40"/>
      <c r="D27" s="40"/>
      <c r="E27" s="40"/>
      <c r="F27" s="44" t="s">
        <v>39</v>
      </c>
      <c r="G27" s="40"/>
      <c r="H27" s="40"/>
      <c r="I27" s="122" t="s">
        <v>38</v>
      </c>
      <c r="J27" s="44" t="s">
        <v>40</v>
      </c>
      <c r="K27" s="43"/>
    </row>
    <row r="28" spans="2:11" s="1" customFormat="1" ht="14.4" customHeight="1">
      <c r="B28" s="39"/>
      <c r="C28" s="40"/>
      <c r="D28" s="47" t="s">
        <v>41</v>
      </c>
      <c r="E28" s="47" t="s">
        <v>42</v>
      </c>
      <c r="F28" s="123">
        <f>ROUND(SUM(BE84:BE224), 2)</f>
        <v>0</v>
      </c>
      <c r="G28" s="40"/>
      <c r="H28" s="40"/>
      <c r="I28" s="124">
        <v>0.21</v>
      </c>
      <c r="J28" s="123">
        <f>ROUND(ROUND((SUM(BE84:BE224)), 2)*I28, 2)</f>
        <v>0</v>
      </c>
      <c r="K28" s="43"/>
    </row>
    <row r="29" spans="2:11" s="1" customFormat="1" ht="14.4" customHeight="1">
      <c r="B29" s="39"/>
      <c r="C29" s="40"/>
      <c r="D29" s="40"/>
      <c r="E29" s="47" t="s">
        <v>43</v>
      </c>
      <c r="F29" s="123">
        <f>ROUND(SUM(BF84:BF224), 2)</f>
        <v>0</v>
      </c>
      <c r="G29" s="40"/>
      <c r="H29" s="40"/>
      <c r="I29" s="124">
        <v>0.15</v>
      </c>
      <c r="J29" s="123">
        <f>ROUND(ROUND((SUM(BF84:BF224)), 2)*I29, 2)</f>
        <v>0</v>
      </c>
      <c r="K29" s="43"/>
    </row>
    <row r="30" spans="2:11" s="1" customFormat="1" ht="14.4" hidden="1" customHeight="1">
      <c r="B30" s="39"/>
      <c r="C30" s="40"/>
      <c r="D30" s="40"/>
      <c r="E30" s="47" t="s">
        <v>44</v>
      </c>
      <c r="F30" s="123">
        <f>ROUND(SUM(BG84:BG224), 2)</f>
        <v>0</v>
      </c>
      <c r="G30" s="40"/>
      <c r="H30" s="40"/>
      <c r="I30" s="124">
        <v>0.21</v>
      </c>
      <c r="J30" s="123">
        <v>0</v>
      </c>
      <c r="K30" s="43"/>
    </row>
    <row r="31" spans="2:11" s="1" customFormat="1" ht="14.4" hidden="1" customHeight="1">
      <c r="B31" s="39"/>
      <c r="C31" s="40"/>
      <c r="D31" s="40"/>
      <c r="E31" s="47" t="s">
        <v>45</v>
      </c>
      <c r="F31" s="123">
        <f>ROUND(SUM(BH84:BH224), 2)</f>
        <v>0</v>
      </c>
      <c r="G31" s="40"/>
      <c r="H31" s="40"/>
      <c r="I31" s="124">
        <v>0.15</v>
      </c>
      <c r="J31" s="123">
        <v>0</v>
      </c>
      <c r="K31" s="43"/>
    </row>
    <row r="32" spans="2:11" s="1" customFormat="1" ht="14.4" hidden="1" customHeight="1">
      <c r="B32" s="39"/>
      <c r="C32" s="40"/>
      <c r="D32" s="40"/>
      <c r="E32" s="47" t="s">
        <v>46</v>
      </c>
      <c r="F32" s="123">
        <f>ROUND(SUM(BI84:BI224), 2)</f>
        <v>0</v>
      </c>
      <c r="G32" s="40"/>
      <c r="H32" s="40"/>
      <c r="I32" s="124">
        <v>0</v>
      </c>
      <c r="J32" s="123">
        <v>0</v>
      </c>
      <c r="K32" s="43"/>
    </row>
    <row r="33" spans="2:11" s="1" customFormat="1" ht="6.9" customHeight="1">
      <c r="B33" s="39"/>
      <c r="C33" s="40"/>
      <c r="D33" s="40"/>
      <c r="E33" s="40"/>
      <c r="F33" s="40"/>
      <c r="G33" s="40"/>
      <c r="H33" s="40"/>
      <c r="I33" s="111"/>
      <c r="J33" s="40"/>
      <c r="K33" s="43"/>
    </row>
    <row r="34" spans="2:11" s="1" customFormat="1" ht="25.35" customHeight="1">
      <c r="B34" s="39"/>
      <c r="C34" s="125"/>
      <c r="D34" s="126" t="s">
        <v>47</v>
      </c>
      <c r="E34" s="77"/>
      <c r="F34" s="77"/>
      <c r="G34" s="127" t="s">
        <v>48</v>
      </c>
      <c r="H34" s="128" t="s">
        <v>49</v>
      </c>
      <c r="I34" s="129"/>
      <c r="J34" s="130">
        <f>SUM(J25:J32)</f>
        <v>0</v>
      </c>
      <c r="K34" s="131"/>
    </row>
    <row r="35" spans="2:11" s="1" customFormat="1" ht="14.4" customHeight="1">
      <c r="B35" s="54"/>
      <c r="C35" s="55"/>
      <c r="D35" s="55"/>
      <c r="E35" s="55"/>
      <c r="F35" s="55"/>
      <c r="G35" s="55"/>
      <c r="H35" s="55"/>
      <c r="I35" s="132"/>
      <c r="J35" s="55"/>
      <c r="K35" s="56"/>
    </row>
    <row r="39" spans="2:11" s="1" customFormat="1" ht="6.9" customHeight="1">
      <c r="B39" s="133"/>
      <c r="C39" s="134"/>
      <c r="D39" s="134"/>
      <c r="E39" s="134"/>
      <c r="F39" s="134"/>
      <c r="G39" s="134"/>
      <c r="H39" s="134"/>
      <c r="I39" s="135"/>
      <c r="J39" s="134"/>
      <c r="K39" s="136"/>
    </row>
    <row r="40" spans="2:11" s="1" customFormat="1" ht="36.9" customHeight="1">
      <c r="B40" s="39"/>
      <c r="C40" s="28" t="s">
        <v>85</v>
      </c>
      <c r="D40" s="40"/>
      <c r="E40" s="40"/>
      <c r="F40" s="40"/>
      <c r="G40" s="40"/>
      <c r="H40" s="40"/>
      <c r="I40" s="111"/>
      <c r="J40" s="40"/>
      <c r="K40" s="43"/>
    </row>
    <row r="41" spans="2:11" s="1" customFormat="1" ht="6.9" customHeight="1">
      <c r="B41" s="39"/>
      <c r="C41" s="40"/>
      <c r="D41" s="40"/>
      <c r="E41" s="40"/>
      <c r="F41" s="40"/>
      <c r="G41" s="40"/>
      <c r="H41" s="40"/>
      <c r="I41" s="111"/>
      <c r="J41" s="40"/>
      <c r="K41" s="43"/>
    </row>
    <row r="42" spans="2:11" s="1" customFormat="1" ht="14.4" customHeight="1">
      <c r="B42" s="39"/>
      <c r="C42" s="35" t="s">
        <v>18</v>
      </c>
      <c r="D42" s="40"/>
      <c r="E42" s="40"/>
      <c r="F42" s="40"/>
      <c r="G42" s="40"/>
      <c r="H42" s="40"/>
      <c r="I42" s="111"/>
      <c r="J42" s="40"/>
      <c r="K42" s="43"/>
    </row>
    <row r="43" spans="2:11" s="1" customFormat="1" ht="22.2" customHeight="1">
      <c r="B43" s="39"/>
      <c r="C43" s="40"/>
      <c r="D43" s="40"/>
      <c r="E43" s="359" t="str">
        <f>E7</f>
        <v>Kolumbárium</v>
      </c>
      <c r="F43" s="360"/>
      <c r="G43" s="360"/>
      <c r="H43" s="360"/>
      <c r="I43" s="111"/>
      <c r="J43" s="40"/>
      <c r="K43" s="43"/>
    </row>
    <row r="44" spans="2:11" s="1" customFormat="1" ht="6.9" customHeight="1">
      <c r="B44" s="39"/>
      <c r="C44" s="40"/>
      <c r="D44" s="40"/>
      <c r="E44" s="40"/>
      <c r="F44" s="40"/>
      <c r="G44" s="40"/>
      <c r="H44" s="40"/>
      <c r="I44" s="111"/>
      <c r="J44" s="40"/>
      <c r="K44" s="43"/>
    </row>
    <row r="45" spans="2:11" s="1" customFormat="1" ht="18" customHeight="1">
      <c r="B45" s="39"/>
      <c r="C45" s="35" t="s">
        <v>23</v>
      </c>
      <c r="D45" s="40"/>
      <c r="E45" s="40"/>
      <c r="F45" s="33" t="str">
        <f>F10</f>
        <v>Česká Lípa</v>
      </c>
      <c r="G45" s="40"/>
      <c r="H45" s="40"/>
      <c r="I45" s="112" t="s">
        <v>25</v>
      </c>
      <c r="J45" s="113" t="str">
        <f>IF(J10="","",J10)</f>
        <v>27. 6. 2017</v>
      </c>
      <c r="K45" s="43"/>
    </row>
    <row r="46" spans="2:11" s="1" customFormat="1" ht="6.9" customHeight="1">
      <c r="B46" s="39"/>
      <c r="C46" s="40"/>
      <c r="D46" s="40"/>
      <c r="E46" s="40"/>
      <c r="F46" s="40"/>
      <c r="G46" s="40"/>
      <c r="H46" s="40"/>
      <c r="I46" s="111"/>
      <c r="J46" s="40"/>
      <c r="K46" s="43"/>
    </row>
    <row r="47" spans="2:11" s="1" customFormat="1" ht="13.2">
      <c r="B47" s="39"/>
      <c r="C47" s="35" t="s">
        <v>27</v>
      </c>
      <c r="D47" s="40"/>
      <c r="E47" s="40"/>
      <c r="F47" s="33" t="str">
        <f>E13</f>
        <v>Město Č. Lípa</v>
      </c>
      <c r="G47" s="40"/>
      <c r="H47" s="40"/>
      <c r="I47" s="112" t="s">
        <v>33</v>
      </c>
      <c r="J47" s="33" t="str">
        <f>E19</f>
        <v>Ing. Arch. Pavljuk</v>
      </c>
      <c r="K47" s="43"/>
    </row>
    <row r="48" spans="2:11" s="1" customFormat="1" ht="14.4" customHeight="1">
      <c r="B48" s="39"/>
      <c r="C48" s="35" t="s">
        <v>31</v>
      </c>
      <c r="D48" s="40"/>
      <c r="E48" s="40"/>
      <c r="F48" s="33" t="str">
        <f>IF(E16="","",E16)</f>
        <v/>
      </c>
      <c r="G48" s="40"/>
      <c r="H48" s="40"/>
      <c r="I48" s="111"/>
      <c r="J48" s="40"/>
      <c r="K48" s="43"/>
    </row>
    <row r="49" spans="2:47" s="1" customFormat="1" ht="10.35" customHeight="1">
      <c r="B49" s="39"/>
      <c r="C49" s="40"/>
      <c r="D49" s="40"/>
      <c r="E49" s="40"/>
      <c r="F49" s="40"/>
      <c r="G49" s="40"/>
      <c r="H49" s="40"/>
      <c r="I49" s="111"/>
      <c r="J49" s="40"/>
      <c r="K49" s="43"/>
    </row>
    <row r="50" spans="2:47" s="1" customFormat="1" ht="29.25" customHeight="1">
      <c r="B50" s="39"/>
      <c r="C50" s="137" t="s">
        <v>86</v>
      </c>
      <c r="D50" s="125"/>
      <c r="E50" s="125"/>
      <c r="F50" s="125"/>
      <c r="G50" s="125"/>
      <c r="H50" s="125"/>
      <c r="I50" s="138"/>
      <c r="J50" s="139" t="s">
        <v>87</v>
      </c>
      <c r="K50" s="140"/>
    </row>
    <row r="51" spans="2:47" s="1" customFormat="1" ht="10.35" customHeight="1">
      <c r="B51" s="39"/>
      <c r="C51" s="40"/>
      <c r="D51" s="40"/>
      <c r="E51" s="40"/>
      <c r="F51" s="40"/>
      <c r="G51" s="40"/>
      <c r="H51" s="40"/>
      <c r="I51" s="111"/>
      <c r="J51" s="40"/>
      <c r="K51" s="43"/>
    </row>
    <row r="52" spans="2:47" s="1" customFormat="1" ht="29.25" customHeight="1">
      <c r="B52" s="39"/>
      <c r="C52" s="141" t="s">
        <v>88</v>
      </c>
      <c r="D52" s="40"/>
      <c r="E52" s="40"/>
      <c r="F52" s="40"/>
      <c r="G52" s="40"/>
      <c r="H52" s="40"/>
      <c r="I52" s="111"/>
      <c r="J52" s="121">
        <f>J84</f>
        <v>0</v>
      </c>
      <c r="K52" s="43"/>
      <c r="AU52" s="22" t="s">
        <v>89</v>
      </c>
    </row>
    <row r="53" spans="2:47" s="7" customFormat="1" ht="24.9" customHeight="1">
      <c r="B53" s="142"/>
      <c r="C53" s="143"/>
      <c r="D53" s="144" t="s">
        <v>90</v>
      </c>
      <c r="E53" s="145"/>
      <c r="F53" s="145"/>
      <c r="G53" s="145"/>
      <c r="H53" s="145"/>
      <c r="I53" s="146"/>
      <c r="J53" s="147">
        <f>J85</f>
        <v>0</v>
      </c>
      <c r="K53" s="148"/>
    </row>
    <row r="54" spans="2:47" s="8" customFormat="1" ht="19.95" customHeight="1">
      <c r="B54" s="149"/>
      <c r="C54" s="150"/>
      <c r="D54" s="151" t="s">
        <v>91</v>
      </c>
      <c r="E54" s="152"/>
      <c r="F54" s="152"/>
      <c r="G54" s="152"/>
      <c r="H54" s="152"/>
      <c r="I54" s="153"/>
      <c r="J54" s="154">
        <f>J86</f>
        <v>0</v>
      </c>
      <c r="K54" s="155"/>
    </row>
    <row r="55" spans="2:47" s="8" customFormat="1" ht="19.95" customHeight="1">
      <c r="B55" s="149"/>
      <c r="C55" s="150"/>
      <c r="D55" s="151" t="s">
        <v>92</v>
      </c>
      <c r="E55" s="152"/>
      <c r="F55" s="152"/>
      <c r="G55" s="152"/>
      <c r="H55" s="152"/>
      <c r="I55" s="153"/>
      <c r="J55" s="154">
        <f>J116</f>
        <v>0</v>
      </c>
      <c r="K55" s="155"/>
    </row>
    <row r="56" spans="2:47" s="8" customFormat="1" ht="19.95" customHeight="1">
      <c r="B56" s="149"/>
      <c r="C56" s="150"/>
      <c r="D56" s="151" t="s">
        <v>93</v>
      </c>
      <c r="E56" s="152"/>
      <c r="F56" s="152"/>
      <c r="G56" s="152"/>
      <c r="H56" s="152"/>
      <c r="I56" s="153"/>
      <c r="J56" s="154">
        <f>J146</f>
        <v>0</v>
      </c>
      <c r="K56" s="155"/>
    </row>
    <row r="57" spans="2:47" s="8" customFormat="1" ht="19.95" customHeight="1">
      <c r="B57" s="149"/>
      <c r="C57" s="150"/>
      <c r="D57" s="151" t="s">
        <v>94</v>
      </c>
      <c r="E57" s="152"/>
      <c r="F57" s="152"/>
      <c r="G57" s="152"/>
      <c r="H57" s="152"/>
      <c r="I57" s="153"/>
      <c r="J57" s="154">
        <f>J170</f>
        <v>0</v>
      </c>
      <c r="K57" s="155"/>
    </row>
    <row r="58" spans="2:47" s="8" customFormat="1" ht="19.95" customHeight="1">
      <c r="B58" s="149"/>
      <c r="C58" s="150"/>
      <c r="D58" s="151" t="s">
        <v>95</v>
      </c>
      <c r="E58" s="152"/>
      <c r="F58" s="152"/>
      <c r="G58" s="152"/>
      <c r="H58" s="152"/>
      <c r="I58" s="153"/>
      <c r="J58" s="154">
        <f>J173</f>
        <v>0</v>
      </c>
      <c r="K58" s="155"/>
    </row>
    <row r="59" spans="2:47" s="8" customFormat="1" ht="19.95" customHeight="1">
      <c r="B59" s="149"/>
      <c r="C59" s="150"/>
      <c r="D59" s="151" t="s">
        <v>96</v>
      </c>
      <c r="E59" s="152"/>
      <c r="F59" s="152"/>
      <c r="G59" s="152"/>
      <c r="H59" s="152"/>
      <c r="I59" s="153"/>
      <c r="J59" s="154">
        <f>J183</f>
        <v>0</v>
      </c>
      <c r="K59" s="155"/>
    </row>
    <row r="60" spans="2:47" s="8" customFormat="1" ht="19.95" customHeight="1">
      <c r="B60" s="149"/>
      <c r="C60" s="150"/>
      <c r="D60" s="151" t="s">
        <v>97</v>
      </c>
      <c r="E60" s="152"/>
      <c r="F60" s="152"/>
      <c r="G60" s="152"/>
      <c r="H60" s="152"/>
      <c r="I60" s="153"/>
      <c r="J60" s="154">
        <f>J188</f>
        <v>0</v>
      </c>
      <c r="K60" s="155"/>
    </row>
    <row r="61" spans="2:47" s="7" customFormat="1" ht="24.9" customHeight="1">
      <c r="B61" s="142"/>
      <c r="C61" s="143"/>
      <c r="D61" s="144" t="s">
        <v>98</v>
      </c>
      <c r="E61" s="145"/>
      <c r="F61" s="145"/>
      <c r="G61" s="145"/>
      <c r="H61" s="145"/>
      <c r="I61" s="146"/>
      <c r="J61" s="147">
        <f>J191</f>
        <v>0</v>
      </c>
      <c r="K61" s="148"/>
    </row>
    <row r="62" spans="2:47" s="8" customFormat="1" ht="19.95" customHeight="1">
      <c r="B62" s="149"/>
      <c r="C62" s="150"/>
      <c r="D62" s="151" t="s">
        <v>99</v>
      </c>
      <c r="E62" s="152"/>
      <c r="F62" s="152"/>
      <c r="G62" s="152"/>
      <c r="H62" s="152"/>
      <c r="I62" s="153"/>
      <c r="J62" s="154">
        <f>J192</f>
        <v>0</v>
      </c>
      <c r="K62" s="155"/>
    </row>
    <row r="63" spans="2:47" s="8" customFormat="1" ht="19.95" customHeight="1">
      <c r="B63" s="149"/>
      <c r="C63" s="150"/>
      <c r="D63" s="151" t="s">
        <v>100</v>
      </c>
      <c r="E63" s="152"/>
      <c r="F63" s="152"/>
      <c r="G63" s="152"/>
      <c r="H63" s="152"/>
      <c r="I63" s="153"/>
      <c r="J63" s="154">
        <f>J209</f>
        <v>0</v>
      </c>
      <c r="K63" s="155"/>
    </row>
    <row r="64" spans="2:47" s="7" customFormat="1" ht="24.9" customHeight="1">
      <c r="B64" s="142"/>
      <c r="C64" s="143"/>
      <c r="D64" s="144" t="s">
        <v>101</v>
      </c>
      <c r="E64" s="145"/>
      <c r="F64" s="145"/>
      <c r="G64" s="145"/>
      <c r="H64" s="145"/>
      <c r="I64" s="146"/>
      <c r="J64" s="147">
        <f>J217</f>
        <v>0</v>
      </c>
      <c r="K64" s="148"/>
    </row>
    <row r="65" spans="2:12" s="8" customFormat="1" ht="19.95" customHeight="1">
      <c r="B65" s="149"/>
      <c r="C65" s="150"/>
      <c r="D65" s="151" t="s">
        <v>102</v>
      </c>
      <c r="E65" s="152"/>
      <c r="F65" s="152"/>
      <c r="G65" s="152"/>
      <c r="H65" s="152"/>
      <c r="I65" s="153"/>
      <c r="J65" s="154">
        <f>J218</f>
        <v>0</v>
      </c>
      <c r="K65" s="155"/>
    </row>
    <row r="66" spans="2:12" s="8" customFormat="1" ht="19.95" customHeight="1">
      <c r="B66" s="149"/>
      <c r="C66" s="150"/>
      <c r="D66" s="151" t="s">
        <v>103</v>
      </c>
      <c r="E66" s="152"/>
      <c r="F66" s="152"/>
      <c r="G66" s="152"/>
      <c r="H66" s="152"/>
      <c r="I66" s="153"/>
      <c r="J66" s="154">
        <f>J222</f>
        <v>0</v>
      </c>
      <c r="K66" s="155"/>
    </row>
    <row r="67" spans="2:12" s="1" customFormat="1" ht="21.75" customHeight="1">
      <c r="B67" s="39"/>
      <c r="C67" s="40"/>
      <c r="D67" s="40"/>
      <c r="E67" s="40"/>
      <c r="F67" s="40"/>
      <c r="G67" s="40"/>
      <c r="H67" s="40"/>
      <c r="I67" s="111"/>
      <c r="J67" s="40"/>
      <c r="K67" s="43"/>
    </row>
    <row r="68" spans="2:12" s="1" customFormat="1" ht="6.9" customHeight="1">
      <c r="B68" s="54"/>
      <c r="C68" s="55"/>
      <c r="D68" s="55"/>
      <c r="E68" s="55"/>
      <c r="F68" s="55"/>
      <c r="G68" s="55"/>
      <c r="H68" s="55"/>
      <c r="I68" s="132"/>
      <c r="J68" s="55"/>
      <c r="K68" s="56"/>
    </row>
    <row r="72" spans="2:12" s="1" customFormat="1" ht="6.9" customHeight="1">
      <c r="B72" s="57"/>
      <c r="C72" s="58"/>
      <c r="D72" s="58"/>
      <c r="E72" s="58"/>
      <c r="F72" s="58"/>
      <c r="G72" s="58"/>
      <c r="H72" s="58"/>
      <c r="I72" s="135"/>
      <c r="J72" s="58"/>
      <c r="K72" s="58"/>
      <c r="L72" s="59"/>
    </row>
    <row r="73" spans="2:12" s="1" customFormat="1" ht="36.9" customHeight="1">
      <c r="B73" s="39"/>
      <c r="C73" s="60" t="s">
        <v>104</v>
      </c>
      <c r="D73" s="61"/>
      <c r="E73" s="61"/>
      <c r="F73" s="61"/>
      <c r="G73" s="61"/>
      <c r="H73" s="61"/>
      <c r="I73" s="156"/>
      <c r="J73" s="61"/>
      <c r="K73" s="61"/>
      <c r="L73" s="59"/>
    </row>
    <row r="74" spans="2:12" s="1" customFormat="1" ht="6.9" customHeight="1">
      <c r="B74" s="39"/>
      <c r="C74" s="61"/>
      <c r="D74" s="61"/>
      <c r="E74" s="61"/>
      <c r="F74" s="61"/>
      <c r="G74" s="61"/>
      <c r="H74" s="61"/>
      <c r="I74" s="156"/>
      <c r="J74" s="61"/>
      <c r="K74" s="61"/>
      <c r="L74" s="59"/>
    </row>
    <row r="75" spans="2:12" s="1" customFormat="1" ht="14.4" customHeight="1">
      <c r="B75" s="39"/>
      <c r="C75" s="63" t="s">
        <v>18</v>
      </c>
      <c r="D75" s="61"/>
      <c r="E75" s="61"/>
      <c r="F75" s="61"/>
      <c r="G75" s="61"/>
      <c r="H75" s="61"/>
      <c r="I75" s="156"/>
      <c r="J75" s="61"/>
      <c r="K75" s="61"/>
      <c r="L75" s="59"/>
    </row>
    <row r="76" spans="2:12" s="1" customFormat="1" ht="22.2" customHeight="1">
      <c r="B76" s="39"/>
      <c r="C76" s="61"/>
      <c r="D76" s="61"/>
      <c r="E76" s="339" t="str">
        <f>E7</f>
        <v>Kolumbárium</v>
      </c>
      <c r="F76" s="361"/>
      <c r="G76" s="361"/>
      <c r="H76" s="361"/>
      <c r="I76" s="156"/>
      <c r="J76" s="61"/>
      <c r="K76" s="61"/>
      <c r="L76" s="59"/>
    </row>
    <row r="77" spans="2:12" s="1" customFormat="1" ht="6.9" customHeight="1">
      <c r="B77" s="39"/>
      <c r="C77" s="61"/>
      <c r="D77" s="61"/>
      <c r="E77" s="61"/>
      <c r="F77" s="61"/>
      <c r="G77" s="61"/>
      <c r="H77" s="61"/>
      <c r="I77" s="156"/>
      <c r="J77" s="61"/>
      <c r="K77" s="61"/>
      <c r="L77" s="59"/>
    </row>
    <row r="78" spans="2:12" s="1" customFormat="1" ht="18" customHeight="1">
      <c r="B78" s="39"/>
      <c r="C78" s="63" t="s">
        <v>23</v>
      </c>
      <c r="D78" s="61"/>
      <c r="E78" s="61"/>
      <c r="F78" s="157" t="str">
        <f>F10</f>
        <v>Česká Lípa</v>
      </c>
      <c r="G78" s="61"/>
      <c r="H78" s="61"/>
      <c r="I78" s="158" t="s">
        <v>25</v>
      </c>
      <c r="J78" s="71" t="str">
        <f>IF(J10="","",J10)</f>
        <v>27. 6. 2017</v>
      </c>
      <c r="K78" s="61"/>
      <c r="L78" s="59"/>
    </row>
    <row r="79" spans="2:12" s="1" customFormat="1" ht="6.9" customHeight="1">
      <c r="B79" s="39"/>
      <c r="C79" s="61"/>
      <c r="D79" s="61"/>
      <c r="E79" s="61"/>
      <c r="F79" s="61"/>
      <c r="G79" s="61"/>
      <c r="H79" s="61"/>
      <c r="I79" s="156"/>
      <c r="J79" s="61"/>
      <c r="K79" s="61"/>
      <c r="L79" s="59"/>
    </row>
    <row r="80" spans="2:12" s="1" customFormat="1" ht="13.2">
      <c r="B80" s="39"/>
      <c r="C80" s="63" t="s">
        <v>27</v>
      </c>
      <c r="D80" s="61"/>
      <c r="E80" s="61"/>
      <c r="F80" s="157" t="str">
        <f>E13</f>
        <v>Město Č. Lípa</v>
      </c>
      <c r="G80" s="61"/>
      <c r="H80" s="61"/>
      <c r="I80" s="158" t="s">
        <v>33</v>
      </c>
      <c r="J80" s="157" t="str">
        <f>E19</f>
        <v>Ing. Arch. Pavljuk</v>
      </c>
      <c r="K80" s="61"/>
      <c r="L80" s="59"/>
    </row>
    <row r="81" spans="2:65" s="1" customFormat="1" ht="14.4" customHeight="1">
      <c r="B81" s="39"/>
      <c r="C81" s="63" t="s">
        <v>31</v>
      </c>
      <c r="D81" s="61"/>
      <c r="E81" s="61"/>
      <c r="F81" s="157" t="str">
        <f>IF(E16="","",E16)</f>
        <v/>
      </c>
      <c r="G81" s="61"/>
      <c r="H81" s="61"/>
      <c r="I81" s="156"/>
      <c r="J81" s="61"/>
      <c r="K81" s="61"/>
      <c r="L81" s="59"/>
    </row>
    <row r="82" spans="2:65" s="1" customFormat="1" ht="10.35" customHeight="1">
      <c r="B82" s="39"/>
      <c r="C82" s="61"/>
      <c r="D82" s="61"/>
      <c r="E82" s="61"/>
      <c r="F82" s="61"/>
      <c r="G82" s="61"/>
      <c r="H82" s="61"/>
      <c r="I82" s="156"/>
      <c r="J82" s="61"/>
      <c r="K82" s="61"/>
      <c r="L82" s="59"/>
    </row>
    <row r="83" spans="2:65" s="9" customFormat="1" ht="29.25" customHeight="1">
      <c r="B83" s="159"/>
      <c r="C83" s="160" t="s">
        <v>105</v>
      </c>
      <c r="D83" s="161" t="s">
        <v>56</v>
      </c>
      <c r="E83" s="161" t="s">
        <v>52</v>
      </c>
      <c r="F83" s="161" t="s">
        <v>106</v>
      </c>
      <c r="G83" s="161" t="s">
        <v>107</v>
      </c>
      <c r="H83" s="161" t="s">
        <v>108</v>
      </c>
      <c r="I83" s="162" t="s">
        <v>109</v>
      </c>
      <c r="J83" s="161" t="s">
        <v>87</v>
      </c>
      <c r="K83" s="163" t="s">
        <v>110</v>
      </c>
      <c r="L83" s="164"/>
      <c r="M83" s="79" t="s">
        <v>111</v>
      </c>
      <c r="N83" s="80" t="s">
        <v>41</v>
      </c>
      <c r="O83" s="80" t="s">
        <v>112</v>
      </c>
      <c r="P83" s="80" t="s">
        <v>113</v>
      </c>
      <c r="Q83" s="80" t="s">
        <v>114</v>
      </c>
      <c r="R83" s="80" t="s">
        <v>115</v>
      </c>
      <c r="S83" s="80" t="s">
        <v>116</v>
      </c>
      <c r="T83" s="81" t="s">
        <v>117</v>
      </c>
    </row>
    <row r="84" spans="2:65" s="1" customFormat="1" ht="29.25" customHeight="1">
      <c r="B84" s="39"/>
      <c r="C84" s="85" t="s">
        <v>88</v>
      </c>
      <c r="D84" s="61"/>
      <c r="E84" s="61"/>
      <c r="F84" s="61"/>
      <c r="G84" s="61"/>
      <c r="H84" s="61"/>
      <c r="I84" s="156"/>
      <c r="J84" s="165">
        <f>BK84</f>
        <v>0</v>
      </c>
      <c r="K84" s="61"/>
      <c r="L84" s="59"/>
      <c r="M84" s="82"/>
      <c r="N84" s="83"/>
      <c r="O84" s="83"/>
      <c r="P84" s="166">
        <f>P85+P191+P217</f>
        <v>0</v>
      </c>
      <c r="Q84" s="83"/>
      <c r="R84" s="166">
        <f>R85+R191+R217</f>
        <v>237.47780661000002</v>
      </c>
      <c r="S84" s="83"/>
      <c r="T84" s="167">
        <f>T85+T191+T217</f>
        <v>0</v>
      </c>
      <c r="AT84" s="22" t="s">
        <v>70</v>
      </c>
      <c r="AU84" s="22" t="s">
        <v>89</v>
      </c>
      <c r="BK84" s="168">
        <f>BK85+BK191+BK217</f>
        <v>0</v>
      </c>
    </row>
    <row r="85" spans="2:65" s="10" customFormat="1" ht="37.35" customHeight="1">
      <c r="B85" s="169"/>
      <c r="C85" s="170"/>
      <c r="D85" s="171" t="s">
        <v>70</v>
      </c>
      <c r="E85" s="172" t="s">
        <v>118</v>
      </c>
      <c r="F85" s="172" t="s">
        <v>119</v>
      </c>
      <c r="G85" s="170"/>
      <c r="H85" s="170"/>
      <c r="I85" s="173"/>
      <c r="J85" s="174">
        <f>BK85</f>
        <v>0</v>
      </c>
      <c r="K85" s="170"/>
      <c r="L85" s="175"/>
      <c r="M85" s="176"/>
      <c r="N85" s="177"/>
      <c r="O85" s="177"/>
      <c r="P85" s="178">
        <f>P86+P116+P146+P170+P173+P183+P188</f>
        <v>0</v>
      </c>
      <c r="Q85" s="177"/>
      <c r="R85" s="178">
        <f>R86+R116+R146+R170+R173+R183+R188</f>
        <v>235.21144521000002</v>
      </c>
      <c r="S85" s="177"/>
      <c r="T85" s="179">
        <f>T86+T116+T146+T170+T173+T183+T188</f>
        <v>0</v>
      </c>
      <c r="AR85" s="180" t="s">
        <v>76</v>
      </c>
      <c r="AT85" s="181" t="s">
        <v>70</v>
      </c>
      <c r="AU85" s="181" t="s">
        <v>71</v>
      </c>
      <c r="AY85" s="180" t="s">
        <v>120</v>
      </c>
      <c r="BK85" s="182">
        <f>BK86+BK116+BK146+BK170+BK173+BK183+BK188</f>
        <v>0</v>
      </c>
    </row>
    <row r="86" spans="2:65" s="10" customFormat="1" ht="19.95" customHeight="1">
      <c r="B86" s="169"/>
      <c r="C86" s="170"/>
      <c r="D86" s="183" t="s">
        <v>70</v>
      </c>
      <c r="E86" s="184" t="s">
        <v>76</v>
      </c>
      <c r="F86" s="184" t="s">
        <v>121</v>
      </c>
      <c r="G86" s="170"/>
      <c r="H86" s="170"/>
      <c r="I86" s="173"/>
      <c r="J86" s="185">
        <f>BK86</f>
        <v>0</v>
      </c>
      <c r="K86" s="170"/>
      <c r="L86" s="175"/>
      <c r="M86" s="176"/>
      <c r="N86" s="177"/>
      <c r="O86" s="177"/>
      <c r="P86" s="178">
        <f>SUM(P87:P115)</f>
        <v>0</v>
      </c>
      <c r="Q86" s="177"/>
      <c r="R86" s="178">
        <f>SUM(R87:R115)</f>
        <v>0.91199999999999992</v>
      </c>
      <c r="S86" s="177"/>
      <c r="T86" s="179">
        <f>SUM(T87:T115)</f>
        <v>0</v>
      </c>
      <c r="AR86" s="180" t="s">
        <v>76</v>
      </c>
      <c r="AT86" s="181" t="s">
        <v>70</v>
      </c>
      <c r="AU86" s="181" t="s">
        <v>76</v>
      </c>
      <c r="AY86" s="180" t="s">
        <v>120</v>
      </c>
      <c r="BK86" s="182">
        <f>SUM(BK87:BK115)</f>
        <v>0</v>
      </c>
    </row>
    <row r="87" spans="2:65" s="1" customFormat="1" ht="28.8" customHeight="1">
      <c r="B87" s="39"/>
      <c r="C87" s="186" t="s">
        <v>76</v>
      </c>
      <c r="D87" s="186" t="s">
        <v>122</v>
      </c>
      <c r="E87" s="187" t="s">
        <v>123</v>
      </c>
      <c r="F87" s="188" t="s">
        <v>124</v>
      </c>
      <c r="G87" s="189" t="s">
        <v>125</v>
      </c>
      <c r="H87" s="190">
        <v>38.76</v>
      </c>
      <c r="I87" s="191"/>
      <c r="J87" s="192">
        <f>ROUND(I87*H87,2)</f>
        <v>0</v>
      </c>
      <c r="K87" s="188" t="s">
        <v>126</v>
      </c>
      <c r="L87" s="59"/>
      <c r="M87" s="193" t="s">
        <v>21</v>
      </c>
      <c r="N87" s="194" t="s">
        <v>42</v>
      </c>
      <c r="O87" s="40"/>
      <c r="P87" s="195">
        <f>O87*H87</f>
        <v>0</v>
      </c>
      <c r="Q87" s="195">
        <v>0</v>
      </c>
      <c r="R87" s="195">
        <f>Q87*H87</f>
        <v>0</v>
      </c>
      <c r="S87" s="195">
        <v>0</v>
      </c>
      <c r="T87" s="196">
        <f>S87*H87</f>
        <v>0</v>
      </c>
      <c r="AR87" s="22" t="s">
        <v>127</v>
      </c>
      <c r="AT87" s="22" t="s">
        <v>122</v>
      </c>
      <c r="AU87" s="22" t="s">
        <v>83</v>
      </c>
      <c r="AY87" s="22" t="s">
        <v>120</v>
      </c>
      <c r="BE87" s="197">
        <f>IF(N87="základní",J87,0)</f>
        <v>0</v>
      </c>
      <c r="BF87" s="197">
        <f>IF(N87="snížená",J87,0)</f>
        <v>0</v>
      </c>
      <c r="BG87" s="197">
        <f>IF(N87="zákl. přenesená",J87,0)</f>
        <v>0</v>
      </c>
      <c r="BH87" s="197">
        <f>IF(N87="sníž. přenesená",J87,0)</f>
        <v>0</v>
      </c>
      <c r="BI87" s="197">
        <f>IF(N87="nulová",J87,0)</f>
        <v>0</v>
      </c>
      <c r="BJ87" s="22" t="s">
        <v>76</v>
      </c>
      <c r="BK87" s="197">
        <f>ROUND(I87*H87,2)</f>
        <v>0</v>
      </c>
      <c r="BL87" s="22" t="s">
        <v>127</v>
      </c>
      <c r="BM87" s="22" t="s">
        <v>128</v>
      </c>
    </row>
    <row r="88" spans="2:65" s="1" customFormat="1" ht="108">
      <c r="B88" s="39"/>
      <c r="C88" s="61"/>
      <c r="D88" s="198" t="s">
        <v>129</v>
      </c>
      <c r="E88" s="61"/>
      <c r="F88" s="199" t="s">
        <v>130</v>
      </c>
      <c r="G88" s="61"/>
      <c r="H88" s="61"/>
      <c r="I88" s="156"/>
      <c r="J88" s="61"/>
      <c r="K88" s="61"/>
      <c r="L88" s="59"/>
      <c r="M88" s="200"/>
      <c r="N88" s="40"/>
      <c r="O88" s="40"/>
      <c r="P88" s="40"/>
      <c r="Q88" s="40"/>
      <c r="R88" s="40"/>
      <c r="S88" s="40"/>
      <c r="T88" s="76"/>
      <c r="AT88" s="22" t="s">
        <v>129</v>
      </c>
      <c r="AU88" s="22" t="s">
        <v>83</v>
      </c>
    </row>
    <row r="89" spans="2:65" s="11" customFormat="1" ht="12">
      <c r="B89" s="201"/>
      <c r="C89" s="202"/>
      <c r="D89" s="203" t="s">
        <v>131</v>
      </c>
      <c r="E89" s="204" t="s">
        <v>21</v>
      </c>
      <c r="F89" s="205" t="s">
        <v>132</v>
      </c>
      <c r="G89" s="202"/>
      <c r="H89" s="206">
        <v>38.76</v>
      </c>
      <c r="I89" s="207"/>
      <c r="J89" s="202"/>
      <c r="K89" s="202"/>
      <c r="L89" s="208"/>
      <c r="M89" s="209"/>
      <c r="N89" s="210"/>
      <c r="O89" s="210"/>
      <c r="P89" s="210"/>
      <c r="Q89" s="210"/>
      <c r="R89" s="210"/>
      <c r="S89" s="210"/>
      <c r="T89" s="211"/>
      <c r="AT89" s="212" t="s">
        <v>131</v>
      </c>
      <c r="AU89" s="212" t="s">
        <v>83</v>
      </c>
      <c r="AV89" s="11" t="s">
        <v>83</v>
      </c>
      <c r="AW89" s="11" t="s">
        <v>35</v>
      </c>
      <c r="AX89" s="11" t="s">
        <v>76</v>
      </c>
      <c r="AY89" s="212" t="s">
        <v>120</v>
      </c>
    </row>
    <row r="90" spans="2:65" s="1" customFormat="1" ht="28.8" customHeight="1">
      <c r="B90" s="39"/>
      <c r="C90" s="186" t="s">
        <v>83</v>
      </c>
      <c r="D90" s="186" t="s">
        <v>122</v>
      </c>
      <c r="E90" s="187" t="s">
        <v>133</v>
      </c>
      <c r="F90" s="188" t="s">
        <v>134</v>
      </c>
      <c r="G90" s="189" t="s">
        <v>125</v>
      </c>
      <c r="H90" s="190">
        <v>101.108</v>
      </c>
      <c r="I90" s="191"/>
      <c r="J90" s="192">
        <f>ROUND(I90*H90,2)</f>
        <v>0</v>
      </c>
      <c r="K90" s="188" t="s">
        <v>126</v>
      </c>
      <c r="L90" s="59"/>
      <c r="M90" s="193" t="s">
        <v>21</v>
      </c>
      <c r="N90" s="194" t="s">
        <v>42</v>
      </c>
      <c r="O90" s="40"/>
      <c r="P90" s="195">
        <f>O90*H90</f>
        <v>0</v>
      </c>
      <c r="Q90" s="195">
        <v>0</v>
      </c>
      <c r="R90" s="195">
        <f>Q90*H90</f>
        <v>0</v>
      </c>
      <c r="S90" s="195">
        <v>0</v>
      </c>
      <c r="T90" s="196">
        <f>S90*H90</f>
        <v>0</v>
      </c>
      <c r="AR90" s="22" t="s">
        <v>127</v>
      </c>
      <c r="AT90" s="22" t="s">
        <v>122</v>
      </c>
      <c r="AU90" s="22" t="s">
        <v>83</v>
      </c>
      <c r="AY90" s="22" t="s">
        <v>120</v>
      </c>
      <c r="BE90" s="197">
        <f>IF(N90="základní",J90,0)</f>
        <v>0</v>
      </c>
      <c r="BF90" s="197">
        <f>IF(N90="snížená",J90,0)</f>
        <v>0</v>
      </c>
      <c r="BG90" s="197">
        <f>IF(N90="zákl. přenesená",J90,0)</f>
        <v>0</v>
      </c>
      <c r="BH90" s="197">
        <f>IF(N90="sníž. přenesená",J90,0)</f>
        <v>0</v>
      </c>
      <c r="BI90" s="197">
        <f>IF(N90="nulová",J90,0)</f>
        <v>0</v>
      </c>
      <c r="BJ90" s="22" t="s">
        <v>76</v>
      </c>
      <c r="BK90" s="197">
        <f>ROUND(I90*H90,2)</f>
        <v>0</v>
      </c>
      <c r="BL90" s="22" t="s">
        <v>127</v>
      </c>
      <c r="BM90" s="22" t="s">
        <v>135</v>
      </c>
    </row>
    <row r="91" spans="2:65" s="1" customFormat="1" ht="228">
      <c r="B91" s="39"/>
      <c r="C91" s="61"/>
      <c r="D91" s="198" t="s">
        <v>129</v>
      </c>
      <c r="E91" s="61"/>
      <c r="F91" s="199" t="s">
        <v>136</v>
      </c>
      <c r="G91" s="61"/>
      <c r="H91" s="61"/>
      <c r="I91" s="156"/>
      <c r="J91" s="61"/>
      <c r="K91" s="61"/>
      <c r="L91" s="59"/>
      <c r="M91" s="200"/>
      <c r="N91" s="40"/>
      <c r="O91" s="40"/>
      <c r="P91" s="40"/>
      <c r="Q91" s="40"/>
      <c r="R91" s="40"/>
      <c r="S91" s="40"/>
      <c r="T91" s="76"/>
      <c r="AT91" s="22" t="s">
        <v>129</v>
      </c>
      <c r="AU91" s="22" t="s">
        <v>83</v>
      </c>
    </row>
    <row r="92" spans="2:65" s="11" customFormat="1" ht="12">
      <c r="B92" s="201"/>
      <c r="C92" s="202"/>
      <c r="D92" s="203" t="s">
        <v>131</v>
      </c>
      <c r="E92" s="204" t="s">
        <v>21</v>
      </c>
      <c r="F92" s="205" t="s">
        <v>137</v>
      </c>
      <c r="G92" s="202"/>
      <c r="H92" s="206">
        <v>101.108</v>
      </c>
      <c r="I92" s="207"/>
      <c r="J92" s="202"/>
      <c r="K92" s="202"/>
      <c r="L92" s="208"/>
      <c r="M92" s="209"/>
      <c r="N92" s="210"/>
      <c r="O92" s="210"/>
      <c r="P92" s="210"/>
      <c r="Q92" s="210"/>
      <c r="R92" s="210"/>
      <c r="S92" s="210"/>
      <c r="T92" s="211"/>
      <c r="AT92" s="212" t="s">
        <v>131</v>
      </c>
      <c r="AU92" s="212" t="s">
        <v>83</v>
      </c>
      <c r="AV92" s="11" t="s">
        <v>83</v>
      </c>
      <c r="AW92" s="11" t="s">
        <v>35</v>
      </c>
      <c r="AX92" s="11" t="s">
        <v>76</v>
      </c>
      <c r="AY92" s="212" t="s">
        <v>120</v>
      </c>
    </row>
    <row r="93" spans="2:65" s="1" customFormat="1" ht="40.200000000000003" customHeight="1">
      <c r="B93" s="39"/>
      <c r="C93" s="186" t="s">
        <v>138</v>
      </c>
      <c r="D93" s="186" t="s">
        <v>122</v>
      </c>
      <c r="E93" s="187" t="s">
        <v>139</v>
      </c>
      <c r="F93" s="188" t="s">
        <v>140</v>
      </c>
      <c r="G93" s="189" t="s">
        <v>125</v>
      </c>
      <c r="H93" s="190">
        <v>2.8</v>
      </c>
      <c r="I93" s="191"/>
      <c r="J93" s="192">
        <f>ROUND(I93*H93,2)</f>
        <v>0</v>
      </c>
      <c r="K93" s="188" t="s">
        <v>126</v>
      </c>
      <c r="L93" s="59"/>
      <c r="M93" s="193" t="s">
        <v>21</v>
      </c>
      <c r="N93" s="194" t="s">
        <v>42</v>
      </c>
      <c r="O93" s="40"/>
      <c r="P93" s="195">
        <f>O93*H93</f>
        <v>0</v>
      </c>
      <c r="Q93" s="195">
        <v>0</v>
      </c>
      <c r="R93" s="195">
        <f>Q93*H93</f>
        <v>0</v>
      </c>
      <c r="S93" s="195">
        <v>0</v>
      </c>
      <c r="T93" s="196">
        <f>S93*H93</f>
        <v>0</v>
      </c>
      <c r="AR93" s="22" t="s">
        <v>127</v>
      </c>
      <c r="AT93" s="22" t="s">
        <v>122</v>
      </c>
      <c r="AU93" s="22" t="s">
        <v>83</v>
      </c>
      <c r="AY93" s="22" t="s">
        <v>120</v>
      </c>
      <c r="BE93" s="197">
        <f>IF(N93="základní",J93,0)</f>
        <v>0</v>
      </c>
      <c r="BF93" s="197">
        <f>IF(N93="snížená",J93,0)</f>
        <v>0</v>
      </c>
      <c r="BG93" s="197">
        <f>IF(N93="zákl. přenesená",J93,0)</f>
        <v>0</v>
      </c>
      <c r="BH93" s="197">
        <f>IF(N93="sníž. přenesená",J93,0)</f>
        <v>0</v>
      </c>
      <c r="BI93" s="197">
        <f>IF(N93="nulová",J93,0)</f>
        <v>0</v>
      </c>
      <c r="BJ93" s="22" t="s">
        <v>76</v>
      </c>
      <c r="BK93" s="197">
        <f>ROUND(I93*H93,2)</f>
        <v>0</v>
      </c>
      <c r="BL93" s="22" t="s">
        <v>127</v>
      </c>
      <c r="BM93" s="22" t="s">
        <v>141</v>
      </c>
    </row>
    <row r="94" spans="2:65" s="1" customFormat="1" ht="60">
      <c r="B94" s="39"/>
      <c r="C94" s="61"/>
      <c r="D94" s="198" t="s">
        <v>129</v>
      </c>
      <c r="E94" s="61"/>
      <c r="F94" s="199" t="s">
        <v>142</v>
      </c>
      <c r="G94" s="61"/>
      <c r="H94" s="61"/>
      <c r="I94" s="156"/>
      <c r="J94" s="61"/>
      <c r="K94" s="61"/>
      <c r="L94" s="59"/>
      <c r="M94" s="200"/>
      <c r="N94" s="40"/>
      <c r="O94" s="40"/>
      <c r="P94" s="40"/>
      <c r="Q94" s="40"/>
      <c r="R94" s="40"/>
      <c r="S94" s="40"/>
      <c r="T94" s="76"/>
      <c r="AT94" s="22" t="s">
        <v>129</v>
      </c>
      <c r="AU94" s="22" t="s">
        <v>83</v>
      </c>
    </row>
    <row r="95" spans="2:65" s="11" customFormat="1" ht="12">
      <c r="B95" s="201"/>
      <c r="C95" s="202"/>
      <c r="D95" s="203" t="s">
        <v>131</v>
      </c>
      <c r="E95" s="204" t="s">
        <v>21</v>
      </c>
      <c r="F95" s="205" t="s">
        <v>143</v>
      </c>
      <c r="G95" s="202"/>
      <c r="H95" s="206">
        <v>2.8</v>
      </c>
      <c r="I95" s="207"/>
      <c r="J95" s="202"/>
      <c r="K95" s="202"/>
      <c r="L95" s="208"/>
      <c r="M95" s="209"/>
      <c r="N95" s="210"/>
      <c r="O95" s="210"/>
      <c r="P95" s="210"/>
      <c r="Q95" s="210"/>
      <c r="R95" s="210"/>
      <c r="S95" s="210"/>
      <c r="T95" s="211"/>
      <c r="AT95" s="212" t="s">
        <v>131</v>
      </c>
      <c r="AU95" s="212" t="s">
        <v>83</v>
      </c>
      <c r="AV95" s="11" t="s">
        <v>83</v>
      </c>
      <c r="AW95" s="11" t="s">
        <v>35</v>
      </c>
      <c r="AX95" s="11" t="s">
        <v>76</v>
      </c>
      <c r="AY95" s="212" t="s">
        <v>120</v>
      </c>
    </row>
    <row r="96" spans="2:65" s="1" customFormat="1" ht="40.200000000000003" customHeight="1">
      <c r="B96" s="39"/>
      <c r="C96" s="186" t="s">
        <v>127</v>
      </c>
      <c r="D96" s="186" t="s">
        <v>122</v>
      </c>
      <c r="E96" s="187" t="s">
        <v>144</v>
      </c>
      <c r="F96" s="188" t="s">
        <v>145</v>
      </c>
      <c r="G96" s="189" t="s">
        <v>125</v>
      </c>
      <c r="H96" s="190">
        <v>99.619</v>
      </c>
      <c r="I96" s="191"/>
      <c r="J96" s="192">
        <f>ROUND(I96*H96,2)</f>
        <v>0</v>
      </c>
      <c r="K96" s="188" t="s">
        <v>126</v>
      </c>
      <c r="L96" s="59"/>
      <c r="M96" s="193" t="s">
        <v>21</v>
      </c>
      <c r="N96" s="194" t="s">
        <v>42</v>
      </c>
      <c r="O96" s="40"/>
      <c r="P96" s="195">
        <f>O96*H96</f>
        <v>0</v>
      </c>
      <c r="Q96" s="195">
        <v>0</v>
      </c>
      <c r="R96" s="195">
        <f>Q96*H96</f>
        <v>0</v>
      </c>
      <c r="S96" s="195">
        <v>0</v>
      </c>
      <c r="T96" s="196">
        <f>S96*H96</f>
        <v>0</v>
      </c>
      <c r="AR96" s="22" t="s">
        <v>127</v>
      </c>
      <c r="AT96" s="22" t="s">
        <v>122</v>
      </c>
      <c r="AU96" s="22" t="s">
        <v>83</v>
      </c>
      <c r="AY96" s="22" t="s">
        <v>120</v>
      </c>
      <c r="BE96" s="197">
        <f>IF(N96="základní",J96,0)</f>
        <v>0</v>
      </c>
      <c r="BF96" s="197">
        <f>IF(N96="snížená",J96,0)</f>
        <v>0</v>
      </c>
      <c r="BG96" s="197">
        <f>IF(N96="zákl. přenesená",J96,0)</f>
        <v>0</v>
      </c>
      <c r="BH96" s="197">
        <f>IF(N96="sníž. přenesená",J96,0)</f>
        <v>0</v>
      </c>
      <c r="BI96" s="197">
        <f>IF(N96="nulová",J96,0)</f>
        <v>0</v>
      </c>
      <c r="BJ96" s="22" t="s">
        <v>76</v>
      </c>
      <c r="BK96" s="197">
        <f>ROUND(I96*H96,2)</f>
        <v>0</v>
      </c>
      <c r="BL96" s="22" t="s">
        <v>127</v>
      </c>
      <c r="BM96" s="22" t="s">
        <v>146</v>
      </c>
    </row>
    <row r="97" spans="2:65" s="1" customFormat="1" ht="216">
      <c r="B97" s="39"/>
      <c r="C97" s="61"/>
      <c r="D97" s="198" t="s">
        <v>129</v>
      </c>
      <c r="E97" s="61"/>
      <c r="F97" s="199" t="s">
        <v>147</v>
      </c>
      <c r="G97" s="61"/>
      <c r="H97" s="61"/>
      <c r="I97" s="156"/>
      <c r="J97" s="61"/>
      <c r="K97" s="61"/>
      <c r="L97" s="59"/>
      <c r="M97" s="200"/>
      <c r="N97" s="40"/>
      <c r="O97" s="40"/>
      <c r="P97" s="40"/>
      <c r="Q97" s="40"/>
      <c r="R97" s="40"/>
      <c r="S97" s="40"/>
      <c r="T97" s="76"/>
      <c r="AT97" s="22" t="s">
        <v>129</v>
      </c>
      <c r="AU97" s="22" t="s">
        <v>83</v>
      </c>
    </row>
    <row r="98" spans="2:65" s="11" customFormat="1" ht="12">
      <c r="B98" s="201"/>
      <c r="C98" s="202"/>
      <c r="D98" s="203" t="s">
        <v>131</v>
      </c>
      <c r="E98" s="204" t="s">
        <v>21</v>
      </c>
      <c r="F98" s="205" t="s">
        <v>148</v>
      </c>
      <c r="G98" s="202"/>
      <c r="H98" s="206">
        <v>99.619</v>
      </c>
      <c r="I98" s="207"/>
      <c r="J98" s="202"/>
      <c r="K98" s="202"/>
      <c r="L98" s="208"/>
      <c r="M98" s="209"/>
      <c r="N98" s="210"/>
      <c r="O98" s="210"/>
      <c r="P98" s="210"/>
      <c r="Q98" s="210"/>
      <c r="R98" s="210"/>
      <c r="S98" s="210"/>
      <c r="T98" s="211"/>
      <c r="AT98" s="212" t="s">
        <v>131</v>
      </c>
      <c r="AU98" s="212" t="s">
        <v>83</v>
      </c>
      <c r="AV98" s="11" t="s">
        <v>83</v>
      </c>
      <c r="AW98" s="11" t="s">
        <v>35</v>
      </c>
      <c r="AX98" s="11" t="s">
        <v>76</v>
      </c>
      <c r="AY98" s="212" t="s">
        <v>120</v>
      </c>
    </row>
    <row r="99" spans="2:65" s="1" customFormat="1" ht="51.6" customHeight="1">
      <c r="B99" s="39"/>
      <c r="C99" s="186" t="s">
        <v>149</v>
      </c>
      <c r="D99" s="186" t="s">
        <v>122</v>
      </c>
      <c r="E99" s="187" t="s">
        <v>150</v>
      </c>
      <c r="F99" s="188" t="s">
        <v>151</v>
      </c>
      <c r="G99" s="189" t="s">
        <v>125</v>
      </c>
      <c r="H99" s="190">
        <v>25</v>
      </c>
      <c r="I99" s="191"/>
      <c r="J99" s="192">
        <f>ROUND(I99*H99,2)</f>
        <v>0</v>
      </c>
      <c r="K99" s="188" t="s">
        <v>126</v>
      </c>
      <c r="L99" s="59"/>
      <c r="M99" s="193" t="s">
        <v>21</v>
      </c>
      <c r="N99" s="194" t="s">
        <v>42</v>
      </c>
      <c r="O99" s="40"/>
      <c r="P99" s="195">
        <f>O99*H99</f>
        <v>0</v>
      </c>
      <c r="Q99" s="195">
        <v>0</v>
      </c>
      <c r="R99" s="195">
        <f>Q99*H99</f>
        <v>0</v>
      </c>
      <c r="S99" s="195">
        <v>0</v>
      </c>
      <c r="T99" s="196">
        <f>S99*H99</f>
        <v>0</v>
      </c>
      <c r="AR99" s="22" t="s">
        <v>127</v>
      </c>
      <c r="AT99" s="22" t="s">
        <v>122</v>
      </c>
      <c r="AU99" s="22" t="s">
        <v>83</v>
      </c>
      <c r="AY99" s="22" t="s">
        <v>120</v>
      </c>
      <c r="BE99" s="197">
        <f>IF(N99="základní",J99,0)</f>
        <v>0</v>
      </c>
      <c r="BF99" s="197">
        <f>IF(N99="snížená",J99,0)</f>
        <v>0</v>
      </c>
      <c r="BG99" s="197">
        <f>IF(N99="zákl. přenesená",J99,0)</f>
        <v>0</v>
      </c>
      <c r="BH99" s="197">
        <f>IF(N99="sníž. přenesená",J99,0)</f>
        <v>0</v>
      </c>
      <c r="BI99" s="197">
        <f>IF(N99="nulová",J99,0)</f>
        <v>0</v>
      </c>
      <c r="BJ99" s="22" t="s">
        <v>76</v>
      </c>
      <c r="BK99" s="197">
        <f>ROUND(I99*H99,2)</f>
        <v>0</v>
      </c>
      <c r="BL99" s="22" t="s">
        <v>127</v>
      </c>
      <c r="BM99" s="22" t="s">
        <v>152</v>
      </c>
    </row>
    <row r="100" spans="2:65" s="1" customFormat="1" ht="409.6">
      <c r="B100" s="39"/>
      <c r="C100" s="61"/>
      <c r="D100" s="198" t="s">
        <v>129</v>
      </c>
      <c r="E100" s="61"/>
      <c r="F100" s="213" t="s">
        <v>153</v>
      </c>
      <c r="G100" s="61"/>
      <c r="H100" s="61"/>
      <c r="I100" s="156"/>
      <c r="J100" s="61"/>
      <c r="K100" s="61"/>
      <c r="L100" s="59"/>
      <c r="M100" s="200"/>
      <c r="N100" s="40"/>
      <c r="O100" s="40"/>
      <c r="P100" s="40"/>
      <c r="Q100" s="40"/>
      <c r="R100" s="40"/>
      <c r="S100" s="40"/>
      <c r="T100" s="76"/>
      <c r="AT100" s="22" t="s">
        <v>129</v>
      </c>
      <c r="AU100" s="22" t="s">
        <v>83</v>
      </c>
    </row>
    <row r="101" spans="2:65" s="11" customFormat="1" ht="12">
      <c r="B101" s="201"/>
      <c r="C101" s="202"/>
      <c r="D101" s="203" t="s">
        <v>131</v>
      </c>
      <c r="E101" s="204" t="s">
        <v>21</v>
      </c>
      <c r="F101" s="205" t="s">
        <v>154</v>
      </c>
      <c r="G101" s="202"/>
      <c r="H101" s="206">
        <v>25</v>
      </c>
      <c r="I101" s="207"/>
      <c r="J101" s="202"/>
      <c r="K101" s="202"/>
      <c r="L101" s="208"/>
      <c r="M101" s="209"/>
      <c r="N101" s="210"/>
      <c r="O101" s="210"/>
      <c r="P101" s="210"/>
      <c r="Q101" s="210"/>
      <c r="R101" s="210"/>
      <c r="S101" s="210"/>
      <c r="T101" s="211"/>
      <c r="AT101" s="212" t="s">
        <v>131</v>
      </c>
      <c r="AU101" s="212" t="s">
        <v>83</v>
      </c>
      <c r="AV101" s="11" t="s">
        <v>83</v>
      </c>
      <c r="AW101" s="11" t="s">
        <v>35</v>
      </c>
      <c r="AX101" s="11" t="s">
        <v>76</v>
      </c>
      <c r="AY101" s="212" t="s">
        <v>120</v>
      </c>
    </row>
    <row r="102" spans="2:65" s="1" customFormat="1" ht="28.8" customHeight="1">
      <c r="B102" s="39"/>
      <c r="C102" s="186" t="s">
        <v>155</v>
      </c>
      <c r="D102" s="186" t="s">
        <v>122</v>
      </c>
      <c r="E102" s="187" t="s">
        <v>156</v>
      </c>
      <c r="F102" s="188" t="s">
        <v>157</v>
      </c>
      <c r="G102" s="189" t="s">
        <v>125</v>
      </c>
      <c r="H102" s="190">
        <v>43.048999999999999</v>
      </c>
      <c r="I102" s="191"/>
      <c r="J102" s="192">
        <f>ROUND(I102*H102,2)</f>
        <v>0</v>
      </c>
      <c r="K102" s="188" t="s">
        <v>126</v>
      </c>
      <c r="L102" s="59"/>
      <c r="M102" s="193" t="s">
        <v>21</v>
      </c>
      <c r="N102" s="194" t="s">
        <v>42</v>
      </c>
      <c r="O102" s="40"/>
      <c r="P102" s="195">
        <f>O102*H102</f>
        <v>0</v>
      </c>
      <c r="Q102" s="195">
        <v>0</v>
      </c>
      <c r="R102" s="195">
        <f>Q102*H102</f>
        <v>0</v>
      </c>
      <c r="S102" s="195">
        <v>0</v>
      </c>
      <c r="T102" s="196">
        <f>S102*H102</f>
        <v>0</v>
      </c>
      <c r="AR102" s="22" t="s">
        <v>127</v>
      </c>
      <c r="AT102" s="22" t="s">
        <v>122</v>
      </c>
      <c r="AU102" s="22" t="s">
        <v>83</v>
      </c>
      <c r="AY102" s="22" t="s">
        <v>120</v>
      </c>
      <c r="BE102" s="197">
        <f>IF(N102="základní",J102,0)</f>
        <v>0</v>
      </c>
      <c r="BF102" s="197">
        <f>IF(N102="snížená",J102,0)</f>
        <v>0</v>
      </c>
      <c r="BG102" s="197">
        <f>IF(N102="zákl. přenesená",J102,0)</f>
        <v>0</v>
      </c>
      <c r="BH102" s="197">
        <f>IF(N102="sníž. přenesená",J102,0)</f>
        <v>0</v>
      </c>
      <c r="BI102" s="197">
        <f>IF(N102="nulová",J102,0)</f>
        <v>0</v>
      </c>
      <c r="BJ102" s="22" t="s">
        <v>76</v>
      </c>
      <c r="BK102" s="197">
        <f>ROUND(I102*H102,2)</f>
        <v>0</v>
      </c>
      <c r="BL102" s="22" t="s">
        <v>127</v>
      </c>
      <c r="BM102" s="22" t="s">
        <v>158</v>
      </c>
    </row>
    <row r="103" spans="2:65" s="1" customFormat="1" ht="409.6">
      <c r="B103" s="39"/>
      <c r="C103" s="61"/>
      <c r="D103" s="198" t="s">
        <v>129</v>
      </c>
      <c r="E103" s="61"/>
      <c r="F103" s="213" t="s">
        <v>159</v>
      </c>
      <c r="G103" s="61"/>
      <c r="H103" s="61"/>
      <c r="I103" s="156"/>
      <c r="J103" s="61"/>
      <c r="K103" s="61"/>
      <c r="L103" s="59"/>
      <c r="M103" s="200"/>
      <c r="N103" s="40"/>
      <c r="O103" s="40"/>
      <c r="P103" s="40"/>
      <c r="Q103" s="40"/>
      <c r="R103" s="40"/>
      <c r="S103" s="40"/>
      <c r="T103" s="76"/>
      <c r="AT103" s="22" t="s">
        <v>129</v>
      </c>
      <c r="AU103" s="22" t="s">
        <v>83</v>
      </c>
    </row>
    <row r="104" spans="2:65" s="11" customFormat="1" ht="12">
      <c r="B104" s="201"/>
      <c r="C104" s="202"/>
      <c r="D104" s="198" t="s">
        <v>131</v>
      </c>
      <c r="E104" s="214" t="s">
        <v>21</v>
      </c>
      <c r="F104" s="215" t="s">
        <v>160</v>
      </c>
      <c r="G104" s="202"/>
      <c r="H104" s="216">
        <v>41.779000000000003</v>
      </c>
      <c r="I104" s="207"/>
      <c r="J104" s="202"/>
      <c r="K104" s="202"/>
      <c r="L104" s="208"/>
      <c r="M104" s="209"/>
      <c r="N104" s="210"/>
      <c r="O104" s="210"/>
      <c r="P104" s="210"/>
      <c r="Q104" s="210"/>
      <c r="R104" s="210"/>
      <c r="S104" s="210"/>
      <c r="T104" s="211"/>
      <c r="AT104" s="212" t="s">
        <v>131</v>
      </c>
      <c r="AU104" s="212" t="s">
        <v>83</v>
      </c>
      <c r="AV104" s="11" t="s">
        <v>83</v>
      </c>
      <c r="AW104" s="11" t="s">
        <v>35</v>
      </c>
      <c r="AX104" s="11" t="s">
        <v>71</v>
      </c>
      <c r="AY104" s="212" t="s">
        <v>120</v>
      </c>
    </row>
    <row r="105" spans="2:65" s="11" customFormat="1" ht="12">
      <c r="B105" s="201"/>
      <c r="C105" s="202"/>
      <c r="D105" s="198" t="s">
        <v>131</v>
      </c>
      <c r="E105" s="214" t="s">
        <v>21</v>
      </c>
      <c r="F105" s="215" t="s">
        <v>161</v>
      </c>
      <c r="G105" s="202"/>
      <c r="H105" s="216">
        <v>1.27</v>
      </c>
      <c r="I105" s="207"/>
      <c r="J105" s="202"/>
      <c r="K105" s="202"/>
      <c r="L105" s="208"/>
      <c r="M105" s="209"/>
      <c r="N105" s="210"/>
      <c r="O105" s="210"/>
      <c r="P105" s="210"/>
      <c r="Q105" s="210"/>
      <c r="R105" s="210"/>
      <c r="S105" s="210"/>
      <c r="T105" s="211"/>
      <c r="AT105" s="212" t="s">
        <v>131</v>
      </c>
      <c r="AU105" s="212" t="s">
        <v>83</v>
      </c>
      <c r="AV105" s="11" t="s">
        <v>83</v>
      </c>
      <c r="AW105" s="11" t="s">
        <v>35</v>
      </c>
      <c r="AX105" s="11" t="s">
        <v>71</v>
      </c>
      <c r="AY105" s="212" t="s">
        <v>120</v>
      </c>
    </row>
    <row r="106" spans="2:65" s="12" customFormat="1" ht="12">
      <c r="B106" s="217"/>
      <c r="C106" s="218"/>
      <c r="D106" s="203" t="s">
        <v>131</v>
      </c>
      <c r="E106" s="219" t="s">
        <v>21</v>
      </c>
      <c r="F106" s="220" t="s">
        <v>162</v>
      </c>
      <c r="G106" s="218"/>
      <c r="H106" s="221">
        <v>43.048999999999999</v>
      </c>
      <c r="I106" s="222"/>
      <c r="J106" s="218"/>
      <c r="K106" s="218"/>
      <c r="L106" s="223"/>
      <c r="M106" s="224"/>
      <c r="N106" s="225"/>
      <c r="O106" s="225"/>
      <c r="P106" s="225"/>
      <c r="Q106" s="225"/>
      <c r="R106" s="225"/>
      <c r="S106" s="225"/>
      <c r="T106" s="226"/>
      <c r="AT106" s="227" t="s">
        <v>131</v>
      </c>
      <c r="AU106" s="227" t="s">
        <v>83</v>
      </c>
      <c r="AV106" s="12" t="s">
        <v>127</v>
      </c>
      <c r="AW106" s="12" t="s">
        <v>35</v>
      </c>
      <c r="AX106" s="12" t="s">
        <v>76</v>
      </c>
      <c r="AY106" s="227" t="s">
        <v>120</v>
      </c>
    </row>
    <row r="107" spans="2:65" s="1" customFormat="1" ht="28.8" customHeight="1">
      <c r="B107" s="39"/>
      <c r="C107" s="186" t="s">
        <v>163</v>
      </c>
      <c r="D107" s="186" t="s">
        <v>122</v>
      </c>
      <c r="E107" s="187" t="s">
        <v>164</v>
      </c>
      <c r="F107" s="188" t="s">
        <v>165</v>
      </c>
      <c r="G107" s="189" t="s">
        <v>166</v>
      </c>
      <c r="H107" s="190">
        <v>250</v>
      </c>
      <c r="I107" s="191"/>
      <c r="J107" s="192">
        <f>ROUND(I107*H107,2)</f>
        <v>0</v>
      </c>
      <c r="K107" s="188" t="s">
        <v>126</v>
      </c>
      <c r="L107" s="59"/>
      <c r="M107" s="193" t="s">
        <v>21</v>
      </c>
      <c r="N107" s="194" t="s">
        <v>42</v>
      </c>
      <c r="O107" s="40"/>
      <c r="P107" s="195">
        <f>O107*H107</f>
        <v>0</v>
      </c>
      <c r="Q107" s="195">
        <v>0</v>
      </c>
      <c r="R107" s="195">
        <f>Q107*H107</f>
        <v>0</v>
      </c>
      <c r="S107" s="195">
        <v>0</v>
      </c>
      <c r="T107" s="196">
        <f>S107*H107</f>
        <v>0</v>
      </c>
      <c r="AR107" s="22" t="s">
        <v>127</v>
      </c>
      <c r="AT107" s="22" t="s">
        <v>122</v>
      </c>
      <c r="AU107" s="22" t="s">
        <v>83</v>
      </c>
      <c r="AY107" s="22" t="s">
        <v>120</v>
      </c>
      <c r="BE107" s="197">
        <f>IF(N107="základní",J107,0)</f>
        <v>0</v>
      </c>
      <c r="BF107" s="197">
        <f>IF(N107="snížená",J107,0)</f>
        <v>0</v>
      </c>
      <c r="BG107" s="197">
        <f>IF(N107="zákl. přenesená",J107,0)</f>
        <v>0</v>
      </c>
      <c r="BH107" s="197">
        <f>IF(N107="sníž. přenesená",J107,0)</f>
        <v>0</v>
      </c>
      <c r="BI107" s="197">
        <f>IF(N107="nulová",J107,0)</f>
        <v>0</v>
      </c>
      <c r="BJ107" s="22" t="s">
        <v>76</v>
      </c>
      <c r="BK107" s="197">
        <f>ROUND(I107*H107,2)</f>
        <v>0</v>
      </c>
      <c r="BL107" s="22" t="s">
        <v>127</v>
      </c>
      <c r="BM107" s="22" t="s">
        <v>167</v>
      </c>
    </row>
    <row r="108" spans="2:65" s="1" customFormat="1" ht="180">
      <c r="B108" s="39"/>
      <c r="C108" s="61"/>
      <c r="D108" s="203" t="s">
        <v>129</v>
      </c>
      <c r="E108" s="61"/>
      <c r="F108" s="228" t="s">
        <v>168</v>
      </c>
      <c r="G108" s="61"/>
      <c r="H108" s="61"/>
      <c r="I108" s="156"/>
      <c r="J108" s="61"/>
      <c r="K108" s="61"/>
      <c r="L108" s="59"/>
      <c r="M108" s="200"/>
      <c r="N108" s="40"/>
      <c r="O108" s="40"/>
      <c r="P108" s="40"/>
      <c r="Q108" s="40"/>
      <c r="R108" s="40"/>
      <c r="S108" s="40"/>
      <c r="T108" s="76"/>
      <c r="AT108" s="22" t="s">
        <v>129</v>
      </c>
      <c r="AU108" s="22" t="s">
        <v>83</v>
      </c>
    </row>
    <row r="109" spans="2:65" s="1" customFormat="1" ht="28.8" customHeight="1">
      <c r="B109" s="39"/>
      <c r="C109" s="186" t="s">
        <v>169</v>
      </c>
      <c r="D109" s="186" t="s">
        <v>122</v>
      </c>
      <c r="E109" s="187" t="s">
        <v>170</v>
      </c>
      <c r="F109" s="188" t="s">
        <v>171</v>
      </c>
      <c r="G109" s="189" t="s">
        <v>172</v>
      </c>
      <c r="H109" s="190">
        <v>32</v>
      </c>
      <c r="I109" s="191"/>
      <c r="J109" s="192">
        <f>ROUND(I109*H109,2)</f>
        <v>0</v>
      </c>
      <c r="K109" s="188" t="s">
        <v>126</v>
      </c>
      <c r="L109" s="59"/>
      <c r="M109" s="193" t="s">
        <v>21</v>
      </c>
      <c r="N109" s="194" t="s">
        <v>42</v>
      </c>
      <c r="O109" s="40"/>
      <c r="P109" s="195">
        <f>O109*H109</f>
        <v>0</v>
      </c>
      <c r="Q109" s="195">
        <v>0</v>
      </c>
      <c r="R109" s="195">
        <f>Q109*H109</f>
        <v>0</v>
      </c>
      <c r="S109" s="195">
        <v>0</v>
      </c>
      <c r="T109" s="196">
        <f>S109*H109</f>
        <v>0</v>
      </c>
      <c r="AR109" s="22" t="s">
        <v>127</v>
      </c>
      <c r="AT109" s="22" t="s">
        <v>122</v>
      </c>
      <c r="AU109" s="22" t="s">
        <v>83</v>
      </c>
      <c r="AY109" s="22" t="s">
        <v>120</v>
      </c>
      <c r="BE109" s="197">
        <f>IF(N109="základní",J109,0)</f>
        <v>0</v>
      </c>
      <c r="BF109" s="197">
        <f>IF(N109="snížená",J109,0)</f>
        <v>0</v>
      </c>
      <c r="BG109" s="197">
        <f>IF(N109="zákl. přenesená",J109,0)</f>
        <v>0</v>
      </c>
      <c r="BH109" s="197">
        <f>IF(N109="sníž. přenesená",J109,0)</f>
        <v>0</v>
      </c>
      <c r="BI109" s="197">
        <f>IF(N109="nulová",J109,0)</f>
        <v>0</v>
      </c>
      <c r="BJ109" s="22" t="s">
        <v>76</v>
      </c>
      <c r="BK109" s="197">
        <f>ROUND(I109*H109,2)</f>
        <v>0</v>
      </c>
      <c r="BL109" s="22" t="s">
        <v>127</v>
      </c>
      <c r="BM109" s="22" t="s">
        <v>173</v>
      </c>
    </row>
    <row r="110" spans="2:65" s="1" customFormat="1" ht="96">
      <c r="B110" s="39"/>
      <c r="C110" s="61"/>
      <c r="D110" s="203" t="s">
        <v>129</v>
      </c>
      <c r="E110" s="61"/>
      <c r="F110" s="228" t="s">
        <v>174</v>
      </c>
      <c r="G110" s="61"/>
      <c r="H110" s="61"/>
      <c r="I110" s="156"/>
      <c r="J110" s="61"/>
      <c r="K110" s="61"/>
      <c r="L110" s="59"/>
      <c r="M110" s="200"/>
      <c r="N110" s="40"/>
      <c r="O110" s="40"/>
      <c r="P110" s="40"/>
      <c r="Q110" s="40"/>
      <c r="R110" s="40"/>
      <c r="S110" s="40"/>
      <c r="T110" s="76"/>
      <c r="AT110" s="22" t="s">
        <v>129</v>
      </c>
      <c r="AU110" s="22" t="s">
        <v>83</v>
      </c>
    </row>
    <row r="111" spans="2:65" s="1" customFormat="1" ht="20.399999999999999" customHeight="1">
      <c r="B111" s="39"/>
      <c r="C111" s="229" t="s">
        <v>175</v>
      </c>
      <c r="D111" s="229" t="s">
        <v>176</v>
      </c>
      <c r="E111" s="230" t="s">
        <v>177</v>
      </c>
      <c r="F111" s="231" t="s">
        <v>178</v>
      </c>
      <c r="G111" s="232" t="s">
        <v>125</v>
      </c>
      <c r="H111" s="233">
        <v>1.6</v>
      </c>
      <c r="I111" s="234"/>
      <c r="J111" s="235">
        <f>ROUND(I111*H111,2)</f>
        <v>0</v>
      </c>
      <c r="K111" s="231" t="s">
        <v>126</v>
      </c>
      <c r="L111" s="236"/>
      <c r="M111" s="237" t="s">
        <v>21</v>
      </c>
      <c r="N111" s="238" t="s">
        <v>42</v>
      </c>
      <c r="O111" s="40"/>
      <c r="P111" s="195">
        <f>O111*H111</f>
        <v>0</v>
      </c>
      <c r="Q111" s="195">
        <v>0.21</v>
      </c>
      <c r="R111" s="195">
        <f>Q111*H111</f>
        <v>0.33600000000000002</v>
      </c>
      <c r="S111" s="195">
        <v>0</v>
      </c>
      <c r="T111" s="196">
        <f>S111*H111</f>
        <v>0</v>
      </c>
      <c r="AR111" s="22" t="s">
        <v>169</v>
      </c>
      <c r="AT111" s="22" t="s">
        <v>176</v>
      </c>
      <c r="AU111" s="22" t="s">
        <v>83</v>
      </c>
      <c r="AY111" s="22" t="s">
        <v>120</v>
      </c>
      <c r="BE111" s="197">
        <f>IF(N111="základní",J111,0)</f>
        <v>0</v>
      </c>
      <c r="BF111" s="197">
        <f>IF(N111="snížená",J111,0)</f>
        <v>0</v>
      </c>
      <c r="BG111" s="197">
        <f>IF(N111="zákl. přenesená",J111,0)</f>
        <v>0</v>
      </c>
      <c r="BH111" s="197">
        <f>IF(N111="sníž. přenesená",J111,0)</f>
        <v>0</v>
      </c>
      <c r="BI111" s="197">
        <f>IF(N111="nulová",J111,0)</f>
        <v>0</v>
      </c>
      <c r="BJ111" s="22" t="s">
        <v>76</v>
      </c>
      <c r="BK111" s="197">
        <f>ROUND(I111*H111,2)</f>
        <v>0</v>
      </c>
      <c r="BL111" s="22" t="s">
        <v>127</v>
      </c>
      <c r="BM111" s="22" t="s">
        <v>179</v>
      </c>
    </row>
    <row r="112" spans="2:65" s="11" customFormat="1" ht="12">
      <c r="B112" s="201"/>
      <c r="C112" s="202"/>
      <c r="D112" s="203" t="s">
        <v>131</v>
      </c>
      <c r="E112" s="202"/>
      <c r="F112" s="205" t="s">
        <v>180</v>
      </c>
      <c r="G112" s="202"/>
      <c r="H112" s="206">
        <v>1.6</v>
      </c>
      <c r="I112" s="207"/>
      <c r="J112" s="202"/>
      <c r="K112" s="202"/>
      <c r="L112" s="208"/>
      <c r="M112" s="209"/>
      <c r="N112" s="210"/>
      <c r="O112" s="210"/>
      <c r="P112" s="210"/>
      <c r="Q112" s="210"/>
      <c r="R112" s="210"/>
      <c r="S112" s="210"/>
      <c r="T112" s="211"/>
      <c r="AT112" s="212" t="s">
        <v>131</v>
      </c>
      <c r="AU112" s="212" t="s">
        <v>83</v>
      </c>
      <c r="AV112" s="11" t="s">
        <v>83</v>
      </c>
      <c r="AW112" s="11" t="s">
        <v>6</v>
      </c>
      <c r="AX112" s="11" t="s">
        <v>76</v>
      </c>
      <c r="AY112" s="212" t="s">
        <v>120</v>
      </c>
    </row>
    <row r="113" spans="2:65" s="1" customFormat="1" ht="28.8" customHeight="1">
      <c r="B113" s="39"/>
      <c r="C113" s="186" t="s">
        <v>181</v>
      </c>
      <c r="D113" s="186" t="s">
        <v>122</v>
      </c>
      <c r="E113" s="187" t="s">
        <v>182</v>
      </c>
      <c r="F113" s="188" t="s">
        <v>183</v>
      </c>
      <c r="G113" s="189" t="s">
        <v>172</v>
      </c>
      <c r="H113" s="190">
        <v>32</v>
      </c>
      <c r="I113" s="191"/>
      <c r="J113" s="192">
        <f>ROUND(I113*H113,2)</f>
        <v>0</v>
      </c>
      <c r="K113" s="188" t="s">
        <v>126</v>
      </c>
      <c r="L113" s="59"/>
      <c r="M113" s="193" t="s">
        <v>21</v>
      </c>
      <c r="N113" s="194" t="s">
        <v>42</v>
      </c>
      <c r="O113" s="40"/>
      <c r="P113" s="195">
        <f>O113*H113</f>
        <v>0</v>
      </c>
      <c r="Q113" s="195">
        <v>0</v>
      </c>
      <c r="R113" s="195">
        <f>Q113*H113</f>
        <v>0</v>
      </c>
      <c r="S113" s="195">
        <v>0</v>
      </c>
      <c r="T113" s="196">
        <f>S113*H113</f>
        <v>0</v>
      </c>
      <c r="AR113" s="22" t="s">
        <v>127</v>
      </c>
      <c r="AT113" s="22" t="s">
        <v>122</v>
      </c>
      <c r="AU113" s="22" t="s">
        <v>83</v>
      </c>
      <c r="AY113" s="22" t="s">
        <v>120</v>
      </c>
      <c r="BE113" s="197">
        <f>IF(N113="základní",J113,0)</f>
        <v>0</v>
      </c>
      <c r="BF113" s="197">
        <f>IF(N113="snížená",J113,0)</f>
        <v>0</v>
      </c>
      <c r="BG113" s="197">
        <f>IF(N113="zákl. přenesená",J113,0)</f>
        <v>0</v>
      </c>
      <c r="BH113" s="197">
        <f>IF(N113="sníž. přenesená",J113,0)</f>
        <v>0</v>
      </c>
      <c r="BI113" s="197">
        <f>IF(N113="nulová",J113,0)</f>
        <v>0</v>
      </c>
      <c r="BJ113" s="22" t="s">
        <v>76</v>
      </c>
      <c r="BK113" s="197">
        <f>ROUND(I113*H113,2)</f>
        <v>0</v>
      </c>
      <c r="BL113" s="22" t="s">
        <v>127</v>
      </c>
      <c r="BM113" s="22" t="s">
        <v>184</v>
      </c>
    </row>
    <row r="114" spans="2:65" s="1" customFormat="1" ht="72">
      <c r="B114" s="39"/>
      <c r="C114" s="61"/>
      <c r="D114" s="203" t="s">
        <v>129</v>
      </c>
      <c r="E114" s="61"/>
      <c r="F114" s="228" t="s">
        <v>185</v>
      </c>
      <c r="G114" s="61"/>
      <c r="H114" s="61"/>
      <c r="I114" s="156"/>
      <c r="J114" s="61"/>
      <c r="K114" s="61"/>
      <c r="L114" s="59"/>
      <c r="M114" s="200"/>
      <c r="N114" s="40"/>
      <c r="O114" s="40"/>
      <c r="P114" s="40"/>
      <c r="Q114" s="40"/>
      <c r="R114" s="40"/>
      <c r="S114" s="40"/>
      <c r="T114" s="76"/>
      <c r="AT114" s="22" t="s">
        <v>129</v>
      </c>
      <c r="AU114" s="22" t="s">
        <v>83</v>
      </c>
    </row>
    <row r="115" spans="2:65" s="1" customFormat="1" ht="20.399999999999999" customHeight="1">
      <c r="B115" s="39"/>
      <c r="C115" s="229" t="s">
        <v>186</v>
      </c>
      <c r="D115" s="229" t="s">
        <v>176</v>
      </c>
      <c r="E115" s="230" t="s">
        <v>187</v>
      </c>
      <c r="F115" s="231" t="s">
        <v>188</v>
      </c>
      <c r="G115" s="232" t="s">
        <v>172</v>
      </c>
      <c r="H115" s="233">
        <v>32</v>
      </c>
      <c r="I115" s="234"/>
      <c r="J115" s="235">
        <f>ROUND(I115*H115,2)</f>
        <v>0</v>
      </c>
      <c r="K115" s="231" t="s">
        <v>21</v>
      </c>
      <c r="L115" s="236"/>
      <c r="M115" s="237" t="s">
        <v>21</v>
      </c>
      <c r="N115" s="238" t="s">
        <v>42</v>
      </c>
      <c r="O115" s="40"/>
      <c r="P115" s="195">
        <f>O115*H115</f>
        <v>0</v>
      </c>
      <c r="Q115" s="195">
        <v>1.7999999999999999E-2</v>
      </c>
      <c r="R115" s="195">
        <f>Q115*H115</f>
        <v>0.57599999999999996</v>
      </c>
      <c r="S115" s="195">
        <v>0</v>
      </c>
      <c r="T115" s="196">
        <f>S115*H115</f>
        <v>0</v>
      </c>
      <c r="AR115" s="22" t="s">
        <v>169</v>
      </c>
      <c r="AT115" s="22" t="s">
        <v>176</v>
      </c>
      <c r="AU115" s="22" t="s">
        <v>83</v>
      </c>
      <c r="AY115" s="22" t="s">
        <v>120</v>
      </c>
      <c r="BE115" s="197">
        <f>IF(N115="základní",J115,0)</f>
        <v>0</v>
      </c>
      <c r="BF115" s="197">
        <f>IF(N115="snížená",J115,0)</f>
        <v>0</v>
      </c>
      <c r="BG115" s="197">
        <f>IF(N115="zákl. přenesená",J115,0)</f>
        <v>0</v>
      </c>
      <c r="BH115" s="197">
        <f>IF(N115="sníž. přenesená",J115,0)</f>
        <v>0</v>
      </c>
      <c r="BI115" s="197">
        <f>IF(N115="nulová",J115,0)</f>
        <v>0</v>
      </c>
      <c r="BJ115" s="22" t="s">
        <v>76</v>
      </c>
      <c r="BK115" s="197">
        <f>ROUND(I115*H115,2)</f>
        <v>0</v>
      </c>
      <c r="BL115" s="22" t="s">
        <v>127</v>
      </c>
      <c r="BM115" s="22" t="s">
        <v>189</v>
      </c>
    </row>
    <row r="116" spans="2:65" s="10" customFormat="1" ht="29.85" customHeight="1">
      <c r="B116" s="169"/>
      <c r="C116" s="170"/>
      <c r="D116" s="183" t="s">
        <v>70</v>
      </c>
      <c r="E116" s="184" t="s">
        <v>83</v>
      </c>
      <c r="F116" s="184" t="s">
        <v>190</v>
      </c>
      <c r="G116" s="170"/>
      <c r="H116" s="170"/>
      <c r="I116" s="173"/>
      <c r="J116" s="185">
        <f>BK116</f>
        <v>0</v>
      </c>
      <c r="K116" s="170"/>
      <c r="L116" s="175"/>
      <c r="M116" s="176"/>
      <c r="N116" s="177"/>
      <c r="O116" s="177"/>
      <c r="P116" s="178">
        <f>SUM(P117:P145)</f>
        <v>0</v>
      </c>
      <c r="Q116" s="177"/>
      <c r="R116" s="178">
        <f>SUM(R117:R145)</f>
        <v>152.58008652999999</v>
      </c>
      <c r="S116" s="177"/>
      <c r="T116" s="179">
        <f>SUM(T117:T145)</f>
        <v>0</v>
      </c>
      <c r="AR116" s="180" t="s">
        <v>76</v>
      </c>
      <c r="AT116" s="181" t="s">
        <v>70</v>
      </c>
      <c r="AU116" s="181" t="s">
        <v>76</v>
      </c>
      <c r="AY116" s="180" t="s">
        <v>120</v>
      </c>
      <c r="BK116" s="182">
        <f>SUM(BK117:BK145)</f>
        <v>0</v>
      </c>
    </row>
    <row r="117" spans="2:65" s="1" customFormat="1" ht="20.399999999999999" customHeight="1">
      <c r="B117" s="39"/>
      <c r="C117" s="186" t="s">
        <v>191</v>
      </c>
      <c r="D117" s="186" t="s">
        <v>122</v>
      </c>
      <c r="E117" s="187" t="s">
        <v>192</v>
      </c>
      <c r="F117" s="188" t="s">
        <v>193</v>
      </c>
      <c r="G117" s="189" t="s">
        <v>194</v>
      </c>
      <c r="H117" s="190">
        <v>4.8</v>
      </c>
      <c r="I117" s="191"/>
      <c r="J117" s="192">
        <f>ROUND(I117*H117,2)</f>
        <v>0</v>
      </c>
      <c r="K117" s="188" t="s">
        <v>126</v>
      </c>
      <c r="L117" s="59"/>
      <c r="M117" s="193" t="s">
        <v>21</v>
      </c>
      <c r="N117" s="194" t="s">
        <v>42</v>
      </c>
      <c r="O117" s="40"/>
      <c r="P117" s="195">
        <f>O117*H117</f>
        <v>0</v>
      </c>
      <c r="Q117" s="195">
        <v>2.3000000000000001E-4</v>
      </c>
      <c r="R117" s="195">
        <f>Q117*H117</f>
        <v>1.1039999999999999E-3</v>
      </c>
      <c r="S117" s="195">
        <v>0</v>
      </c>
      <c r="T117" s="196">
        <f>S117*H117</f>
        <v>0</v>
      </c>
      <c r="AR117" s="22" t="s">
        <v>127</v>
      </c>
      <c r="AT117" s="22" t="s">
        <v>122</v>
      </c>
      <c r="AU117" s="22" t="s">
        <v>83</v>
      </c>
      <c r="AY117" s="22" t="s">
        <v>120</v>
      </c>
      <c r="BE117" s="197">
        <f>IF(N117="základní",J117,0)</f>
        <v>0</v>
      </c>
      <c r="BF117" s="197">
        <f>IF(N117="snížená",J117,0)</f>
        <v>0</v>
      </c>
      <c r="BG117" s="197">
        <f>IF(N117="zákl. přenesená",J117,0)</f>
        <v>0</v>
      </c>
      <c r="BH117" s="197">
        <f>IF(N117="sníž. přenesená",J117,0)</f>
        <v>0</v>
      </c>
      <c r="BI117" s="197">
        <f>IF(N117="nulová",J117,0)</f>
        <v>0</v>
      </c>
      <c r="BJ117" s="22" t="s">
        <v>76</v>
      </c>
      <c r="BK117" s="197">
        <f>ROUND(I117*H117,2)</f>
        <v>0</v>
      </c>
      <c r="BL117" s="22" t="s">
        <v>127</v>
      </c>
      <c r="BM117" s="22" t="s">
        <v>195</v>
      </c>
    </row>
    <row r="118" spans="2:65" s="1" customFormat="1" ht="120">
      <c r="B118" s="39"/>
      <c r="C118" s="61"/>
      <c r="D118" s="198" t="s">
        <v>129</v>
      </c>
      <c r="E118" s="61"/>
      <c r="F118" s="199" t="s">
        <v>196</v>
      </c>
      <c r="G118" s="61"/>
      <c r="H118" s="61"/>
      <c r="I118" s="156"/>
      <c r="J118" s="61"/>
      <c r="K118" s="61"/>
      <c r="L118" s="59"/>
      <c r="M118" s="200"/>
      <c r="N118" s="40"/>
      <c r="O118" s="40"/>
      <c r="P118" s="40"/>
      <c r="Q118" s="40"/>
      <c r="R118" s="40"/>
      <c r="S118" s="40"/>
      <c r="T118" s="76"/>
      <c r="AT118" s="22" t="s">
        <v>129</v>
      </c>
      <c r="AU118" s="22" t="s">
        <v>83</v>
      </c>
    </row>
    <row r="119" spans="2:65" s="11" customFormat="1" ht="12">
      <c r="B119" s="201"/>
      <c r="C119" s="202"/>
      <c r="D119" s="203" t="s">
        <v>131</v>
      </c>
      <c r="E119" s="204" t="s">
        <v>21</v>
      </c>
      <c r="F119" s="205" t="s">
        <v>197</v>
      </c>
      <c r="G119" s="202"/>
      <c r="H119" s="206">
        <v>4.8</v>
      </c>
      <c r="I119" s="207"/>
      <c r="J119" s="202"/>
      <c r="K119" s="202"/>
      <c r="L119" s="208"/>
      <c r="M119" s="209"/>
      <c r="N119" s="210"/>
      <c r="O119" s="210"/>
      <c r="P119" s="210"/>
      <c r="Q119" s="210"/>
      <c r="R119" s="210"/>
      <c r="S119" s="210"/>
      <c r="T119" s="211"/>
      <c r="AT119" s="212" t="s">
        <v>131</v>
      </c>
      <c r="AU119" s="212" t="s">
        <v>83</v>
      </c>
      <c r="AV119" s="11" t="s">
        <v>83</v>
      </c>
      <c r="AW119" s="11" t="s">
        <v>35</v>
      </c>
      <c r="AX119" s="11" t="s">
        <v>76</v>
      </c>
      <c r="AY119" s="212" t="s">
        <v>120</v>
      </c>
    </row>
    <row r="120" spans="2:65" s="1" customFormat="1" ht="28.8" customHeight="1">
      <c r="B120" s="39"/>
      <c r="C120" s="186" t="s">
        <v>198</v>
      </c>
      <c r="D120" s="186" t="s">
        <v>122</v>
      </c>
      <c r="E120" s="187" t="s">
        <v>199</v>
      </c>
      <c r="F120" s="188" t="s">
        <v>200</v>
      </c>
      <c r="G120" s="189" t="s">
        <v>125</v>
      </c>
      <c r="H120" s="190">
        <v>59.329000000000001</v>
      </c>
      <c r="I120" s="191"/>
      <c r="J120" s="192">
        <f>ROUND(I120*H120,2)</f>
        <v>0</v>
      </c>
      <c r="K120" s="188" t="s">
        <v>126</v>
      </c>
      <c r="L120" s="59"/>
      <c r="M120" s="193" t="s">
        <v>21</v>
      </c>
      <c r="N120" s="194" t="s">
        <v>42</v>
      </c>
      <c r="O120" s="40"/>
      <c r="P120" s="195">
        <f>O120*H120</f>
        <v>0</v>
      </c>
      <c r="Q120" s="195">
        <v>2.45329</v>
      </c>
      <c r="R120" s="195">
        <f>Q120*H120</f>
        <v>145.55124240999999</v>
      </c>
      <c r="S120" s="195">
        <v>0</v>
      </c>
      <c r="T120" s="196">
        <f>S120*H120</f>
        <v>0</v>
      </c>
      <c r="AR120" s="22" t="s">
        <v>127</v>
      </c>
      <c r="AT120" s="22" t="s">
        <v>122</v>
      </c>
      <c r="AU120" s="22" t="s">
        <v>83</v>
      </c>
      <c r="AY120" s="22" t="s">
        <v>120</v>
      </c>
      <c r="BE120" s="197">
        <f>IF(N120="základní",J120,0)</f>
        <v>0</v>
      </c>
      <c r="BF120" s="197">
        <f>IF(N120="snížená",J120,0)</f>
        <v>0</v>
      </c>
      <c r="BG120" s="197">
        <f>IF(N120="zákl. přenesená",J120,0)</f>
        <v>0</v>
      </c>
      <c r="BH120" s="197">
        <f>IF(N120="sníž. přenesená",J120,0)</f>
        <v>0</v>
      </c>
      <c r="BI120" s="197">
        <f>IF(N120="nulová",J120,0)</f>
        <v>0</v>
      </c>
      <c r="BJ120" s="22" t="s">
        <v>76</v>
      </c>
      <c r="BK120" s="197">
        <f>ROUND(I120*H120,2)</f>
        <v>0</v>
      </c>
      <c r="BL120" s="22" t="s">
        <v>127</v>
      </c>
      <c r="BM120" s="22" t="s">
        <v>201</v>
      </c>
    </row>
    <row r="121" spans="2:65" s="1" customFormat="1" ht="108">
      <c r="B121" s="39"/>
      <c r="C121" s="61"/>
      <c r="D121" s="198" t="s">
        <v>129</v>
      </c>
      <c r="E121" s="61"/>
      <c r="F121" s="199" t="s">
        <v>202</v>
      </c>
      <c r="G121" s="61"/>
      <c r="H121" s="61"/>
      <c r="I121" s="156"/>
      <c r="J121" s="61"/>
      <c r="K121" s="61"/>
      <c r="L121" s="59"/>
      <c r="M121" s="200"/>
      <c r="N121" s="40"/>
      <c r="O121" s="40"/>
      <c r="P121" s="40"/>
      <c r="Q121" s="40"/>
      <c r="R121" s="40"/>
      <c r="S121" s="40"/>
      <c r="T121" s="76"/>
      <c r="AT121" s="22" t="s">
        <v>129</v>
      </c>
      <c r="AU121" s="22" t="s">
        <v>83</v>
      </c>
    </row>
    <row r="122" spans="2:65" s="11" customFormat="1" ht="12">
      <c r="B122" s="201"/>
      <c r="C122" s="202"/>
      <c r="D122" s="198" t="s">
        <v>131</v>
      </c>
      <c r="E122" s="214" t="s">
        <v>21</v>
      </c>
      <c r="F122" s="215" t="s">
        <v>203</v>
      </c>
      <c r="G122" s="202"/>
      <c r="H122" s="216">
        <v>4.9080000000000004</v>
      </c>
      <c r="I122" s="207"/>
      <c r="J122" s="202"/>
      <c r="K122" s="202"/>
      <c r="L122" s="208"/>
      <c r="M122" s="209"/>
      <c r="N122" s="210"/>
      <c r="O122" s="210"/>
      <c r="P122" s="210"/>
      <c r="Q122" s="210"/>
      <c r="R122" s="210"/>
      <c r="S122" s="210"/>
      <c r="T122" s="211"/>
      <c r="AT122" s="212" t="s">
        <v>131</v>
      </c>
      <c r="AU122" s="212" t="s">
        <v>83</v>
      </c>
      <c r="AV122" s="11" t="s">
        <v>83</v>
      </c>
      <c r="AW122" s="11" t="s">
        <v>35</v>
      </c>
      <c r="AX122" s="11" t="s">
        <v>71</v>
      </c>
      <c r="AY122" s="212" t="s">
        <v>120</v>
      </c>
    </row>
    <row r="123" spans="2:65" s="11" customFormat="1" ht="12">
      <c r="B123" s="201"/>
      <c r="C123" s="202"/>
      <c r="D123" s="198" t="s">
        <v>131</v>
      </c>
      <c r="E123" s="214" t="s">
        <v>21</v>
      </c>
      <c r="F123" s="215" t="s">
        <v>204</v>
      </c>
      <c r="G123" s="202"/>
      <c r="H123" s="216">
        <v>6.8000000000000005E-2</v>
      </c>
      <c r="I123" s="207"/>
      <c r="J123" s="202"/>
      <c r="K123" s="202"/>
      <c r="L123" s="208"/>
      <c r="M123" s="209"/>
      <c r="N123" s="210"/>
      <c r="O123" s="210"/>
      <c r="P123" s="210"/>
      <c r="Q123" s="210"/>
      <c r="R123" s="210"/>
      <c r="S123" s="210"/>
      <c r="T123" s="211"/>
      <c r="AT123" s="212" t="s">
        <v>131</v>
      </c>
      <c r="AU123" s="212" t="s">
        <v>83</v>
      </c>
      <c r="AV123" s="11" t="s">
        <v>83</v>
      </c>
      <c r="AW123" s="11" t="s">
        <v>35</v>
      </c>
      <c r="AX123" s="11" t="s">
        <v>71</v>
      </c>
      <c r="AY123" s="212" t="s">
        <v>120</v>
      </c>
    </row>
    <row r="124" spans="2:65" s="11" customFormat="1" ht="12">
      <c r="B124" s="201"/>
      <c r="C124" s="202"/>
      <c r="D124" s="198" t="s">
        <v>131</v>
      </c>
      <c r="E124" s="214" t="s">
        <v>21</v>
      </c>
      <c r="F124" s="215" t="s">
        <v>205</v>
      </c>
      <c r="G124" s="202"/>
      <c r="H124" s="216">
        <v>0.84199999999999997</v>
      </c>
      <c r="I124" s="207"/>
      <c r="J124" s="202"/>
      <c r="K124" s="202"/>
      <c r="L124" s="208"/>
      <c r="M124" s="209"/>
      <c r="N124" s="210"/>
      <c r="O124" s="210"/>
      <c r="P124" s="210"/>
      <c r="Q124" s="210"/>
      <c r="R124" s="210"/>
      <c r="S124" s="210"/>
      <c r="T124" s="211"/>
      <c r="AT124" s="212" t="s">
        <v>131</v>
      </c>
      <c r="AU124" s="212" t="s">
        <v>83</v>
      </c>
      <c r="AV124" s="11" t="s">
        <v>83</v>
      </c>
      <c r="AW124" s="11" t="s">
        <v>35</v>
      </c>
      <c r="AX124" s="11" t="s">
        <v>71</v>
      </c>
      <c r="AY124" s="212" t="s">
        <v>120</v>
      </c>
    </row>
    <row r="125" spans="2:65" s="11" customFormat="1" ht="12">
      <c r="B125" s="201"/>
      <c r="C125" s="202"/>
      <c r="D125" s="198" t="s">
        <v>131</v>
      </c>
      <c r="E125" s="214" t="s">
        <v>21</v>
      </c>
      <c r="F125" s="215" t="s">
        <v>206</v>
      </c>
      <c r="G125" s="202"/>
      <c r="H125" s="216">
        <v>-5.8999999999999997E-2</v>
      </c>
      <c r="I125" s="207"/>
      <c r="J125" s="202"/>
      <c r="K125" s="202"/>
      <c r="L125" s="208"/>
      <c r="M125" s="209"/>
      <c r="N125" s="210"/>
      <c r="O125" s="210"/>
      <c r="P125" s="210"/>
      <c r="Q125" s="210"/>
      <c r="R125" s="210"/>
      <c r="S125" s="210"/>
      <c r="T125" s="211"/>
      <c r="AT125" s="212" t="s">
        <v>131</v>
      </c>
      <c r="AU125" s="212" t="s">
        <v>83</v>
      </c>
      <c r="AV125" s="11" t="s">
        <v>83</v>
      </c>
      <c r="AW125" s="11" t="s">
        <v>35</v>
      </c>
      <c r="AX125" s="11" t="s">
        <v>71</v>
      </c>
      <c r="AY125" s="212" t="s">
        <v>120</v>
      </c>
    </row>
    <row r="126" spans="2:65" s="11" customFormat="1" ht="12">
      <c r="B126" s="201"/>
      <c r="C126" s="202"/>
      <c r="D126" s="198" t="s">
        <v>131</v>
      </c>
      <c r="E126" s="214" t="s">
        <v>21</v>
      </c>
      <c r="F126" s="215" t="s">
        <v>207</v>
      </c>
      <c r="G126" s="202"/>
      <c r="H126" s="216">
        <v>49.844999999999999</v>
      </c>
      <c r="I126" s="207"/>
      <c r="J126" s="202"/>
      <c r="K126" s="202"/>
      <c r="L126" s="208"/>
      <c r="M126" s="209"/>
      <c r="N126" s="210"/>
      <c r="O126" s="210"/>
      <c r="P126" s="210"/>
      <c r="Q126" s="210"/>
      <c r="R126" s="210"/>
      <c r="S126" s="210"/>
      <c r="T126" s="211"/>
      <c r="AT126" s="212" t="s">
        <v>131</v>
      </c>
      <c r="AU126" s="212" t="s">
        <v>83</v>
      </c>
      <c r="AV126" s="11" t="s">
        <v>83</v>
      </c>
      <c r="AW126" s="11" t="s">
        <v>35</v>
      </c>
      <c r="AX126" s="11" t="s">
        <v>71</v>
      </c>
      <c r="AY126" s="212" t="s">
        <v>120</v>
      </c>
    </row>
    <row r="127" spans="2:65" s="11" customFormat="1" ht="12">
      <c r="B127" s="201"/>
      <c r="C127" s="202"/>
      <c r="D127" s="198" t="s">
        <v>131</v>
      </c>
      <c r="E127" s="214" t="s">
        <v>21</v>
      </c>
      <c r="F127" s="215" t="s">
        <v>208</v>
      </c>
      <c r="G127" s="202"/>
      <c r="H127" s="216">
        <v>3.5409999999999999</v>
      </c>
      <c r="I127" s="207"/>
      <c r="J127" s="202"/>
      <c r="K127" s="202"/>
      <c r="L127" s="208"/>
      <c r="M127" s="209"/>
      <c r="N127" s="210"/>
      <c r="O127" s="210"/>
      <c r="P127" s="210"/>
      <c r="Q127" s="210"/>
      <c r="R127" s="210"/>
      <c r="S127" s="210"/>
      <c r="T127" s="211"/>
      <c r="AT127" s="212" t="s">
        <v>131</v>
      </c>
      <c r="AU127" s="212" t="s">
        <v>83</v>
      </c>
      <c r="AV127" s="11" t="s">
        <v>83</v>
      </c>
      <c r="AW127" s="11" t="s">
        <v>35</v>
      </c>
      <c r="AX127" s="11" t="s">
        <v>71</v>
      </c>
      <c r="AY127" s="212" t="s">
        <v>120</v>
      </c>
    </row>
    <row r="128" spans="2:65" s="11" customFormat="1" ht="12">
      <c r="B128" s="201"/>
      <c r="C128" s="202"/>
      <c r="D128" s="198" t="s">
        <v>131</v>
      </c>
      <c r="E128" s="214" t="s">
        <v>21</v>
      </c>
      <c r="F128" s="215" t="s">
        <v>209</v>
      </c>
      <c r="G128" s="202"/>
      <c r="H128" s="216">
        <v>0.184</v>
      </c>
      <c r="I128" s="207"/>
      <c r="J128" s="202"/>
      <c r="K128" s="202"/>
      <c r="L128" s="208"/>
      <c r="M128" s="209"/>
      <c r="N128" s="210"/>
      <c r="O128" s="210"/>
      <c r="P128" s="210"/>
      <c r="Q128" s="210"/>
      <c r="R128" s="210"/>
      <c r="S128" s="210"/>
      <c r="T128" s="211"/>
      <c r="AT128" s="212" t="s">
        <v>131</v>
      </c>
      <c r="AU128" s="212" t="s">
        <v>83</v>
      </c>
      <c r="AV128" s="11" t="s">
        <v>83</v>
      </c>
      <c r="AW128" s="11" t="s">
        <v>35</v>
      </c>
      <c r="AX128" s="11" t="s">
        <v>71</v>
      </c>
      <c r="AY128" s="212" t="s">
        <v>120</v>
      </c>
    </row>
    <row r="129" spans="2:65" s="12" customFormat="1" ht="12">
      <c r="B129" s="217"/>
      <c r="C129" s="218"/>
      <c r="D129" s="203" t="s">
        <v>131</v>
      </c>
      <c r="E129" s="219" t="s">
        <v>21</v>
      </c>
      <c r="F129" s="220" t="s">
        <v>162</v>
      </c>
      <c r="G129" s="218"/>
      <c r="H129" s="221">
        <v>59.329000000000001</v>
      </c>
      <c r="I129" s="222"/>
      <c r="J129" s="218"/>
      <c r="K129" s="218"/>
      <c r="L129" s="223"/>
      <c r="M129" s="224"/>
      <c r="N129" s="225"/>
      <c r="O129" s="225"/>
      <c r="P129" s="225"/>
      <c r="Q129" s="225"/>
      <c r="R129" s="225"/>
      <c r="S129" s="225"/>
      <c r="T129" s="226"/>
      <c r="AT129" s="227" t="s">
        <v>131</v>
      </c>
      <c r="AU129" s="227" t="s">
        <v>83</v>
      </c>
      <c r="AV129" s="12" t="s">
        <v>127</v>
      </c>
      <c r="AW129" s="12" t="s">
        <v>35</v>
      </c>
      <c r="AX129" s="12" t="s">
        <v>76</v>
      </c>
      <c r="AY129" s="227" t="s">
        <v>120</v>
      </c>
    </row>
    <row r="130" spans="2:65" s="1" customFormat="1" ht="40.200000000000003" customHeight="1">
      <c r="B130" s="39"/>
      <c r="C130" s="186" t="s">
        <v>210</v>
      </c>
      <c r="D130" s="186" t="s">
        <v>122</v>
      </c>
      <c r="E130" s="187" t="s">
        <v>211</v>
      </c>
      <c r="F130" s="188" t="s">
        <v>212</v>
      </c>
      <c r="G130" s="189" t="s">
        <v>166</v>
      </c>
      <c r="H130" s="190">
        <v>128.96</v>
      </c>
      <c r="I130" s="191"/>
      <c r="J130" s="192">
        <f>ROUND(I130*H130,2)</f>
        <v>0</v>
      </c>
      <c r="K130" s="188" t="s">
        <v>126</v>
      </c>
      <c r="L130" s="59"/>
      <c r="M130" s="193" t="s">
        <v>21</v>
      </c>
      <c r="N130" s="194" t="s">
        <v>42</v>
      </c>
      <c r="O130" s="40"/>
      <c r="P130" s="195">
        <f>O130*H130</f>
        <v>0</v>
      </c>
      <c r="Q130" s="195">
        <v>1.0300000000000001E-3</v>
      </c>
      <c r="R130" s="195">
        <f>Q130*H130</f>
        <v>0.13282880000000002</v>
      </c>
      <c r="S130" s="195">
        <v>0</v>
      </c>
      <c r="T130" s="196">
        <f>S130*H130</f>
        <v>0</v>
      </c>
      <c r="AR130" s="22" t="s">
        <v>127</v>
      </c>
      <c r="AT130" s="22" t="s">
        <v>122</v>
      </c>
      <c r="AU130" s="22" t="s">
        <v>83</v>
      </c>
      <c r="AY130" s="22" t="s">
        <v>120</v>
      </c>
      <c r="BE130" s="197">
        <f>IF(N130="základní",J130,0)</f>
        <v>0</v>
      </c>
      <c r="BF130" s="197">
        <f>IF(N130="snížená",J130,0)</f>
        <v>0</v>
      </c>
      <c r="BG130" s="197">
        <f>IF(N130="zákl. přenesená",J130,0)</f>
        <v>0</v>
      </c>
      <c r="BH130" s="197">
        <f>IF(N130="sníž. přenesená",J130,0)</f>
        <v>0</v>
      </c>
      <c r="BI130" s="197">
        <f>IF(N130="nulová",J130,0)</f>
        <v>0</v>
      </c>
      <c r="BJ130" s="22" t="s">
        <v>76</v>
      </c>
      <c r="BK130" s="197">
        <f>ROUND(I130*H130,2)</f>
        <v>0</v>
      </c>
      <c r="BL130" s="22" t="s">
        <v>127</v>
      </c>
      <c r="BM130" s="22" t="s">
        <v>213</v>
      </c>
    </row>
    <row r="131" spans="2:65" s="11" customFormat="1" ht="12">
      <c r="B131" s="201"/>
      <c r="C131" s="202"/>
      <c r="D131" s="198" t="s">
        <v>131</v>
      </c>
      <c r="E131" s="214" t="s">
        <v>21</v>
      </c>
      <c r="F131" s="215" t="s">
        <v>214</v>
      </c>
      <c r="G131" s="202"/>
      <c r="H131" s="216">
        <v>124</v>
      </c>
      <c r="I131" s="207"/>
      <c r="J131" s="202"/>
      <c r="K131" s="202"/>
      <c r="L131" s="208"/>
      <c r="M131" s="209"/>
      <c r="N131" s="210"/>
      <c r="O131" s="210"/>
      <c r="P131" s="210"/>
      <c r="Q131" s="210"/>
      <c r="R131" s="210"/>
      <c r="S131" s="210"/>
      <c r="T131" s="211"/>
      <c r="AT131" s="212" t="s">
        <v>131</v>
      </c>
      <c r="AU131" s="212" t="s">
        <v>83</v>
      </c>
      <c r="AV131" s="11" t="s">
        <v>83</v>
      </c>
      <c r="AW131" s="11" t="s">
        <v>35</v>
      </c>
      <c r="AX131" s="11" t="s">
        <v>71</v>
      </c>
      <c r="AY131" s="212" t="s">
        <v>120</v>
      </c>
    </row>
    <row r="132" spans="2:65" s="11" customFormat="1" ht="12">
      <c r="B132" s="201"/>
      <c r="C132" s="202"/>
      <c r="D132" s="198" t="s">
        <v>131</v>
      </c>
      <c r="E132" s="214" t="s">
        <v>21</v>
      </c>
      <c r="F132" s="215" t="s">
        <v>215</v>
      </c>
      <c r="G132" s="202"/>
      <c r="H132" s="216">
        <v>4.96</v>
      </c>
      <c r="I132" s="207"/>
      <c r="J132" s="202"/>
      <c r="K132" s="202"/>
      <c r="L132" s="208"/>
      <c r="M132" s="209"/>
      <c r="N132" s="210"/>
      <c r="O132" s="210"/>
      <c r="P132" s="210"/>
      <c r="Q132" s="210"/>
      <c r="R132" s="210"/>
      <c r="S132" s="210"/>
      <c r="T132" s="211"/>
      <c r="AT132" s="212" t="s">
        <v>131</v>
      </c>
      <c r="AU132" s="212" t="s">
        <v>83</v>
      </c>
      <c r="AV132" s="11" t="s">
        <v>83</v>
      </c>
      <c r="AW132" s="11" t="s">
        <v>35</v>
      </c>
      <c r="AX132" s="11" t="s">
        <v>71</v>
      </c>
      <c r="AY132" s="212" t="s">
        <v>120</v>
      </c>
    </row>
    <row r="133" spans="2:65" s="12" customFormat="1" ht="12">
      <c r="B133" s="217"/>
      <c r="C133" s="218"/>
      <c r="D133" s="203" t="s">
        <v>131</v>
      </c>
      <c r="E133" s="219" t="s">
        <v>21</v>
      </c>
      <c r="F133" s="220" t="s">
        <v>162</v>
      </c>
      <c r="G133" s="218"/>
      <c r="H133" s="221">
        <v>128.96</v>
      </c>
      <c r="I133" s="222"/>
      <c r="J133" s="218"/>
      <c r="K133" s="218"/>
      <c r="L133" s="223"/>
      <c r="M133" s="224"/>
      <c r="N133" s="225"/>
      <c r="O133" s="225"/>
      <c r="P133" s="225"/>
      <c r="Q133" s="225"/>
      <c r="R133" s="225"/>
      <c r="S133" s="225"/>
      <c r="T133" s="226"/>
      <c r="AT133" s="227" t="s">
        <v>131</v>
      </c>
      <c r="AU133" s="227" t="s">
        <v>83</v>
      </c>
      <c r="AV133" s="12" t="s">
        <v>127</v>
      </c>
      <c r="AW133" s="12" t="s">
        <v>35</v>
      </c>
      <c r="AX133" s="12" t="s">
        <v>76</v>
      </c>
      <c r="AY133" s="227" t="s">
        <v>120</v>
      </c>
    </row>
    <row r="134" spans="2:65" s="1" customFormat="1" ht="40.200000000000003" customHeight="1">
      <c r="B134" s="39"/>
      <c r="C134" s="186" t="s">
        <v>10</v>
      </c>
      <c r="D134" s="186" t="s">
        <v>122</v>
      </c>
      <c r="E134" s="187" t="s">
        <v>216</v>
      </c>
      <c r="F134" s="188" t="s">
        <v>217</v>
      </c>
      <c r="G134" s="189" t="s">
        <v>166</v>
      </c>
      <c r="H134" s="190">
        <v>128.96</v>
      </c>
      <c r="I134" s="191"/>
      <c r="J134" s="192">
        <f>ROUND(I134*H134,2)</f>
        <v>0</v>
      </c>
      <c r="K134" s="188" t="s">
        <v>126</v>
      </c>
      <c r="L134" s="59"/>
      <c r="M134" s="193" t="s">
        <v>21</v>
      </c>
      <c r="N134" s="194" t="s">
        <v>42</v>
      </c>
      <c r="O134" s="40"/>
      <c r="P134" s="195">
        <f>O134*H134</f>
        <v>0</v>
      </c>
      <c r="Q134" s="195">
        <v>0</v>
      </c>
      <c r="R134" s="195">
        <f>Q134*H134</f>
        <v>0</v>
      </c>
      <c r="S134" s="195">
        <v>0</v>
      </c>
      <c r="T134" s="196">
        <f>S134*H134</f>
        <v>0</v>
      </c>
      <c r="AR134" s="22" t="s">
        <v>127</v>
      </c>
      <c r="AT134" s="22" t="s">
        <v>122</v>
      </c>
      <c r="AU134" s="22" t="s">
        <v>83</v>
      </c>
      <c r="AY134" s="22" t="s">
        <v>120</v>
      </c>
      <c r="BE134" s="197">
        <f>IF(N134="základní",J134,0)</f>
        <v>0</v>
      </c>
      <c r="BF134" s="197">
        <f>IF(N134="snížená",J134,0)</f>
        <v>0</v>
      </c>
      <c r="BG134" s="197">
        <f>IF(N134="zákl. přenesená",J134,0)</f>
        <v>0</v>
      </c>
      <c r="BH134" s="197">
        <f>IF(N134="sníž. přenesená",J134,0)</f>
        <v>0</v>
      </c>
      <c r="BI134" s="197">
        <f>IF(N134="nulová",J134,0)</f>
        <v>0</v>
      </c>
      <c r="BJ134" s="22" t="s">
        <v>76</v>
      </c>
      <c r="BK134" s="197">
        <f>ROUND(I134*H134,2)</f>
        <v>0</v>
      </c>
      <c r="BL134" s="22" t="s">
        <v>127</v>
      </c>
      <c r="BM134" s="22" t="s">
        <v>218</v>
      </c>
    </row>
    <row r="135" spans="2:65" s="1" customFormat="1" ht="20.399999999999999" customHeight="1">
      <c r="B135" s="39"/>
      <c r="C135" s="186" t="s">
        <v>219</v>
      </c>
      <c r="D135" s="186" t="s">
        <v>122</v>
      </c>
      <c r="E135" s="187" t="s">
        <v>220</v>
      </c>
      <c r="F135" s="188" t="s">
        <v>221</v>
      </c>
      <c r="G135" s="189" t="s">
        <v>222</v>
      </c>
      <c r="H135" s="190">
        <v>2.9660000000000002</v>
      </c>
      <c r="I135" s="191"/>
      <c r="J135" s="192">
        <f>ROUND(I135*H135,2)</f>
        <v>0</v>
      </c>
      <c r="K135" s="188" t="s">
        <v>126</v>
      </c>
      <c r="L135" s="59"/>
      <c r="M135" s="193" t="s">
        <v>21</v>
      </c>
      <c r="N135" s="194" t="s">
        <v>42</v>
      </c>
      <c r="O135" s="40"/>
      <c r="P135" s="195">
        <f>O135*H135</f>
        <v>0</v>
      </c>
      <c r="Q135" s="195">
        <v>1.0530600000000001</v>
      </c>
      <c r="R135" s="195">
        <f>Q135*H135</f>
        <v>3.1233759600000006</v>
      </c>
      <c r="S135" s="195">
        <v>0</v>
      </c>
      <c r="T135" s="196">
        <f>S135*H135</f>
        <v>0</v>
      </c>
      <c r="AR135" s="22" t="s">
        <v>127</v>
      </c>
      <c r="AT135" s="22" t="s">
        <v>122</v>
      </c>
      <c r="AU135" s="22" t="s">
        <v>83</v>
      </c>
      <c r="AY135" s="22" t="s">
        <v>120</v>
      </c>
      <c r="BE135" s="197">
        <f>IF(N135="základní",J135,0)</f>
        <v>0</v>
      </c>
      <c r="BF135" s="197">
        <f>IF(N135="snížená",J135,0)</f>
        <v>0</v>
      </c>
      <c r="BG135" s="197">
        <f>IF(N135="zákl. přenesená",J135,0)</f>
        <v>0</v>
      </c>
      <c r="BH135" s="197">
        <f>IF(N135="sníž. přenesená",J135,0)</f>
        <v>0</v>
      </c>
      <c r="BI135" s="197">
        <f>IF(N135="nulová",J135,0)</f>
        <v>0</v>
      </c>
      <c r="BJ135" s="22" t="s">
        <v>76</v>
      </c>
      <c r="BK135" s="197">
        <f>ROUND(I135*H135,2)</f>
        <v>0</v>
      </c>
      <c r="BL135" s="22" t="s">
        <v>127</v>
      </c>
      <c r="BM135" s="22" t="s">
        <v>223</v>
      </c>
    </row>
    <row r="136" spans="2:65" s="1" customFormat="1" ht="36">
      <c r="B136" s="39"/>
      <c r="C136" s="61"/>
      <c r="D136" s="198" t="s">
        <v>129</v>
      </c>
      <c r="E136" s="61"/>
      <c r="F136" s="199" t="s">
        <v>224</v>
      </c>
      <c r="G136" s="61"/>
      <c r="H136" s="61"/>
      <c r="I136" s="156"/>
      <c r="J136" s="61"/>
      <c r="K136" s="61"/>
      <c r="L136" s="59"/>
      <c r="M136" s="200"/>
      <c r="N136" s="40"/>
      <c r="O136" s="40"/>
      <c r="P136" s="40"/>
      <c r="Q136" s="40"/>
      <c r="R136" s="40"/>
      <c r="S136" s="40"/>
      <c r="T136" s="76"/>
      <c r="AT136" s="22" t="s">
        <v>129</v>
      </c>
      <c r="AU136" s="22" t="s">
        <v>83</v>
      </c>
    </row>
    <row r="137" spans="2:65" s="11" customFormat="1" ht="12">
      <c r="B137" s="201"/>
      <c r="C137" s="202"/>
      <c r="D137" s="203" t="s">
        <v>131</v>
      </c>
      <c r="E137" s="204" t="s">
        <v>21</v>
      </c>
      <c r="F137" s="205" t="s">
        <v>225</v>
      </c>
      <c r="G137" s="202"/>
      <c r="H137" s="206">
        <v>2.9660000000000002</v>
      </c>
      <c r="I137" s="207"/>
      <c r="J137" s="202"/>
      <c r="K137" s="202"/>
      <c r="L137" s="208"/>
      <c r="M137" s="209"/>
      <c r="N137" s="210"/>
      <c r="O137" s="210"/>
      <c r="P137" s="210"/>
      <c r="Q137" s="210"/>
      <c r="R137" s="210"/>
      <c r="S137" s="210"/>
      <c r="T137" s="211"/>
      <c r="AT137" s="212" t="s">
        <v>131</v>
      </c>
      <c r="AU137" s="212" t="s">
        <v>83</v>
      </c>
      <c r="AV137" s="11" t="s">
        <v>83</v>
      </c>
      <c r="AW137" s="11" t="s">
        <v>35</v>
      </c>
      <c r="AX137" s="11" t="s">
        <v>76</v>
      </c>
      <c r="AY137" s="212" t="s">
        <v>120</v>
      </c>
    </row>
    <row r="138" spans="2:65" s="1" customFormat="1" ht="28.8" customHeight="1">
      <c r="B138" s="39"/>
      <c r="C138" s="186" t="s">
        <v>226</v>
      </c>
      <c r="D138" s="186" t="s">
        <v>122</v>
      </c>
      <c r="E138" s="187" t="s">
        <v>227</v>
      </c>
      <c r="F138" s="188" t="s">
        <v>228</v>
      </c>
      <c r="G138" s="189" t="s">
        <v>125</v>
      </c>
      <c r="H138" s="190">
        <v>1.534</v>
      </c>
      <c r="I138" s="191"/>
      <c r="J138" s="192">
        <f>ROUND(I138*H138,2)</f>
        <v>0</v>
      </c>
      <c r="K138" s="188" t="s">
        <v>126</v>
      </c>
      <c r="L138" s="59"/>
      <c r="M138" s="193" t="s">
        <v>21</v>
      </c>
      <c r="N138" s="194" t="s">
        <v>42</v>
      </c>
      <c r="O138" s="40"/>
      <c r="P138" s="195">
        <f>O138*H138</f>
        <v>0</v>
      </c>
      <c r="Q138" s="195">
        <v>2.45329</v>
      </c>
      <c r="R138" s="195">
        <f>Q138*H138</f>
        <v>3.76334686</v>
      </c>
      <c r="S138" s="195">
        <v>0</v>
      </c>
      <c r="T138" s="196">
        <f>S138*H138</f>
        <v>0</v>
      </c>
      <c r="AR138" s="22" t="s">
        <v>127</v>
      </c>
      <c r="AT138" s="22" t="s">
        <v>122</v>
      </c>
      <c r="AU138" s="22" t="s">
        <v>83</v>
      </c>
      <c r="AY138" s="22" t="s">
        <v>120</v>
      </c>
      <c r="BE138" s="197">
        <f>IF(N138="základní",J138,0)</f>
        <v>0</v>
      </c>
      <c r="BF138" s="197">
        <f>IF(N138="snížená",J138,0)</f>
        <v>0</v>
      </c>
      <c r="BG138" s="197">
        <f>IF(N138="zákl. přenesená",J138,0)</f>
        <v>0</v>
      </c>
      <c r="BH138" s="197">
        <f>IF(N138="sníž. přenesená",J138,0)</f>
        <v>0</v>
      </c>
      <c r="BI138" s="197">
        <f>IF(N138="nulová",J138,0)</f>
        <v>0</v>
      </c>
      <c r="BJ138" s="22" t="s">
        <v>76</v>
      </c>
      <c r="BK138" s="197">
        <f>ROUND(I138*H138,2)</f>
        <v>0</v>
      </c>
      <c r="BL138" s="22" t="s">
        <v>127</v>
      </c>
      <c r="BM138" s="22" t="s">
        <v>229</v>
      </c>
    </row>
    <row r="139" spans="2:65" s="1" customFormat="1" ht="108">
      <c r="B139" s="39"/>
      <c r="C139" s="61"/>
      <c r="D139" s="198" t="s">
        <v>129</v>
      </c>
      <c r="E139" s="61"/>
      <c r="F139" s="199" t="s">
        <v>202</v>
      </c>
      <c r="G139" s="61"/>
      <c r="H139" s="61"/>
      <c r="I139" s="156"/>
      <c r="J139" s="61"/>
      <c r="K139" s="61"/>
      <c r="L139" s="59"/>
      <c r="M139" s="200"/>
      <c r="N139" s="40"/>
      <c r="O139" s="40"/>
      <c r="P139" s="40"/>
      <c r="Q139" s="40"/>
      <c r="R139" s="40"/>
      <c r="S139" s="40"/>
      <c r="T139" s="76"/>
      <c r="AT139" s="22" t="s">
        <v>129</v>
      </c>
      <c r="AU139" s="22" t="s">
        <v>83</v>
      </c>
    </row>
    <row r="140" spans="2:65" s="11" customFormat="1" ht="12">
      <c r="B140" s="201"/>
      <c r="C140" s="202"/>
      <c r="D140" s="198" t="s">
        <v>131</v>
      </c>
      <c r="E140" s="214" t="s">
        <v>21</v>
      </c>
      <c r="F140" s="215" t="s">
        <v>230</v>
      </c>
      <c r="G140" s="202"/>
      <c r="H140" s="216">
        <v>0.91100000000000003</v>
      </c>
      <c r="I140" s="207"/>
      <c r="J140" s="202"/>
      <c r="K140" s="202"/>
      <c r="L140" s="208"/>
      <c r="M140" s="209"/>
      <c r="N140" s="210"/>
      <c r="O140" s="210"/>
      <c r="P140" s="210"/>
      <c r="Q140" s="210"/>
      <c r="R140" s="210"/>
      <c r="S140" s="210"/>
      <c r="T140" s="211"/>
      <c r="AT140" s="212" t="s">
        <v>131</v>
      </c>
      <c r="AU140" s="212" t="s">
        <v>83</v>
      </c>
      <c r="AV140" s="11" t="s">
        <v>83</v>
      </c>
      <c r="AW140" s="11" t="s">
        <v>35</v>
      </c>
      <c r="AX140" s="11" t="s">
        <v>71</v>
      </c>
      <c r="AY140" s="212" t="s">
        <v>120</v>
      </c>
    </row>
    <row r="141" spans="2:65" s="11" customFormat="1" ht="12">
      <c r="B141" s="201"/>
      <c r="C141" s="202"/>
      <c r="D141" s="198" t="s">
        <v>131</v>
      </c>
      <c r="E141" s="214" t="s">
        <v>21</v>
      </c>
      <c r="F141" s="215" t="s">
        <v>231</v>
      </c>
      <c r="G141" s="202"/>
      <c r="H141" s="216">
        <v>0.623</v>
      </c>
      <c r="I141" s="207"/>
      <c r="J141" s="202"/>
      <c r="K141" s="202"/>
      <c r="L141" s="208"/>
      <c r="M141" s="209"/>
      <c r="N141" s="210"/>
      <c r="O141" s="210"/>
      <c r="P141" s="210"/>
      <c r="Q141" s="210"/>
      <c r="R141" s="210"/>
      <c r="S141" s="210"/>
      <c r="T141" s="211"/>
      <c r="AT141" s="212" t="s">
        <v>131</v>
      </c>
      <c r="AU141" s="212" t="s">
        <v>83</v>
      </c>
      <c r="AV141" s="11" t="s">
        <v>83</v>
      </c>
      <c r="AW141" s="11" t="s">
        <v>35</v>
      </c>
      <c r="AX141" s="11" t="s">
        <v>71</v>
      </c>
      <c r="AY141" s="212" t="s">
        <v>120</v>
      </c>
    </row>
    <row r="142" spans="2:65" s="12" customFormat="1" ht="12">
      <c r="B142" s="217"/>
      <c r="C142" s="218"/>
      <c r="D142" s="203" t="s">
        <v>131</v>
      </c>
      <c r="E142" s="219" t="s">
        <v>21</v>
      </c>
      <c r="F142" s="220" t="s">
        <v>162</v>
      </c>
      <c r="G142" s="218"/>
      <c r="H142" s="221">
        <v>1.534</v>
      </c>
      <c r="I142" s="222"/>
      <c r="J142" s="218"/>
      <c r="K142" s="218"/>
      <c r="L142" s="223"/>
      <c r="M142" s="224"/>
      <c r="N142" s="225"/>
      <c r="O142" s="225"/>
      <c r="P142" s="225"/>
      <c r="Q142" s="225"/>
      <c r="R142" s="225"/>
      <c r="S142" s="225"/>
      <c r="T142" s="226"/>
      <c r="AT142" s="227" t="s">
        <v>131</v>
      </c>
      <c r="AU142" s="227" t="s">
        <v>83</v>
      </c>
      <c r="AV142" s="12" t="s">
        <v>127</v>
      </c>
      <c r="AW142" s="12" t="s">
        <v>35</v>
      </c>
      <c r="AX142" s="12" t="s">
        <v>76</v>
      </c>
      <c r="AY142" s="227" t="s">
        <v>120</v>
      </c>
    </row>
    <row r="143" spans="2:65" s="1" customFormat="1" ht="40.200000000000003" customHeight="1">
      <c r="B143" s="39"/>
      <c r="C143" s="186" t="s">
        <v>232</v>
      </c>
      <c r="D143" s="186" t="s">
        <v>122</v>
      </c>
      <c r="E143" s="187" t="s">
        <v>233</v>
      </c>
      <c r="F143" s="188" t="s">
        <v>234</v>
      </c>
      <c r="G143" s="189" t="s">
        <v>166</v>
      </c>
      <c r="H143" s="190">
        <v>7.95</v>
      </c>
      <c r="I143" s="191"/>
      <c r="J143" s="192">
        <f>ROUND(I143*H143,2)</f>
        <v>0</v>
      </c>
      <c r="K143" s="188" t="s">
        <v>126</v>
      </c>
      <c r="L143" s="59"/>
      <c r="M143" s="193" t="s">
        <v>21</v>
      </c>
      <c r="N143" s="194" t="s">
        <v>42</v>
      </c>
      <c r="O143" s="40"/>
      <c r="P143" s="195">
        <f>O143*H143</f>
        <v>0</v>
      </c>
      <c r="Q143" s="195">
        <v>1.0300000000000001E-3</v>
      </c>
      <c r="R143" s="195">
        <f>Q143*H143</f>
        <v>8.1885000000000013E-3</v>
      </c>
      <c r="S143" s="195">
        <v>0</v>
      </c>
      <c r="T143" s="196">
        <f>S143*H143</f>
        <v>0</v>
      </c>
      <c r="AR143" s="22" t="s">
        <v>127</v>
      </c>
      <c r="AT143" s="22" t="s">
        <v>122</v>
      </c>
      <c r="AU143" s="22" t="s">
        <v>83</v>
      </c>
      <c r="AY143" s="22" t="s">
        <v>120</v>
      </c>
      <c r="BE143" s="197">
        <f>IF(N143="základní",J143,0)</f>
        <v>0</v>
      </c>
      <c r="BF143" s="197">
        <f>IF(N143="snížená",J143,0)</f>
        <v>0</v>
      </c>
      <c r="BG143" s="197">
        <f>IF(N143="zákl. přenesená",J143,0)</f>
        <v>0</v>
      </c>
      <c r="BH143" s="197">
        <f>IF(N143="sníž. přenesená",J143,0)</f>
        <v>0</v>
      </c>
      <c r="BI143" s="197">
        <f>IF(N143="nulová",J143,0)</f>
        <v>0</v>
      </c>
      <c r="BJ143" s="22" t="s">
        <v>76</v>
      </c>
      <c r="BK143" s="197">
        <f>ROUND(I143*H143,2)</f>
        <v>0</v>
      </c>
      <c r="BL143" s="22" t="s">
        <v>127</v>
      </c>
      <c r="BM143" s="22" t="s">
        <v>235</v>
      </c>
    </row>
    <row r="144" spans="2:65" s="11" customFormat="1" ht="12">
      <c r="B144" s="201"/>
      <c r="C144" s="202"/>
      <c r="D144" s="203" t="s">
        <v>131</v>
      </c>
      <c r="E144" s="204" t="s">
        <v>21</v>
      </c>
      <c r="F144" s="205" t="s">
        <v>236</v>
      </c>
      <c r="G144" s="202"/>
      <c r="H144" s="206">
        <v>7.95</v>
      </c>
      <c r="I144" s="207"/>
      <c r="J144" s="202"/>
      <c r="K144" s="202"/>
      <c r="L144" s="208"/>
      <c r="M144" s="209"/>
      <c r="N144" s="210"/>
      <c r="O144" s="210"/>
      <c r="P144" s="210"/>
      <c r="Q144" s="210"/>
      <c r="R144" s="210"/>
      <c r="S144" s="210"/>
      <c r="T144" s="211"/>
      <c r="AT144" s="212" t="s">
        <v>131</v>
      </c>
      <c r="AU144" s="212" t="s">
        <v>83</v>
      </c>
      <c r="AV144" s="11" t="s">
        <v>83</v>
      </c>
      <c r="AW144" s="11" t="s">
        <v>35</v>
      </c>
      <c r="AX144" s="11" t="s">
        <v>76</v>
      </c>
      <c r="AY144" s="212" t="s">
        <v>120</v>
      </c>
    </row>
    <row r="145" spans="2:65" s="1" customFormat="1" ht="40.200000000000003" customHeight="1">
      <c r="B145" s="39"/>
      <c r="C145" s="186" t="s">
        <v>237</v>
      </c>
      <c r="D145" s="186" t="s">
        <v>122</v>
      </c>
      <c r="E145" s="187" t="s">
        <v>238</v>
      </c>
      <c r="F145" s="188" t="s">
        <v>239</v>
      </c>
      <c r="G145" s="189" t="s">
        <v>166</v>
      </c>
      <c r="H145" s="190">
        <v>7.95</v>
      </c>
      <c r="I145" s="191"/>
      <c r="J145" s="192">
        <f>ROUND(I145*H145,2)</f>
        <v>0</v>
      </c>
      <c r="K145" s="188" t="s">
        <v>126</v>
      </c>
      <c r="L145" s="59"/>
      <c r="M145" s="193" t="s">
        <v>21</v>
      </c>
      <c r="N145" s="194" t="s">
        <v>42</v>
      </c>
      <c r="O145" s="40"/>
      <c r="P145" s="195">
        <f>O145*H145</f>
        <v>0</v>
      </c>
      <c r="Q145" s="195">
        <v>0</v>
      </c>
      <c r="R145" s="195">
        <f>Q145*H145</f>
        <v>0</v>
      </c>
      <c r="S145" s="195">
        <v>0</v>
      </c>
      <c r="T145" s="196">
        <f>S145*H145</f>
        <v>0</v>
      </c>
      <c r="AR145" s="22" t="s">
        <v>127</v>
      </c>
      <c r="AT145" s="22" t="s">
        <v>122</v>
      </c>
      <c r="AU145" s="22" t="s">
        <v>83</v>
      </c>
      <c r="AY145" s="22" t="s">
        <v>120</v>
      </c>
      <c r="BE145" s="197">
        <f>IF(N145="základní",J145,0)</f>
        <v>0</v>
      </c>
      <c r="BF145" s="197">
        <f>IF(N145="snížená",J145,0)</f>
        <v>0</v>
      </c>
      <c r="BG145" s="197">
        <f>IF(N145="zákl. přenesená",J145,0)</f>
        <v>0</v>
      </c>
      <c r="BH145" s="197">
        <f>IF(N145="sníž. přenesená",J145,0)</f>
        <v>0</v>
      </c>
      <c r="BI145" s="197">
        <f>IF(N145="nulová",J145,0)</f>
        <v>0</v>
      </c>
      <c r="BJ145" s="22" t="s">
        <v>76</v>
      </c>
      <c r="BK145" s="197">
        <f>ROUND(I145*H145,2)</f>
        <v>0</v>
      </c>
      <c r="BL145" s="22" t="s">
        <v>127</v>
      </c>
      <c r="BM145" s="22" t="s">
        <v>240</v>
      </c>
    </row>
    <row r="146" spans="2:65" s="10" customFormat="1" ht="29.85" customHeight="1">
      <c r="B146" s="169"/>
      <c r="C146" s="170"/>
      <c r="D146" s="183" t="s">
        <v>70</v>
      </c>
      <c r="E146" s="184" t="s">
        <v>138</v>
      </c>
      <c r="F146" s="184" t="s">
        <v>241</v>
      </c>
      <c r="G146" s="170"/>
      <c r="H146" s="170"/>
      <c r="I146" s="173"/>
      <c r="J146" s="185">
        <f>BK146</f>
        <v>0</v>
      </c>
      <c r="K146" s="170"/>
      <c r="L146" s="175"/>
      <c r="M146" s="176"/>
      <c r="N146" s="177"/>
      <c r="O146" s="177"/>
      <c r="P146" s="178">
        <f>SUM(P147:P169)</f>
        <v>0</v>
      </c>
      <c r="Q146" s="177"/>
      <c r="R146" s="178">
        <f>SUM(R147:R169)</f>
        <v>57.002740720000006</v>
      </c>
      <c r="S146" s="177"/>
      <c r="T146" s="179">
        <f>SUM(T147:T169)</f>
        <v>0</v>
      </c>
      <c r="AR146" s="180" t="s">
        <v>76</v>
      </c>
      <c r="AT146" s="181" t="s">
        <v>70</v>
      </c>
      <c r="AU146" s="181" t="s">
        <v>76</v>
      </c>
      <c r="AY146" s="180" t="s">
        <v>120</v>
      </c>
      <c r="BK146" s="182">
        <f>SUM(BK147:BK169)</f>
        <v>0</v>
      </c>
    </row>
    <row r="147" spans="2:65" s="1" customFormat="1" ht="40.200000000000003" customHeight="1">
      <c r="B147" s="39"/>
      <c r="C147" s="186" t="s">
        <v>242</v>
      </c>
      <c r="D147" s="186" t="s">
        <v>122</v>
      </c>
      <c r="E147" s="187" t="s">
        <v>243</v>
      </c>
      <c r="F147" s="188" t="s">
        <v>244</v>
      </c>
      <c r="G147" s="189" t="s">
        <v>125</v>
      </c>
      <c r="H147" s="190">
        <v>8.5340000000000007</v>
      </c>
      <c r="I147" s="191"/>
      <c r="J147" s="192">
        <f>ROUND(I147*H147,2)</f>
        <v>0</v>
      </c>
      <c r="K147" s="188" t="s">
        <v>126</v>
      </c>
      <c r="L147" s="59"/>
      <c r="M147" s="193" t="s">
        <v>21</v>
      </c>
      <c r="N147" s="194" t="s">
        <v>42</v>
      </c>
      <c r="O147" s="40"/>
      <c r="P147" s="195">
        <f>O147*H147</f>
        <v>0</v>
      </c>
      <c r="Q147" s="195">
        <v>2.8969299999999998</v>
      </c>
      <c r="R147" s="195">
        <f>Q147*H147</f>
        <v>24.722400620000002</v>
      </c>
      <c r="S147" s="195">
        <v>0</v>
      </c>
      <c r="T147" s="196">
        <f>S147*H147</f>
        <v>0</v>
      </c>
      <c r="AR147" s="22" t="s">
        <v>127</v>
      </c>
      <c r="AT147" s="22" t="s">
        <v>122</v>
      </c>
      <c r="AU147" s="22" t="s">
        <v>83</v>
      </c>
      <c r="AY147" s="22" t="s">
        <v>120</v>
      </c>
      <c r="BE147" s="197">
        <f>IF(N147="základní",J147,0)</f>
        <v>0</v>
      </c>
      <c r="BF147" s="197">
        <f>IF(N147="snížená",J147,0)</f>
        <v>0</v>
      </c>
      <c r="BG147" s="197">
        <f>IF(N147="zákl. přenesená",J147,0)</f>
        <v>0</v>
      </c>
      <c r="BH147" s="197">
        <f>IF(N147="sníž. přenesená",J147,0)</f>
        <v>0</v>
      </c>
      <c r="BI147" s="197">
        <f>IF(N147="nulová",J147,0)</f>
        <v>0</v>
      </c>
      <c r="BJ147" s="22" t="s">
        <v>76</v>
      </c>
      <c r="BK147" s="197">
        <f>ROUND(I147*H147,2)</f>
        <v>0</v>
      </c>
      <c r="BL147" s="22" t="s">
        <v>127</v>
      </c>
      <c r="BM147" s="22" t="s">
        <v>245</v>
      </c>
    </row>
    <row r="148" spans="2:65" s="1" customFormat="1" ht="72">
      <c r="B148" s="39"/>
      <c r="C148" s="61"/>
      <c r="D148" s="198" t="s">
        <v>129</v>
      </c>
      <c r="E148" s="61"/>
      <c r="F148" s="199" t="s">
        <v>246</v>
      </c>
      <c r="G148" s="61"/>
      <c r="H148" s="61"/>
      <c r="I148" s="156"/>
      <c r="J148" s="61"/>
      <c r="K148" s="61"/>
      <c r="L148" s="59"/>
      <c r="M148" s="200"/>
      <c r="N148" s="40"/>
      <c r="O148" s="40"/>
      <c r="P148" s="40"/>
      <c r="Q148" s="40"/>
      <c r="R148" s="40"/>
      <c r="S148" s="40"/>
      <c r="T148" s="76"/>
      <c r="AT148" s="22" t="s">
        <v>129</v>
      </c>
      <c r="AU148" s="22" t="s">
        <v>83</v>
      </c>
    </row>
    <row r="149" spans="2:65" s="1" customFormat="1" ht="24">
      <c r="B149" s="39"/>
      <c r="C149" s="61"/>
      <c r="D149" s="198" t="s">
        <v>247</v>
      </c>
      <c r="E149" s="61"/>
      <c r="F149" s="199" t="s">
        <v>248</v>
      </c>
      <c r="G149" s="61"/>
      <c r="H149" s="61"/>
      <c r="I149" s="156"/>
      <c r="J149" s="61"/>
      <c r="K149" s="61"/>
      <c r="L149" s="59"/>
      <c r="M149" s="200"/>
      <c r="N149" s="40"/>
      <c r="O149" s="40"/>
      <c r="P149" s="40"/>
      <c r="Q149" s="40"/>
      <c r="R149" s="40"/>
      <c r="S149" s="40"/>
      <c r="T149" s="76"/>
      <c r="AT149" s="22" t="s">
        <v>247</v>
      </c>
      <c r="AU149" s="22" t="s">
        <v>83</v>
      </c>
    </row>
    <row r="150" spans="2:65" s="11" customFormat="1" ht="12">
      <c r="B150" s="201"/>
      <c r="C150" s="202"/>
      <c r="D150" s="203" t="s">
        <v>131</v>
      </c>
      <c r="E150" s="204" t="s">
        <v>21</v>
      </c>
      <c r="F150" s="205" t="s">
        <v>249</v>
      </c>
      <c r="G150" s="202"/>
      <c r="H150" s="206">
        <v>8.5340000000000007</v>
      </c>
      <c r="I150" s="207"/>
      <c r="J150" s="202"/>
      <c r="K150" s="202"/>
      <c r="L150" s="208"/>
      <c r="M150" s="209"/>
      <c r="N150" s="210"/>
      <c r="O150" s="210"/>
      <c r="P150" s="210"/>
      <c r="Q150" s="210"/>
      <c r="R150" s="210"/>
      <c r="S150" s="210"/>
      <c r="T150" s="211"/>
      <c r="AT150" s="212" t="s">
        <v>131</v>
      </c>
      <c r="AU150" s="212" t="s">
        <v>83</v>
      </c>
      <c r="AV150" s="11" t="s">
        <v>83</v>
      </c>
      <c r="AW150" s="11" t="s">
        <v>35</v>
      </c>
      <c r="AX150" s="11" t="s">
        <v>76</v>
      </c>
      <c r="AY150" s="212" t="s">
        <v>120</v>
      </c>
    </row>
    <row r="151" spans="2:65" s="1" customFormat="1" ht="28.8" customHeight="1">
      <c r="B151" s="39"/>
      <c r="C151" s="186" t="s">
        <v>9</v>
      </c>
      <c r="D151" s="186" t="s">
        <v>122</v>
      </c>
      <c r="E151" s="187" t="s">
        <v>250</v>
      </c>
      <c r="F151" s="188" t="s">
        <v>251</v>
      </c>
      <c r="G151" s="189" t="s">
        <v>125</v>
      </c>
      <c r="H151" s="190">
        <v>8.5340000000000007</v>
      </c>
      <c r="I151" s="191"/>
      <c r="J151" s="192">
        <f>ROUND(I151*H151,2)</f>
        <v>0</v>
      </c>
      <c r="K151" s="188" t="s">
        <v>126</v>
      </c>
      <c r="L151" s="59"/>
      <c r="M151" s="193" t="s">
        <v>21</v>
      </c>
      <c r="N151" s="194" t="s">
        <v>42</v>
      </c>
      <c r="O151" s="40"/>
      <c r="P151" s="195">
        <f>O151*H151</f>
        <v>0</v>
      </c>
      <c r="Q151" s="195">
        <v>0</v>
      </c>
      <c r="R151" s="195">
        <f>Q151*H151</f>
        <v>0</v>
      </c>
      <c r="S151" s="195">
        <v>0</v>
      </c>
      <c r="T151" s="196">
        <f>S151*H151</f>
        <v>0</v>
      </c>
      <c r="AR151" s="22" t="s">
        <v>127</v>
      </c>
      <c r="AT151" s="22" t="s">
        <v>122</v>
      </c>
      <c r="AU151" s="22" t="s">
        <v>83</v>
      </c>
      <c r="AY151" s="22" t="s">
        <v>120</v>
      </c>
      <c r="BE151" s="197">
        <f>IF(N151="základní",J151,0)</f>
        <v>0</v>
      </c>
      <c r="BF151" s="197">
        <f>IF(N151="snížená",J151,0)</f>
        <v>0</v>
      </c>
      <c r="BG151" s="197">
        <f>IF(N151="zákl. přenesená",J151,0)</f>
        <v>0</v>
      </c>
      <c r="BH151" s="197">
        <f>IF(N151="sníž. přenesená",J151,0)</f>
        <v>0</v>
      </c>
      <c r="BI151" s="197">
        <f>IF(N151="nulová",J151,0)</f>
        <v>0</v>
      </c>
      <c r="BJ151" s="22" t="s">
        <v>76</v>
      </c>
      <c r="BK151" s="197">
        <f>ROUND(I151*H151,2)</f>
        <v>0</v>
      </c>
      <c r="BL151" s="22" t="s">
        <v>127</v>
      </c>
      <c r="BM151" s="22" t="s">
        <v>252</v>
      </c>
    </row>
    <row r="152" spans="2:65" s="1" customFormat="1" ht="72">
      <c r="B152" s="39"/>
      <c r="C152" s="61"/>
      <c r="D152" s="203" t="s">
        <v>129</v>
      </c>
      <c r="E152" s="61"/>
      <c r="F152" s="228" t="s">
        <v>246</v>
      </c>
      <c r="G152" s="61"/>
      <c r="H152" s="61"/>
      <c r="I152" s="156"/>
      <c r="J152" s="61"/>
      <c r="K152" s="61"/>
      <c r="L152" s="59"/>
      <c r="M152" s="200"/>
      <c r="N152" s="40"/>
      <c r="O152" s="40"/>
      <c r="P152" s="40"/>
      <c r="Q152" s="40"/>
      <c r="R152" s="40"/>
      <c r="S152" s="40"/>
      <c r="T152" s="76"/>
      <c r="AT152" s="22" t="s">
        <v>129</v>
      </c>
      <c r="AU152" s="22" t="s">
        <v>83</v>
      </c>
    </row>
    <row r="153" spans="2:65" s="1" customFormat="1" ht="28.8" customHeight="1">
      <c r="B153" s="39"/>
      <c r="C153" s="186" t="s">
        <v>253</v>
      </c>
      <c r="D153" s="186" t="s">
        <v>122</v>
      </c>
      <c r="E153" s="187" t="s">
        <v>254</v>
      </c>
      <c r="F153" s="188" t="s">
        <v>255</v>
      </c>
      <c r="G153" s="189" t="s">
        <v>125</v>
      </c>
      <c r="H153" s="190">
        <v>14.301</v>
      </c>
      <c r="I153" s="191"/>
      <c r="J153" s="192">
        <f>ROUND(I153*H153,2)</f>
        <v>0</v>
      </c>
      <c r="K153" s="188" t="s">
        <v>126</v>
      </c>
      <c r="L153" s="59"/>
      <c r="M153" s="193" t="s">
        <v>21</v>
      </c>
      <c r="N153" s="194" t="s">
        <v>42</v>
      </c>
      <c r="O153" s="40"/>
      <c r="P153" s="195">
        <f>O153*H153</f>
        <v>0</v>
      </c>
      <c r="Q153" s="195">
        <v>2.1501000000000001</v>
      </c>
      <c r="R153" s="195">
        <f>Q153*H153</f>
        <v>30.748580100000002</v>
      </c>
      <c r="S153" s="195">
        <v>0</v>
      </c>
      <c r="T153" s="196">
        <f>S153*H153</f>
        <v>0</v>
      </c>
      <c r="AR153" s="22" t="s">
        <v>127</v>
      </c>
      <c r="AT153" s="22" t="s">
        <v>122</v>
      </c>
      <c r="AU153" s="22" t="s">
        <v>83</v>
      </c>
      <c r="AY153" s="22" t="s">
        <v>120</v>
      </c>
      <c r="BE153" s="197">
        <f>IF(N153="základní",J153,0)</f>
        <v>0</v>
      </c>
      <c r="BF153" s="197">
        <f>IF(N153="snížená",J153,0)</f>
        <v>0</v>
      </c>
      <c r="BG153" s="197">
        <f>IF(N153="zákl. přenesená",J153,0)</f>
        <v>0</v>
      </c>
      <c r="BH153" s="197">
        <f>IF(N153="sníž. přenesená",J153,0)</f>
        <v>0</v>
      </c>
      <c r="BI153" s="197">
        <f>IF(N153="nulová",J153,0)</f>
        <v>0</v>
      </c>
      <c r="BJ153" s="22" t="s">
        <v>76</v>
      </c>
      <c r="BK153" s="197">
        <f>ROUND(I153*H153,2)</f>
        <v>0</v>
      </c>
      <c r="BL153" s="22" t="s">
        <v>127</v>
      </c>
      <c r="BM153" s="22" t="s">
        <v>256</v>
      </c>
    </row>
    <row r="154" spans="2:65" s="1" customFormat="1" ht="96">
      <c r="B154" s="39"/>
      <c r="C154" s="61"/>
      <c r="D154" s="198" t="s">
        <v>129</v>
      </c>
      <c r="E154" s="61"/>
      <c r="F154" s="199" t="s">
        <v>257</v>
      </c>
      <c r="G154" s="61"/>
      <c r="H154" s="61"/>
      <c r="I154" s="156"/>
      <c r="J154" s="61"/>
      <c r="K154" s="61"/>
      <c r="L154" s="59"/>
      <c r="M154" s="200"/>
      <c r="N154" s="40"/>
      <c r="O154" s="40"/>
      <c r="P154" s="40"/>
      <c r="Q154" s="40"/>
      <c r="R154" s="40"/>
      <c r="S154" s="40"/>
      <c r="T154" s="76"/>
      <c r="AT154" s="22" t="s">
        <v>129</v>
      </c>
      <c r="AU154" s="22" t="s">
        <v>83</v>
      </c>
    </row>
    <row r="155" spans="2:65" s="11" customFormat="1" ht="12">
      <c r="B155" s="201"/>
      <c r="C155" s="202"/>
      <c r="D155" s="198" t="s">
        <v>131</v>
      </c>
      <c r="E155" s="214" t="s">
        <v>21</v>
      </c>
      <c r="F155" s="215" t="s">
        <v>258</v>
      </c>
      <c r="G155" s="202"/>
      <c r="H155" s="216">
        <v>4.2779999999999996</v>
      </c>
      <c r="I155" s="207"/>
      <c r="J155" s="202"/>
      <c r="K155" s="202"/>
      <c r="L155" s="208"/>
      <c r="M155" s="209"/>
      <c r="N155" s="210"/>
      <c r="O155" s="210"/>
      <c r="P155" s="210"/>
      <c r="Q155" s="210"/>
      <c r="R155" s="210"/>
      <c r="S155" s="210"/>
      <c r="T155" s="211"/>
      <c r="AT155" s="212" t="s">
        <v>131</v>
      </c>
      <c r="AU155" s="212" t="s">
        <v>83</v>
      </c>
      <c r="AV155" s="11" t="s">
        <v>83</v>
      </c>
      <c r="AW155" s="11" t="s">
        <v>35</v>
      </c>
      <c r="AX155" s="11" t="s">
        <v>71</v>
      </c>
      <c r="AY155" s="212" t="s">
        <v>120</v>
      </c>
    </row>
    <row r="156" spans="2:65" s="11" customFormat="1" ht="12">
      <c r="B156" s="201"/>
      <c r="C156" s="202"/>
      <c r="D156" s="198" t="s">
        <v>131</v>
      </c>
      <c r="E156" s="214" t="s">
        <v>21</v>
      </c>
      <c r="F156" s="215" t="s">
        <v>259</v>
      </c>
      <c r="G156" s="202"/>
      <c r="H156" s="216">
        <v>3.181</v>
      </c>
      <c r="I156" s="207"/>
      <c r="J156" s="202"/>
      <c r="K156" s="202"/>
      <c r="L156" s="208"/>
      <c r="M156" s="209"/>
      <c r="N156" s="210"/>
      <c r="O156" s="210"/>
      <c r="P156" s="210"/>
      <c r="Q156" s="210"/>
      <c r="R156" s="210"/>
      <c r="S156" s="210"/>
      <c r="T156" s="211"/>
      <c r="AT156" s="212" t="s">
        <v>131</v>
      </c>
      <c r="AU156" s="212" t="s">
        <v>83</v>
      </c>
      <c r="AV156" s="11" t="s">
        <v>83</v>
      </c>
      <c r="AW156" s="11" t="s">
        <v>35</v>
      </c>
      <c r="AX156" s="11" t="s">
        <v>71</v>
      </c>
      <c r="AY156" s="212" t="s">
        <v>120</v>
      </c>
    </row>
    <row r="157" spans="2:65" s="11" customFormat="1" ht="12">
      <c r="B157" s="201"/>
      <c r="C157" s="202"/>
      <c r="D157" s="198" t="s">
        <v>131</v>
      </c>
      <c r="E157" s="214" t="s">
        <v>21</v>
      </c>
      <c r="F157" s="215" t="s">
        <v>260</v>
      </c>
      <c r="G157" s="202"/>
      <c r="H157" s="216">
        <v>1.0169999999999999</v>
      </c>
      <c r="I157" s="207"/>
      <c r="J157" s="202"/>
      <c r="K157" s="202"/>
      <c r="L157" s="208"/>
      <c r="M157" s="209"/>
      <c r="N157" s="210"/>
      <c r="O157" s="210"/>
      <c r="P157" s="210"/>
      <c r="Q157" s="210"/>
      <c r="R157" s="210"/>
      <c r="S157" s="210"/>
      <c r="T157" s="211"/>
      <c r="AT157" s="212" t="s">
        <v>131</v>
      </c>
      <c r="AU157" s="212" t="s">
        <v>83</v>
      </c>
      <c r="AV157" s="11" t="s">
        <v>83</v>
      </c>
      <c r="AW157" s="11" t="s">
        <v>35</v>
      </c>
      <c r="AX157" s="11" t="s">
        <v>71</v>
      </c>
      <c r="AY157" s="212" t="s">
        <v>120</v>
      </c>
    </row>
    <row r="158" spans="2:65" s="11" customFormat="1" ht="12">
      <c r="B158" s="201"/>
      <c r="C158" s="202"/>
      <c r="D158" s="198" t="s">
        <v>131</v>
      </c>
      <c r="E158" s="214" t="s">
        <v>21</v>
      </c>
      <c r="F158" s="215" t="s">
        <v>261</v>
      </c>
      <c r="G158" s="202"/>
      <c r="H158" s="216">
        <v>0.73599999999999999</v>
      </c>
      <c r="I158" s="207"/>
      <c r="J158" s="202"/>
      <c r="K158" s="202"/>
      <c r="L158" s="208"/>
      <c r="M158" s="209"/>
      <c r="N158" s="210"/>
      <c r="O158" s="210"/>
      <c r="P158" s="210"/>
      <c r="Q158" s="210"/>
      <c r="R158" s="210"/>
      <c r="S158" s="210"/>
      <c r="T158" s="211"/>
      <c r="AT158" s="212" t="s">
        <v>131</v>
      </c>
      <c r="AU158" s="212" t="s">
        <v>83</v>
      </c>
      <c r="AV158" s="11" t="s">
        <v>83</v>
      </c>
      <c r="AW158" s="11" t="s">
        <v>35</v>
      </c>
      <c r="AX158" s="11" t="s">
        <v>71</v>
      </c>
      <c r="AY158" s="212" t="s">
        <v>120</v>
      </c>
    </row>
    <row r="159" spans="2:65" s="11" customFormat="1" ht="12">
      <c r="B159" s="201"/>
      <c r="C159" s="202"/>
      <c r="D159" s="198" t="s">
        <v>131</v>
      </c>
      <c r="E159" s="214" t="s">
        <v>21</v>
      </c>
      <c r="F159" s="215" t="s">
        <v>262</v>
      </c>
      <c r="G159" s="202"/>
      <c r="H159" s="216">
        <v>1.111</v>
      </c>
      <c r="I159" s="207"/>
      <c r="J159" s="202"/>
      <c r="K159" s="202"/>
      <c r="L159" s="208"/>
      <c r="M159" s="209"/>
      <c r="N159" s="210"/>
      <c r="O159" s="210"/>
      <c r="P159" s="210"/>
      <c r="Q159" s="210"/>
      <c r="R159" s="210"/>
      <c r="S159" s="210"/>
      <c r="T159" s="211"/>
      <c r="AT159" s="212" t="s">
        <v>131</v>
      </c>
      <c r="AU159" s="212" t="s">
        <v>83</v>
      </c>
      <c r="AV159" s="11" t="s">
        <v>83</v>
      </c>
      <c r="AW159" s="11" t="s">
        <v>35</v>
      </c>
      <c r="AX159" s="11" t="s">
        <v>71</v>
      </c>
      <c r="AY159" s="212" t="s">
        <v>120</v>
      </c>
    </row>
    <row r="160" spans="2:65" s="11" customFormat="1" ht="12">
      <c r="B160" s="201"/>
      <c r="C160" s="202"/>
      <c r="D160" s="198" t="s">
        <v>131</v>
      </c>
      <c r="E160" s="214" t="s">
        <v>21</v>
      </c>
      <c r="F160" s="215" t="s">
        <v>263</v>
      </c>
      <c r="G160" s="202"/>
      <c r="H160" s="216">
        <v>0.217</v>
      </c>
      <c r="I160" s="207"/>
      <c r="J160" s="202"/>
      <c r="K160" s="202"/>
      <c r="L160" s="208"/>
      <c r="M160" s="209"/>
      <c r="N160" s="210"/>
      <c r="O160" s="210"/>
      <c r="P160" s="210"/>
      <c r="Q160" s="210"/>
      <c r="R160" s="210"/>
      <c r="S160" s="210"/>
      <c r="T160" s="211"/>
      <c r="AT160" s="212" t="s">
        <v>131</v>
      </c>
      <c r="AU160" s="212" t="s">
        <v>83</v>
      </c>
      <c r="AV160" s="11" t="s">
        <v>83</v>
      </c>
      <c r="AW160" s="11" t="s">
        <v>35</v>
      </c>
      <c r="AX160" s="11" t="s">
        <v>71</v>
      </c>
      <c r="AY160" s="212" t="s">
        <v>120</v>
      </c>
    </row>
    <row r="161" spans="2:65" s="11" customFormat="1" ht="12">
      <c r="B161" s="201"/>
      <c r="C161" s="202"/>
      <c r="D161" s="198" t="s">
        <v>131</v>
      </c>
      <c r="E161" s="214" t="s">
        <v>21</v>
      </c>
      <c r="F161" s="215" t="s">
        <v>264</v>
      </c>
      <c r="G161" s="202"/>
      <c r="H161" s="216">
        <v>1.385</v>
      </c>
      <c r="I161" s="207"/>
      <c r="J161" s="202"/>
      <c r="K161" s="202"/>
      <c r="L161" s="208"/>
      <c r="M161" s="209"/>
      <c r="N161" s="210"/>
      <c r="O161" s="210"/>
      <c r="P161" s="210"/>
      <c r="Q161" s="210"/>
      <c r="R161" s="210"/>
      <c r="S161" s="210"/>
      <c r="T161" s="211"/>
      <c r="AT161" s="212" t="s">
        <v>131</v>
      </c>
      <c r="AU161" s="212" t="s">
        <v>83</v>
      </c>
      <c r="AV161" s="11" t="s">
        <v>83</v>
      </c>
      <c r="AW161" s="11" t="s">
        <v>35</v>
      </c>
      <c r="AX161" s="11" t="s">
        <v>71</v>
      </c>
      <c r="AY161" s="212" t="s">
        <v>120</v>
      </c>
    </row>
    <row r="162" spans="2:65" s="11" customFormat="1" ht="12">
      <c r="B162" s="201"/>
      <c r="C162" s="202"/>
      <c r="D162" s="198" t="s">
        <v>131</v>
      </c>
      <c r="E162" s="214" t="s">
        <v>21</v>
      </c>
      <c r="F162" s="215" t="s">
        <v>265</v>
      </c>
      <c r="G162" s="202"/>
      <c r="H162" s="216">
        <v>1.847</v>
      </c>
      <c r="I162" s="207"/>
      <c r="J162" s="202"/>
      <c r="K162" s="202"/>
      <c r="L162" s="208"/>
      <c r="M162" s="209"/>
      <c r="N162" s="210"/>
      <c r="O162" s="210"/>
      <c r="P162" s="210"/>
      <c r="Q162" s="210"/>
      <c r="R162" s="210"/>
      <c r="S162" s="210"/>
      <c r="T162" s="211"/>
      <c r="AT162" s="212" t="s">
        <v>131</v>
      </c>
      <c r="AU162" s="212" t="s">
        <v>83</v>
      </c>
      <c r="AV162" s="11" t="s">
        <v>83</v>
      </c>
      <c r="AW162" s="11" t="s">
        <v>35</v>
      </c>
      <c r="AX162" s="11" t="s">
        <v>71</v>
      </c>
      <c r="AY162" s="212" t="s">
        <v>120</v>
      </c>
    </row>
    <row r="163" spans="2:65" s="11" customFormat="1" ht="12">
      <c r="B163" s="201"/>
      <c r="C163" s="202"/>
      <c r="D163" s="198" t="s">
        <v>131</v>
      </c>
      <c r="E163" s="214" t="s">
        <v>21</v>
      </c>
      <c r="F163" s="215" t="s">
        <v>266</v>
      </c>
      <c r="G163" s="202"/>
      <c r="H163" s="216">
        <v>0.52900000000000003</v>
      </c>
      <c r="I163" s="207"/>
      <c r="J163" s="202"/>
      <c r="K163" s="202"/>
      <c r="L163" s="208"/>
      <c r="M163" s="209"/>
      <c r="N163" s="210"/>
      <c r="O163" s="210"/>
      <c r="P163" s="210"/>
      <c r="Q163" s="210"/>
      <c r="R163" s="210"/>
      <c r="S163" s="210"/>
      <c r="T163" s="211"/>
      <c r="AT163" s="212" t="s">
        <v>131</v>
      </c>
      <c r="AU163" s="212" t="s">
        <v>83</v>
      </c>
      <c r="AV163" s="11" t="s">
        <v>83</v>
      </c>
      <c r="AW163" s="11" t="s">
        <v>35</v>
      </c>
      <c r="AX163" s="11" t="s">
        <v>71</v>
      </c>
      <c r="AY163" s="212" t="s">
        <v>120</v>
      </c>
    </row>
    <row r="164" spans="2:65" s="12" customFormat="1" ht="12">
      <c r="B164" s="217"/>
      <c r="C164" s="218"/>
      <c r="D164" s="203" t="s">
        <v>131</v>
      </c>
      <c r="E164" s="219" t="s">
        <v>21</v>
      </c>
      <c r="F164" s="220" t="s">
        <v>162</v>
      </c>
      <c r="G164" s="218"/>
      <c r="H164" s="221">
        <v>14.301</v>
      </c>
      <c r="I164" s="222"/>
      <c r="J164" s="218"/>
      <c r="K164" s="218"/>
      <c r="L164" s="223"/>
      <c r="M164" s="224"/>
      <c r="N164" s="225"/>
      <c r="O164" s="225"/>
      <c r="P164" s="225"/>
      <c r="Q164" s="225"/>
      <c r="R164" s="225"/>
      <c r="S164" s="225"/>
      <c r="T164" s="226"/>
      <c r="AT164" s="227" t="s">
        <v>131</v>
      </c>
      <c r="AU164" s="227" t="s">
        <v>83</v>
      </c>
      <c r="AV164" s="12" t="s">
        <v>127</v>
      </c>
      <c r="AW164" s="12" t="s">
        <v>35</v>
      </c>
      <c r="AX164" s="12" t="s">
        <v>76</v>
      </c>
      <c r="AY164" s="227" t="s">
        <v>120</v>
      </c>
    </row>
    <row r="165" spans="2:65" s="1" customFormat="1" ht="20.399999999999999" customHeight="1">
      <c r="B165" s="39"/>
      <c r="C165" s="186" t="s">
        <v>267</v>
      </c>
      <c r="D165" s="186" t="s">
        <v>122</v>
      </c>
      <c r="E165" s="187" t="s">
        <v>268</v>
      </c>
      <c r="F165" s="188" t="s">
        <v>269</v>
      </c>
      <c r="G165" s="189" t="s">
        <v>194</v>
      </c>
      <c r="H165" s="190">
        <v>2.7</v>
      </c>
      <c r="I165" s="191"/>
      <c r="J165" s="192">
        <f>ROUND(I165*H165,2)</f>
        <v>0</v>
      </c>
      <c r="K165" s="188" t="s">
        <v>21</v>
      </c>
      <c r="L165" s="59"/>
      <c r="M165" s="193" t="s">
        <v>21</v>
      </c>
      <c r="N165" s="194" t="s">
        <v>42</v>
      </c>
      <c r="O165" s="40"/>
      <c r="P165" s="195">
        <f>O165*H165</f>
        <v>0</v>
      </c>
      <c r="Q165" s="195">
        <v>4.9500000000000002E-2</v>
      </c>
      <c r="R165" s="195">
        <f>Q165*H165</f>
        <v>0.13365000000000002</v>
      </c>
      <c r="S165" s="195">
        <v>0</v>
      </c>
      <c r="T165" s="196">
        <f>S165*H165</f>
        <v>0</v>
      </c>
      <c r="AR165" s="22" t="s">
        <v>127</v>
      </c>
      <c r="AT165" s="22" t="s">
        <v>122</v>
      </c>
      <c r="AU165" s="22" t="s">
        <v>83</v>
      </c>
      <c r="AY165" s="22" t="s">
        <v>120</v>
      </c>
      <c r="BE165" s="197">
        <f>IF(N165="základní",J165,0)</f>
        <v>0</v>
      </c>
      <c r="BF165" s="197">
        <f>IF(N165="snížená",J165,0)</f>
        <v>0</v>
      </c>
      <c r="BG165" s="197">
        <f>IF(N165="zákl. přenesená",J165,0)</f>
        <v>0</v>
      </c>
      <c r="BH165" s="197">
        <f>IF(N165="sníž. přenesená",J165,0)</f>
        <v>0</v>
      </c>
      <c r="BI165" s="197">
        <f>IF(N165="nulová",J165,0)</f>
        <v>0</v>
      </c>
      <c r="BJ165" s="22" t="s">
        <v>76</v>
      </c>
      <c r="BK165" s="197">
        <f>ROUND(I165*H165,2)</f>
        <v>0</v>
      </c>
      <c r="BL165" s="22" t="s">
        <v>127</v>
      </c>
      <c r="BM165" s="22" t="s">
        <v>270</v>
      </c>
    </row>
    <row r="166" spans="2:65" s="11" customFormat="1" ht="12">
      <c r="B166" s="201"/>
      <c r="C166" s="202"/>
      <c r="D166" s="203" t="s">
        <v>131</v>
      </c>
      <c r="E166" s="204" t="s">
        <v>21</v>
      </c>
      <c r="F166" s="205" t="s">
        <v>271</v>
      </c>
      <c r="G166" s="202"/>
      <c r="H166" s="206">
        <v>2.7</v>
      </c>
      <c r="I166" s="207"/>
      <c r="J166" s="202"/>
      <c r="K166" s="202"/>
      <c r="L166" s="208"/>
      <c r="M166" s="209"/>
      <c r="N166" s="210"/>
      <c r="O166" s="210"/>
      <c r="P166" s="210"/>
      <c r="Q166" s="210"/>
      <c r="R166" s="210"/>
      <c r="S166" s="210"/>
      <c r="T166" s="211"/>
      <c r="AT166" s="212" t="s">
        <v>131</v>
      </c>
      <c r="AU166" s="212" t="s">
        <v>83</v>
      </c>
      <c r="AV166" s="11" t="s">
        <v>83</v>
      </c>
      <c r="AW166" s="11" t="s">
        <v>35</v>
      </c>
      <c r="AX166" s="11" t="s">
        <v>76</v>
      </c>
      <c r="AY166" s="212" t="s">
        <v>120</v>
      </c>
    </row>
    <row r="167" spans="2:65" s="1" customFormat="1" ht="20.399999999999999" customHeight="1">
      <c r="B167" s="39"/>
      <c r="C167" s="186" t="s">
        <v>272</v>
      </c>
      <c r="D167" s="186" t="s">
        <v>122</v>
      </c>
      <c r="E167" s="187" t="s">
        <v>273</v>
      </c>
      <c r="F167" s="188" t="s">
        <v>274</v>
      </c>
      <c r="G167" s="189" t="s">
        <v>275</v>
      </c>
      <c r="H167" s="190">
        <v>1</v>
      </c>
      <c r="I167" s="191"/>
      <c r="J167" s="192">
        <f>ROUND(I167*H167,2)</f>
        <v>0</v>
      </c>
      <c r="K167" s="188" t="s">
        <v>21</v>
      </c>
      <c r="L167" s="59"/>
      <c r="M167" s="193" t="s">
        <v>21</v>
      </c>
      <c r="N167" s="194" t="s">
        <v>42</v>
      </c>
      <c r="O167" s="40"/>
      <c r="P167" s="195">
        <f>O167*H167</f>
        <v>0</v>
      </c>
      <c r="Q167" s="195">
        <v>2.3E-2</v>
      </c>
      <c r="R167" s="195">
        <f>Q167*H167</f>
        <v>2.3E-2</v>
      </c>
      <c r="S167" s="195">
        <v>0</v>
      </c>
      <c r="T167" s="196">
        <f>S167*H167</f>
        <v>0</v>
      </c>
      <c r="AR167" s="22" t="s">
        <v>127</v>
      </c>
      <c r="AT167" s="22" t="s">
        <v>122</v>
      </c>
      <c r="AU167" s="22" t="s">
        <v>83</v>
      </c>
      <c r="AY167" s="22" t="s">
        <v>120</v>
      </c>
      <c r="BE167" s="197">
        <f>IF(N167="základní",J167,0)</f>
        <v>0</v>
      </c>
      <c r="BF167" s="197">
        <f>IF(N167="snížená",J167,0)</f>
        <v>0</v>
      </c>
      <c r="BG167" s="197">
        <f>IF(N167="zákl. přenesená",J167,0)</f>
        <v>0</v>
      </c>
      <c r="BH167" s="197">
        <f>IF(N167="sníž. přenesená",J167,0)</f>
        <v>0</v>
      </c>
      <c r="BI167" s="197">
        <f>IF(N167="nulová",J167,0)</f>
        <v>0</v>
      </c>
      <c r="BJ167" s="22" t="s">
        <v>76</v>
      </c>
      <c r="BK167" s="197">
        <f>ROUND(I167*H167,2)</f>
        <v>0</v>
      </c>
      <c r="BL167" s="22" t="s">
        <v>127</v>
      </c>
      <c r="BM167" s="22" t="s">
        <v>276</v>
      </c>
    </row>
    <row r="168" spans="2:65" s="1" customFormat="1" ht="36">
      <c r="B168" s="39"/>
      <c r="C168" s="61"/>
      <c r="D168" s="203" t="s">
        <v>247</v>
      </c>
      <c r="E168" s="61"/>
      <c r="F168" s="228" t="s">
        <v>277</v>
      </c>
      <c r="G168" s="61"/>
      <c r="H168" s="61"/>
      <c r="I168" s="156"/>
      <c r="J168" s="61"/>
      <c r="K168" s="61"/>
      <c r="L168" s="59"/>
      <c r="M168" s="200"/>
      <c r="N168" s="40"/>
      <c r="O168" s="40"/>
      <c r="P168" s="40"/>
      <c r="Q168" s="40"/>
      <c r="R168" s="40"/>
      <c r="S168" s="40"/>
      <c r="T168" s="76"/>
      <c r="AT168" s="22" t="s">
        <v>247</v>
      </c>
      <c r="AU168" s="22" t="s">
        <v>83</v>
      </c>
    </row>
    <row r="169" spans="2:65" s="1" customFormat="1" ht="20.399999999999999" customHeight="1">
      <c r="B169" s="39"/>
      <c r="C169" s="186" t="s">
        <v>278</v>
      </c>
      <c r="D169" s="186" t="s">
        <v>122</v>
      </c>
      <c r="E169" s="187" t="s">
        <v>279</v>
      </c>
      <c r="F169" s="188" t="s">
        <v>280</v>
      </c>
      <c r="G169" s="189" t="s">
        <v>194</v>
      </c>
      <c r="H169" s="190">
        <v>27.78</v>
      </c>
      <c r="I169" s="191"/>
      <c r="J169" s="192">
        <f>ROUND(I169*H169,2)</f>
        <v>0</v>
      </c>
      <c r="K169" s="188" t="s">
        <v>21</v>
      </c>
      <c r="L169" s="59"/>
      <c r="M169" s="193" t="s">
        <v>21</v>
      </c>
      <c r="N169" s="194" t="s">
        <v>42</v>
      </c>
      <c r="O169" s="40"/>
      <c r="P169" s="195">
        <f>O169*H169</f>
        <v>0</v>
      </c>
      <c r="Q169" s="195">
        <v>4.9500000000000002E-2</v>
      </c>
      <c r="R169" s="195">
        <f>Q169*H169</f>
        <v>1.3751100000000001</v>
      </c>
      <c r="S169" s="195">
        <v>0</v>
      </c>
      <c r="T169" s="196">
        <f>S169*H169</f>
        <v>0</v>
      </c>
      <c r="AR169" s="22" t="s">
        <v>127</v>
      </c>
      <c r="AT169" s="22" t="s">
        <v>122</v>
      </c>
      <c r="AU169" s="22" t="s">
        <v>83</v>
      </c>
      <c r="AY169" s="22" t="s">
        <v>120</v>
      </c>
      <c r="BE169" s="197">
        <f>IF(N169="základní",J169,0)</f>
        <v>0</v>
      </c>
      <c r="BF169" s="197">
        <f>IF(N169="snížená",J169,0)</f>
        <v>0</v>
      </c>
      <c r="BG169" s="197">
        <f>IF(N169="zákl. přenesená",J169,0)</f>
        <v>0</v>
      </c>
      <c r="BH169" s="197">
        <f>IF(N169="sníž. přenesená",J169,0)</f>
        <v>0</v>
      </c>
      <c r="BI169" s="197">
        <f>IF(N169="nulová",J169,0)</f>
        <v>0</v>
      </c>
      <c r="BJ169" s="22" t="s">
        <v>76</v>
      </c>
      <c r="BK169" s="197">
        <f>ROUND(I169*H169,2)</f>
        <v>0</v>
      </c>
      <c r="BL169" s="22" t="s">
        <v>127</v>
      </c>
      <c r="BM169" s="22" t="s">
        <v>281</v>
      </c>
    </row>
    <row r="170" spans="2:65" s="10" customFormat="1" ht="29.85" customHeight="1">
      <c r="B170" s="169"/>
      <c r="C170" s="170"/>
      <c r="D170" s="183" t="s">
        <v>70</v>
      </c>
      <c r="E170" s="184" t="s">
        <v>149</v>
      </c>
      <c r="F170" s="184" t="s">
        <v>282</v>
      </c>
      <c r="G170" s="170"/>
      <c r="H170" s="170"/>
      <c r="I170" s="173"/>
      <c r="J170" s="185">
        <f>BK170</f>
        <v>0</v>
      </c>
      <c r="K170" s="170"/>
      <c r="L170" s="175"/>
      <c r="M170" s="176"/>
      <c r="N170" s="177"/>
      <c r="O170" s="177"/>
      <c r="P170" s="178">
        <f>SUM(P171:P172)</f>
        <v>0</v>
      </c>
      <c r="Q170" s="177"/>
      <c r="R170" s="178">
        <f>SUM(R171:R172)</f>
        <v>0</v>
      </c>
      <c r="S170" s="177"/>
      <c r="T170" s="179">
        <f>SUM(T171:T172)</f>
        <v>0</v>
      </c>
      <c r="AR170" s="180" t="s">
        <v>76</v>
      </c>
      <c r="AT170" s="181" t="s">
        <v>70</v>
      </c>
      <c r="AU170" s="181" t="s">
        <v>76</v>
      </c>
      <c r="AY170" s="180" t="s">
        <v>120</v>
      </c>
      <c r="BK170" s="182">
        <f>SUM(BK171:BK172)</f>
        <v>0</v>
      </c>
    </row>
    <row r="171" spans="2:65" s="1" customFormat="1" ht="28.8" customHeight="1">
      <c r="B171" s="39"/>
      <c r="C171" s="186" t="s">
        <v>283</v>
      </c>
      <c r="D171" s="186" t="s">
        <v>122</v>
      </c>
      <c r="E171" s="187" t="s">
        <v>284</v>
      </c>
      <c r="F171" s="188" t="s">
        <v>285</v>
      </c>
      <c r="G171" s="189" t="s">
        <v>166</v>
      </c>
      <c r="H171" s="190">
        <v>90.14</v>
      </c>
      <c r="I171" s="191"/>
      <c r="J171" s="192">
        <f>ROUND(I171*H171,2)</f>
        <v>0</v>
      </c>
      <c r="K171" s="188" t="s">
        <v>126</v>
      </c>
      <c r="L171" s="59"/>
      <c r="M171" s="193" t="s">
        <v>21</v>
      </c>
      <c r="N171" s="194" t="s">
        <v>42</v>
      </c>
      <c r="O171" s="40"/>
      <c r="P171" s="195">
        <f>O171*H171</f>
        <v>0</v>
      </c>
      <c r="Q171" s="195">
        <v>0</v>
      </c>
      <c r="R171" s="195">
        <f>Q171*H171</f>
        <v>0</v>
      </c>
      <c r="S171" s="195">
        <v>0</v>
      </c>
      <c r="T171" s="196">
        <f>S171*H171</f>
        <v>0</v>
      </c>
      <c r="AR171" s="22" t="s">
        <v>127</v>
      </c>
      <c r="AT171" s="22" t="s">
        <v>122</v>
      </c>
      <c r="AU171" s="22" t="s">
        <v>83</v>
      </c>
      <c r="AY171" s="22" t="s">
        <v>120</v>
      </c>
      <c r="BE171" s="197">
        <f>IF(N171="základní",J171,0)</f>
        <v>0</v>
      </c>
      <c r="BF171" s="197">
        <f>IF(N171="snížená",J171,0)</f>
        <v>0</v>
      </c>
      <c r="BG171" s="197">
        <f>IF(N171="zákl. přenesená",J171,0)</f>
        <v>0</v>
      </c>
      <c r="BH171" s="197">
        <f>IF(N171="sníž. přenesená",J171,0)</f>
        <v>0</v>
      </c>
      <c r="BI171" s="197">
        <f>IF(N171="nulová",J171,0)</f>
        <v>0</v>
      </c>
      <c r="BJ171" s="22" t="s">
        <v>76</v>
      </c>
      <c r="BK171" s="197">
        <f>ROUND(I171*H171,2)</f>
        <v>0</v>
      </c>
      <c r="BL171" s="22" t="s">
        <v>127</v>
      </c>
      <c r="BM171" s="22" t="s">
        <v>286</v>
      </c>
    </row>
    <row r="172" spans="2:65" s="1" customFormat="1" ht="28.8" customHeight="1">
      <c r="B172" s="39"/>
      <c r="C172" s="186" t="s">
        <v>287</v>
      </c>
      <c r="D172" s="186" t="s">
        <v>122</v>
      </c>
      <c r="E172" s="187" t="s">
        <v>288</v>
      </c>
      <c r="F172" s="188" t="s">
        <v>289</v>
      </c>
      <c r="G172" s="189" t="s">
        <v>166</v>
      </c>
      <c r="H172" s="190">
        <v>90.14</v>
      </c>
      <c r="I172" s="191"/>
      <c r="J172" s="192">
        <f>ROUND(I172*H172,2)</f>
        <v>0</v>
      </c>
      <c r="K172" s="188" t="s">
        <v>126</v>
      </c>
      <c r="L172" s="59"/>
      <c r="M172" s="193" t="s">
        <v>21</v>
      </c>
      <c r="N172" s="194" t="s">
        <v>42</v>
      </c>
      <c r="O172" s="40"/>
      <c r="P172" s="195">
        <f>O172*H172</f>
        <v>0</v>
      </c>
      <c r="Q172" s="195">
        <v>0</v>
      </c>
      <c r="R172" s="195">
        <f>Q172*H172</f>
        <v>0</v>
      </c>
      <c r="S172" s="195">
        <v>0</v>
      </c>
      <c r="T172" s="196">
        <f>S172*H172</f>
        <v>0</v>
      </c>
      <c r="AR172" s="22" t="s">
        <v>127</v>
      </c>
      <c r="AT172" s="22" t="s">
        <v>122</v>
      </c>
      <c r="AU172" s="22" t="s">
        <v>83</v>
      </c>
      <c r="AY172" s="22" t="s">
        <v>120</v>
      </c>
      <c r="BE172" s="197">
        <f>IF(N172="základní",J172,0)</f>
        <v>0</v>
      </c>
      <c r="BF172" s="197">
        <f>IF(N172="snížená",J172,0)</f>
        <v>0</v>
      </c>
      <c r="BG172" s="197">
        <f>IF(N172="zákl. přenesená",J172,0)</f>
        <v>0</v>
      </c>
      <c r="BH172" s="197">
        <f>IF(N172="sníž. přenesená",J172,0)</f>
        <v>0</v>
      </c>
      <c r="BI172" s="197">
        <f>IF(N172="nulová",J172,0)</f>
        <v>0</v>
      </c>
      <c r="BJ172" s="22" t="s">
        <v>76</v>
      </c>
      <c r="BK172" s="197">
        <f>ROUND(I172*H172,2)</f>
        <v>0</v>
      </c>
      <c r="BL172" s="22" t="s">
        <v>127</v>
      </c>
      <c r="BM172" s="22" t="s">
        <v>290</v>
      </c>
    </row>
    <row r="173" spans="2:65" s="10" customFormat="1" ht="29.85" customHeight="1">
      <c r="B173" s="169"/>
      <c r="C173" s="170"/>
      <c r="D173" s="183" t="s">
        <v>70</v>
      </c>
      <c r="E173" s="184" t="s">
        <v>155</v>
      </c>
      <c r="F173" s="184" t="s">
        <v>291</v>
      </c>
      <c r="G173" s="170"/>
      <c r="H173" s="170"/>
      <c r="I173" s="173"/>
      <c r="J173" s="185">
        <f>BK173</f>
        <v>0</v>
      </c>
      <c r="K173" s="170"/>
      <c r="L173" s="175"/>
      <c r="M173" s="176"/>
      <c r="N173" s="177"/>
      <c r="O173" s="177"/>
      <c r="P173" s="178">
        <f>SUM(P174:P182)</f>
        <v>0</v>
      </c>
      <c r="Q173" s="177"/>
      <c r="R173" s="178">
        <f>SUM(R174:R182)</f>
        <v>24.427817959999999</v>
      </c>
      <c r="S173" s="177"/>
      <c r="T173" s="179">
        <f>SUM(T174:T182)</f>
        <v>0</v>
      </c>
      <c r="AR173" s="180" t="s">
        <v>76</v>
      </c>
      <c r="AT173" s="181" t="s">
        <v>70</v>
      </c>
      <c r="AU173" s="181" t="s">
        <v>76</v>
      </c>
      <c r="AY173" s="180" t="s">
        <v>120</v>
      </c>
      <c r="BK173" s="182">
        <f>SUM(BK174:BK182)</f>
        <v>0</v>
      </c>
    </row>
    <row r="174" spans="2:65" s="1" customFormat="1" ht="28.8" customHeight="1">
      <c r="B174" s="39"/>
      <c r="C174" s="186" t="s">
        <v>292</v>
      </c>
      <c r="D174" s="186" t="s">
        <v>122</v>
      </c>
      <c r="E174" s="187" t="s">
        <v>293</v>
      </c>
      <c r="F174" s="188" t="s">
        <v>294</v>
      </c>
      <c r="G174" s="189" t="s">
        <v>166</v>
      </c>
      <c r="H174" s="190">
        <v>77.584000000000003</v>
      </c>
      <c r="I174" s="191"/>
      <c r="J174" s="192">
        <f>ROUND(I174*H174,2)</f>
        <v>0</v>
      </c>
      <c r="K174" s="188" t="s">
        <v>126</v>
      </c>
      <c r="L174" s="59"/>
      <c r="M174" s="193" t="s">
        <v>21</v>
      </c>
      <c r="N174" s="194" t="s">
        <v>42</v>
      </c>
      <c r="O174" s="40"/>
      <c r="P174" s="195">
        <f>O174*H174</f>
        <v>0</v>
      </c>
      <c r="Q174" s="195">
        <v>1.4E-3</v>
      </c>
      <c r="R174" s="195">
        <f>Q174*H174</f>
        <v>0.10861760000000001</v>
      </c>
      <c r="S174" s="195">
        <v>0</v>
      </c>
      <c r="T174" s="196">
        <f>S174*H174</f>
        <v>0</v>
      </c>
      <c r="AR174" s="22" t="s">
        <v>127</v>
      </c>
      <c r="AT174" s="22" t="s">
        <v>122</v>
      </c>
      <c r="AU174" s="22" t="s">
        <v>83</v>
      </c>
      <c r="AY174" s="22" t="s">
        <v>120</v>
      </c>
      <c r="BE174" s="197">
        <f>IF(N174="základní",J174,0)</f>
        <v>0</v>
      </c>
      <c r="BF174" s="197">
        <f>IF(N174="snížená",J174,0)</f>
        <v>0</v>
      </c>
      <c r="BG174" s="197">
        <f>IF(N174="zákl. přenesená",J174,0)</f>
        <v>0</v>
      </c>
      <c r="BH174" s="197">
        <f>IF(N174="sníž. přenesená",J174,0)</f>
        <v>0</v>
      </c>
      <c r="BI174" s="197">
        <f>IF(N174="nulová",J174,0)</f>
        <v>0</v>
      </c>
      <c r="BJ174" s="22" t="s">
        <v>76</v>
      </c>
      <c r="BK174" s="197">
        <f>ROUND(I174*H174,2)</f>
        <v>0</v>
      </c>
      <c r="BL174" s="22" t="s">
        <v>127</v>
      </c>
      <c r="BM174" s="22" t="s">
        <v>295</v>
      </c>
    </row>
    <row r="175" spans="2:65" s="1" customFormat="1" ht="36">
      <c r="B175" s="39"/>
      <c r="C175" s="61"/>
      <c r="D175" s="198" t="s">
        <v>129</v>
      </c>
      <c r="E175" s="61"/>
      <c r="F175" s="199" t="s">
        <v>296</v>
      </c>
      <c r="G175" s="61"/>
      <c r="H175" s="61"/>
      <c r="I175" s="156"/>
      <c r="J175" s="61"/>
      <c r="K175" s="61"/>
      <c r="L175" s="59"/>
      <c r="M175" s="200"/>
      <c r="N175" s="40"/>
      <c r="O175" s="40"/>
      <c r="P175" s="40"/>
      <c r="Q175" s="40"/>
      <c r="R175" s="40"/>
      <c r="S175" s="40"/>
      <c r="T175" s="76"/>
      <c r="AT175" s="22" t="s">
        <v>129</v>
      </c>
      <c r="AU175" s="22" t="s">
        <v>83</v>
      </c>
    </row>
    <row r="176" spans="2:65" s="11" customFormat="1" ht="12">
      <c r="B176" s="201"/>
      <c r="C176" s="202"/>
      <c r="D176" s="203" t="s">
        <v>131</v>
      </c>
      <c r="E176" s="204" t="s">
        <v>21</v>
      </c>
      <c r="F176" s="205" t="s">
        <v>297</v>
      </c>
      <c r="G176" s="202"/>
      <c r="H176" s="206">
        <v>77.584000000000003</v>
      </c>
      <c r="I176" s="207"/>
      <c r="J176" s="202"/>
      <c r="K176" s="202"/>
      <c r="L176" s="208"/>
      <c r="M176" s="209"/>
      <c r="N176" s="210"/>
      <c r="O176" s="210"/>
      <c r="P176" s="210"/>
      <c r="Q176" s="210"/>
      <c r="R176" s="210"/>
      <c r="S176" s="210"/>
      <c r="T176" s="211"/>
      <c r="AT176" s="212" t="s">
        <v>131</v>
      </c>
      <c r="AU176" s="212" t="s">
        <v>83</v>
      </c>
      <c r="AV176" s="11" t="s">
        <v>83</v>
      </c>
      <c r="AW176" s="11" t="s">
        <v>35</v>
      </c>
      <c r="AX176" s="11" t="s">
        <v>76</v>
      </c>
      <c r="AY176" s="212" t="s">
        <v>120</v>
      </c>
    </row>
    <row r="177" spans="2:65" s="1" customFormat="1" ht="28.8" customHeight="1">
      <c r="B177" s="39"/>
      <c r="C177" s="186" t="s">
        <v>298</v>
      </c>
      <c r="D177" s="186" t="s">
        <v>122</v>
      </c>
      <c r="E177" s="187" t="s">
        <v>299</v>
      </c>
      <c r="F177" s="188" t="s">
        <v>300</v>
      </c>
      <c r="G177" s="189" t="s">
        <v>166</v>
      </c>
      <c r="H177" s="190">
        <v>83.191999999999993</v>
      </c>
      <c r="I177" s="191"/>
      <c r="J177" s="192">
        <f>ROUND(I177*H177,2)</f>
        <v>0</v>
      </c>
      <c r="K177" s="188" t="s">
        <v>126</v>
      </c>
      <c r="L177" s="59"/>
      <c r="M177" s="193" t="s">
        <v>21</v>
      </c>
      <c r="N177" s="194" t="s">
        <v>42</v>
      </c>
      <c r="O177" s="40"/>
      <c r="P177" s="195">
        <f>O177*H177</f>
        <v>0</v>
      </c>
      <c r="Q177" s="195">
        <v>0.27555000000000002</v>
      </c>
      <c r="R177" s="195">
        <f>Q177*H177</f>
        <v>22.9235556</v>
      </c>
      <c r="S177" s="195">
        <v>0</v>
      </c>
      <c r="T177" s="196">
        <f>S177*H177</f>
        <v>0</v>
      </c>
      <c r="AR177" s="22" t="s">
        <v>127</v>
      </c>
      <c r="AT177" s="22" t="s">
        <v>122</v>
      </c>
      <c r="AU177" s="22" t="s">
        <v>83</v>
      </c>
      <c r="AY177" s="22" t="s">
        <v>120</v>
      </c>
      <c r="BE177" s="197">
        <f>IF(N177="základní",J177,0)</f>
        <v>0</v>
      </c>
      <c r="BF177" s="197">
        <f>IF(N177="snížená",J177,0)</f>
        <v>0</v>
      </c>
      <c r="BG177" s="197">
        <f>IF(N177="zákl. přenesená",J177,0)</f>
        <v>0</v>
      </c>
      <c r="BH177" s="197">
        <f>IF(N177="sníž. přenesená",J177,0)</f>
        <v>0</v>
      </c>
      <c r="BI177" s="197">
        <f>IF(N177="nulová",J177,0)</f>
        <v>0</v>
      </c>
      <c r="BJ177" s="22" t="s">
        <v>76</v>
      </c>
      <c r="BK177" s="197">
        <f>ROUND(I177*H177,2)</f>
        <v>0</v>
      </c>
      <c r="BL177" s="22" t="s">
        <v>127</v>
      </c>
      <c r="BM177" s="22" t="s">
        <v>301</v>
      </c>
    </row>
    <row r="178" spans="2:65" s="1" customFormat="1" ht="48">
      <c r="B178" s="39"/>
      <c r="C178" s="61"/>
      <c r="D178" s="198" t="s">
        <v>129</v>
      </c>
      <c r="E178" s="61"/>
      <c r="F178" s="199" t="s">
        <v>302</v>
      </c>
      <c r="G178" s="61"/>
      <c r="H178" s="61"/>
      <c r="I178" s="156"/>
      <c r="J178" s="61"/>
      <c r="K178" s="61"/>
      <c r="L178" s="59"/>
      <c r="M178" s="200"/>
      <c r="N178" s="40"/>
      <c r="O178" s="40"/>
      <c r="P178" s="40"/>
      <c r="Q178" s="40"/>
      <c r="R178" s="40"/>
      <c r="S178" s="40"/>
      <c r="T178" s="76"/>
      <c r="AT178" s="22" t="s">
        <v>129</v>
      </c>
      <c r="AU178" s="22" t="s">
        <v>83</v>
      </c>
    </row>
    <row r="179" spans="2:65" s="11" customFormat="1" ht="12">
      <c r="B179" s="201"/>
      <c r="C179" s="202"/>
      <c r="D179" s="203" t="s">
        <v>131</v>
      </c>
      <c r="E179" s="204" t="s">
        <v>21</v>
      </c>
      <c r="F179" s="205" t="s">
        <v>303</v>
      </c>
      <c r="G179" s="202"/>
      <c r="H179" s="206">
        <v>83.191999999999993</v>
      </c>
      <c r="I179" s="207"/>
      <c r="J179" s="202"/>
      <c r="K179" s="202"/>
      <c r="L179" s="208"/>
      <c r="M179" s="209"/>
      <c r="N179" s="210"/>
      <c r="O179" s="210"/>
      <c r="P179" s="210"/>
      <c r="Q179" s="210"/>
      <c r="R179" s="210"/>
      <c r="S179" s="210"/>
      <c r="T179" s="211"/>
      <c r="AT179" s="212" t="s">
        <v>131</v>
      </c>
      <c r="AU179" s="212" t="s">
        <v>83</v>
      </c>
      <c r="AV179" s="11" t="s">
        <v>83</v>
      </c>
      <c r="AW179" s="11" t="s">
        <v>35</v>
      </c>
      <c r="AX179" s="11" t="s">
        <v>76</v>
      </c>
      <c r="AY179" s="212" t="s">
        <v>120</v>
      </c>
    </row>
    <row r="180" spans="2:65" s="1" customFormat="1" ht="40.200000000000003" customHeight="1">
      <c r="B180" s="39"/>
      <c r="C180" s="186" t="s">
        <v>304</v>
      </c>
      <c r="D180" s="186" t="s">
        <v>122</v>
      </c>
      <c r="E180" s="187" t="s">
        <v>305</v>
      </c>
      <c r="F180" s="188" t="s">
        <v>306</v>
      </c>
      <c r="G180" s="189" t="s">
        <v>166</v>
      </c>
      <c r="H180" s="190">
        <v>6.9480000000000004</v>
      </c>
      <c r="I180" s="191"/>
      <c r="J180" s="192">
        <f>ROUND(I180*H180,2)</f>
        <v>0</v>
      </c>
      <c r="K180" s="188" t="s">
        <v>126</v>
      </c>
      <c r="L180" s="59"/>
      <c r="M180" s="193" t="s">
        <v>21</v>
      </c>
      <c r="N180" s="194" t="s">
        <v>42</v>
      </c>
      <c r="O180" s="40"/>
      <c r="P180" s="195">
        <f>O180*H180</f>
        <v>0</v>
      </c>
      <c r="Q180" s="195">
        <v>0.20086999999999999</v>
      </c>
      <c r="R180" s="195">
        <f>Q180*H180</f>
        <v>1.3956447599999999</v>
      </c>
      <c r="S180" s="195">
        <v>0</v>
      </c>
      <c r="T180" s="196">
        <f>S180*H180</f>
        <v>0</v>
      </c>
      <c r="AR180" s="22" t="s">
        <v>127</v>
      </c>
      <c r="AT180" s="22" t="s">
        <v>122</v>
      </c>
      <c r="AU180" s="22" t="s">
        <v>83</v>
      </c>
      <c r="AY180" s="22" t="s">
        <v>120</v>
      </c>
      <c r="BE180" s="197">
        <f>IF(N180="základní",J180,0)</f>
        <v>0</v>
      </c>
      <c r="BF180" s="197">
        <f>IF(N180="snížená",J180,0)</f>
        <v>0</v>
      </c>
      <c r="BG180" s="197">
        <f>IF(N180="zákl. přenesená",J180,0)</f>
        <v>0</v>
      </c>
      <c r="BH180" s="197">
        <f>IF(N180="sníž. přenesená",J180,0)</f>
        <v>0</v>
      </c>
      <c r="BI180" s="197">
        <f>IF(N180="nulová",J180,0)</f>
        <v>0</v>
      </c>
      <c r="BJ180" s="22" t="s">
        <v>76</v>
      </c>
      <c r="BK180" s="197">
        <f>ROUND(I180*H180,2)</f>
        <v>0</v>
      </c>
      <c r="BL180" s="22" t="s">
        <v>127</v>
      </c>
      <c r="BM180" s="22" t="s">
        <v>307</v>
      </c>
    </row>
    <row r="181" spans="2:65" s="1" customFormat="1" ht="48">
      <c r="B181" s="39"/>
      <c r="C181" s="61"/>
      <c r="D181" s="198" t="s">
        <v>129</v>
      </c>
      <c r="E181" s="61"/>
      <c r="F181" s="199" t="s">
        <v>302</v>
      </c>
      <c r="G181" s="61"/>
      <c r="H181" s="61"/>
      <c r="I181" s="156"/>
      <c r="J181" s="61"/>
      <c r="K181" s="61"/>
      <c r="L181" s="59"/>
      <c r="M181" s="200"/>
      <c r="N181" s="40"/>
      <c r="O181" s="40"/>
      <c r="P181" s="40"/>
      <c r="Q181" s="40"/>
      <c r="R181" s="40"/>
      <c r="S181" s="40"/>
      <c r="T181" s="76"/>
      <c r="AT181" s="22" t="s">
        <v>129</v>
      </c>
      <c r="AU181" s="22" t="s">
        <v>83</v>
      </c>
    </row>
    <row r="182" spans="2:65" s="11" customFormat="1" ht="12">
      <c r="B182" s="201"/>
      <c r="C182" s="202"/>
      <c r="D182" s="198" t="s">
        <v>131</v>
      </c>
      <c r="E182" s="214" t="s">
        <v>21</v>
      </c>
      <c r="F182" s="215" t="s">
        <v>308</v>
      </c>
      <c r="G182" s="202"/>
      <c r="H182" s="216">
        <v>6.9480000000000004</v>
      </c>
      <c r="I182" s="207"/>
      <c r="J182" s="202"/>
      <c r="K182" s="202"/>
      <c r="L182" s="208"/>
      <c r="M182" s="209"/>
      <c r="N182" s="210"/>
      <c r="O182" s="210"/>
      <c r="P182" s="210"/>
      <c r="Q182" s="210"/>
      <c r="R182" s="210"/>
      <c r="S182" s="210"/>
      <c r="T182" s="211"/>
      <c r="AT182" s="212" t="s">
        <v>131</v>
      </c>
      <c r="AU182" s="212" t="s">
        <v>83</v>
      </c>
      <c r="AV182" s="11" t="s">
        <v>83</v>
      </c>
      <c r="AW182" s="11" t="s">
        <v>35</v>
      </c>
      <c r="AX182" s="11" t="s">
        <v>76</v>
      </c>
      <c r="AY182" s="212" t="s">
        <v>120</v>
      </c>
    </row>
    <row r="183" spans="2:65" s="10" customFormat="1" ht="29.85" customHeight="1">
      <c r="B183" s="169"/>
      <c r="C183" s="170"/>
      <c r="D183" s="183" t="s">
        <v>70</v>
      </c>
      <c r="E183" s="184" t="s">
        <v>175</v>
      </c>
      <c r="F183" s="184" t="s">
        <v>309</v>
      </c>
      <c r="G183" s="170"/>
      <c r="H183" s="170"/>
      <c r="I183" s="173"/>
      <c r="J183" s="185">
        <f>BK183</f>
        <v>0</v>
      </c>
      <c r="K183" s="170"/>
      <c r="L183" s="175"/>
      <c r="M183" s="176"/>
      <c r="N183" s="177"/>
      <c r="O183" s="177"/>
      <c r="P183" s="178">
        <f>SUM(P184:P187)</f>
        <v>0</v>
      </c>
      <c r="Q183" s="177"/>
      <c r="R183" s="178">
        <f>SUM(R184:R187)</f>
        <v>0.28879999999999995</v>
      </c>
      <c r="S183" s="177"/>
      <c r="T183" s="179">
        <f>SUM(T184:T187)</f>
        <v>0</v>
      </c>
      <c r="AR183" s="180" t="s">
        <v>76</v>
      </c>
      <c r="AT183" s="181" t="s">
        <v>70</v>
      </c>
      <c r="AU183" s="181" t="s">
        <v>76</v>
      </c>
      <c r="AY183" s="180" t="s">
        <v>120</v>
      </c>
      <c r="BK183" s="182">
        <f>SUM(BK184:BK187)</f>
        <v>0</v>
      </c>
    </row>
    <row r="184" spans="2:65" s="1" customFormat="1" ht="20.399999999999999" customHeight="1">
      <c r="B184" s="39"/>
      <c r="C184" s="186" t="s">
        <v>310</v>
      </c>
      <c r="D184" s="186" t="s">
        <v>122</v>
      </c>
      <c r="E184" s="187" t="s">
        <v>311</v>
      </c>
      <c r="F184" s="188" t="s">
        <v>312</v>
      </c>
      <c r="G184" s="189" t="s">
        <v>172</v>
      </c>
      <c r="H184" s="190">
        <v>5</v>
      </c>
      <c r="I184" s="191"/>
      <c r="J184" s="192">
        <f>ROUND(I184*H184,2)</f>
        <v>0</v>
      </c>
      <c r="K184" s="188" t="s">
        <v>126</v>
      </c>
      <c r="L184" s="59"/>
      <c r="M184" s="193" t="s">
        <v>21</v>
      </c>
      <c r="N184" s="194" t="s">
        <v>42</v>
      </c>
      <c r="O184" s="40"/>
      <c r="P184" s="195">
        <f>O184*H184</f>
        <v>0</v>
      </c>
      <c r="Q184" s="195">
        <v>1.16E-3</v>
      </c>
      <c r="R184" s="195">
        <f>Q184*H184</f>
        <v>5.7999999999999996E-3</v>
      </c>
      <c r="S184" s="195">
        <v>0</v>
      </c>
      <c r="T184" s="196">
        <f>S184*H184</f>
        <v>0</v>
      </c>
      <c r="AR184" s="22" t="s">
        <v>127</v>
      </c>
      <c r="AT184" s="22" t="s">
        <v>122</v>
      </c>
      <c r="AU184" s="22" t="s">
        <v>83</v>
      </c>
      <c r="AY184" s="22" t="s">
        <v>120</v>
      </c>
      <c r="BE184" s="197">
        <f>IF(N184="základní",J184,0)</f>
        <v>0</v>
      </c>
      <c r="BF184" s="197">
        <f>IF(N184="snížená",J184,0)</f>
        <v>0</v>
      </c>
      <c r="BG184" s="197">
        <f>IF(N184="zákl. přenesená",J184,0)</f>
        <v>0</v>
      </c>
      <c r="BH184" s="197">
        <f>IF(N184="sníž. přenesená",J184,0)</f>
        <v>0</v>
      </c>
      <c r="BI184" s="197">
        <f>IF(N184="nulová",J184,0)</f>
        <v>0</v>
      </c>
      <c r="BJ184" s="22" t="s">
        <v>76</v>
      </c>
      <c r="BK184" s="197">
        <f>ROUND(I184*H184,2)</f>
        <v>0</v>
      </c>
      <c r="BL184" s="22" t="s">
        <v>127</v>
      </c>
      <c r="BM184" s="22" t="s">
        <v>313</v>
      </c>
    </row>
    <row r="185" spans="2:65" s="1" customFormat="1" ht="96">
      <c r="B185" s="39"/>
      <c r="C185" s="61"/>
      <c r="D185" s="203" t="s">
        <v>129</v>
      </c>
      <c r="E185" s="61"/>
      <c r="F185" s="228" t="s">
        <v>314</v>
      </c>
      <c r="G185" s="61"/>
      <c r="H185" s="61"/>
      <c r="I185" s="156"/>
      <c r="J185" s="61"/>
      <c r="K185" s="61"/>
      <c r="L185" s="59"/>
      <c r="M185" s="200"/>
      <c r="N185" s="40"/>
      <c r="O185" s="40"/>
      <c r="P185" s="40"/>
      <c r="Q185" s="40"/>
      <c r="R185" s="40"/>
      <c r="S185" s="40"/>
      <c r="T185" s="76"/>
      <c r="AT185" s="22" t="s">
        <v>129</v>
      </c>
      <c r="AU185" s="22" t="s">
        <v>83</v>
      </c>
    </row>
    <row r="186" spans="2:65" s="1" customFormat="1" ht="20.399999999999999" customHeight="1">
      <c r="B186" s="39"/>
      <c r="C186" s="229" t="s">
        <v>315</v>
      </c>
      <c r="D186" s="229" t="s">
        <v>176</v>
      </c>
      <c r="E186" s="230" t="s">
        <v>316</v>
      </c>
      <c r="F186" s="231" t="s">
        <v>317</v>
      </c>
      <c r="G186" s="232" t="s">
        <v>172</v>
      </c>
      <c r="H186" s="233">
        <v>5</v>
      </c>
      <c r="I186" s="234"/>
      <c r="J186" s="235">
        <f>ROUND(I186*H186,2)</f>
        <v>0</v>
      </c>
      <c r="K186" s="231" t="s">
        <v>21</v>
      </c>
      <c r="L186" s="236"/>
      <c r="M186" s="237" t="s">
        <v>21</v>
      </c>
      <c r="N186" s="238" t="s">
        <v>42</v>
      </c>
      <c r="O186" s="40"/>
      <c r="P186" s="195">
        <f>O186*H186</f>
        <v>0</v>
      </c>
      <c r="Q186" s="195">
        <v>5.6599999999999998E-2</v>
      </c>
      <c r="R186" s="195">
        <f>Q186*H186</f>
        <v>0.28299999999999997</v>
      </c>
      <c r="S186" s="195">
        <v>0</v>
      </c>
      <c r="T186" s="196">
        <f>S186*H186</f>
        <v>0</v>
      </c>
      <c r="AR186" s="22" t="s">
        <v>169</v>
      </c>
      <c r="AT186" s="22" t="s">
        <v>176</v>
      </c>
      <c r="AU186" s="22" t="s">
        <v>83</v>
      </c>
      <c r="AY186" s="22" t="s">
        <v>120</v>
      </c>
      <c r="BE186" s="197">
        <f>IF(N186="základní",J186,0)</f>
        <v>0</v>
      </c>
      <c r="BF186" s="197">
        <f>IF(N186="snížená",J186,0)</f>
        <v>0</v>
      </c>
      <c r="BG186" s="197">
        <f>IF(N186="zákl. přenesená",J186,0)</f>
        <v>0</v>
      </c>
      <c r="BH186" s="197">
        <f>IF(N186="sníž. přenesená",J186,0)</f>
        <v>0</v>
      </c>
      <c r="BI186" s="197">
        <f>IF(N186="nulová",J186,0)</f>
        <v>0</v>
      </c>
      <c r="BJ186" s="22" t="s">
        <v>76</v>
      </c>
      <c r="BK186" s="197">
        <f>ROUND(I186*H186,2)</f>
        <v>0</v>
      </c>
      <c r="BL186" s="22" t="s">
        <v>127</v>
      </c>
      <c r="BM186" s="22" t="s">
        <v>318</v>
      </c>
    </row>
    <row r="187" spans="2:65" s="1" customFormat="1" ht="24">
      <c r="B187" s="39"/>
      <c r="C187" s="61"/>
      <c r="D187" s="198" t="s">
        <v>247</v>
      </c>
      <c r="E187" s="61"/>
      <c r="F187" s="199" t="s">
        <v>319</v>
      </c>
      <c r="G187" s="61"/>
      <c r="H187" s="61"/>
      <c r="I187" s="156"/>
      <c r="J187" s="61"/>
      <c r="K187" s="61"/>
      <c r="L187" s="59"/>
      <c r="M187" s="200"/>
      <c r="N187" s="40"/>
      <c r="O187" s="40"/>
      <c r="P187" s="40"/>
      <c r="Q187" s="40"/>
      <c r="R187" s="40"/>
      <c r="S187" s="40"/>
      <c r="T187" s="76"/>
      <c r="AT187" s="22" t="s">
        <v>247</v>
      </c>
      <c r="AU187" s="22" t="s">
        <v>83</v>
      </c>
    </row>
    <row r="188" spans="2:65" s="10" customFormat="1" ht="29.85" customHeight="1">
      <c r="B188" s="169"/>
      <c r="C188" s="170"/>
      <c r="D188" s="183" t="s">
        <v>70</v>
      </c>
      <c r="E188" s="184" t="s">
        <v>320</v>
      </c>
      <c r="F188" s="184" t="s">
        <v>321</v>
      </c>
      <c r="G188" s="170"/>
      <c r="H188" s="170"/>
      <c r="I188" s="173"/>
      <c r="J188" s="185">
        <f>BK188</f>
        <v>0</v>
      </c>
      <c r="K188" s="170"/>
      <c r="L188" s="175"/>
      <c r="M188" s="176"/>
      <c r="N188" s="177"/>
      <c r="O188" s="177"/>
      <c r="P188" s="178">
        <f>SUM(P189:P190)</f>
        <v>0</v>
      </c>
      <c r="Q188" s="177"/>
      <c r="R188" s="178">
        <f>SUM(R189:R190)</f>
        <v>0</v>
      </c>
      <c r="S188" s="177"/>
      <c r="T188" s="179">
        <f>SUM(T189:T190)</f>
        <v>0</v>
      </c>
      <c r="AR188" s="180" t="s">
        <v>76</v>
      </c>
      <c r="AT188" s="181" t="s">
        <v>70</v>
      </c>
      <c r="AU188" s="181" t="s">
        <v>76</v>
      </c>
      <c r="AY188" s="180" t="s">
        <v>120</v>
      </c>
      <c r="BK188" s="182">
        <f>SUM(BK189:BK190)</f>
        <v>0</v>
      </c>
    </row>
    <row r="189" spans="2:65" s="1" customFormat="1" ht="40.200000000000003" customHeight="1">
      <c r="B189" s="39"/>
      <c r="C189" s="186" t="s">
        <v>322</v>
      </c>
      <c r="D189" s="186" t="s">
        <v>122</v>
      </c>
      <c r="E189" s="187" t="s">
        <v>323</v>
      </c>
      <c r="F189" s="188" t="s">
        <v>324</v>
      </c>
      <c r="G189" s="189" t="s">
        <v>222</v>
      </c>
      <c r="H189" s="190">
        <v>235.21100000000001</v>
      </c>
      <c r="I189" s="191"/>
      <c r="J189" s="192">
        <f>ROUND(I189*H189,2)</f>
        <v>0</v>
      </c>
      <c r="K189" s="188" t="s">
        <v>126</v>
      </c>
      <c r="L189" s="59"/>
      <c r="M189" s="193" t="s">
        <v>21</v>
      </c>
      <c r="N189" s="194" t="s">
        <v>42</v>
      </c>
      <c r="O189" s="40"/>
      <c r="P189" s="195">
        <f>O189*H189</f>
        <v>0</v>
      </c>
      <c r="Q189" s="195">
        <v>0</v>
      </c>
      <c r="R189" s="195">
        <f>Q189*H189</f>
        <v>0</v>
      </c>
      <c r="S189" s="195">
        <v>0</v>
      </c>
      <c r="T189" s="196">
        <f>S189*H189</f>
        <v>0</v>
      </c>
      <c r="AR189" s="22" t="s">
        <v>127</v>
      </c>
      <c r="AT189" s="22" t="s">
        <v>122</v>
      </c>
      <c r="AU189" s="22" t="s">
        <v>83</v>
      </c>
      <c r="AY189" s="22" t="s">
        <v>120</v>
      </c>
      <c r="BE189" s="197">
        <f>IF(N189="základní",J189,0)</f>
        <v>0</v>
      </c>
      <c r="BF189" s="197">
        <f>IF(N189="snížená",J189,0)</f>
        <v>0</v>
      </c>
      <c r="BG189" s="197">
        <f>IF(N189="zákl. přenesená",J189,0)</f>
        <v>0</v>
      </c>
      <c r="BH189" s="197">
        <f>IF(N189="sníž. přenesená",J189,0)</f>
        <v>0</v>
      </c>
      <c r="BI189" s="197">
        <f>IF(N189="nulová",J189,0)</f>
        <v>0</v>
      </c>
      <c r="BJ189" s="22" t="s">
        <v>76</v>
      </c>
      <c r="BK189" s="197">
        <f>ROUND(I189*H189,2)</f>
        <v>0</v>
      </c>
      <c r="BL189" s="22" t="s">
        <v>127</v>
      </c>
      <c r="BM189" s="22" t="s">
        <v>325</v>
      </c>
    </row>
    <row r="190" spans="2:65" s="1" customFormat="1" ht="84">
      <c r="B190" s="39"/>
      <c r="C190" s="61"/>
      <c r="D190" s="198" t="s">
        <v>129</v>
      </c>
      <c r="E190" s="61"/>
      <c r="F190" s="199" t="s">
        <v>326</v>
      </c>
      <c r="G190" s="61"/>
      <c r="H190" s="61"/>
      <c r="I190" s="156"/>
      <c r="J190" s="61"/>
      <c r="K190" s="61"/>
      <c r="L190" s="59"/>
      <c r="M190" s="200"/>
      <c r="N190" s="40"/>
      <c r="O190" s="40"/>
      <c r="P190" s="40"/>
      <c r="Q190" s="40"/>
      <c r="R190" s="40"/>
      <c r="S190" s="40"/>
      <c r="T190" s="76"/>
      <c r="AT190" s="22" t="s">
        <v>129</v>
      </c>
      <c r="AU190" s="22" t="s">
        <v>83</v>
      </c>
    </row>
    <row r="191" spans="2:65" s="10" customFormat="1" ht="37.35" customHeight="1">
      <c r="B191" s="169"/>
      <c r="C191" s="170"/>
      <c r="D191" s="171" t="s">
        <v>70</v>
      </c>
      <c r="E191" s="172" t="s">
        <v>327</v>
      </c>
      <c r="F191" s="172" t="s">
        <v>328</v>
      </c>
      <c r="G191" s="170"/>
      <c r="H191" s="170"/>
      <c r="I191" s="173"/>
      <c r="J191" s="174">
        <f>BK191</f>
        <v>0</v>
      </c>
      <c r="K191" s="170"/>
      <c r="L191" s="175"/>
      <c r="M191" s="176"/>
      <c r="N191" s="177"/>
      <c r="O191" s="177"/>
      <c r="P191" s="178">
        <f>P192+P209</f>
        <v>0</v>
      </c>
      <c r="Q191" s="177"/>
      <c r="R191" s="178">
        <f>R192+R209</f>
        <v>2.2663614000000001</v>
      </c>
      <c r="S191" s="177"/>
      <c r="T191" s="179">
        <f>T192+T209</f>
        <v>0</v>
      </c>
      <c r="AR191" s="180" t="s">
        <v>83</v>
      </c>
      <c r="AT191" s="181" t="s">
        <v>70</v>
      </c>
      <c r="AU191" s="181" t="s">
        <v>71</v>
      </c>
      <c r="AY191" s="180" t="s">
        <v>120</v>
      </c>
      <c r="BK191" s="182">
        <f>BK192+BK209</f>
        <v>0</v>
      </c>
    </row>
    <row r="192" spans="2:65" s="10" customFormat="1" ht="19.95" customHeight="1">
      <c r="B192" s="169"/>
      <c r="C192" s="170"/>
      <c r="D192" s="183" t="s">
        <v>70</v>
      </c>
      <c r="E192" s="184" t="s">
        <v>329</v>
      </c>
      <c r="F192" s="184" t="s">
        <v>330</v>
      </c>
      <c r="G192" s="170"/>
      <c r="H192" s="170"/>
      <c r="I192" s="173"/>
      <c r="J192" s="185">
        <f>BK192</f>
        <v>0</v>
      </c>
      <c r="K192" s="170"/>
      <c r="L192" s="175"/>
      <c r="M192" s="176"/>
      <c r="N192" s="177"/>
      <c r="O192" s="177"/>
      <c r="P192" s="178">
        <f>SUM(P193:P208)</f>
        <v>0</v>
      </c>
      <c r="Q192" s="177"/>
      <c r="R192" s="178">
        <f>SUM(R193:R208)</f>
        <v>0.25286140000000001</v>
      </c>
      <c r="S192" s="177"/>
      <c r="T192" s="179">
        <f>SUM(T193:T208)</f>
        <v>0</v>
      </c>
      <c r="AR192" s="180" t="s">
        <v>83</v>
      </c>
      <c r="AT192" s="181" t="s">
        <v>70</v>
      </c>
      <c r="AU192" s="181" t="s">
        <v>76</v>
      </c>
      <c r="AY192" s="180" t="s">
        <v>120</v>
      </c>
      <c r="BK192" s="182">
        <f>SUM(BK193:BK208)</f>
        <v>0</v>
      </c>
    </row>
    <row r="193" spans="2:65" s="1" customFormat="1" ht="28.8" customHeight="1">
      <c r="B193" s="39"/>
      <c r="C193" s="186" t="s">
        <v>331</v>
      </c>
      <c r="D193" s="186" t="s">
        <v>122</v>
      </c>
      <c r="E193" s="187" t="s">
        <v>332</v>
      </c>
      <c r="F193" s="188" t="s">
        <v>333</v>
      </c>
      <c r="G193" s="189" t="s">
        <v>166</v>
      </c>
      <c r="H193" s="190">
        <v>35.462000000000003</v>
      </c>
      <c r="I193" s="191"/>
      <c r="J193" s="192">
        <f>ROUND(I193*H193,2)</f>
        <v>0</v>
      </c>
      <c r="K193" s="188" t="s">
        <v>126</v>
      </c>
      <c r="L193" s="59"/>
      <c r="M193" s="193" t="s">
        <v>21</v>
      </c>
      <c r="N193" s="194" t="s">
        <v>42</v>
      </c>
      <c r="O193" s="40"/>
      <c r="P193" s="195">
        <f>O193*H193</f>
        <v>0</v>
      </c>
      <c r="Q193" s="195">
        <v>0</v>
      </c>
      <c r="R193" s="195">
        <f>Q193*H193</f>
        <v>0</v>
      </c>
      <c r="S193" s="195">
        <v>0</v>
      </c>
      <c r="T193" s="196">
        <f>S193*H193</f>
        <v>0</v>
      </c>
      <c r="AR193" s="22" t="s">
        <v>219</v>
      </c>
      <c r="AT193" s="22" t="s">
        <v>122</v>
      </c>
      <c r="AU193" s="22" t="s">
        <v>83</v>
      </c>
      <c r="AY193" s="22" t="s">
        <v>120</v>
      </c>
      <c r="BE193" s="197">
        <f>IF(N193="základní",J193,0)</f>
        <v>0</v>
      </c>
      <c r="BF193" s="197">
        <f>IF(N193="snížená",J193,0)</f>
        <v>0</v>
      </c>
      <c r="BG193" s="197">
        <f>IF(N193="zákl. přenesená",J193,0)</f>
        <v>0</v>
      </c>
      <c r="BH193" s="197">
        <f>IF(N193="sníž. přenesená",J193,0)</f>
        <v>0</v>
      </c>
      <c r="BI193" s="197">
        <f>IF(N193="nulová",J193,0)</f>
        <v>0</v>
      </c>
      <c r="BJ193" s="22" t="s">
        <v>76</v>
      </c>
      <c r="BK193" s="197">
        <f>ROUND(I193*H193,2)</f>
        <v>0</v>
      </c>
      <c r="BL193" s="22" t="s">
        <v>219</v>
      </c>
      <c r="BM193" s="22" t="s">
        <v>334</v>
      </c>
    </row>
    <row r="194" spans="2:65" s="1" customFormat="1" ht="36">
      <c r="B194" s="39"/>
      <c r="C194" s="61"/>
      <c r="D194" s="198" t="s">
        <v>129</v>
      </c>
      <c r="E194" s="61"/>
      <c r="F194" s="199" t="s">
        <v>335</v>
      </c>
      <c r="G194" s="61"/>
      <c r="H194" s="61"/>
      <c r="I194" s="156"/>
      <c r="J194" s="61"/>
      <c r="K194" s="61"/>
      <c r="L194" s="59"/>
      <c r="M194" s="200"/>
      <c r="N194" s="40"/>
      <c r="O194" s="40"/>
      <c r="P194" s="40"/>
      <c r="Q194" s="40"/>
      <c r="R194" s="40"/>
      <c r="S194" s="40"/>
      <c r="T194" s="76"/>
      <c r="AT194" s="22" t="s">
        <v>129</v>
      </c>
      <c r="AU194" s="22" t="s">
        <v>83</v>
      </c>
    </row>
    <row r="195" spans="2:65" s="11" customFormat="1" ht="12">
      <c r="B195" s="201"/>
      <c r="C195" s="202"/>
      <c r="D195" s="198" t="s">
        <v>131</v>
      </c>
      <c r="E195" s="214" t="s">
        <v>21</v>
      </c>
      <c r="F195" s="215" t="s">
        <v>336</v>
      </c>
      <c r="G195" s="202"/>
      <c r="H195" s="216">
        <v>3.504</v>
      </c>
      <c r="I195" s="207"/>
      <c r="J195" s="202"/>
      <c r="K195" s="202"/>
      <c r="L195" s="208"/>
      <c r="M195" s="209"/>
      <c r="N195" s="210"/>
      <c r="O195" s="210"/>
      <c r="P195" s="210"/>
      <c r="Q195" s="210"/>
      <c r="R195" s="210"/>
      <c r="S195" s="210"/>
      <c r="T195" s="211"/>
      <c r="AT195" s="212" t="s">
        <v>131</v>
      </c>
      <c r="AU195" s="212" t="s">
        <v>83</v>
      </c>
      <c r="AV195" s="11" t="s">
        <v>83</v>
      </c>
      <c r="AW195" s="11" t="s">
        <v>35</v>
      </c>
      <c r="AX195" s="11" t="s">
        <v>71</v>
      </c>
      <c r="AY195" s="212" t="s">
        <v>120</v>
      </c>
    </row>
    <row r="196" spans="2:65" s="11" customFormat="1" ht="12">
      <c r="B196" s="201"/>
      <c r="C196" s="202"/>
      <c r="D196" s="198" t="s">
        <v>131</v>
      </c>
      <c r="E196" s="214" t="s">
        <v>21</v>
      </c>
      <c r="F196" s="215" t="s">
        <v>337</v>
      </c>
      <c r="G196" s="202"/>
      <c r="H196" s="216">
        <v>31.957999999999998</v>
      </c>
      <c r="I196" s="207"/>
      <c r="J196" s="202"/>
      <c r="K196" s="202"/>
      <c r="L196" s="208"/>
      <c r="M196" s="209"/>
      <c r="N196" s="210"/>
      <c r="O196" s="210"/>
      <c r="P196" s="210"/>
      <c r="Q196" s="210"/>
      <c r="R196" s="210"/>
      <c r="S196" s="210"/>
      <c r="T196" s="211"/>
      <c r="AT196" s="212" t="s">
        <v>131</v>
      </c>
      <c r="AU196" s="212" t="s">
        <v>83</v>
      </c>
      <c r="AV196" s="11" t="s">
        <v>83</v>
      </c>
      <c r="AW196" s="11" t="s">
        <v>35</v>
      </c>
      <c r="AX196" s="11" t="s">
        <v>71</v>
      </c>
      <c r="AY196" s="212" t="s">
        <v>120</v>
      </c>
    </row>
    <row r="197" spans="2:65" s="12" customFormat="1" ht="12">
      <c r="B197" s="217"/>
      <c r="C197" s="218"/>
      <c r="D197" s="203" t="s">
        <v>131</v>
      </c>
      <c r="E197" s="219" t="s">
        <v>21</v>
      </c>
      <c r="F197" s="220" t="s">
        <v>162</v>
      </c>
      <c r="G197" s="218"/>
      <c r="H197" s="221">
        <v>35.462000000000003</v>
      </c>
      <c r="I197" s="222"/>
      <c r="J197" s="218"/>
      <c r="K197" s="218"/>
      <c r="L197" s="223"/>
      <c r="M197" s="224"/>
      <c r="N197" s="225"/>
      <c r="O197" s="225"/>
      <c r="P197" s="225"/>
      <c r="Q197" s="225"/>
      <c r="R197" s="225"/>
      <c r="S197" s="225"/>
      <c r="T197" s="226"/>
      <c r="AT197" s="227" t="s">
        <v>131</v>
      </c>
      <c r="AU197" s="227" t="s">
        <v>83</v>
      </c>
      <c r="AV197" s="12" t="s">
        <v>127</v>
      </c>
      <c r="AW197" s="12" t="s">
        <v>35</v>
      </c>
      <c r="AX197" s="12" t="s">
        <v>76</v>
      </c>
      <c r="AY197" s="227" t="s">
        <v>120</v>
      </c>
    </row>
    <row r="198" spans="2:65" s="1" customFormat="1" ht="20.399999999999999" customHeight="1">
      <c r="B198" s="39"/>
      <c r="C198" s="229" t="s">
        <v>338</v>
      </c>
      <c r="D198" s="229" t="s">
        <v>176</v>
      </c>
      <c r="E198" s="230" t="s">
        <v>339</v>
      </c>
      <c r="F198" s="231" t="s">
        <v>340</v>
      </c>
      <c r="G198" s="232" t="s">
        <v>222</v>
      </c>
      <c r="H198" s="233">
        <v>1.2E-2</v>
      </c>
      <c r="I198" s="234"/>
      <c r="J198" s="235">
        <f>ROUND(I198*H198,2)</f>
        <v>0</v>
      </c>
      <c r="K198" s="231" t="s">
        <v>126</v>
      </c>
      <c r="L198" s="236"/>
      <c r="M198" s="237" t="s">
        <v>21</v>
      </c>
      <c r="N198" s="238" t="s">
        <v>42</v>
      </c>
      <c r="O198" s="40"/>
      <c r="P198" s="195">
        <f>O198*H198</f>
        <v>0</v>
      </c>
      <c r="Q198" s="195">
        <v>1</v>
      </c>
      <c r="R198" s="195">
        <f>Q198*H198</f>
        <v>1.2E-2</v>
      </c>
      <c r="S198" s="195">
        <v>0</v>
      </c>
      <c r="T198" s="196">
        <f>S198*H198</f>
        <v>0</v>
      </c>
      <c r="AR198" s="22" t="s">
        <v>315</v>
      </c>
      <c r="AT198" s="22" t="s">
        <v>176</v>
      </c>
      <c r="AU198" s="22" t="s">
        <v>83</v>
      </c>
      <c r="AY198" s="22" t="s">
        <v>120</v>
      </c>
      <c r="BE198" s="197">
        <f>IF(N198="základní",J198,0)</f>
        <v>0</v>
      </c>
      <c r="BF198" s="197">
        <f>IF(N198="snížená",J198,0)</f>
        <v>0</v>
      </c>
      <c r="BG198" s="197">
        <f>IF(N198="zákl. přenesená",J198,0)</f>
        <v>0</v>
      </c>
      <c r="BH198" s="197">
        <f>IF(N198="sníž. přenesená",J198,0)</f>
        <v>0</v>
      </c>
      <c r="BI198" s="197">
        <f>IF(N198="nulová",J198,0)</f>
        <v>0</v>
      </c>
      <c r="BJ198" s="22" t="s">
        <v>76</v>
      </c>
      <c r="BK198" s="197">
        <f>ROUND(I198*H198,2)</f>
        <v>0</v>
      </c>
      <c r="BL198" s="22" t="s">
        <v>219</v>
      </c>
      <c r="BM198" s="22" t="s">
        <v>341</v>
      </c>
    </row>
    <row r="199" spans="2:65" s="11" customFormat="1" ht="12">
      <c r="B199" s="201"/>
      <c r="C199" s="202"/>
      <c r="D199" s="203" t="s">
        <v>131</v>
      </c>
      <c r="E199" s="202"/>
      <c r="F199" s="205" t="s">
        <v>342</v>
      </c>
      <c r="G199" s="202"/>
      <c r="H199" s="206">
        <v>1.2E-2</v>
      </c>
      <c r="I199" s="207"/>
      <c r="J199" s="202"/>
      <c r="K199" s="202"/>
      <c r="L199" s="208"/>
      <c r="M199" s="209"/>
      <c r="N199" s="210"/>
      <c r="O199" s="210"/>
      <c r="P199" s="210"/>
      <c r="Q199" s="210"/>
      <c r="R199" s="210"/>
      <c r="S199" s="210"/>
      <c r="T199" s="211"/>
      <c r="AT199" s="212" t="s">
        <v>131</v>
      </c>
      <c r="AU199" s="212" t="s">
        <v>83</v>
      </c>
      <c r="AV199" s="11" t="s">
        <v>83</v>
      </c>
      <c r="AW199" s="11" t="s">
        <v>6</v>
      </c>
      <c r="AX199" s="11" t="s">
        <v>76</v>
      </c>
      <c r="AY199" s="212" t="s">
        <v>120</v>
      </c>
    </row>
    <row r="200" spans="2:65" s="1" customFormat="1" ht="28.8" customHeight="1">
      <c r="B200" s="39"/>
      <c r="C200" s="186" t="s">
        <v>343</v>
      </c>
      <c r="D200" s="186" t="s">
        <v>122</v>
      </c>
      <c r="E200" s="187" t="s">
        <v>344</v>
      </c>
      <c r="F200" s="188" t="s">
        <v>345</v>
      </c>
      <c r="G200" s="189" t="s">
        <v>166</v>
      </c>
      <c r="H200" s="190">
        <v>1.7549999999999999</v>
      </c>
      <c r="I200" s="191"/>
      <c r="J200" s="192">
        <f>ROUND(I200*H200,2)</f>
        <v>0</v>
      </c>
      <c r="K200" s="188" t="s">
        <v>126</v>
      </c>
      <c r="L200" s="59"/>
      <c r="M200" s="193" t="s">
        <v>21</v>
      </c>
      <c r="N200" s="194" t="s">
        <v>42</v>
      </c>
      <c r="O200" s="40"/>
      <c r="P200" s="195">
        <f>O200*H200</f>
        <v>0</v>
      </c>
      <c r="Q200" s="195">
        <v>0</v>
      </c>
      <c r="R200" s="195">
        <f>Q200*H200</f>
        <v>0</v>
      </c>
      <c r="S200" s="195">
        <v>0</v>
      </c>
      <c r="T200" s="196">
        <f>S200*H200</f>
        <v>0</v>
      </c>
      <c r="AR200" s="22" t="s">
        <v>219</v>
      </c>
      <c r="AT200" s="22" t="s">
        <v>122</v>
      </c>
      <c r="AU200" s="22" t="s">
        <v>83</v>
      </c>
      <c r="AY200" s="22" t="s">
        <v>120</v>
      </c>
      <c r="BE200" s="197">
        <f>IF(N200="základní",J200,0)</f>
        <v>0</v>
      </c>
      <c r="BF200" s="197">
        <f>IF(N200="snížená",J200,0)</f>
        <v>0</v>
      </c>
      <c r="BG200" s="197">
        <f>IF(N200="zákl. přenesená",J200,0)</f>
        <v>0</v>
      </c>
      <c r="BH200" s="197">
        <f>IF(N200="sníž. přenesená",J200,0)</f>
        <v>0</v>
      </c>
      <c r="BI200" s="197">
        <f>IF(N200="nulová",J200,0)</f>
        <v>0</v>
      </c>
      <c r="BJ200" s="22" t="s">
        <v>76</v>
      </c>
      <c r="BK200" s="197">
        <f>ROUND(I200*H200,2)</f>
        <v>0</v>
      </c>
      <c r="BL200" s="22" t="s">
        <v>219</v>
      </c>
      <c r="BM200" s="22" t="s">
        <v>346</v>
      </c>
    </row>
    <row r="201" spans="2:65" s="1" customFormat="1" ht="48">
      <c r="B201" s="39"/>
      <c r="C201" s="61"/>
      <c r="D201" s="198" t="s">
        <v>129</v>
      </c>
      <c r="E201" s="61"/>
      <c r="F201" s="199" t="s">
        <v>347</v>
      </c>
      <c r="G201" s="61"/>
      <c r="H201" s="61"/>
      <c r="I201" s="156"/>
      <c r="J201" s="61"/>
      <c r="K201" s="61"/>
      <c r="L201" s="59"/>
      <c r="M201" s="200"/>
      <c r="N201" s="40"/>
      <c r="O201" s="40"/>
      <c r="P201" s="40"/>
      <c r="Q201" s="40"/>
      <c r="R201" s="40"/>
      <c r="S201" s="40"/>
      <c r="T201" s="76"/>
      <c r="AT201" s="22" t="s">
        <v>129</v>
      </c>
      <c r="AU201" s="22" t="s">
        <v>83</v>
      </c>
    </row>
    <row r="202" spans="2:65" s="11" customFormat="1" ht="12">
      <c r="B202" s="201"/>
      <c r="C202" s="202"/>
      <c r="D202" s="203" t="s">
        <v>131</v>
      </c>
      <c r="E202" s="204" t="s">
        <v>21</v>
      </c>
      <c r="F202" s="205" t="s">
        <v>348</v>
      </c>
      <c r="G202" s="202"/>
      <c r="H202" s="206">
        <v>1.7549999999999999</v>
      </c>
      <c r="I202" s="207"/>
      <c r="J202" s="202"/>
      <c r="K202" s="202"/>
      <c r="L202" s="208"/>
      <c r="M202" s="209"/>
      <c r="N202" s="210"/>
      <c r="O202" s="210"/>
      <c r="P202" s="210"/>
      <c r="Q202" s="210"/>
      <c r="R202" s="210"/>
      <c r="S202" s="210"/>
      <c r="T202" s="211"/>
      <c r="AT202" s="212" t="s">
        <v>131</v>
      </c>
      <c r="AU202" s="212" t="s">
        <v>83</v>
      </c>
      <c r="AV202" s="11" t="s">
        <v>83</v>
      </c>
      <c r="AW202" s="11" t="s">
        <v>35</v>
      </c>
      <c r="AX202" s="11" t="s">
        <v>76</v>
      </c>
      <c r="AY202" s="212" t="s">
        <v>120</v>
      </c>
    </row>
    <row r="203" spans="2:65" s="1" customFormat="1" ht="20.399999999999999" customHeight="1">
      <c r="B203" s="39"/>
      <c r="C203" s="229" t="s">
        <v>349</v>
      </c>
      <c r="D203" s="229" t="s">
        <v>176</v>
      </c>
      <c r="E203" s="230" t="s">
        <v>350</v>
      </c>
      <c r="F203" s="231" t="s">
        <v>351</v>
      </c>
      <c r="G203" s="232" t="s">
        <v>166</v>
      </c>
      <c r="H203" s="233">
        <v>2.0179999999999998</v>
      </c>
      <c r="I203" s="234"/>
      <c r="J203" s="235">
        <f>ROUND(I203*H203,2)</f>
        <v>0</v>
      </c>
      <c r="K203" s="231" t="s">
        <v>126</v>
      </c>
      <c r="L203" s="236"/>
      <c r="M203" s="237" t="s">
        <v>21</v>
      </c>
      <c r="N203" s="238" t="s">
        <v>42</v>
      </c>
      <c r="O203" s="40"/>
      <c r="P203" s="195">
        <f>O203*H203</f>
        <v>0</v>
      </c>
      <c r="Q203" s="195">
        <v>8.9999999999999993E-3</v>
      </c>
      <c r="R203" s="195">
        <f>Q203*H203</f>
        <v>1.8161999999999998E-2</v>
      </c>
      <c r="S203" s="195">
        <v>0</v>
      </c>
      <c r="T203" s="196">
        <f>S203*H203</f>
        <v>0</v>
      </c>
      <c r="AR203" s="22" t="s">
        <v>315</v>
      </c>
      <c r="AT203" s="22" t="s">
        <v>176</v>
      </c>
      <c r="AU203" s="22" t="s">
        <v>83</v>
      </c>
      <c r="AY203" s="22" t="s">
        <v>120</v>
      </c>
      <c r="BE203" s="197">
        <f>IF(N203="základní",J203,0)</f>
        <v>0</v>
      </c>
      <c r="BF203" s="197">
        <f>IF(N203="snížená",J203,0)</f>
        <v>0</v>
      </c>
      <c r="BG203" s="197">
        <f>IF(N203="zákl. přenesená",J203,0)</f>
        <v>0</v>
      </c>
      <c r="BH203" s="197">
        <f>IF(N203="sníž. přenesená",J203,0)</f>
        <v>0</v>
      </c>
      <c r="BI203" s="197">
        <f>IF(N203="nulová",J203,0)</f>
        <v>0</v>
      </c>
      <c r="BJ203" s="22" t="s">
        <v>76</v>
      </c>
      <c r="BK203" s="197">
        <f>ROUND(I203*H203,2)</f>
        <v>0</v>
      </c>
      <c r="BL203" s="22" t="s">
        <v>219</v>
      </c>
      <c r="BM203" s="22" t="s">
        <v>352</v>
      </c>
    </row>
    <row r="204" spans="2:65" s="11" customFormat="1" ht="12">
      <c r="B204" s="201"/>
      <c r="C204" s="202"/>
      <c r="D204" s="203" t="s">
        <v>131</v>
      </c>
      <c r="E204" s="202"/>
      <c r="F204" s="205" t="s">
        <v>353</v>
      </c>
      <c r="G204" s="202"/>
      <c r="H204" s="206">
        <v>2.0179999999999998</v>
      </c>
      <c r="I204" s="207"/>
      <c r="J204" s="202"/>
      <c r="K204" s="202"/>
      <c r="L204" s="208"/>
      <c r="M204" s="209"/>
      <c r="N204" s="210"/>
      <c r="O204" s="210"/>
      <c r="P204" s="210"/>
      <c r="Q204" s="210"/>
      <c r="R204" s="210"/>
      <c r="S204" s="210"/>
      <c r="T204" s="211"/>
      <c r="AT204" s="212" t="s">
        <v>131</v>
      </c>
      <c r="AU204" s="212" t="s">
        <v>83</v>
      </c>
      <c r="AV204" s="11" t="s">
        <v>83</v>
      </c>
      <c r="AW204" s="11" t="s">
        <v>6</v>
      </c>
      <c r="AX204" s="11" t="s">
        <v>76</v>
      </c>
      <c r="AY204" s="212" t="s">
        <v>120</v>
      </c>
    </row>
    <row r="205" spans="2:65" s="1" customFormat="1" ht="28.8" customHeight="1">
      <c r="B205" s="39"/>
      <c r="C205" s="186" t="s">
        <v>354</v>
      </c>
      <c r="D205" s="186" t="s">
        <v>122</v>
      </c>
      <c r="E205" s="187" t="s">
        <v>355</v>
      </c>
      <c r="F205" s="188" t="s">
        <v>356</v>
      </c>
      <c r="G205" s="189" t="s">
        <v>166</v>
      </c>
      <c r="H205" s="190">
        <v>35.462000000000003</v>
      </c>
      <c r="I205" s="191"/>
      <c r="J205" s="192">
        <f>ROUND(I205*H205,2)</f>
        <v>0</v>
      </c>
      <c r="K205" s="188" t="s">
        <v>126</v>
      </c>
      <c r="L205" s="59"/>
      <c r="M205" s="193" t="s">
        <v>21</v>
      </c>
      <c r="N205" s="194" t="s">
        <v>42</v>
      </c>
      <c r="O205" s="40"/>
      <c r="P205" s="195">
        <f>O205*H205</f>
        <v>0</v>
      </c>
      <c r="Q205" s="195">
        <v>4.0000000000000002E-4</v>
      </c>
      <c r="R205" s="195">
        <f>Q205*H205</f>
        <v>1.4184800000000003E-2</v>
      </c>
      <c r="S205" s="195">
        <v>0</v>
      </c>
      <c r="T205" s="196">
        <f>S205*H205</f>
        <v>0</v>
      </c>
      <c r="AR205" s="22" t="s">
        <v>219</v>
      </c>
      <c r="AT205" s="22" t="s">
        <v>122</v>
      </c>
      <c r="AU205" s="22" t="s">
        <v>83</v>
      </c>
      <c r="AY205" s="22" t="s">
        <v>120</v>
      </c>
      <c r="BE205" s="197">
        <f>IF(N205="základní",J205,0)</f>
        <v>0</v>
      </c>
      <c r="BF205" s="197">
        <f>IF(N205="snížená",J205,0)</f>
        <v>0</v>
      </c>
      <c r="BG205" s="197">
        <f>IF(N205="zákl. přenesená",J205,0)</f>
        <v>0</v>
      </c>
      <c r="BH205" s="197">
        <f>IF(N205="sníž. přenesená",J205,0)</f>
        <v>0</v>
      </c>
      <c r="BI205" s="197">
        <f>IF(N205="nulová",J205,0)</f>
        <v>0</v>
      </c>
      <c r="BJ205" s="22" t="s">
        <v>76</v>
      </c>
      <c r="BK205" s="197">
        <f>ROUND(I205*H205,2)</f>
        <v>0</v>
      </c>
      <c r="BL205" s="22" t="s">
        <v>219</v>
      </c>
      <c r="BM205" s="22" t="s">
        <v>357</v>
      </c>
    </row>
    <row r="206" spans="2:65" s="1" customFormat="1" ht="36">
      <c r="B206" s="39"/>
      <c r="C206" s="61"/>
      <c r="D206" s="203" t="s">
        <v>129</v>
      </c>
      <c r="E206" s="61"/>
      <c r="F206" s="228" t="s">
        <v>358</v>
      </c>
      <c r="G206" s="61"/>
      <c r="H206" s="61"/>
      <c r="I206" s="156"/>
      <c r="J206" s="61"/>
      <c r="K206" s="61"/>
      <c r="L206" s="59"/>
      <c r="M206" s="200"/>
      <c r="N206" s="40"/>
      <c r="O206" s="40"/>
      <c r="P206" s="40"/>
      <c r="Q206" s="40"/>
      <c r="R206" s="40"/>
      <c r="S206" s="40"/>
      <c r="T206" s="76"/>
      <c r="AT206" s="22" t="s">
        <v>129</v>
      </c>
      <c r="AU206" s="22" t="s">
        <v>83</v>
      </c>
    </row>
    <row r="207" spans="2:65" s="1" customFormat="1" ht="28.8" customHeight="1">
      <c r="B207" s="39"/>
      <c r="C207" s="229" t="s">
        <v>359</v>
      </c>
      <c r="D207" s="229" t="s">
        <v>176</v>
      </c>
      <c r="E207" s="230" t="s">
        <v>360</v>
      </c>
      <c r="F207" s="231" t="s">
        <v>361</v>
      </c>
      <c r="G207" s="232" t="s">
        <v>166</v>
      </c>
      <c r="H207" s="233">
        <v>42.554000000000002</v>
      </c>
      <c r="I207" s="234"/>
      <c r="J207" s="235">
        <f>ROUND(I207*H207,2)</f>
        <v>0</v>
      </c>
      <c r="K207" s="231" t="s">
        <v>126</v>
      </c>
      <c r="L207" s="236"/>
      <c r="M207" s="237" t="s">
        <v>21</v>
      </c>
      <c r="N207" s="238" t="s">
        <v>42</v>
      </c>
      <c r="O207" s="40"/>
      <c r="P207" s="195">
        <f>O207*H207</f>
        <v>0</v>
      </c>
      <c r="Q207" s="195">
        <v>4.8999999999999998E-3</v>
      </c>
      <c r="R207" s="195">
        <f>Q207*H207</f>
        <v>0.20851459999999999</v>
      </c>
      <c r="S207" s="195">
        <v>0</v>
      </c>
      <c r="T207" s="196">
        <f>S207*H207</f>
        <v>0</v>
      </c>
      <c r="AR207" s="22" t="s">
        <v>315</v>
      </c>
      <c r="AT207" s="22" t="s">
        <v>176</v>
      </c>
      <c r="AU207" s="22" t="s">
        <v>83</v>
      </c>
      <c r="AY207" s="22" t="s">
        <v>120</v>
      </c>
      <c r="BE207" s="197">
        <f>IF(N207="základní",J207,0)</f>
        <v>0</v>
      </c>
      <c r="BF207" s="197">
        <f>IF(N207="snížená",J207,0)</f>
        <v>0</v>
      </c>
      <c r="BG207" s="197">
        <f>IF(N207="zákl. přenesená",J207,0)</f>
        <v>0</v>
      </c>
      <c r="BH207" s="197">
        <f>IF(N207="sníž. přenesená",J207,0)</f>
        <v>0</v>
      </c>
      <c r="BI207" s="197">
        <f>IF(N207="nulová",J207,0)</f>
        <v>0</v>
      </c>
      <c r="BJ207" s="22" t="s">
        <v>76</v>
      </c>
      <c r="BK207" s="197">
        <f>ROUND(I207*H207,2)</f>
        <v>0</v>
      </c>
      <c r="BL207" s="22" t="s">
        <v>219</v>
      </c>
      <c r="BM207" s="22" t="s">
        <v>362</v>
      </c>
    </row>
    <row r="208" spans="2:65" s="11" customFormat="1" ht="12">
      <c r="B208" s="201"/>
      <c r="C208" s="202"/>
      <c r="D208" s="198" t="s">
        <v>131</v>
      </c>
      <c r="E208" s="202"/>
      <c r="F208" s="215" t="s">
        <v>363</v>
      </c>
      <c r="G208" s="202"/>
      <c r="H208" s="216">
        <v>42.554000000000002</v>
      </c>
      <c r="I208" s="207"/>
      <c r="J208" s="202"/>
      <c r="K208" s="202"/>
      <c r="L208" s="208"/>
      <c r="M208" s="209"/>
      <c r="N208" s="210"/>
      <c r="O208" s="210"/>
      <c r="P208" s="210"/>
      <c r="Q208" s="210"/>
      <c r="R208" s="210"/>
      <c r="S208" s="210"/>
      <c r="T208" s="211"/>
      <c r="AT208" s="212" t="s">
        <v>131</v>
      </c>
      <c r="AU208" s="212" t="s">
        <v>83</v>
      </c>
      <c r="AV208" s="11" t="s">
        <v>83</v>
      </c>
      <c r="AW208" s="11" t="s">
        <v>6</v>
      </c>
      <c r="AX208" s="11" t="s">
        <v>76</v>
      </c>
      <c r="AY208" s="212" t="s">
        <v>120</v>
      </c>
    </row>
    <row r="209" spans="2:65" s="10" customFormat="1" ht="29.85" customHeight="1">
      <c r="B209" s="169"/>
      <c r="C209" s="170"/>
      <c r="D209" s="183" t="s">
        <v>70</v>
      </c>
      <c r="E209" s="184" t="s">
        <v>364</v>
      </c>
      <c r="F209" s="184" t="s">
        <v>365</v>
      </c>
      <c r="G209" s="170"/>
      <c r="H209" s="170"/>
      <c r="I209" s="173"/>
      <c r="J209" s="185">
        <f>BK209</f>
        <v>0</v>
      </c>
      <c r="K209" s="170"/>
      <c r="L209" s="175"/>
      <c r="M209" s="176"/>
      <c r="N209" s="177"/>
      <c r="O209" s="177"/>
      <c r="P209" s="178">
        <f>SUM(P210:P216)</f>
        <v>0</v>
      </c>
      <c r="Q209" s="177"/>
      <c r="R209" s="178">
        <f>SUM(R210:R216)</f>
        <v>2.0135000000000001</v>
      </c>
      <c r="S209" s="177"/>
      <c r="T209" s="179">
        <f>SUM(T210:T216)</f>
        <v>0</v>
      </c>
      <c r="AR209" s="180" t="s">
        <v>83</v>
      </c>
      <c r="AT209" s="181" t="s">
        <v>70</v>
      </c>
      <c r="AU209" s="181" t="s">
        <v>76</v>
      </c>
      <c r="AY209" s="180" t="s">
        <v>120</v>
      </c>
      <c r="BK209" s="182">
        <f>SUM(BK210:BK216)</f>
        <v>0</v>
      </c>
    </row>
    <row r="210" spans="2:65" s="1" customFormat="1" ht="28.8" customHeight="1">
      <c r="B210" s="39"/>
      <c r="C210" s="186" t="s">
        <v>366</v>
      </c>
      <c r="D210" s="186" t="s">
        <v>122</v>
      </c>
      <c r="E210" s="187" t="s">
        <v>367</v>
      </c>
      <c r="F210" s="188" t="s">
        <v>368</v>
      </c>
      <c r="G210" s="189" t="s">
        <v>369</v>
      </c>
      <c r="H210" s="190">
        <v>80</v>
      </c>
      <c r="I210" s="191"/>
      <c r="J210" s="192">
        <f>ROUND(I210*H210,2)</f>
        <v>0</v>
      </c>
      <c r="K210" s="188" t="s">
        <v>126</v>
      </c>
      <c r="L210" s="59"/>
      <c r="M210" s="193" t="s">
        <v>21</v>
      </c>
      <c r="N210" s="194" t="s">
        <v>42</v>
      </c>
      <c r="O210" s="40"/>
      <c r="P210" s="195">
        <f>O210*H210</f>
        <v>0</v>
      </c>
      <c r="Q210" s="195">
        <v>5.0000000000000002E-5</v>
      </c>
      <c r="R210" s="195">
        <f>Q210*H210</f>
        <v>4.0000000000000001E-3</v>
      </c>
      <c r="S210" s="195">
        <v>0</v>
      </c>
      <c r="T210" s="196">
        <f>S210*H210</f>
        <v>0</v>
      </c>
      <c r="AR210" s="22" t="s">
        <v>219</v>
      </c>
      <c r="AT210" s="22" t="s">
        <v>122</v>
      </c>
      <c r="AU210" s="22" t="s">
        <v>83</v>
      </c>
      <c r="AY210" s="22" t="s">
        <v>120</v>
      </c>
      <c r="BE210" s="197">
        <f>IF(N210="základní",J210,0)</f>
        <v>0</v>
      </c>
      <c r="BF210" s="197">
        <f>IF(N210="snížená",J210,0)</f>
        <v>0</v>
      </c>
      <c r="BG210" s="197">
        <f>IF(N210="zákl. přenesená",J210,0)</f>
        <v>0</v>
      </c>
      <c r="BH210" s="197">
        <f>IF(N210="sníž. přenesená",J210,0)</f>
        <v>0</v>
      </c>
      <c r="BI210" s="197">
        <f>IF(N210="nulová",J210,0)</f>
        <v>0</v>
      </c>
      <c r="BJ210" s="22" t="s">
        <v>76</v>
      </c>
      <c r="BK210" s="197">
        <f>ROUND(I210*H210,2)</f>
        <v>0</v>
      </c>
      <c r="BL210" s="22" t="s">
        <v>219</v>
      </c>
      <c r="BM210" s="22" t="s">
        <v>370</v>
      </c>
    </row>
    <row r="211" spans="2:65" s="1" customFormat="1" ht="24">
      <c r="B211" s="39"/>
      <c r="C211" s="61"/>
      <c r="D211" s="203" t="s">
        <v>129</v>
      </c>
      <c r="E211" s="61"/>
      <c r="F211" s="228" t="s">
        <v>371</v>
      </c>
      <c r="G211" s="61"/>
      <c r="H211" s="61"/>
      <c r="I211" s="156"/>
      <c r="J211" s="61"/>
      <c r="K211" s="61"/>
      <c r="L211" s="59"/>
      <c r="M211" s="200"/>
      <c r="N211" s="40"/>
      <c r="O211" s="40"/>
      <c r="P211" s="40"/>
      <c r="Q211" s="40"/>
      <c r="R211" s="40"/>
      <c r="S211" s="40"/>
      <c r="T211" s="76"/>
      <c r="AT211" s="22" t="s">
        <v>129</v>
      </c>
      <c r="AU211" s="22" t="s">
        <v>83</v>
      </c>
    </row>
    <row r="212" spans="2:65" s="1" customFormat="1" ht="20.399999999999999" customHeight="1">
      <c r="B212" s="39"/>
      <c r="C212" s="229" t="s">
        <v>372</v>
      </c>
      <c r="D212" s="229" t="s">
        <v>176</v>
      </c>
      <c r="E212" s="230" t="s">
        <v>373</v>
      </c>
      <c r="F212" s="231" t="s">
        <v>374</v>
      </c>
      <c r="G212" s="232" t="s">
        <v>172</v>
      </c>
      <c r="H212" s="233">
        <v>1</v>
      </c>
      <c r="I212" s="234"/>
      <c r="J212" s="235">
        <f>ROUND(I212*H212,2)</f>
        <v>0</v>
      </c>
      <c r="K212" s="231" t="s">
        <v>21</v>
      </c>
      <c r="L212" s="236"/>
      <c r="M212" s="237" t="s">
        <v>21</v>
      </c>
      <c r="N212" s="238" t="s">
        <v>42</v>
      </c>
      <c r="O212" s="40"/>
      <c r="P212" s="195">
        <f>O212*H212</f>
        <v>0</v>
      </c>
      <c r="Q212" s="195">
        <v>1</v>
      </c>
      <c r="R212" s="195">
        <f>Q212*H212</f>
        <v>1</v>
      </c>
      <c r="S212" s="195">
        <v>0</v>
      </c>
      <c r="T212" s="196">
        <f>S212*H212</f>
        <v>0</v>
      </c>
      <c r="AR212" s="22" t="s">
        <v>315</v>
      </c>
      <c r="AT212" s="22" t="s">
        <v>176</v>
      </c>
      <c r="AU212" s="22" t="s">
        <v>83</v>
      </c>
      <c r="AY212" s="22" t="s">
        <v>120</v>
      </c>
      <c r="BE212" s="197">
        <f>IF(N212="základní",J212,0)</f>
        <v>0</v>
      </c>
      <c r="BF212" s="197">
        <f>IF(N212="snížená",J212,0)</f>
        <v>0</v>
      </c>
      <c r="BG212" s="197">
        <f>IF(N212="zákl. přenesená",J212,0)</f>
        <v>0</v>
      </c>
      <c r="BH212" s="197">
        <f>IF(N212="sníž. přenesená",J212,0)</f>
        <v>0</v>
      </c>
      <c r="BI212" s="197">
        <f>IF(N212="nulová",J212,0)</f>
        <v>0</v>
      </c>
      <c r="BJ212" s="22" t="s">
        <v>76</v>
      </c>
      <c r="BK212" s="197">
        <f>ROUND(I212*H212,2)</f>
        <v>0</v>
      </c>
      <c r="BL212" s="22" t="s">
        <v>219</v>
      </c>
      <c r="BM212" s="22" t="s">
        <v>375</v>
      </c>
    </row>
    <row r="213" spans="2:65" s="1" customFormat="1" ht="24">
      <c r="B213" s="39"/>
      <c r="C213" s="61"/>
      <c r="D213" s="203" t="s">
        <v>247</v>
      </c>
      <c r="E213" s="61"/>
      <c r="F213" s="228" t="s">
        <v>376</v>
      </c>
      <c r="G213" s="61"/>
      <c r="H213" s="61"/>
      <c r="I213" s="156"/>
      <c r="J213" s="61"/>
      <c r="K213" s="61"/>
      <c r="L213" s="59"/>
      <c r="M213" s="200"/>
      <c r="N213" s="40"/>
      <c r="O213" s="40"/>
      <c r="P213" s="40"/>
      <c r="Q213" s="40"/>
      <c r="R213" s="40"/>
      <c r="S213" s="40"/>
      <c r="T213" s="76"/>
      <c r="AT213" s="22" t="s">
        <v>247</v>
      </c>
      <c r="AU213" s="22" t="s">
        <v>83</v>
      </c>
    </row>
    <row r="214" spans="2:65" s="1" customFormat="1" ht="28.8" customHeight="1">
      <c r="B214" s="39"/>
      <c r="C214" s="186" t="s">
        <v>377</v>
      </c>
      <c r="D214" s="186" t="s">
        <v>122</v>
      </c>
      <c r="E214" s="187" t="s">
        <v>378</v>
      </c>
      <c r="F214" s="188" t="s">
        <v>379</v>
      </c>
      <c r="G214" s="189" t="s">
        <v>369</v>
      </c>
      <c r="H214" s="190">
        <v>190</v>
      </c>
      <c r="I214" s="191"/>
      <c r="J214" s="192">
        <f>ROUND(I214*H214,2)</f>
        <v>0</v>
      </c>
      <c r="K214" s="188" t="s">
        <v>126</v>
      </c>
      <c r="L214" s="59"/>
      <c r="M214" s="193" t="s">
        <v>21</v>
      </c>
      <c r="N214" s="194" t="s">
        <v>42</v>
      </c>
      <c r="O214" s="40"/>
      <c r="P214" s="195">
        <f>O214*H214</f>
        <v>0</v>
      </c>
      <c r="Q214" s="195">
        <v>5.0000000000000002E-5</v>
      </c>
      <c r="R214" s="195">
        <f>Q214*H214</f>
        <v>9.4999999999999998E-3</v>
      </c>
      <c r="S214" s="195">
        <v>0</v>
      </c>
      <c r="T214" s="196">
        <f>S214*H214</f>
        <v>0</v>
      </c>
      <c r="AR214" s="22" t="s">
        <v>219</v>
      </c>
      <c r="AT214" s="22" t="s">
        <v>122</v>
      </c>
      <c r="AU214" s="22" t="s">
        <v>83</v>
      </c>
      <c r="AY214" s="22" t="s">
        <v>120</v>
      </c>
      <c r="BE214" s="197">
        <f>IF(N214="základní",J214,0)</f>
        <v>0</v>
      </c>
      <c r="BF214" s="197">
        <f>IF(N214="snížená",J214,0)</f>
        <v>0</v>
      </c>
      <c r="BG214" s="197">
        <f>IF(N214="zákl. přenesená",J214,0)</f>
        <v>0</v>
      </c>
      <c r="BH214" s="197">
        <f>IF(N214="sníž. přenesená",J214,0)</f>
        <v>0</v>
      </c>
      <c r="BI214" s="197">
        <f>IF(N214="nulová",J214,0)</f>
        <v>0</v>
      </c>
      <c r="BJ214" s="22" t="s">
        <v>76</v>
      </c>
      <c r="BK214" s="197">
        <f>ROUND(I214*H214,2)</f>
        <v>0</v>
      </c>
      <c r="BL214" s="22" t="s">
        <v>219</v>
      </c>
      <c r="BM214" s="22" t="s">
        <v>380</v>
      </c>
    </row>
    <row r="215" spans="2:65" s="1" customFormat="1" ht="24">
      <c r="B215" s="39"/>
      <c r="C215" s="61"/>
      <c r="D215" s="203" t="s">
        <v>129</v>
      </c>
      <c r="E215" s="61"/>
      <c r="F215" s="228" t="s">
        <v>371</v>
      </c>
      <c r="G215" s="61"/>
      <c r="H215" s="61"/>
      <c r="I215" s="156"/>
      <c r="J215" s="61"/>
      <c r="K215" s="61"/>
      <c r="L215" s="59"/>
      <c r="M215" s="200"/>
      <c r="N215" s="40"/>
      <c r="O215" s="40"/>
      <c r="P215" s="40"/>
      <c r="Q215" s="40"/>
      <c r="R215" s="40"/>
      <c r="S215" s="40"/>
      <c r="T215" s="76"/>
      <c r="AT215" s="22" t="s">
        <v>129</v>
      </c>
      <c r="AU215" s="22" t="s">
        <v>83</v>
      </c>
    </row>
    <row r="216" spans="2:65" s="1" customFormat="1" ht="20.399999999999999" customHeight="1">
      <c r="B216" s="39"/>
      <c r="C216" s="229" t="s">
        <v>381</v>
      </c>
      <c r="D216" s="229" t="s">
        <v>176</v>
      </c>
      <c r="E216" s="230" t="s">
        <v>382</v>
      </c>
      <c r="F216" s="231" t="s">
        <v>383</v>
      </c>
      <c r="G216" s="232" t="s">
        <v>172</v>
      </c>
      <c r="H216" s="233">
        <v>1</v>
      </c>
      <c r="I216" s="234"/>
      <c r="J216" s="235">
        <f>ROUND(I216*H216,2)</f>
        <v>0</v>
      </c>
      <c r="K216" s="231" t="s">
        <v>21</v>
      </c>
      <c r="L216" s="236"/>
      <c r="M216" s="237" t="s">
        <v>21</v>
      </c>
      <c r="N216" s="238" t="s">
        <v>42</v>
      </c>
      <c r="O216" s="40"/>
      <c r="P216" s="195">
        <f>O216*H216</f>
        <v>0</v>
      </c>
      <c r="Q216" s="195">
        <v>1</v>
      </c>
      <c r="R216" s="195">
        <f>Q216*H216</f>
        <v>1</v>
      </c>
      <c r="S216" s="195">
        <v>0</v>
      </c>
      <c r="T216" s="196">
        <f>S216*H216</f>
        <v>0</v>
      </c>
      <c r="AR216" s="22" t="s">
        <v>315</v>
      </c>
      <c r="AT216" s="22" t="s">
        <v>176</v>
      </c>
      <c r="AU216" s="22" t="s">
        <v>83</v>
      </c>
      <c r="AY216" s="22" t="s">
        <v>120</v>
      </c>
      <c r="BE216" s="197">
        <f>IF(N216="základní",J216,0)</f>
        <v>0</v>
      </c>
      <c r="BF216" s="197">
        <f>IF(N216="snížená",J216,0)</f>
        <v>0</v>
      </c>
      <c r="BG216" s="197">
        <f>IF(N216="zákl. přenesená",J216,0)</f>
        <v>0</v>
      </c>
      <c r="BH216" s="197">
        <f>IF(N216="sníž. přenesená",J216,0)</f>
        <v>0</v>
      </c>
      <c r="BI216" s="197">
        <f>IF(N216="nulová",J216,0)</f>
        <v>0</v>
      </c>
      <c r="BJ216" s="22" t="s">
        <v>76</v>
      </c>
      <c r="BK216" s="197">
        <f>ROUND(I216*H216,2)</f>
        <v>0</v>
      </c>
      <c r="BL216" s="22" t="s">
        <v>219</v>
      </c>
      <c r="BM216" s="22" t="s">
        <v>384</v>
      </c>
    </row>
    <row r="217" spans="2:65" s="10" customFormat="1" ht="37.35" customHeight="1">
      <c r="B217" s="169"/>
      <c r="C217" s="170"/>
      <c r="D217" s="171" t="s">
        <v>70</v>
      </c>
      <c r="E217" s="172" t="s">
        <v>385</v>
      </c>
      <c r="F217" s="172" t="s">
        <v>386</v>
      </c>
      <c r="G217" s="170"/>
      <c r="H217" s="170"/>
      <c r="I217" s="173"/>
      <c r="J217" s="174">
        <f>BK217</f>
        <v>0</v>
      </c>
      <c r="K217" s="170"/>
      <c r="L217" s="175"/>
      <c r="M217" s="176"/>
      <c r="N217" s="177"/>
      <c r="O217" s="177"/>
      <c r="P217" s="178">
        <f>P218+P222</f>
        <v>0</v>
      </c>
      <c r="Q217" s="177"/>
      <c r="R217" s="178">
        <f>R218+R222</f>
        <v>0</v>
      </c>
      <c r="S217" s="177"/>
      <c r="T217" s="179">
        <f>T218+T222</f>
        <v>0</v>
      </c>
      <c r="AR217" s="180" t="s">
        <v>149</v>
      </c>
      <c r="AT217" s="181" t="s">
        <v>70</v>
      </c>
      <c r="AU217" s="181" t="s">
        <v>71</v>
      </c>
      <c r="AY217" s="180" t="s">
        <v>120</v>
      </c>
      <c r="BK217" s="182">
        <f>BK218+BK222</f>
        <v>0</v>
      </c>
    </row>
    <row r="218" spans="2:65" s="10" customFormat="1" ht="19.95" customHeight="1">
      <c r="B218" s="169"/>
      <c r="C218" s="170"/>
      <c r="D218" s="183" t="s">
        <v>70</v>
      </c>
      <c r="E218" s="184" t="s">
        <v>387</v>
      </c>
      <c r="F218" s="184" t="s">
        <v>388</v>
      </c>
      <c r="G218" s="170"/>
      <c r="H218" s="170"/>
      <c r="I218" s="173"/>
      <c r="J218" s="185">
        <f>BK218</f>
        <v>0</v>
      </c>
      <c r="K218" s="170"/>
      <c r="L218" s="175"/>
      <c r="M218" s="176"/>
      <c r="N218" s="177"/>
      <c r="O218" s="177"/>
      <c r="P218" s="178">
        <f>SUM(P219:P221)</f>
        <v>0</v>
      </c>
      <c r="Q218" s="177"/>
      <c r="R218" s="178">
        <f>SUM(R219:R221)</f>
        <v>0</v>
      </c>
      <c r="S218" s="177"/>
      <c r="T218" s="179">
        <f>SUM(T219:T221)</f>
        <v>0</v>
      </c>
      <c r="AR218" s="180" t="s">
        <v>149</v>
      </c>
      <c r="AT218" s="181" t="s">
        <v>70</v>
      </c>
      <c r="AU218" s="181" t="s">
        <v>76</v>
      </c>
      <c r="AY218" s="180" t="s">
        <v>120</v>
      </c>
      <c r="BK218" s="182">
        <f>SUM(BK219:BK221)</f>
        <v>0</v>
      </c>
    </row>
    <row r="219" spans="2:65" s="1" customFormat="1" ht="28.8" customHeight="1">
      <c r="B219" s="39"/>
      <c r="C219" s="186" t="s">
        <v>389</v>
      </c>
      <c r="D219" s="186" t="s">
        <v>122</v>
      </c>
      <c r="E219" s="187" t="s">
        <v>390</v>
      </c>
      <c r="F219" s="188" t="s">
        <v>391</v>
      </c>
      <c r="G219" s="189" t="s">
        <v>275</v>
      </c>
      <c r="H219" s="190">
        <v>1</v>
      </c>
      <c r="I219" s="191"/>
      <c r="J219" s="192">
        <f>ROUND(I219*H219,2)</f>
        <v>0</v>
      </c>
      <c r="K219" s="188" t="s">
        <v>126</v>
      </c>
      <c r="L219" s="59"/>
      <c r="M219" s="193" t="s">
        <v>21</v>
      </c>
      <c r="N219" s="194" t="s">
        <v>42</v>
      </c>
      <c r="O219" s="40"/>
      <c r="P219" s="195">
        <f>O219*H219</f>
        <v>0</v>
      </c>
      <c r="Q219" s="195">
        <v>0</v>
      </c>
      <c r="R219" s="195">
        <f>Q219*H219</f>
        <v>0</v>
      </c>
      <c r="S219" s="195">
        <v>0</v>
      </c>
      <c r="T219" s="196">
        <f>S219*H219</f>
        <v>0</v>
      </c>
      <c r="AR219" s="22" t="s">
        <v>392</v>
      </c>
      <c r="AT219" s="22" t="s">
        <v>122</v>
      </c>
      <c r="AU219" s="22" t="s">
        <v>83</v>
      </c>
      <c r="AY219" s="22" t="s">
        <v>120</v>
      </c>
      <c r="BE219" s="197">
        <f>IF(N219="základní",J219,0)</f>
        <v>0</v>
      </c>
      <c r="BF219" s="197">
        <f>IF(N219="snížená",J219,0)</f>
        <v>0</v>
      </c>
      <c r="BG219" s="197">
        <f>IF(N219="zákl. přenesená",J219,0)</f>
        <v>0</v>
      </c>
      <c r="BH219" s="197">
        <f>IF(N219="sníž. přenesená",J219,0)</f>
        <v>0</v>
      </c>
      <c r="BI219" s="197">
        <f>IF(N219="nulová",J219,0)</f>
        <v>0</v>
      </c>
      <c r="BJ219" s="22" t="s">
        <v>76</v>
      </c>
      <c r="BK219" s="197">
        <f>ROUND(I219*H219,2)</f>
        <v>0</v>
      </c>
      <c r="BL219" s="22" t="s">
        <v>392</v>
      </c>
      <c r="BM219" s="22" t="s">
        <v>393</v>
      </c>
    </row>
    <row r="220" spans="2:65" s="1" customFormat="1" ht="28.8" customHeight="1">
      <c r="B220" s="39"/>
      <c r="C220" s="186" t="s">
        <v>394</v>
      </c>
      <c r="D220" s="186" t="s">
        <v>122</v>
      </c>
      <c r="E220" s="187" t="s">
        <v>395</v>
      </c>
      <c r="F220" s="188" t="s">
        <v>396</v>
      </c>
      <c r="G220" s="189" t="s">
        <v>275</v>
      </c>
      <c r="H220" s="190">
        <v>1</v>
      </c>
      <c r="I220" s="191"/>
      <c r="J220" s="192">
        <f>ROUND(I220*H220,2)</f>
        <v>0</v>
      </c>
      <c r="K220" s="188" t="s">
        <v>126</v>
      </c>
      <c r="L220" s="59"/>
      <c r="M220" s="193" t="s">
        <v>21</v>
      </c>
      <c r="N220" s="194" t="s">
        <v>42</v>
      </c>
      <c r="O220" s="40"/>
      <c r="P220" s="195">
        <f>O220*H220</f>
        <v>0</v>
      </c>
      <c r="Q220" s="195">
        <v>0</v>
      </c>
      <c r="R220" s="195">
        <f>Q220*H220</f>
        <v>0</v>
      </c>
      <c r="S220" s="195">
        <v>0</v>
      </c>
      <c r="T220" s="196">
        <f>S220*H220</f>
        <v>0</v>
      </c>
      <c r="AR220" s="22" t="s">
        <v>392</v>
      </c>
      <c r="AT220" s="22" t="s">
        <v>122</v>
      </c>
      <c r="AU220" s="22" t="s">
        <v>83</v>
      </c>
      <c r="AY220" s="22" t="s">
        <v>120</v>
      </c>
      <c r="BE220" s="197">
        <f>IF(N220="základní",J220,0)</f>
        <v>0</v>
      </c>
      <c r="BF220" s="197">
        <f>IF(N220="snížená",J220,0)</f>
        <v>0</v>
      </c>
      <c r="BG220" s="197">
        <f>IF(N220="zákl. přenesená",J220,0)</f>
        <v>0</v>
      </c>
      <c r="BH220" s="197">
        <f>IF(N220="sníž. přenesená",J220,0)</f>
        <v>0</v>
      </c>
      <c r="BI220" s="197">
        <f>IF(N220="nulová",J220,0)</f>
        <v>0</v>
      </c>
      <c r="BJ220" s="22" t="s">
        <v>76</v>
      </c>
      <c r="BK220" s="197">
        <f>ROUND(I220*H220,2)</f>
        <v>0</v>
      </c>
      <c r="BL220" s="22" t="s">
        <v>392</v>
      </c>
      <c r="BM220" s="22" t="s">
        <v>397</v>
      </c>
    </row>
    <row r="221" spans="2:65" s="1" customFormat="1" ht="20.399999999999999" customHeight="1">
      <c r="B221" s="39"/>
      <c r="C221" s="186" t="s">
        <v>398</v>
      </c>
      <c r="D221" s="186" t="s">
        <v>122</v>
      </c>
      <c r="E221" s="187" t="s">
        <v>399</v>
      </c>
      <c r="F221" s="188" t="s">
        <v>400</v>
      </c>
      <c r="G221" s="189" t="s">
        <v>275</v>
      </c>
      <c r="H221" s="190">
        <v>1</v>
      </c>
      <c r="I221" s="191"/>
      <c r="J221" s="192">
        <f>ROUND(I221*H221,2)</f>
        <v>0</v>
      </c>
      <c r="K221" s="188" t="s">
        <v>126</v>
      </c>
      <c r="L221" s="59"/>
      <c r="M221" s="193" t="s">
        <v>21</v>
      </c>
      <c r="N221" s="194" t="s">
        <v>42</v>
      </c>
      <c r="O221" s="40"/>
      <c r="P221" s="195">
        <f>O221*H221</f>
        <v>0</v>
      </c>
      <c r="Q221" s="195">
        <v>0</v>
      </c>
      <c r="R221" s="195">
        <f>Q221*H221</f>
        <v>0</v>
      </c>
      <c r="S221" s="195">
        <v>0</v>
      </c>
      <c r="T221" s="196">
        <f>S221*H221</f>
        <v>0</v>
      </c>
      <c r="AR221" s="22" t="s">
        <v>392</v>
      </c>
      <c r="AT221" s="22" t="s">
        <v>122</v>
      </c>
      <c r="AU221" s="22" t="s">
        <v>83</v>
      </c>
      <c r="AY221" s="22" t="s">
        <v>120</v>
      </c>
      <c r="BE221" s="197">
        <f>IF(N221="základní",J221,0)</f>
        <v>0</v>
      </c>
      <c r="BF221" s="197">
        <f>IF(N221="snížená",J221,0)</f>
        <v>0</v>
      </c>
      <c r="BG221" s="197">
        <f>IF(N221="zákl. přenesená",J221,0)</f>
        <v>0</v>
      </c>
      <c r="BH221" s="197">
        <f>IF(N221="sníž. přenesená",J221,0)</f>
        <v>0</v>
      </c>
      <c r="BI221" s="197">
        <f>IF(N221="nulová",J221,0)</f>
        <v>0</v>
      </c>
      <c r="BJ221" s="22" t="s">
        <v>76</v>
      </c>
      <c r="BK221" s="197">
        <f>ROUND(I221*H221,2)</f>
        <v>0</v>
      </c>
      <c r="BL221" s="22" t="s">
        <v>392</v>
      </c>
      <c r="BM221" s="22" t="s">
        <v>401</v>
      </c>
    </row>
    <row r="222" spans="2:65" s="10" customFormat="1" ht="29.85" customHeight="1">
      <c r="B222" s="169"/>
      <c r="C222" s="170"/>
      <c r="D222" s="183" t="s">
        <v>70</v>
      </c>
      <c r="E222" s="184" t="s">
        <v>402</v>
      </c>
      <c r="F222" s="184" t="s">
        <v>403</v>
      </c>
      <c r="G222" s="170"/>
      <c r="H222" s="170"/>
      <c r="I222" s="173"/>
      <c r="J222" s="185">
        <f>BK222</f>
        <v>0</v>
      </c>
      <c r="K222" s="170"/>
      <c r="L222" s="175"/>
      <c r="M222" s="176"/>
      <c r="N222" s="177"/>
      <c r="O222" s="177"/>
      <c r="P222" s="178">
        <f>SUM(P223:P224)</f>
        <v>0</v>
      </c>
      <c r="Q222" s="177"/>
      <c r="R222" s="178">
        <f>SUM(R223:R224)</f>
        <v>0</v>
      </c>
      <c r="S222" s="177"/>
      <c r="T222" s="179">
        <f>SUM(T223:T224)</f>
        <v>0</v>
      </c>
      <c r="AR222" s="180" t="s">
        <v>149</v>
      </c>
      <c r="AT222" s="181" t="s">
        <v>70</v>
      </c>
      <c r="AU222" s="181" t="s">
        <v>76</v>
      </c>
      <c r="AY222" s="180" t="s">
        <v>120</v>
      </c>
      <c r="BK222" s="182">
        <f>SUM(BK223:BK224)</f>
        <v>0</v>
      </c>
    </row>
    <row r="223" spans="2:65" s="1" customFormat="1" ht="28.8" customHeight="1">
      <c r="B223" s="39"/>
      <c r="C223" s="186" t="s">
        <v>404</v>
      </c>
      <c r="D223" s="186" t="s">
        <v>122</v>
      </c>
      <c r="E223" s="187" t="s">
        <v>405</v>
      </c>
      <c r="F223" s="188" t="s">
        <v>406</v>
      </c>
      <c r="G223" s="189" t="s">
        <v>275</v>
      </c>
      <c r="H223" s="190">
        <v>1</v>
      </c>
      <c r="I223" s="191"/>
      <c r="J223" s="192">
        <f>ROUND(I223*H223,2)</f>
        <v>0</v>
      </c>
      <c r="K223" s="188" t="s">
        <v>126</v>
      </c>
      <c r="L223" s="59"/>
      <c r="M223" s="193" t="s">
        <v>21</v>
      </c>
      <c r="N223" s="194" t="s">
        <v>42</v>
      </c>
      <c r="O223" s="40"/>
      <c r="P223" s="195">
        <f>O223*H223</f>
        <v>0</v>
      </c>
      <c r="Q223" s="195">
        <v>0</v>
      </c>
      <c r="R223" s="195">
        <f>Q223*H223</f>
        <v>0</v>
      </c>
      <c r="S223" s="195">
        <v>0</v>
      </c>
      <c r="T223" s="196">
        <f>S223*H223</f>
        <v>0</v>
      </c>
      <c r="AR223" s="22" t="s">
        <v>392</v>
      </c>
      <c r="AT223" s="22" t="s">
        <v>122</v>
      </c>
      <c r="AU223" s="22" t="s">
        <v>83</v>
      </c>
      <c r="AY223" s="22" t="s">
        <v>120</v>
      </c>
      <c r="BE223" s="197">
        <f>IF(N223="základní",J223,0)</f>
        <v>0</v>
      </c>
      <c r="BF223" s="197">
        <f>IF(N223="snížená",J223,0)</f>
        <v>0</v>
      </c>
      <c r="BG223" s="197">
        <f>IF(N223="zákl. přenesená",J223,0)</f>
        <v>0</v>
      </c>
      <c r="BH223" s="197">
        <f>IF(N223="sníž. přenesená",J223,0)</f>
        <v>0</v>
      </c>
      <c r="BI223" s="197">
        <f>IF(N223="nulová",J223,0)</f>
        <v>0</v>
      </c>
      <c r="BJ223" s="22" t="s">
        <v>76</v>
      </c>
      <c r="BK223" s="197">
        <f>ROUND(I223*H223,2)</f>
        <v>0</v>
      </c>
      <c r="BL223" s="22" t="s">
        <v>392</v>
      </c>
      <c r="BM223" s="22" t="s">
        <v>407</v>
      </c>
    </row>
    <row r="224" spans="2:65" s="1" customFormat="1" ht="20.399999999999999" customHeight="1">
      <c r="B224" s="39"/>
      <c r="C224" s="186" t="s">
        <v>408</v>
      </c>
      <c r="D224" s="186" t="s">
        <v>122</v>
      </c>
      <c r="E224" s="187" t="s">
        <v>409</v>
      </c>
      <c r="F224" s="188" t="s">
        <v>410</v>
      </c>
      <c r="G224" s="189" t="s">
        <v>275</v>
      </c>
      <c r="H224" s="190">
        <v>1</v>
      </c>
      <c r="I224" s="191"/>
      <c r="J224" s="192">
        <f>ROUND(I224*H224,2)</f>
        <v>0</v>
      </c>
      <c r="K224" s="188" t="s">
        <v>126</v>
      </c>
      <c r="L224" s="59"/>
      <c r="M224" s="193" t="s">
        <v>21</v>
      </c>
      <c r="N224" s="239" t="s">
        <v>42</v>
      </c>
      <c r="O224" s="240"/>
      <c r="P224" s="241">
        <f>O224*H224</f>
        <v>0</v>
      </c>
      <c r="Q224" s="241">
        <v>0</v>
      </c>
      <c r="R224" s="241">
        <f>Q224*H224</f>
        <v>0</v>
      </c>
      <c r="S224" s="241">
        <v>0</v>
      </c>
      <c r="T224" s="242">
        <f>S224*H224</f>
        <v>0</v>
      </c>
      <c r="AR224" s="22" t="s">
        <v>392</v>
      </c>
      <c r="AT224" s="22" t="s">
        <v>122</v>
      </c>
      <c r="AU224" s="22" t="s">
        <v>83</v>
      </c>
      <c r="AY224" s="22" t="s">
        <v>120</v>
      </c>
      <c r="BE224" s="197">
        <f>IF(N224="základní",J224,0)</f>
        <v>0</v>
      </c>
      <c r="BF224" s="197">
        <f>IF(N224="snížená",J224,0)</f>
        <v>0</v>
      </c>
      <c r="BG224" s="197">
        <f>IF(N224="zákl. přenesená",J224,0)</f>
        <v>0</v>
      </c>
      <c r="BH224" s="197">
        <f>IF(N224="sníž. přenesená",J224,0)</f>
        <v>0</v>
      </c>
      <c r="BI224" s="197">
        <f>IF(N224="nulová",J224,0)</f>
        <v>0</v>
      </c>
      <c r="BJ224" s="22" t="s">
        <v>76</v>
      </c>
      <c r="BK224" s="197">
        <f>ROUND(I224*H224,2)</f>
        <v>0</v>
      </c>
      <c r="BL224" s="22" t="s">
        <v>392</v>
      </c>
      <c r="BM224" s="22" t="s">
        <v>411</v>
      </c>
    </row>
    <row r="225" spans="2:12" s="1" customFormat="1" ht="6.9" customHeight="1">
      <c r="B225" s="54"/>
      <c r="C225" s="55"/>
      <c r="D225" s="55"/>
      <c r="E225" s="55"/>
      <c r="F225" s="55"/>
      <c r="G225" s="55"/>
      <c r="H225" s="55"/>
      <c r="I225" s="132"/>
      <c r="J225" s="55"/>
      <c r="K225" s="55"/>
      <c r="L225" s="59"/>
    </row>
  </sheetData>
  <sheetProtection algorithmName="SHA-512" hashValue="GgkrkXkkEUzNaxwj3gfAHbtFRHlKxTrzbTcd4ylFjMjcXVN2FZh0Tvu18LN8ZmS0jTDkZWlfKXbHBXjsh+0zkw==" saltValue="wi0uBrRQZI2nvD1yJadnXw==" spinCount="100000" sheet="1" objects="1" scenarios="1" formatCells="0" formatColumns="0" formatRows="0" sort="0" autoFilter="0"/>
  <autoFilter ref="C83:K224"/>
  <mergeCells count="6">
    <mergeCell ref="L2:V2"/>
    <mergeCell ref="E7:H7"/>
    <mergeCell ref="E22:H22"/>
    <mergeCell ref="E43:H43"/>
    <mergeCell ref="E76:H76"/>
    <mergeCell ref="G1:H1"/>
  </mergeCells>
  <hyperlinks>
    <hyperlink ref="F1:G1" location="C2" display="1) Krycí list soupisu"/>
    <hyperlink ref="G1:H1" location="C50"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43" customWidth="1"/>
    <col min="2" max="2" width="1.7109375" style="243" customWidth="1"/>
    <col min="3" max="4" width="5" style="243" customWidth="1"/>
    <col min="5" max="5" width="11.7109375" style="243" customWidth="1"/>
    <col min="6" max="6" width="9.140625" style="243" customWidth="1"/>
    <col min="7" max="7" width="5" style="243" customWidth="1"/>
    <col min="8" max="8" width="77.85546875" style="243" customWidth="1"/>
    <col min="9" max="10" width="20" style="243" customWidth="1"/>
    <col min="11" max="11" width="1.7109375" style="243" customWidth="1"/>
  </cols>
  <sheetData>
    <row r="1" spans="2:11" ht="37.5" customHeight="1"/>
    <row r="2" spans="2:11" ht="7.5" customHeight="1">
      <c r="B2" s="244"/>
      <c r="C2" s="245"/>
      <c r="D2" s="245"/>
      <c r="E2" s="245"/>
      <c r="F2" s="245"/>
      <c r="G2" s="245"/>
      <c r="H2" s="245"/>
      <c r="I2" s="245"/>
      <c r="J2" s="245"/>
      <c r="K2" s="246"/>
    </row>
    <row r="3" spans="2:11" s="13" customFormat="1" ht="45" customHeight="1">
      <c r="B3" s="247"/>
      <c r="C3" s="366" t="s">
        <v>412</v>
      </c>
      <c r="D3" s="366"/>
      <c r="E3" s="366"/>
      <c r="F3" s="366"/>
      <c r="G3" s="366"/>
      <c r="H3" s="366"/>
      <c r="I3" s="366"/>
      <c r="J3" s="366"/>
      <c r="K3" s="248"/>
    </row>
    <row r="4" spans="2:11" ht="25.5" customHeight="1">
      <c r="B4" s="249"/>
      <c r="C4" s="370" t="s">
        <v>413</v>
      </c>
      <c r="D4" s="370"/>
      <c r="E4" s="370"/>
      <c r="F4" s="370"/>
      <c r="G4" s="370"/>
      <c r="H4" s="370"/>
      <c r="I4" s="370"/>
      <c r="J4" s="370"/>
      <c r="K4" s="250"/>
    </row>
    <row r="5" spans="2:11" ht="5.25" customHeight="1">
      <c r="B5" s="249"/>
      <c r="C5" s="251"/>
      <c r="D5" s="251"/>
      <c r="E5" s="251"/>
      <c r="F5" s="251"/>
      <c r="G5" s="251"/>
      <c r="H5" s="251"/>
      <c r="I5" s="251"/>
      <c r="J5" s="251"/>
      <c r="K5" s="250"/>
    </row>
    <row r="6" spans="2:11" ht="15" customHeight="1">
      <c r="B6" s="249"/>
      <c r="C6" s="369" t="s">
        <v>414</v>
      </c>
      <c r="D6" s="369"/>
      <c r="E6" s="369"/>
      <c r="F6" s="369"/>
      <c r="G6" s="369"/>
      <c r="H6" s="369"/>
      <c r="I6" s="369"/>
      <c r="J6" s="369"/>
      <c r="K6" s="250"/>
    </row>
    <row r="7" spans="2:11" ht="15" customHeight="1">
      <c r="B7" s="253"/>
      <c r="C7" s="369" t="s">
        <v>415</v>
      </c>
      <c r="D7" s="369"/>
      <c r="E7" s="369"/>
      <c r="F7" s="369"/>
      <c r="G7" s="369"/>
      <c r="H7" s="369"/>
      <c r="I7" s="369"/>
      <c r="J7" s="369"/>
      <c r="K7" s="250"/>
    </row>
    <row r="8" spans="2:11" ht="12.75" customHeight="1">
      <c r="B8" s="253"/>
      <c r="C8" s="252"/>
      <c r="D8" s="252"/>
      <c r="E8" s="252"/>
      <c r="F8" s="252"/>
      <c r="G8" s="252"/>
      <c r="H8" s="252"/>
      <c r="I8" s="252"/>
      <c r="J8" s="252"/>
      <c r="K8" s="250"/>
    </row>
    <row r="9" spans="2:11" ht="15" customHeight="1">
      <c r="B9" s="253"/>
      <c r="C9" s="369" t="s">
        <v>416</v>
      </c>
      <c r="D9" s="369"/>
      <c r="E9" s="369"/>
      <c r="F9" s="369"/>
      <c r="G9" s="369"/>
      <c r="H9" s="369"/>
      <c r="I9" s="369"/>
      <c r="J9" s="369"/>
      <c r="K9" s="250"/>
    </row>
    <row r="10" spans="2:11" ht="15" customHeight="1">
      <c r="B10" s="253"/>
      <c r="C10" s="252"/>
      <c r="D10" s="369" t="s">
        <v>417</v>
      </c>
      <c r="E10" s="369"/>
      <c r="F10" s="369"/>
      <c r="G10" s="369"/>
      <c r="H10" s="369"/>
      <c r="I10" s="369"/>
      <c r="J10" s="369"/>
      <c r="K10" s="250"/>
    </row>
    <row r="11" spans="2:11" ht="15" customHeight="1">
      <c r="B11" s="253"/>
      <c r="C11" s="254"/>
      <c r="D11" s="369" t="s">
        <v>418</v>
      </c>
      <c r="E11" s="369"/>
      <c r="F11" s="369"/>
      <c r="G11" s="369"/>
      <c r="H11" s="369"/>
      <c r="I11" s="369"/>
      <c r="J11" s="369"/>
      <c r="K11" s="250"/>
    </row>
    <row r="12" spans="2:11" ht="12.75" customHeight="1">
      <c r="B12" s="253"/>
      <c r="C12" s="254"/>
      <c r="D12" s="254"/>
      <c r="E12" s="254"/>
      <c r="F12" s="254"/>
      <c r="G12" s="254"/>
      <c r="H12" s="254"/>
      <c r="I12" s="254"/>
      <c r="J12" s="254"/>
      <c r="K12" s="250"/>
    </row>
    <row r="13" spans="2:11" ht="15" customHeight="1">
      <c r="B13" s="253"/>
      <c r="C13" s="254"/>
      <c r="D13" s="369" t="s">
        <v>419</v>
      </c>
      <c r="E13" s="369"/>
      <c r="F13" s="369"/>
      <c r="G13" s="369"/>
      <c r="H13" s="369"/>
      <c r="I13" s="369"/>
      <c r="J13" s="369"/>
      <c r="K13" s="250"/>
    </row>
    <row r="14" spans="2:11" ht="15" customHeight="1">
      <c r="B14" s="253"/>
      <c r="C14" s="254"/>
      <c r="D14" s="369" t="s">
        <v>420</v>
      </c>
      <c r="E14" s="369"/>
      <c r="F14" s="369"/>
      <c r="G14" s="369"/>
      <c r="H14" s="369"/>
      <c r="I14" s="369"/>
      <c r="J14" s="369"/>
      <c r="K14" s="250"/>
    </row>
    <row r="15" spans="2:11" ht="15" customHeight="1">
      <c r="B15" s="253"/>
      <c r="C15" s="254"/>
      <c r="D15" s="369" t="s">
        <v>421</v>
      </c>
      <c r="E15" s="369"/>
      <c r="F15" s="369"/>
      <c r="G15" s="369"/>
      <c r="H15" s="369"/>
      <c r="I15" s="369"/>
      <c r="J15" s="369"/>
      <c r="K15" s="250"/>
    </row>
    <row r="16" spans="2:11" ht="15" customHeight="1">
      <c r="B16" s="253"/>
      <c r="C16" s="254"/>
      <c r="D16" s="254"/>
      <c r="E16" s="255" t="s">
        <v>75</v>
      </c>
      <c r="F16" s="369" t="s">
        <v>422</v>
      </c>
      <c r="G16" s="369"/>
      <c r="H16" s="369"/>
      <c r="I16" s="369"/>
      <c r="J16" s="369"/>
      <c r="K16" s="250"/>
    </row>
    <row r="17" spans="2:11" ht="15" customHeight="1">
      <c r="B17" s="253"/>
      <c r="C17" s="254"/>
      <c r="D17" s="254"/>
      <c r="E17" s="255" t="s">
        <v>423</v>
      </c>
      <c r="F17" s="369" t="s">
        <v>424</v>
      </c>
      <c r="G17" s="369"/>
      <c r="H17" s="369"/>
      <c r="I17" s="369"/>
      <c r="J17" s="369"/>
      <c r="K17" s="250"/>
    </row>
    <row r="18" spans="2:11" ht="15" customHeight="1">
      <c r="B18" s="253"/>
      <c r="C18" s="254"/>
      <c r="D18" s="254"/>
      <c r="E18" s="255" t="s">
        <v>425</v>
      </c>
      <c r="F18" s="369" t="s">
        <v>426</v>
      </c>
      <c r="G18" s="369"/>
      <c r="H18" s="369"/>
      <c r="I18" s="369"/>
      <c r="J18" s="369"/>
      <c r="K18" s="250"/>
    </row>
    <row r="19" spans="2:11" ht="15" customHeight="1">
      <c r="B19" s="253"/>
      <c r="C19" s="254"/>
      <c r="D19" s="254"/>
      <c r="E19" s="255" t="s">
        <v>427</v>
      </c>
      <c r="F19" s="369" t="s">
        <v>428</v>
      </c>
      <c r="G19" s="369"/>
      <c r="H19" s="369"/>
      <c r="I19" s="369"/>
      <c r="J19" s="369"/>
      <c r="K19" s="250"/>
    </row>
    <row r="20" spans="2:11" ht="15" customHeight="1">
      <c r="B20" s="253"/>
      <c r="C20" s="254"/>
      <c r="D20" s="254"/>
      <c r="E20" s="255" t="s">
        <v>429</v>
      </c>
      <c r="F20" s="369" t="s">
        <v>430</v>
      </c>
      <c r="G20" s="369"/>
      <c r="H20" s="369"/>
      <c r="I20" s="369"/>
      <c r="J20" s="369"/>
      <c r="K20" s="250"/>
    </row>
    <row r="21" spans="2:11" ht="15" customHeight="1">
      <c r="B21" s="253"/>
      <c r="C21" s="254"/>
      <c r="D21" s="254"/>
      <c r="E21" s="255" t="s">
        <v>431</v>
      </c>
      <c r="F21" s="369" t="s">
        <v>432</v>
      </c>
      <c r="G21" s="369"/>
      <c r="H21" s="369"/>
      <c r="I21" s="369"/>
      <c r="J21" s="369"/>
      <c r="K21" s="250"/>
    </row>
    <row r="22" spans="2:11" ht="12.75" customHeight="1">
      <c r="B22" s="253"/>
      <c r="C22" s="254"/>
      <c r="D22" s="254"/>
      <c r="E22" s="254"/>
      <c r="F22" s="254"/>
      <c r="G22" s="254"/>
      <c r="H22" s="254"/>
      <c r="I22" s="254"/>
      <c r="J22" s="254"/>
      <c r="K22" s="250"/>
    </row>
    <row r="23" spans="2:11" ht="15" customHeight="1">
      <c r="B23" s="253"/>
      <c r="C23" s="369" t="s">
        <v>433</v>
      </c>
      <c r="D23" s="369"/>
      <c r="E23" s="369"/>
      <c r="F23" s="369"/>
      <c r="G23" s="369"/>
      <c r="H23" s="369"/>
      <c r="I23" s="369"/>
      <c r="J23" s="369"/>
      <c r="K23" s="250"/>
    </row>
    <row r="24" spans="2:11" ht="15" customHeight="1">
      <c r="B24" s="253"/>
      <c r="C24" s="369" t="s">
        <v>434</v>
      </c>
      <c r="D24" s="369"/>
      <c r="E24" s="369"/>
      <c r="F24" s="369"/>
      <c r="G24" s="369"/>
      <c r="H24" s="369"/>
      <c r="I24" s="369"/>
      <c r="J24" s="369"/>
      <c r="K24" s="250"/>
    </row>
    <row r="25" spans="2:11" ht="15" customHeight="1">
      <c r="B25" s="253"/>
      <c r="C25" s="252"/>
      <c r="D25" s="369" t="s">
        <v>435</v>
      </c>
      <c r="E25" s="369"/>
      <c r="F25" s="369"/>
      <c r="G25" s="369"/>
      <c r="H25" s="369"/>
      <c r="I25" s="369"/>
      <c r="J25" s="369"/>
      <c r="K25" s="250"/>
    </row>
    <row r="26" spans="2:11" ht="15" customHeight="1">
      <c r="B26" s="253"/>
      <c r="C26" s="254"/>
      <c r="D26" s="369" t="s">
        <v>436</v>
      </c>
      <c r="E26" s="369"/>
      <c r="F26" s="369"/>
      <c r="G26" s="369"/>
      <c r="H26" s="369"/>
      <c r="I26" s="369"/>
      <c r="J26" s="369"/>
      <c r="K26" s="250"/>
    </row>
    <row r="27" spans="2:11" ht="12.75" customHeight="1">
      <c r="B27" s="253"/>
      <c r="C27" s="254"/>
      <c r="D27" s="254"/>
      <c r="E27" s="254"/>
      <c r="F27" s="254"/>
      <c r="G27" s="254"/>
      <c r="H27" s="254"/>
      <c r="I27" s="254"/>
      <c r="J27" s="254"/>
      <c r="K27" s="250"/>
    </row>
    <row r="28" spans="2:11" ht="15" customHeight="1">
      <c r="B28" s="253"/>
      <c r="C28" s="254"/>
      <c r="D28" s="369" t="s">
        <v>437</v>
      </c>
      <c r="E28" s="369"/>
      <c r="F28" s="369"/>
      <c r="G28" s="369"/>
      <c r="H28" s="369"/>
      <c r="I28" s="369"/>
      <c r="J28" s="369"/>
      <c r="K28" s="250"/>
    </row>
    <row r="29" spans="2:11" ht="15" customHeight="1">
      <c r="B29" s="253"/>
      <c r="C29" s="254"/>
      <c r="D29" s="369" t="s">
        <v>438</v>
      </c>
      <c r="E29" s="369"/>
      <c r="F29" s="369"/>
      <c r="G29" s="369"/>
      <c r="H29" s="369"/>
      <c r="I29" s="369"/>
      <c r="J29" s="369"/>
      <c r="K29" s="250"/>
    </row>
    <row r="30" spans="2:11" ht="12.75" customHeight="1">
      <c r="B30" s="253"/>
      <c r="C30" s="254"/>
      <c r="D30" s="254"/>
      <c r="E30" s="254"/>
      <c r="F30" s="254"/>
      <c r="G30" s="254"/>
      <c r="H30" s="254"/>
      <c r="I30" s="254"/>
      <c r="J30" s="254"/>
      <c r="K30" s="250"/>
    </row>
    <row r="31" spans="2:11" ht="15" customHeight="1">
      <c r="B31" s="253"/>
      <c r="C31" s="254"/>
      <c r="D31" s="369" t="s">
        <v>439</v>
      </c>
      <c r="E31" s="369"/>
      <c r="F31" s="369"/>
      <c r="G31" s="369"/>
      <c r="H31" s="369"/>
      <c r="I31" s="369"/>
      <c r="J31" s="369"/>
      <c r="K31" s="250"/>
    </row>
    <row r="32" spans="2:11" ht="15" customHeight="1">
      <c r="B32" s="253"/>
      <c r="C32" s="254"/>
      <c r="D32" s="369" t="s">
        <v>440</v>
      </c>
      <c r="E32" s="369"/>
      <c r="F32" s="369"/>
      <c r="G32" s="369"/>
      <c r="H32" s="369"/>
      <c r="I32" s="369"/>
      <c r="J32" s="369"/>
      <c r="K32" s="250"/>
    </row>
    <row r="33" spans="2:11" ht="15" customHeight="1">
      <c r="B33" s="253"/>
      <c r="C33" s="254"/>
      <c r="D33" s="369" t="s">
        <v>441</v>
      </c>
      <c r="E33" s="369"/>
      <c r="F33" s="369"/>
      <c r="G33" s="369"/>
      <c r="H33" s="369"/>
      <c r="I33" s="369"/>
      <c r="J33" s="369"/>
      <c r="K33" s="250"/>
    </row>
    <row r="34" spans="2:11" ht="15" customHeight="1">
      <c r="B34" s="253"/>
      <c r="C34" s="254"/>
      <c r="D34" s="252"/>
      <c r="E34" s="256" t="s">
        <v>105</v>
      </c>
      <c r="F34" s="252"/>
      <c r="G34" s="369" t="s">
        <v>442</v>
      </c>
      <c r="H34" s="369"/>
      <c r="I34" s="369"/>
      <c r="J34" s="369"/>
      <c r="K34" s="250"/>
    </row>
    <row r="35" spans="2:11" ht="30.75" customHeight="1">
      <c r="B35" s="253"/>
      <c r="C35" s="254"/>
      <c r="D35" s="252"/>
      <c r="E35" s="256" t="s">
        <v>443</v>
      </c>
      <c r="F35" s="252"/>
      <c r="G35" s="369" t="s">
        <v>444</v>
      </c>
      <c r="H35" s="369"/>
      <c r="I35" s="369"/>
      <c r="J35" s="369"/>
      <c r="K35" s="250"/>
    </row>
    <row r="36" spans="2:11" ht="15" customHeight="1">
      <c r="B36" s="253"/>
      <c r="C36" s="254"/>
      <c r="D36" s="252"/>
      <c r="E36" s="256" t="s">
        <v>52</v>
      </c>
      <c r="F36" s="252"/>
      <c r="G36" s="369" t="s">
        <v>445</v>
      </c>
      <c r="H36" s="369"/>
      <c r="I36" s="369"/>
      <c r="J36" s="369"/>
      <c r="K36" s="250"/>
    </row>
    <row r="37" spans="2:11" ht="15" customHeight="1">
      <c r="B37" s="253"/>
      <c r="C37" s="254"/>
      <c r="D37" s="252"/>
      <c r="E37" s="256" t="s">
        <v>106</v>
      </c>
      <c r="F37" s="252"/>
      <c r="G37" s="369" t="s">
        <v>446</v>
      </c>
      <c r="H37" s="369"/>
      <c r="I37" s="369"/>
      <c r="J37" s="369"/>
      <c r="K37" s="250"/>
    </row>
    <row r="38" spans="2:11" ht="15" customHeight="1">
      <c r="B38" s="253"/>
      <c r="C38" s="254"/>
      <c r="D38" s="252"/>
      <c r="E38" s="256" t="s">
        <v>107</v>
      </c>
      <c r="F38" s="252"/>
      <c r="G38" s="369" t="s">
        <v>447</v>
      </c>
      <c r="H38" s="369"/>
      <c r="I38" s="369"/>
      <c r="J38" s="369"/>
      <c r="K38" s="250"/>
    </row>
    <row r="39" spans="2:11" ht="15" customHeight="1">
      <c r="B39" s="253"/>
      <c r="C39" s="254"/>
      <c r="D39" s="252"/>
      <c r="E39" s="256" t="s">
        <v>108</v>
      </c>
      <c r="F39" s="252"/>
      <c r="G39" s="369" t="s">
        <v>448</v>
      </c>
      <c r="H39" s="369"/>
      <c r="I39" s="369"/>
      <c r="J39" s="369"/>
      <c r="K39" s="250"/>
    </row>
    <row r="40" spans="2:11" ht="15" customHeight="1">
      <c r="B40" s="253"/>
      <c r="C40" s="254"/>
      <c r="D40" s="252"/>
      <c r="E40" s="256" t="s">
        <v>449</v>
      </c>
      <c r="F40" s="252"/>
      <c r="G40" s="369" t="s">
        <v>450</v>
      </c>
      <c r="H40" s="369"/>
      <c r="I40" s="369"/>
      <c r="J40" s="369"/>
      <c r="K40" s="250"/>
    </row>
    <row r="41" spans="2:11" ht="15" customHeight="1">
      <c r="B41" s="253"/>
      <c r="C41" s="254"/>
      <c r="D41" s="252"/>
      <c r="E41" s="256"/>
      <c r="F41" s="252"/>
      <c r="G41" s="369" t="s">
        <v>451</v>
      </c>
      <c r="H41" s="369"/>
      <c r="I41" s="369"/>
      <c r="J41" s="369"/>
      <c r="K41" s="250"/>
    </row>
    <row r="42" spans="2:11" ht="15" customHeight="1">
      <c r="B42" s="253"/>
      <c r="C42" s="254"/>
      <c r="D42" s="252"/>
      <c r="E42" s="256" t="s">
        <v>452</v>
      </c>
      <c r="F42" s="252"/>
      <c r="G42" s="369" t="s">
        <v>453</v>
      </c>
      <c r="H42" s="369"/>
      <c r="I42" s="369"/>
      <c r="J42" s="369"/>
      <c r="K42" s="250"/>
    </row>
    <row r="43" spans="2:11" ht="15" customHeight="1">
      <c r="B43" s="253"/>
      <c r="C43" s="254"/>
      <c r="D43" s="252"/>
      <c r="E43" s="256" t="s">
        <v>110</v>
      </c>
      <c r="F43" s="252"/>
      <c r="G43" s="369" t="s">
        <v>454</v>
      </c>
      <c r="H43" s="369"/>
      <c r="I43" s="369"/>
      <c r="J43" s="369"/>
      <c r="K43" s="250"/>
    </row>
    <row r="44" spans="2:11" ht="12.75" customHeight="1">
      <c r="B44" s="253"/>
      <c r="C44" s="254"/>
      <c r="D44" s="252"/>
      <c r="E44" s="252"/>
      <c r="F44" s="252"/>
      <c r="G44" s="252"/>
      <c r="H44" s="252"/>
      <c r="I44" s="252"/>
      <c r="J44" s="252"/>
      <c r="K44" s="250"/>
    </row>
    <row r="45" spans="2:11" ht="15" customHeight="1">
      <c r="B45" s="253"/>
      <c r="C45" s="254"/>
      <c r="D45" s="369" t="s">
        <v>455</v>
      </c>
      <c r="E45" s="369"/>
      <c r="F45" s="369"/>
      <c r="G45" s="369"/>
      <c r="H45" s="369"/>
      <c r="I45" s="369"/>
      <c r="J45" s="369"/>
      <c r="K45" s="250"/>
    </row>
    <row r="46" spans="2:11" ht="15" customHeight="1">
      <c r="B46" s="253"/>
      <c r="C46" s="254"/>
      <c r="D46" s="254"/>
      <c r="E46" s="369" t="s">
        <v>456</v>
      </c>
      <c r="F46" s="369"/>
      <c r="G46" s="369"/>
      <c r="H46" s="369"/>
      <c r="I46" s="369"/>
      <c r="J46" s="369"/>
      <c r="K46" s="250"/>
    </row>
    <row r="47" spans="2:11" ht="15" customHeight="1">
      <c r="B47" s="253"/>
      <c r="C47" s="254"/>
      <c r="D47" s="254"/>
      <c r="E47" s="369" t="s">
        <v>457</v>
      </c>
      <c r="F47" s="369"/>
      <c r="G47" s="369"/>
      <c r="H47" s="369"/>
      <c r="I47" s="369"/>
      <c r="J47" s="369"/>
      <c r="K47" s="250"/>
    </row>
    <row r="48" spans="2:11" ht="15" customHeight="1">
      <c r="B48" s="253"/>
      <c r="C48" s="254"/>
      <c r="D48" s="254"/>
      <c r="E48" s="369" t="s">
        <v>458</v>
      </c>
      <c r="F48" s="369"/>
      <c r="G48" s="369"/>
      <c r="H48" s="369"/>
      <c r="I48" s="369"/>
      <c r="J48" s="369"/>
      <c r="K48" s="250"/>
    </row>
    <row r="49" spans="2:11" ht="15" customHeight="1">
      <c r="B49" s="253"/>
      <c r="C49" s="254"/>
      <c r="D49" s="369" t="s">
        <v>459</v>
      </c>
      <c r="E49" s="369"/>
      <c r="F49" s="369"/>
      <c r="G49" s="369"/>
      <c r="H49" s="369"/>
      <c r="I49" s="369"/>
      <c r="J49" s="369"/>
      <c r="K49" s="250"/>
    </row>
    <row r="50" spans="2:11" ht="25.5" customHeight="1">
      <c r="B50" s="249"/>
      <c r="C50" s="370" t="s">
        <v>460</v>
      </c>
      <c r="D50" s="370"/>
      <c r="E50" s="370"/>
      <c r="F50" s="370"/>
      <c r="G50" s="370"/>
      <c r="H50" s="370"/>
      <c r="I50" s="370"/>
      <c r="J50" s="370"/>
      <c r="K50" s="250"/>
    </row>
    <row r="51" spans="2:11" ht="5.25" customHeight="1">
      <c r="B51" s="249"/>
      <c r="C51" s="251"/>
      <c r="D51" s="251"/>
      <c r="E51" s="251"/>
      <c r="F51" s="251"/>
      <c r="G51" s="251"/>
      <c r="H51" s="251"/>
      <c r="I51" s="251"/>
      <c r="J51" s="251"/>
      <c r="K51" s="250"/>
    </row>
    <row r="52" spans="2:11" ht="15" customHeight="1">
      <c r="B52" s="249"/>
      <c r="C52" s="369" t="s">
        <v>461</v>
      </c>
      <c r="D52" s="369"/>
      <c r="E52" s="369"/>
      <c r="F52" s="369"/>
      <c r="G52" s="369"/>
      <c r="H52" s="369"/>
      <c r="I52" s="369"/>
      <c r="J52" s="369"/>
      <c r="K52" s="250"/>
    </row>
    <row r="53" spans="2:11" ht="15" customHeight="1">
      <c r="B53" s="249"/>
      <c r="C53" s="369" t="s">
        <v>462</v>
      </c>
      <c r="D53" s="369"/>
      <c r="E53" s="369"/>
      <c r="F53" s="369"/>
      <c r="G53" s="369"/>
      <c r="H53" s="369"/>
      <c r="I53" s="369"/>
      <c r="J53" s="369"/>
      <c r="K53" s="250"/>
    </row>
    <row r="54" spans="2:11" ht="12.75" customHeight="1">
      <c r="B54" s="249"/>
      <c r="C54" s="252"/>
      <c r="D54" s="252"/>
      <c r="E54" s="252"/>
      <c r="F54" s="252"/>
      <c r="G54" s="252"/>
      <c r="H54" s="252"/>
      <c r="I54" s="252"/>
      <c r="J54" s="252"/>
      <c r="K54" s="250"/>
    </row>
    <row r="55" spans="2:11" ht="15" customHeight="1">
      <c r="B55" s="249"/>
      <c r="C55" s="369" t="s">
        <v>463</v>
      </c>
      <c r="D55" s="369"/>
      <c r="E55" s="369"/>
      <c r="F55" s="369"/>
      <c r="G55" s="369"/>
      <c r="H55" s="369"/>
      <c r="I55" s="369"/>
      <c r="J55" s="369"/>
      <c r="K55" s="250"/>
    </row>
    <row r="56" spans="2:11" ht="15" customHeight="1">
      <c r="B56" s="249"/>
      <c r="C56" s="254"/>
      <c r="D56" s="369" t="s">
        <v>464</v>
      </c>
      <c r="E56" s="369"/>
      <c r="F56" s="369"/>
      <c r="G56" s="369"/>
      <c r="H56" s="369"/>
      <c r="I56" s="369"/>
      <c r="J56" s="369"/>
      <c r="K56" s="250"/>
    </row>
    <row r="57" spans="2:11" ht="15" customHeight="1">
      <c r="B57" s="249"/>
      <c r="C57" s="254"/>
      <c r="D57" s="369" t="s">
        <v>465</v>
      </c>
      <c r="E57" s="369"/>
      <c r="F57" s="369"/>
      <c r="G57" s="369"/>
      <c r="H57" s="369"/>
      <c r="I57" s="369"/>
      <c r="J57" s="369"/>
      <c r="K57" s="250"/>
    </row>
    <row r="58" spans="2:11" ht="15" customHeight="1">
      <c r="B58" s="249"/>
      <c r="C58" s="254"/>
      <c r="D58" s="369" t="s">
        <v>466</v>
      </c>
      <c r="E58" s="369"/>
      <c r="F58" s="369"/>
      <c r="G58" s="369"/>
      <c r="H58" s="369"/>
      <c r="I58" s="369"/>
      <c r="J58" s="369"/>
      <c r="K58" s="250"/>
    </row>
    <row r="59" spans="2:11" ht="15" customHeight="1">
      <c r="B59" s="249"/>
      <c r="C59" s="254"/>
      <c r="D59" s="369" t="s">
        <v>467</v>
      </c>
      <c r="E59" s="369"/>
      <c r="F59" s="369"/>
      <c r="G59" s="369"/>
      <c r="H59" s="369"/>
      <c r="I59" s="369"/>
      <c r="J59" s="369"/>
      <c r="K59" s="250"/>
    </row>
    <row r="60" spans="2:11" ht="15" customHeight="1">
      <c r="B60" s="249"/>
      <c r="C60" s="254"/>
      <c r="D60" s="368" t="s">
        <v>468</v>
      </c>
      <c r="E60" s="368"/>
      <c r="F60" s="368"/>
      <c r="G60" s="368"/>
      <c r="H60" s="368"/>
      <c r="I60" s="368"/>
      <c r="J60" s="368"/>
      <c r="K60" s="250"/>
    </row>
    <row r="61" spans="2:11" ht="15" customHeight="1">
      <c r="B61" s="249"/>
      <c r="C61" s="254"/>
      <c r="D61" s="369" t="s">
        <v>469</v>
      </c>
      <c r="E61" s="369"/>
      <c r="F61" s="369"/>
      <c r="G61" s="369"/>
      <c r="H61" s="369"/>
      <c r="I61" s="369"/>
      <c r="J61" s="369"/>
      <c r="K61" s="250"/>
    </row>
    <row r="62" spans="2:11" ht="12.75" customHeight="1">
      <c r="B62" s="249"/>
      <c r="C62" s="254"/>
      <c r="D62" s="254"/>
      <c r="E62" s="257"/>
      <c r="F62" s="254"/>
      <c r="G62" s="254"/>
      <c r="H62" s="254"/>
      <c r="I62" s="254"/>
      <c r="J62" s="254"/>
      <c r="K62" s="250"/>
    </row>
    <row r="63" spans="2:11" ht="15" customHeight="1">
      <c r="B63" s="249"/>
      <c r="C63" s="254"/>
      <c r="D63" s="369" t="s">
        <v>470</v>
      </c>
      <c r="E63" s="369"/>
      <c r="F63" s="369"/>
      <c r="G63" s="369"/>
      <c r="H63" s="369"/>
      <c r="I63" s="369"/>
      <c r="J63" s="369"/>
      <c r="K63" s="250"/>
    </row>
    <row r="64" spans="2:11" ht="15" customHeight="1">
      <c r="B64" s="249"/>
      <c r="C64" s="254"/>
      <c r="D64" s="368" t="s">
        <v>471</v>
      </c>
      <c r="E64" s="368"/>
      <c r="F64" s="368"/>
      <c r="G64" s="368"/>
      <c r="H64" s="368"/>
      <c r="I64" s="368"/>
      <c r="J64" s="368"/>
      <c r="K64" s="250"/>
    </row>
    <row r="65" spans="2:11" ht="15" customHeight="1">
      <c r="B65" s="249"/>
      <c r="C65" s="254"/>
      <c r="D65" s="369" t="s">
        <v>472</v>
      </c>
      <c r="E65" s="369"/>
      <c r="F65" s="369"/>
      <c r="G65" s="369"/>
      <c r="H65" s="369"/>
      <c r="I65" s="369"/>
      <c r="J65" s="369"/>
      <c r="K65" s="250"/>
    </row>
    <row r="66" spans="2:11" ht="15" customHeight="1">
      <c r="B66" s="249"/>
      <c r="C66" s="254"/>
      <c r="D66" s="369" t="s">
        <v>473</v>
      </c>
      <c r="E66" s="369"/>
      <c r="F66" s="369"/>
      <c r="G66" s="369"/>
      <c r="H66" s="369"/>
      <c r="I66" s="369"/>
      <c r="J66" s="369"/>
      <c r="K66" s="250"/>
    </row>
    <row r="67" spans="2:11" ht="15" customHeight="1">
      <c r="B67" s="249"/>
      <c r="C67" s="254"/>
      <c r="D67" s="369" t="s">
        <v>474</v>
      </c>
      <c r="E67" s="369"/>
      <c r="F67" s="369"/>
      <c r="G67" s="369"/>
      <c r="H67" s="369"/>
      <c r="I67" s="369"/>
      <c r="J67" s="369"/>
      <c r="K67" s="250"/>
    </row>
    <row r="68" spans="2:11" ht="15" customHeight="1">
      <c r="B68" s="249"/>
      <c r="C68" s="254"/>
      <c r="D68" s="369" t="s">
        <v>475</v>
      </c>
      <c r="E68" s="369"/>
      <c r="F68" s="369"/>
      <c r="G68" s="369"/>
      <c r="H68" s="369"/>
      <c r="I68" s="369"/>
      <c r="J68" s="369"/>
      <c r="K68" s="250"/>
    </row>
    <row r="69" spans="2:11" ht="12.75" customHeight="1">
      <c r="B69" s="258"/>
      <c r="C69" s="259"/>
      <c r="D69" s="259"/>
      <c r="E69" s="259"/>
      <c r="F69" s="259"/>
      <c r="G69" s="259"/>
      <c r="H69" s="259"/>
      <c r="I69" s="259"/>
      <c r="J69" s="259"/>
      <c r="K69" s="260"/>
    </row>
    <row r="70" spans="2:11" ht="18.75" customHeight="1">
      <c r="B70" s="261"/>
      <c r="C70" s="261"/>
      <c r="D70" s="261"/>
      <c r="E70" s="261"/>
      <c r="F70" s="261"/>
      <c r="G70" s="261"/>
      <c r="H70" s="261"/>
      <c r="I70" s="261"/>
      <c r="J70" s="261"/>
      <c r="K70" s="262"/>
    </row>
    <row r="71" spans="2:11" ht="18.75" customHeight="1">
      <c r="B71" s="262"/>
      <c r="C71" s="262"/>
      <c r="D71" s="262"/>
      <c r="E71" s="262"/>
      <c r="F71" s="262"/>
      <c r="G71" s="262"/>
      <c r="H71" s="262"/>
      <c r="I71" s="262"/>
      <c r="J71" s="262"/>
      <c r="K71" s="262"/>
    </row>
    <row r="72" spans="2:11" ht="7.5" customHeight="1">
      <c r="B72" s="263"/>
      <c r="C72" s="264"/>
      <c r="D72" s="264"/>
      <c r="E72" s="264"/>
      <c r="F72" s="264"/>
      <c r="G72" s="264"/>
      <c r="H72" s="264"/>
      <c r="I72" s="264"/>
      <c r="J72" s="264"/>
      <c r="K72" s="265"/>
    </row>
    <row r="73" spans="2:11" ht="45" customHeight="1">
      <c r="B73" s="266"/>
      <c r="C73" s="367" t="s">
        <v>82</v>
      </c>
      <c r="D73" s="367"/>
      <c r="E73" s="367"/>
      <c r="F73" s="367"/>
      <c r="G73" s="367"/>
      <c r="H73" s="367"/>
      <c r="I73" s="367"/>
      <c r="J73" s="367"/>
      <c r="K73" s="267"/>
    </row>
    <row r="74" spans="2:11" ht="17.25" customHeight="1">
      <c r="B74" s="266"/>
      <c r="C74" s="268" t="s">
        <v>476</v>
      </c>
      <c r="D74" s="268"/>
      <c r="E74" s="268"/>
      <c r="F74" s="268" t="s">
        <v>477</v>
      </c>
      <c r="G74" s="269"/>
      <c r="H74" s="268" t="s">
        <v>106</v>
      </c>
      <c r="I74" s="268" t="s">
        <v>56</v>
      </c>
      <c r="J74" s="268" t="s">
        <v>478</v>
      </c>
      <c r="K74" s="267"/>
    </row>
    <row r="75" spans="2:11" ht="17.25" customHeight="1">
      <c r="B75" s="266"/>
      <c r="C75" s="270" t="s">
        <v>479</v>
      </c>
      <c r="D75" s="270"/>
      <c r="E75" s="270"/>
      <c r="F75" s="271" t="s">
        <v>480</v>
      </c>
      <c r="G75" s="272"/>
      <c r="H75" s="270"/>
      <c r="I75" s="270"/>
      <c r="J75" s="270" t="s">
        <v>481</v>
      </c>
      <c r="K75" s="267"/>
    </row>
    <row r="76" spans="2:11" ht="5.25" customHeight="1">
      <c r="B76" s="266"/>
      <c r="C76" s="273"/>
      <c r="D76" s="273"/>
      <c r="E76" s="273"/>
      <c r="F76" s="273"/>
      <c r="G76" s="274"/>
      <c r="H76" s="273"/>
      <c r="I76" s="273"/>
      <c r="J76" s="273"/>
      <c r="K76" s="267"/>
    </row>
    <row r="77" spans="2:11" ht="15" customHeight="1">
      <c r="B77" s="266"/>
      <c r="C77" s="256" t="s">
        <v>52</v>
      </c>
      <c r="D77" s="273"/>
      <c r="E77" s="273"/>
      <c r="F77" s="275" t="s">
        <v>482</v>
      </c>
      <c r="G77" s="274"/>
      <c r="H77" s="256" t="s">
        <v>483</v>
      </c>
      <c r="I77" s="256" t="s">
        <v>484</v>
      </c>
      <c r="J77" s="256">
        <v>20</v>
      </c>
      <c r="K77" s="267"/>
    </row>
    <row r="78" spans="2:11" ht="15" customHeight="1">
      <c r="B78" s="266"/>
      <c r="C78" s="256" t="s">
        <v>485</v>
      </c>
      <c r="D78" s="256"/>
      <c r="E78" s="256"/>
      <c r="F78" s="275" t="s">
        <v>482</v>
      </c>
      <c r="G78" s="274"/>
      <c r="H78" s="256" t="s">
        <v>486</v>
      </c>
      <c r="I78" s="256" t="s">
        <v>484</v>
      </c>
      <c r="J78" s="256">
        <v>120</v>
      </c>
      <c r="K78" s="267"/>
    </row>
    <row r="79" spans="2:11" ht="15" customHeight="1">
      <c r="B79" s="276"/>
      <c r="C79" s="256" t="s">
        <v>487</v>
      </c>
      <c r="D79" s="256"/>
      <c r="E79" s="256"/>
      <c r="F79" s="275" t="s">
        <v>488</v>
      </c>
      <c r="G79" s="274"/>
      <c r="H79" s="256" t="s">
        <v>489</v>
      </c>
      <c r="I79" s="256" t="s">
        <v>484</v>
      </c>
      <c r="J79" s="256">
        <v>50</v>
      </c>
      <c r="K79" s="267"/>
    </row>
    <row r="80" spans="2:11" ht="15" customHeight="1">
      <c r="B80" s="276"/>
      <c r="C80" s="256" t="s">
        <v>490</v>
      </c>
      <c r="D80" s="256"/>
      <c r="E80" s="256"/>
      <c r="F80" s="275" t="s">
        <v>482</v>
      </c>
      <c r="G80" s="274"/>
      <c r="H80" s="256" t="s">
        <v>491</v>
      </c>
      <c r="I80" s="256" t="s">
        <v>492</v>
      </c>
      <c r="J80" s="256"/>
      <c r="K80" s="267"/>
    </row>
    <row r="81" spans="2:11" ht="15" customHeight="1">
      <c r="B81" s="276"/>
      <c r="C81" s="277" t="s">
        <v>493</v>
      </c>
      <c r="D81" s="277"/>
      <c r="E81" s="277"/>
      <c r="F81" s="278" t="s">
        <v>488</v>
      </c>
      <c r="G81" s="277"/>
      <c r="H81" s="277" t="s">
        <v>494</v>
      </c>
      <c r="I81" s="277" t="s">
        <v>484</v>
      </c>
      <c r="J81" s="277">
        <v>15</v>
      </c>
      <c r="K81" s="267"/>
    </row>
    <row r="82" spans="2:11" ht="15" customHeight="1">
      <c r="B82" s="276"/>
      <c r="C82" s="277" t="s">
        <v>495</v>
      </c>
      <c r="D82" s="277"/>
      <c r="E82" s="277"/>
      <c r="F82" s="278" t="s">
        <v>488</v>
      </c>
      <c r="G82" s="277"/>
      <c r="H82" s="277" t="s">
        <v>496</v>
      </c>
      <c r="I82" s="277" t="s">
        <v>484</v>
      </c>
      <c r="J82" s="277">
        <v>15</v>
      </c>
      <c r="K82" s="267"/>
    </row>
    <row r="83" spans="2:11" ht="15" customHeight="1">
      <c r="B83" s="276"/>
      <c r="C83" s="277" t="s">
        <v>497</v>
      </c>
      <c r="D83" s="277"/>
      <c r="E83" s="277"/>
      <c r="F83" s="278" t="s">
        <v>488</v>
      </c>
      <c r="G83" s="277"/>
      <c r="H83" s="277" t="s">
        <v>498</v>
      </c>
      <c r="I83" s="277" t="s">
        <v>484</v>
      </c>
      <c r="J83" s="277">
        <v>20</v>
      </c>
      <c r="K83" s="267"/>
    </row>
    <row r="84" spans="2:11" ht="15" customHeight="1">
      <c r="B84" s="276"/>
      <c r="C84" s="277" t="s">
        <v>499</v>
      </c>
      <c r="D84" s="277"/>
      <c r="E84" s="277"/>
      <c r="F84" s="278" t="s">
        <v>488</v>
      </c>
      <c r="G84" s="277"/>
      <c r="H84" s="277" t="s">
        <v>500</v>
      </c>
      <c r="I84" s="277" t="s">
        <v>484</v>
      </c>
      <c r="J84" s="277">
        <v>20</v>
      </c>
      <c r="K84" s="267"/>
    </row>
    <row r="85" spans="2:11" ht="15" customHeight="1">
      <c r="B85" s="276"/>
      <c r="C85" s="256" t="s">
        <v>501</v>
      </c>
      <c r="D85" s="256"/>
      <c r="E85" s="256"/>
      <c r="F85" s="275" t="s">
        <v>488</v>
      </c>
      <c r="G85" s="274"/>
      <c r="H85" s="256" t="s">
        <v>502</v>
      </c>
      <c r="I85" s="256" t="s">
        <v>484</v>
      </c>
      <c r="J85" s="256">
        <v>50</v>
      </c>
      <c r="K85" s="267"/>
    </row>
    <row r="86" spans="2:11" ht="15" customHeight="1">
      <c r="B86" s="276"/>
      <c r="C86" s="256" t="s">
        <v>503</v>
      </c>
      <c r="D86" s="256"/>
      <c r="E86" s="256"/>
      <c r="F86" s="275" t="s">
        <v>488</v>
      </c>
      <c r="G86" s="274"/>
      <c r="H86" s="256" t="s">
        <v>504</v>
      </c>
      <c r="I86" s="256" t="s">
        <v>484</v>
      </c>
      <c r="J86" s="256">
        <v>20</v>
      </c>
      <c r="K86" s="267"/>
    </row>
    <row r="87" spans="2:11" ht="15" customHeight="1">
      <c r="B87" s="276"/>
      <c r="C87" s="256" t="s">
        <v>505</v>
      </c>
      <c r="D87" s="256"/>
      <c r="E87" s="256"/>
      <c r="F87" s="275" t="s">
        <v>488</v>
      </c>
      <c r="G87" s="274"/>
      <c r="H87" s="256" t="s">
        <v>506</v>
      </c>
      <c r="I87" s="256" t="s">
        <v>484</v>
      </c>
      <c r="J87" s="256">
        <v>20</v>
      </c>
      <c r="K87" s="267"/>
    </row>
    <row r="88" spans="2:11" ht="15" customHeight="1">
      <c r="B88" s="276"/>
      <c r="C88" s="256" t="s">
        <v>507</v>
      </c>
      <c r="D88" s="256"/>
      <c r="E88" s="256"/>
      <c r="F88" s="275" t="s">
        <v>488</v>
      </c>
      <c r="G88" s="274"/>
      <c r="H88" s="256" t="s">
        <v>508</v>
      </c>
      <c r="I88" s="256" t="s">
        <v>484</v>
      </c>
      <c r="J88" s="256">
        <v>50</v>
      </c>
      <c r="K88" s="267"/>
    </row>
    <row r="89" spans="2:11" ht="15" customHeight="1">
      <c r="B89" s="276"/>
      <c r="C89" s="256" t="s">
        <v>509</v>
      </c>
      <c r="D89" s="256"/>
      <c r="E89" s="256"/>
      <c r="F89" s="275" t="s">
        <v>488</v>
      </c>
      <c r="G89" s="274"/>
      <c r="H89" s="256" t="s">
        <v>509</v>
      </c>
      <c r="I89" s="256" t="s">
        <v>484</v>
      </c>
      <c r="J89" s="256">
        <v>50</v>
      </c>
      <c r="K89" s="267"/>
    </row>
    <row r="90" spans="2:11" ht="15" customHeight="1">
      <c r="B90" s="276"/>
      <c r="C90" s="256" t="s">
        <v>111</v>
      </c>
      <c r="D90" s="256"/>
      <c r="E90" s="256"/>
      <c r="F90" s="275" t="s">
        <v>488</v>
      </c>
      <c r="G90" s="274"/>
      <c r="H90" s="256" t="s">
        <v>510</v>
      </c>
      <c r="I90" s="256" t="s">
        <v>484</v>
      </c>
      <c r="J90" s="256">
        <v>255</v>
      </c>
      <c r="K90" s="267"/>
    </row>
    <row r="91" spans="2:11" ht="15" customHeight="1">
      <c r="B91" s="276"/>
      <c r="C91" s="256" t="s">
        <v>511</v>
      </c>
      <c r="D91" s="256"/>
      <c r="E91" s="256"/>
      <c r="F91" s="275" t="s">
        <v>482</v>
      </c>
      <c r="G91" s="274"/>
      <c r="H91" s="256" t="s">
        <v>512</v>
      </c>
      <c r="I91" s="256" t="s">
        <v>513</v>
      </c>
      <c r="J91" s="256"/>
      <c r="K91" s="267"/>
    </row>
    <row r="92" spans="2:11" ht="15" customHeight="1">
      <c r="B92" s="276"/>
      <c r="C92" s="256" t="s">
        <v>514</v>
      </c>
      <c r="D92" s="256"/>
      <c r="E92" s="256"/>
      <c r="F92" s="275" t="s">
        <v>482</v>
      </c>
      <c r="G92" s="274"/>
      <c r="H92" s="256" t="s">
        <v>515</v>
      </c>
      <c r="I92" s="256" t="s">
        <v>516</v>
      </c>
      <c r="J92" s="256"/>
      <c r="K92" s="267"/>
    </row>
    <row r="93" spans="2:11" ht="15" customHeight="1">
      <c r="B93" s="276"/>
      <c r="C93" s="256" t="s">
        <v>517</v>
      </c>
      <c r="D93" s="256"/>
      <c r="E93" s="256"/>
      <c r="F93" s="275" t="s">
        <v>482</v>
      </c>
      <c r="G93" s="274"/>
      <c r="H93" s="256" t="s">
        <v>517</v>
      </c>
      <c r="I93" s="256" t="s">
        <v>516</v>
      </c>
      <c r="J93" s="256"/>
      <c r="K93" s="267"/>
    </row>
    <row r="94" spans="2:11" ht="15" customHeight="1">
      <c r="B94" s="276"/>
      <c r="C94" s="256" t="s">
        <v>37</v>
      </c>
      <c r="D94" s="256"/>
      <c r="E94" s="256"/>
      <c r="F94" s="275" t="s">
        <v>482</v>
      </c>
      <c r="G94" s="274"/>
      <c r="H94" s="256" t="s">
        <v>518</v>
      </c>
      <c r="I94" s="256" t="s">
        <v>516</v>
      </c>
      <c r="J94" s="256"/>
      <c r="K94" s="267"/>
    </row>
    <row r="95" spans="2:11" ht="15" customHeight="1">
      <c r="B95" s="276"/>
      <c r="C95" s="256" t="s">
        <v>47</v>
      </c>
      <c r="D95" s="256"/>
      <c r="E95" s="256"/>
      <c r="F95" s="275" t="s">
        <v>482</v>
      </c>
      <c r="G95" s="274"/>
      <c r="H95" s="256" t="s">
        <v>519</v>
      </c>
      <c r="I95" s="256" t="s">
        <v>516</v>
      </c>
      <c r="J95" s="256"/>
      <c r="K95" s="267"/>
    </row>
    <row r="96" spans="2:11" ht="15" customHeight="1">
      <c r="B96" s="279"/>
      <c r="C96" s="280"/>
      <c r="D96" s="280"/>
      <c r="E96" s="280"/>
      <c r="F96" s="280"/>
      <c r="G96" s="280"/>
      <c r="H96" s="280"/>
      <c r="I96" s="280"/>
      <c r="J96" s="280"/>
      <c r="K96" s="281"/>
    </row>
    <row r="97" spans="2:11" ht="18.75" customHeight="1">
      <c r="B97" s="282"/>
      <c r="C97" s="283"/>
      <c r="D97" s="283"/>
      <c r="E97" s="283"/>
      <c r="F97" s="283"/>
      <c r="G97" s="283"/>
      <c r="H97" s="283"/>
      <c r="I97" s="283"/>
      <c r="J97" s="283"/>
      <c r="K97" s="282"/>
    </row>
    <row r="98" spans="2:11" ht="18.75" customHeight="1">
      <c r="B98" s="262"/>
      <c r="C98" s="262"/>
      <c r="D98" s="262"/>
      <c r="E98" s="262"/>
      <c r="F98" s="262"/>
      <c r="G98" s="262"/>
      <c r="H98" s="262"/>
      <c r="I98" s="262"/>
      <c r="J98" s="262"/>
      <c r="K98" s="262"/>
    </row>
    <row r="99" spans="2:11" ht="7.5" customHeight="1">
      <c r="B99" s="263"/>
      <c r="C99" s="264"/>
      <c r="D99" s="264"/>
      <c r="E99" s="264"/>
      <c r="F99" s="264"/>
      <c r="G99" s="264"/>
      <c r="H99" s="264"/>
      <c r="I99" s="264"/>
      <c r="J99" s="264"/>
      <c r="K99" s="265"/>
    </row>
    <row r="100" spans="2:11" ht="45" customHeight="1">
      <c r="B100" s="266"/>
      <c r="C100" s="367" t="s">
        <v>520</v>
      </c>
      <c r="D100" s="367"/>
      <c r="E100" s="367"/>
      <c r="F100" s="367"/>
      <c r="G100" s="367"/>
      <c r="H100" s="367"/>
      <c r="I100" s="367"/>
      <c r="J100" s="367"/>
      <c r="K100" s="267"/>
    </row>
    <row r="101" spans="2:11" ht="17.25" customHeight="1">
      <c r="B101" s="266"/>
      <c r="C101" s="268" t="s">
        <v>476</v>
      </c>
      <c r="D101" s="268"/>
      <c r="E101" s="268"/>
      <c r="F101" s="268" t="s">
        <v>477</v>
      </c>
      <c r="G101" s="269"/>
      <c r="H101" s="268" t="s">
        <v>106</v>
      </c>
      <c r="I101" s="268" t="s">
        <v>56</v>
      </c>
      <c r="J101" s="268" t="s">
        <v>478</v>
      </c>
      <c r="K101" s="267"/>
    </row>
    <row r="102" spans="2:11" ht="17.25" customHeight="1">
      <c r="B102" s="266"/>
      <c r="C102" s="270" t="s">
        <v>479</v>
      </c>
      <c r="D102" s="270"/>
      <c r="E102" s="270"/>
      <c r="F102" s="271" t="s">
        <v>480</v>
      </c>
      <c r="G102" s="272"/>
      <c r="H102" s="270"/>
      <c r="I102" s="270"/>
      <c r="J102" s="270" t="s">
        <v>481</v>
      </c>
      <c r="K102" s="267"/>
    </row>
    <row r="103" spans="2:11" ht="5.25" customHeight="1">
      <c r="B103" s="266"/>
      <c r="C103" s="268"/>
      <c r="D103" s="268"/>
      <c r="E103" s="268"/>
      <c r="F103" s="268"/>
      <c r="G103" s="284"/>
      <c r="H103" s="268"/>
      <c r="I103" s="268"/>
      <c r="J103" s="268"/>
      <c r="K103" s="267"/>
    </row>
    <row r="104" spans="2:11" ht="15" customHeight="1">
      <c r="B104" s="266"/>
      <c r="C104" s="256" t="s">
        <v>52</v>
      </c>
      <c r="D104" s="273"/>
      <c r="E104" s="273"/>
      <c r="F104" s="275" t="s">
        <v>482</v>
      </c>
      <c r="G104" s="284"/>
      <c r="H104" s="256" t="s">
        <v>521</v>
      </c>
      <c r="I104" s="256" t="s">
        <v>484</v>
      </c>
      <c r="J104" s="256">
        <v>20</v>
      </c>
      <c r="K104" s="267"/>
    </row>
    <row r="105" spans="2:11" ht="15" customHeight="1">
      <c r="B105" s="266"/>
      <c r="C105" s="256" t="s">
        <v>485</v>
      </c>
      <c r="D105" s="256"/>
      <c r="E105" s="256"/>
      <c r="F105" s="275" t="s">
        <v>482</v>
      </c>
      <c r="G105" s="256"/>
      <c r="H105" s="256" t="s">
        <v>521</v>
      </c>
      <c r="I105" s="256" t="s">
        <v>484</v>
      </c>
      <c r="J105" s="256">
        <v>120</v>
      </c>
      <c r="K105" s="267"/>
    </row>
    <row r="106" spans="2:11" ht="15" customHeight="1">
      <c r="B106" s="276"/>
      <c r="C106" s="256" t="s">
        <v>487</v>
      </c>
      <c r="D106" s="256"/>
      <c r="E106" s="256"/>
      <c r="F106" s="275" t="s">
        <v>488</v>
      </c>
      <c r="G106" s="256"/>
      <c r="H106" s="256" t="s">
        <v>521</v>
      </c>
      <c r="I106" s="256" t="s">
        <v>484</v>
      </c>
      <c r="J106" s="256">
        <v>50</v>
      </c>
      <c r="K106" s="267"/>
    </row>
    <row r="107" spans="2:11" ht="15" customHeight="1">
      <c r="B107" s="276"/>
      <c r="C107" s="256" t="s">
        <v>490</v>
      </c>
      <c r="D107" s="256"/>
      <c r="E107" s="256"/>
      <c r="F107" s="275" t="s">
        <v>482</v>
      </c>
      <c r="G107" s="256"/>
      <c r="H107" s="256" t="s">
        <v>521</v>
      </c>
      <c r="I107" s="256" t="s">
        <v>492</v>
      </c>
      <c r="J107" s="256"/>
      <c r="K107" s="267"/>
    </row>
    <row r="108" spans="2:11" ht="15" customHeight="1">
      <c r="B108" s="276"/>
      <c r="C108" s="256" t="s">
        <v>501</v>
      </c>
      <c r="D108" s="256"/>
      <c r="E108" s="256"/>
      <c r="F108" s="275" t="s">
        <v>488</v>
      </c>
      <c r="G108" s="256"/>
      <c r="H108" s="256" t="s">
        <v>521</v>
      </c>
      <c r="I108" s="256" t="s">
        <v>484</v>
      </c>
      <c r="J108" s="256">
        <v>50</v>
      </c>
      <c r="K108" s="267"/>
    </row>
    <row r="109" spans="2:11" ht="15" customHeight="1">
      <c r="B109" s="276"/>
      <c r="C109" s="256" t="s">
        <v>509</v>
      </c>
      <c r="D109" s="256"/>
      <c r="E109" s="256"/>
      <c r="F109" s="275" t="s">
        <v>488</v>
      </c>
      <c r="G109" s="256"/>
      <c r="H109" s="256" t="s">
        <v>521</v>
      </c>
      <c r="I109" s="256" t="s">
        <v>484</v>
      </c>
      <c r="J109" s="256">
        <v>50</v>
      </c>
      <c r="K109" s="267"/>
    </row>
    <row r="110" spans="2:11" ht="15" customHeight="1">
      <c r="B110" s="276"/>
      <c r="C110" s="256" t="s">
        <v>507</v>
      </c>
      <c r="D110" s="256"/>
      <c r="E110" s="256"/>
      <c r="F110" s="275" t="s">
        <v>488</v>
      </c>
      <c r="G110" s="256"/>
      <c r="H110" s="256" t="s">
        <v>521</v>
      </c>
      <c r="I110" s="256" t="s">
        <v>484</v>
      </c>
      <c r="J110" s="256">
        <v>50</v>
      </c>
      <c r="K110" s="267"/>
    </row>
    <row r="111" spans="2:11" ht="15" customHeight="1">
      <c r="B111" s="276"/>
      <c r="C111" s="256" t="s">
        <v>52</v>
      </c>
      <c r="D111" s="256"/>
      <c r="E111" s="256"/>
      <c r="F111" s="275" t="s">
        <v>482</v>
      </c>
      <c r="G111" s="256"/>
      <c r="H111" s="256" t="s">
        <v>522</v>
      </c>
      <c r="I111" s="256" t="s">
        <v>484</v>
      </c>
      <c r="J111" s="256">
        <v>20</v>
      </c>
      <c r="K111" s="267"/>
    </row>
    <row r="112" spans="2:11" ht="15" customHeight="1">
      <c r="B112" s="276"/>
      <c r="C112" s="256" t="s">
        <v>523</v>
      </c>
      <c r="D112" s="256"/>
      <c r="E112" s="256"/>
      <c r="F112" s="275" t="s">
        <v>482</v>
      </c>
      <c r="G112" s="256"/>
      <c r="H112" s="256" t="s">
        <v>524</v>
      </c>
      <c r="I112" s="256" t="s">
        <v>484</v>
      </c>
      <c r="J112" s="256">
        <v>120</v>
      </c>
      <c r="K112" s="267"/>
    </row>
    <row r="113" spans="2:11" ht="15" customHeight="1">
      <c r="B113" s="276"/>
      <c r="C113" s="256" t="s">
        <v>37</v>
      </c>
      <c r="D113" s="256"/>
      <c r="E113" s="256"/>
      <c r="F113" s="275" t="s">
        <v>482</v>
      </c>
      <c r="G113" s="256"/>
      <c r="H113" s="256" t="s">
        <v>525</v>
      </c>
      <c r="I113" s="256" t="s">
        <v>516</v>
      </c>
      <c r="J113" s="256"/>
      <c r="K113" s="267"/>
    </row>
    <row r="114" spans="2:11" ht="15" customHeight="1">
      <c r="B114" s="276"/>
      <c r="C114" s="256" t="s">
        <v>47</v>
      </c>
      <c r="D114" s="256"/>
      <c r="E114" s="256"/>
      <c r="F114" s="275" t="s">
        <v>482</v>
      </c>
      <c r="G114" s="256"/>
      <c r="H114" s="256" t="s">
        <v>526</v>
      </c>
      <c r="I114" s="256" t="s">
        <v>516</v>
      </c>
      <c r="J114" s="256"/>
      <c r="K114" s="267"/>
    </row>
    <row r="115" spans="2:11" ht="15" customHeight="1">
      <c r="B115" s="276"/>
      <c r="C115" s="256" t="s">
        <v>56</v>
      </c>
      <c r="D115" s="256"/>
      <c r="E115" s="256"/>
      <c r="F115" s="275" t="s">
        <v>482</v>
      </c>
      <c r="G115" s="256"/>
      <c r="H115" s="256" t="s">
        <v>527</v>
      </c>
      <c r="I115" s="256" t="s">
        <v>528</v>
      </c>
      <c r="J115" s="256"/>
      <c r="K115" s="267"/>
    </row>
    <row r="116" spans="2:11" ht="15" customHeight="1">
      <c r="B116" s="279"/>
      <c r="C116" s="285"/>
      <c r="D116" s="285"/>
      <c r="E116" s="285"/>
      <c r="F116" s="285"/>
      <c r="G116" s="285"/>
      <c r="H116" s="285"/>
      <c r="I116" s="285"/>
      <c r="J116" s="285"/>
      <c r="K116" s="281"/>
    </row>
    <row r="117" spans="2:11" ht="18.75" customHeight="1">
      <c r="B117" s="286"/>
      <c r="C117" s="252"/>
      <c r="D117" s="252"/>
      <c r="E117" s="252"/>
      <c r="F117" s="287"/>
      <c r="G117" s="252"/>
      <c r="H117" s="252"/>
      <c r="I117" s="252"/>
      <c r="J117" s="252"/>
      <c r="K117" s="286"/>
    </row>
    <row r="118" spans="2:11" ht="18.75" customHeight="1">
      <c r="B118" s="262"/>
      <c r="C118" s="262"/>
      <c r="D118" s="262"/>
      <c r="E118" s="262"/>
      <c r="F118" s="262"/>
      <c r="G118" s="262"/>
      <c r="H118" s="262"/>
      <c r="I118" s="262"/>
      <c r="J118" s="262"/>
      <c r="K118" s="262"/>
    </row>
    <row r="119" spans="2:11" ht="7.5" customHeight="1">
      <c r="B119" s="288"/>
      <c r="C119" s="289"/>
      <c r="D119" s="289"/>
      <c r="E119" s="289"/>
      <c r="F119" s="289"/>
      <c r="G119" s="289"/>
      <c r="H119" s="289"/>
      <c r="I119" s="289"/>
      <c r="J119" s="289"/>
      <c r="K119" s="290"/>
    </row>
    <row r="120" spans="2:11" ht="45" customHeight="1">
      <c r="B120" s="291"/>
      <c r="C120" s="366" t="s">
        <v>529</v>
      </c>
      <c r="D120" s="366"/>
      <c r="E120" s="366"/>
      <c r="F120" s="366"/>
      <c r="G120" s="366"/>
      <c r="H120" s="366"/>
      <c r="I120" s="366"/>
      <c r="J120" s="366"/>
      <c r="K120" s="292"/>
    </row>
    <row r="121" spans="2:11" ht="17.25" customHeight="1">
      <c r="B121" s="293"/>
      <c r="C121" s="268" t="s">
        <v>476</v>
      </c>
      <c r="D121" s="268"/>
      <c r="E121" s="268"/>
      <c r="F121" s="268" t="s">
        <v>477</v>
      </c>
      <c r="G121" s="269"/>
      <c r="H121" s="268" t="s">
        <v>106</v>
      </c>
      <c r="I121" s="268" t="s">
        <v>56</v>
      </c>
      <c r="J121" s="268" t="s">
        <v>478</v>
      </c>
      <c r="K121" s="294"/>
    </row>
    <row r="122" spans="2:11" ht="17.25" customHeight="1">
      <c r="B122" s="293"/>
      <c r="C122" s="270" t="s">
        <v>479</v>
      </c>
      <c r="D122" s="270"/>
      <c r="E122" s="270"/>
      <c r="F122" s="271" t="s">
        <v>480</v>
      </c>
      <c r="G122" s="272"/>
      <c r="H122" s="270"/>
      <c r="I122" s="270"/>
      <c r="J122" s="270" t="s">
        <v>481</v>
      </c>
      <c r="K122" s="294"/>
    </row>
    <row r="123" spans="2:11" ht="5.25" customHeight="1">
      <c r="B123" s="295"/>
      <c r="C123" s="273"/>
      <c r="D123" s="273"/>
      <c r="E123" s="273"/>
      <c r="F123" s="273"/>
      <c r="G123" s="256"/>
      <c r="H123" s="273"/>
      <c r="I123" s="273"/>
      <c r="J123" s="273"/>
      <c r="K123" s="296"/>
    </row>
    <row r="124" spans="2:11" ht="15" customHeight="1">
      <c r="B124" s="295"/>
      <c r="C124" s="256" t="s">
        <v>485</v>
      </c>
      <c r="D124" s="273"/>
      <c r="E124" s="273"/>
      <c r="F124" s="275" t="s">
        <v>482</v>
      </c>
      <c r="G124" s="256"/>
      <c r="H124" s="256" t="s">
        <v>521</v>
      </c>
      <c r="I124" s="256" t="s">
        <v>484</v>
      </c>
      <c r="J124" s="256">
        <v>120</v>
      </c>
      <c r="K124" s="297"/>
    </row>
    <row r="125" spans="2:11" ht="15" customHeight="1">
      <c r="B125" s="295"/>
      <c r="C125" s="256" t="s">
        <v>530</v>
      </c>
      <c r="D125" s="256"/>
      <c r="E125" s="256"/>
      <c r="F125" s="275" t="s">
        <v>482</v>
      </c>
      <c r="G125" s="256"/>
      <c r="H125" s="256" t="s">
        <v>531</v>
      </c>
      <c r="I125" s="256" t="s">
        <v>484</v>
      </c>
      <c r="J125" s="256" t="s">
        <v>532</v>
      </c>
      <c r="K125" s="297"/>
    </row>
    <row r="126" spans="2:11" ht="15" customHeight="1">
      <c r="B126" s="295"/>
      <c r="C126" s="256" t="s">
        <v>431</v>
      </c>
      <c r="D126" s="256"/>
      <c r="E126" s="256"/>
      <c r="F126" s="275" t="s">
        <v>482</v>
      </c>
      <c r="G126" s="256"/>
      <c r="H126" s="256" t="s">
        <v>533</v>
      </c>
      <c r="I126" s="256" t="s">
        <v>484</v>
      </c>
      <c r="J126" s="256" t="s">
        <v>532</v>
      </c>
      <c r="K126" s="297"/>
    </row>
    <row r="127" spans="2:11" ht="15" customHeight="1">
      <c r="B127" s="295"/>
      <c r="C127" s="256" t="s">
        <v>493</v>
      </c>
      <c r="D127" s="256"/>
      <c r="E127" s="256"/>
      <c r="F127" s="275" t="s">
        <v>488</v>
      </c>
      <c r="G127" s="256"/>
      <c r="H127" s="256" t="s">
        <v>494</v>
      </c>
      <c r="I127" s="256" t="s">
        <v>484</v>
      </c>
      <c r="J127" s="256">
        <v>15</v>
      </c>
      <c r="K127" s="297"/>
    </row>
    <row r="128" spans="2:11" ht="15" customHeight="1">
      <c r="B128" s="295"/>
      <c r="C128" s="277" t="s">
        <v>495</v>
      </c>
      <c r="D128" s="277"/>
      <c r="E128" s="277"/>
      <c r="F128" s="278" t="s">
        <v>488</v>
      </c>
      <c r="G128" s="277"/>
      <c r="H128" s="277" t="s">
        <v>496</v>
      </c>
      <c r="I128" s="277" t="s">
        <v>484</v>
      </c>
      <c r="J128" s="277">
        <v>15</v>
      </c>
      <c r="K128" s="297"/>
    </row>
    <row r="129" spans="2:11" ht="15" customHeight="1">
      <c r="B129" s="295"/>
      <c r="C129" s="277" t="s">
        <v>497</v>
      </c>
      <c r="D129" s="277"/>
      <c r="E129" s="277"/>
      <c r="F129" s="278" t="s">
        <v>488</v>
      </c>
      <c r="G129" s="277"/>
      <c r="H129" s="277" t="s">
        <v>498</v>
      </c>
      <c r="I129" s="277" t="s">
        <v>484</v>
      </c>
      <c r="J129" s="277">
        <v>20</v>
      </c>
      <c r="K129" s="297"/>
    </row>
    <row r="130" spans="2:11" ht="15" customHeight="1">
      <c r="B130" s="295"/>
      <c r="C130" s="277" t="s">
        <v>499</v>
      </c>
      <c r="D130" s="277"/>
      <c r="E130" s="277"/>
      <c r="F130" s="278" t="s">
        <v>488</v>
      </c>
      <c r="G130" s="277"/>
      <c r="H130" s="277" t="s">
        <v>500</v>
      </c>
      <c r="I130" s="277" t="s">
        <v>484</v>
      </c>
      <c r="J130" s="277">
        <v>20</v>
      </c>
      <c r="K130" s="297"/>
    </row>
    <row r="131" spans="2:11" ht="15" customHeight="1">
      <c r="B131" s="295"/>
      <c r="C131" s="256" t="s">
        <v>487</v>
      </c>
      <c r="D131" s="256"/>
      <c r="E131" s="256"/>
      <c r="F131" s="275" t="s">
        <v>488</v>
      </c>
      <c r="G131" s="256"/>
      <c r="H131" s="256" t="s">
        <v>521</v>
      </c>
      <c r="I131" s="256" t="s">
        <v>484</v>
      </c>
      <c r="J131" s="256">
        <v>50</v>
      </c>
      <c r="K131" s="297"/>
    </row>
    <row r="132" spans="2:11" ht="15" customHeight="1">
      <c r="B132" s="295"/>
      <c r="C132" s="256" t="s">
        <v>501</v>
      </c>
      <c r="D132" s="256"/>
      <c r="E132" s="256"/>
      <c r="F132" s="275" t="s">
        <v>488</v>
      </c>
      <c r="G132" s="256"/>
      <c r="H132" s="256" t="s">
        <v>521</v>
      </c>
      <c r="I132" s="256" t="s">
        <v>484</v>
      </c>
      <c r="J132" s="256">
        <v>50</v>
      </c>
      <c r="K132" s="297"/>
    </row>
    <row r="133" spans="2:11" ht="15" customHeight="1">
      <c r="B133" s="295"/>
      <c r="C133" s="256" t="s">
        <v>507</v>
      </c>
      <c r="D133" s="256"/>
      <c r="E133" s="256"/>
      <c r="F133" s="275" t="s">
        <v>488</v>
      </c>
      <c r="G133" s="256"/>
      <c r="H133" s="256" t="s">
        <v>521</v>
      </c>
      <c r="I133" s="256" t="s">
        <v>484</v>
      </c>
      <c r="J133" s="256">
        <v>50</v>
      </c>
      <c r="K133" s="297"/>
    </row>
    <row r="134" spans="2:11" ht="15" customHeight="1">
      <c r="B134" s="295"/>
      <c r="C134" s="256" t="s">
        <v>509</v>
      </c>
      <c r="D134" s="256"/>
      <c r="E134" s="256"/>
      <c r="F134" s="275" t="s">
        <v>488</v>
      </c>
      <c r="G134" s="256"/>
      <c r="H134" s="256" t="s">
        <v>521</v>
      </c>
      <c r="I134" s="256" t="s">
        <v>484</v>
      </c>
      <c r="J134" s="256">
        <v>50</v>
      </c>
      <c r="K134" s="297"/>
    </row>
    <row r="135" spans="2:11" ht="15" customHeight="1">
      <c r="B135" s="295"/>
      <c r="C135" s="256" t="s">
        <v>111</v>
      </c>
      <c r="D135" s="256"/>
      <c r="E135" s="256"/>
      <c r="F135" s="275" t="s">
        <v>488</v>
      </c>
      <c r="G135" s="256"/>
      <c r="H135" s="256" t="s">
        <v>534</v>
      </c>
      <c r="I135" s="256" t="s">
        <v>484</v>
      </c>
      <c r="J135" s="256">
        <v>255</v>
      </c>
      <c r="K135" s="297"/>
    </row>
    <row r="136" spans="2:11" ht="15" customHeight="1">
      <c r="B136" s="295"/>
      <c r="C136" s="256" t="s">
        <v>511</v>
      </c>
      <c r="D136" s="256"/>
      <c r="E136" s="256"/>
      <c r="F136" s="275" t="s">
        <v>482</v>
      </c>
      <c r="G136" s="256"/>
      <c r="H136" s="256" t="s">
        <v>535</v>
      </c>
      <c r="I136" s="256" t="s">
        <v>513</v>
      </c>
      <c r="J136" s="256"/>
      <c r="K136" s="297"/>
    </row>
    <row r="137" spans="2:11" ht="15" customHeight="1">
      <c r="B137" s="295"/>
      <c r="C137" s="256" t="s">
        <v>514</v>
      </c>
      <c r="D137" s="256"/>
      <c r="E137" s="256"/>
      <c r="F137" s="275" t="s">
        <v>482</v>
      </c>
      <c r="G137" s="256"/>
      <c r="H137" s="256" t="s">
        <v>536</v>
      </c>
      <c r="I137" s="256" t="s">
        <v>516</v>
      </c>
      <c r="J137" s="256"/>
      <c r="K137" s="297"/>
    </row>
    <row r="138" spans="2:11" ht="15" customHeight="1">
      <c r="B138" s="295"/>
      <c r="C138" s="256" t="s">
        <v>517</v>
      </c>
      <c r="D138" s="256"/>
      <c r="E138" s="256"/>
      <c r="F138" s="275" t="s">
        <v>482</v>
      </c>
      <c r="G138" s="256"/>
      <c r="H138" s="256" t="s">
        <v>517</v>
      </c>
      <c r="I138" s="256" t="s">
        <v>516</v>
      </c>
      <c r="J138" s="256"/>
      <c r="K138" s="297"/>
    </row>
    <row r="139" spans="2:11" ht="15" customHeight="1">
      <c r="B139" s="295"/>
      <c r="C139" s="256" t="s">
        <v>37</v>
      </c>
      <c r="D139" s="256"/>
      <c r="E139" s="256"/>
      <c r="F139" s="275" t="s">
        <v>482</v>
      </c>
      <c r="G139" s="256"/>
      <c r="H139" s="256" t="s">
        <v>537</v>
      </c>
      <c r="I139" s="256" t="s">
        <v>516</v>
      </c>
      <c r="J139" s="256"/>
      <c r="K139" s="297"/>
    </row>
    <row r="140" spans="2:11" ht="15" customHeight="1">
      <c r="B140" s="295"/>
      <c r="C140" s="256" t="s">
        <v>538</v>
      </c>
      <c r="D140" s="256"/>
      <c r="E140" s="256"/>
      <c r="F140" s="275" t="s">
        <v>482</v>
      </c>
      <c r="G140" s="256"/>
      <c r="H140" s="256" t="s">
        <v>539</v>
      </c>
      <c r="I140" s="256" t="s">
        <v>516</v>
      </c>
      <c r="J140" s="256"/>
      <c r="K140" s="297"/>
    </row>
    <row r="141" spans="2:11" ht="15" customHeight="1">
      <c r="B141" s="298"/>
      <c r="C141" s="299"/>
      <c r="D141" s="299"/>
      <c r="E141" s="299"/>
      <c r="F141" s="299"/>
      <c r="G141" s="299"/>
      <c r="H141" s="299"/>
      <c r="I141" s="299"/>
      <c r="J141" s="299"/>
      <c r="K141" s="300"/>
    </row>
    <row r="142" spans="2:11" ht="18.75" customHeight="1">
      <c r="B142" s="252"/>
      <c r="C142" s="252"/>
      <c r="D142" s="252"/>
      <c r="E142" s="252"/>
      <c r="F142" s="287"/>
      <c r="G142" s="252"/>
      <c r="H142" s="252"/>
      <c r="I142" s="252"/>
      <c r="J142" s="252"/>
      <c r="K142" s="252"/>
    </row>
    <row r="143" spans="2:11" ht="18.75" customHeight="1">
      <c r="B143" s="262"/>
      <c r="C143" s="262"/>
      <c r="D143" s="262"/>
      <c r="E143" s="262"/>
      <c r="F143" s="262"/>
      <c r="G143" s="262"/>
      <c r="H143" s="262"/>
      <c r="I143" s="262"/>
      <c r="J143" s="262"/>
      <c r="K143" s="262"/>
    </row>
    <row r="144" spans="2:11" ht="7.5" customHeight="1">
      <c r="B144" s="263"/>
      <c r="C144" s="264"/>
      <c r="D144" s="264"/>
      <c r="E144" s="264"/>
      <c r="F144" s="264"/>
      <c r="G144" s="264"/>
      <c r="H144" s="264"/>
      <c r="I144" s="264"/>
      <c r="J144" s="264"/>
      <c r="K144" s="265"/>
    </row>
    <row r="145" spans="2:11" ht="45" customHeight="1">
      <c r="B145" s="266"/>
      <c r="C145" s="367" t="s">
        <v>540</v>
      </c>
      <c r="D145" s="367"/>
      <c r="E145" s="367"/>
      <c r="F145" s="367"/>
      <c r="G145" s="367"/>
      <c r="H145" s="367"/>
      <c r="I145" s="367"/>
      <c r="J145" s="367"/>
      <c r="K145" s="267"/>
    </row>
    <row r="146" spans="2:11" ht="17.25" customHeight="1">
      <c r="B146" s="266"/>
      <c r="C146" s="268" t="s">
        <v>476</v>
      </c>
      <c r="D146" s="268"/>
      <c r="E146" s="268"/>
      <c r="F146" s="268" t="s">
        <v>477</v>
      </c>
      <c r="G146" s="269"/>
      <c r="H146" s="268" t="s">
        <v>106</v>
      </c>
      <c r="I146" s="268" t="s">
        <v>56</v>
      </c>
      <c r="J146" s="268" t="s">
        <v>478</v>
      </c>
      <c r="K146" s="267"/>
    </row>
    <row r="147" spans="2:11" ht="17.25" customHeight="1">
      <c r="B147" s="266"/>
      <c r="C147" s="270" t="s">
        <v>479</v>
      </c>
      <c r="D147" s="270"/>
      <c r="E147" s="270"/>
      <c r="F147" s="271" t="s">
        <v>480</v>
      </c>
      <c r="G147" s="272"/>
      <c r="H147" s="270"/>
      <c r="I147" s="270"/>
      <c r="J147" s="270" t="s">
        <v>481</v>
      </c>
      <c r="K147" s="267"/>
    </row>
    <row r="148" spans="2:11" ht="5.25" customHeight="1">
      <c r="B148" s="276"/>
      <c r="C148" s="273"/>
      <c r="D148" s="273"/>
      <c r="E148" s="273"/>
      <c r="F148" s="273"/>
      <c r="G148" s="274"/>
      <c r="H148" s="273"/>
      <c r="I148" s="273"/>
      <c r="J148" s="273"/>
      <c r="K148" s="297"/>
    </row>
    <row r="149" spans="2:11" ht="15" customHeight="1">
      <c r="B149" s="276"/>
      <c r="C149" s="301" t="s">
        <v>485</v>
      </c>
      <c r="D149" s="256"/>
      <c r="E149" s="256"/>
      <c r="F149" s="302" t="s">
        <v>482</v>
      </c>
      <c r="G149" s="256"/>
      <c r="H149" s="301" t="s">
        <v>521</v>
      </c>
      <c r="I149" s="301" t="s">
        <v>484</v>
      </c>
      <c r="J149" s="301">
        <v>120</v>
      </c>
      <c r="K149" s="297"/>
    </row>
    <row r="150" spans="2:11" ht="15" customHeight="1">
      <c r="B150" s="276"/>
      <c r="C150" s="301" t="s">
        <v>530</v>
      </c>
      <c r="D150" s="256"/>
      <c r="E150" s="256"/>
      <c r="F150" s="302" t="s">
        <v>482</v>
      </c>
      <c r="G150" s="256"/>
      <c r="H150" s="301" t="s">
        <v>541</v>
      </c>
      <c r="I150" s="301" t="s">
        <v>484</v>
      </c>
      <c r="J150" s="301" t="s">
        <v>532</v>
      </c>
      <c r="K150" s="297"/>
    </row>
    <row r="151" spans="2:11" ht="15" customHeight="1">
      <c r="B151" s="276"/>
      <c r="C151" s="301" t="s">
        <v>431</v>
      </c>
      <c r="D151" s="256"/>
      <c r="E151" s="256"/>
      <c r="F151" s="302" t="s">
        <v>482</v>
      </c>
      <c r="G151" s="256"/>
      <c r="H151" s="301" t="s">
        <v>542</v>
      </c>
      <c r="I151" s="301" t="s">
        <v>484</v>
      </c>
      <c r="J151" s="301" t="s">
        <v>532</v>
      </c>
      <c r="K151" s="297"/>
    </row>
    <row r="152" spans="2:11" ht="15" customHeight="1">
      <c r="B152" s="276"/>
      <c r="C152" s="301" t="s">
        <v>487</v>
      </c>
      <c r="D152" s="256"/>
      <c r="E152" s="256"/>
      <c r="F152" s="302" t="s">
        <v>488</v>
      </c>
      <c r="G152" s="256"/>
      <c r="H152" s="301" t="s">
        <v>521</v>
      </c>
      <c r="I152" s="301" t="s">
        <v>484</v>
      </c>
      <c r="J152" s="301">
        <v>50</v>
      </c>
      <c r="K152" s="297"/>
    </row>
    <row r="153" spans="2:11" ht="15" customHeight="1">
      <c r="B153" s="276"/>
      <c r="C153" s="301" t="s">
        <v>490</v>
      </c>
      <c r="D153" s="256"/>
      <c r="E153" s="256"/>
      <c r="F153" s="302" t="s">
        <v>482</v>
      </c>
      <c r="G153" s="256"/>
      <c r="H153" s="301" t="s">
        <v>521</v>
      </c>
      <c r="I153" s="301" t="s">
        <v>492</v>
      </c>
      <c r="J153" s="301"/>
      <c r="K153" s="297"/>
    </row>
    <row r="154" spans="2:11" ht="15" customHeight="1">
      <c r="B154" s="276"/>
      <c r="C154" s="301" t="s">
        <v>501</v>
      </c>
      <c r="D154" s="256"/>
      <c r="E154" s="256"/>
      <c r="F154" s="302" t="s">
        <v>488</v>
      </c>
      <c r="G154" s="256"/>
      <c r="H154" s="301" t="s">
        <v>521</v>
      </c>
      <c r="I154" s="301" t="s">
        <v>484</v>
      </c>
      <c r="J154" s="301">
        <v>50</v>
      </c>
      <c r="K154" s="297"/>
    </row>
    <row r="155" spans="2:11" ht="15" customHeight="1">
      <c r="B155" s="276"/>
      <c r="C155" s="301" t="s">
        <v>509</v>
      </c>
      <c r="D155" s="256"/>
      <c r="E155" s="256"/>
      <c r="F155" s="302" t="s">
        <v>488</v>
      </c>
      <c r="G155" s="256"/>
      <c r="H155" s="301" t="s">
        <v>521</v>
      </c>
      <c r="I155" s="301" t="s">
        <v>484</v>
      </c>
      <c r="J155" s="301">
        <v>50</v>
      </c>
      <c r="K155" s="297"/>
    </row>
    <row r="156" spans="2:11" ht="15" customHeight="1">
      <c r="B156" s="276"/>
      <c r="C156" s="301" t="s">
        <v>507</v>
      </c>
      <c r="D156" s="256"/>
      <c r="E156" s="256"/>
      <c r="F156" s="302" t="s">
        <v>488</v>
      </c>
      <c r="G156" s="256"/>
      <c r="H156" s="301" t="s">
        <v>521</v>
      </c>
      <c r="I156" s="301" t="s">
        <v>484</v>
      </c>
      <c r="J156" s="301">
        <v>50</v>
      </c>
      <c r="K156" s="297"/>
    </row>
    <row r="157" spans="2:11" ht="15" customHeight="1">
      <c r="B157" s="276"/>
      <c r="C157" s="301" t="s">
        <v>86</v>
      </c>
      <c r="D157" s="256"/>
      <c r="E157" s="256"/>
      <c r="F157" s="302" t="s">
        <v>482</v>
      </c>
      <c r="G157" s="256"/>
      <c r="H157" s="301" t="s">
        <v>543</v>
      </c>
      <c r="I157" s="301" t="s">
        <v>484</v>
      </c>
      <c r="J157" s="301" t="s">
        <v>544</v>
      </c>
      <c r="K157" s="297"/>
    </row>
    <row r="158" spans="2:11" ht="15" customHeight="1">
      <c r="B158" s="276"/>
      <c r="C158" s="301" t="s">
        <v>545</v>
      </c>
      <c r="D158" s="256"/>
      <c r="E158" s="256"/>
      <c r="F158" s="302" t="s">
        <v>482</v>
      </c>
      <c r="G158" s="256"/>
      <c r="H158" s="301" t="s">
        <v>546</v>
      </c>
      <c r="I158" s="301" t="s">
        <v>516</v>
      </c>
      <c r="J158" s="301"/>
      <c r="K158" s="297"/>
    </row>
    <row r="159" spans="2:11" ht="15" customHeight="1">
      <c r="B159" s="303"/>
      <c r="C159" s="285"/>
      <c r="D159" s="285"/>
      <c r="E159" s="285"/>
      <c r="F159" s="285"/>
      <c r="G159" s="285"/>
      <c r="H159" s="285"/>
      <c r="I159" s="285"/>
      <c r="J159" s="285"/>
      <c r="K159" s="304"/>
    </row>
    <row r="160" spans="2:11" ht="18.75" customHeight="1">
      <c r="B160" s="252"/>
      <c r="C160" s="256"/>
      <c r="D160" s="256"/>
      <c r="E160" s="256"/>
      <c r="F160" s="275"/>
      <c r="G160" s="256"/>
      <c r="H160" s="256"/>
      <c r="I160" s="256"/>
      <c r="J160" s="256"/>
      <c r="K160" s="252"/>
    </row>
    <row r="161" spans="2:11" ht="18.75" customHeight="1">
      <c r="B161" s="262"/>
      <c r="C161" s="262"/>
      <c r="D161" s="262"/>
      <c r="E161" s="262"/>
      <c r="F161" s="262"/>
      <c r="G161" s="262"/>
      <c r="H161" s="262"/>
      <c r="I161" s="262"/>
      <c r="J161" s="262"/>
      <c r="K161" s="262"/>
    </row>
    <row r="162" spans="2:11" ht="7.5" customHeight="1">
      <c r="B162" s="244"/>
      <c r="C162" s="245"/>
      <c r="D162" s="245"/>
      <c r="E162" s="245"/>
      <c r="F162" s="245"/>
      <c r="G162" s="245"/>
      <c r="H162" s="245"/>
      <c r="I162" s="245"/>
      <c r="J162" s="245"/>
      <c r="K162" s="246"/>
    </row>
    <row r="163" spans="2:11" ht="45" customHeight="1">
      <c r="B163" s="247"/>
      <c r="C163" s="366" t="s">
        <v>547</v>
      </c>
      <c r="D163" s="366"/>
      <c r="E163" s="366"/>
      <c r="F163" s="366"/>
      <c r="G163" s="366"/>
      <c r="H163" s="366"/>
      <c r="I163" s="366"/>
      <c r="J163" s="366"/>
      <c r="K163" s="248"/>
    </row>
    <row r="164" spans="2:11" ht="17.25" customHeight="1">
      <c r="B164" s="247"/>
      <c r="C164" s="268" t="s">
        <v>476</v>
      </c>
      <c r="D164" s="268"/>
      <c r="E164" s="268"/>
      <c r="F164" s="268" t="s">
        <v>477</v>
      </c>
      <c r="G164" s="305"/>
      <c r="H164" s="306" t="s">
        <v>106</v>
      </c>
      <c r="I164" s="306" t="s">
        <v>56</v>
      </c>
      <c r="J164" s="268" t="s">
        <v>478</v>
      </c>
      <c r="K164" s="248"/>
    </row>
    <row r="165" spans="2:11" ht="17.25" customHeight="1">
      <c r="B165" s="249"/>
      <c r="C165" s="270" t="s">
        <v>479</v>
      </c>
      <c r="D165" s="270"/>
      <c r="E165" s="270"/>
      <c r="F165" s="271" t="s">
        <v>480</v>
      </c>
      <c r="G165" s="307"/>
      <c r="H165" s="308"/>
      <c r="I165" s="308"/>
      <c r="J165" s="270" t="s">
        <v>481</v>
      </c>
      <c r="K165" s="250"/>
    </row>
    <row r="166" spans="2:11" ht="5.25" customHeight="1">
      <c r="B166" s="276"/>
      <c r="C166" s="273"/>
      <c r="D166" s="273"/>
      <c r="E166" s="273"/>
      <c r="F166" s="273"/>
      <c r="G166" s="274"/>
      <c r="H166" s="273"/>
      <c r="I166" s="273"/>
      <c r="J166" s="273"/>
      <c r="K166" s="297"/>
    </row>
    <row r="167" spans="2:11" ht="15" customHeight="1">
      <c r="B167" s="276"/>
      <c r="C167" s="256" t="s">
        <v>485</v>
      </c>
      <c r="D167" s="256"/>
      <c r="E167" s="256"/>
      <c r="F167" s="275" t="s">
        <v>482</v>
      </c>
      <c r="G167" s="256"/>
      <c r="H167" s="256" t="s">
        <v>521</v>
      </c>
      <c r="I167" s="256" t="s">
        <v>484</v>
      </c>
      <c r="J167" s="256">
        <v>120</v>
      </c>
      <c r="K167" s="297"/>
    </row>
    <row r="168" spans="2:11" ht="15" customHeight="1">
      <c r="B168" s="276"/>
      <c r="C168" s="256" t="s">
        <v>530</v>
      </c>
      <c r="D168" s="256"/>
      <c r="E168" s="256"/>
      <c r="F168" s="275" t="s">
        <v>482</v>
      </c>
      <c r="G168" s="256"/>
      <c r="H168" s="256" t="s">
        <v>531</v>
      </c>
      <c r="I168" s="256" t="s">
        <v>484</v>
      </c>
      <c r="J168" s="256" t="s">
        <v>532</v>
      </c>
      <c r="K168" s="297"/>
    </row>
    <row r="169" spans="2:11" ht="15" customHeight="1">
      <c r="B169" s="276"/>
      <c r="C169" s="256" t="s">
        <v>431</v>
      </c>
      <c r="D169" s="256"/>
      <c r="E169" s="256"/>
      <c r="F169" s="275" t="s">
        <v>482</v>
      </c>
      <c r="G169" s="256"/>
      <c r="H169" s="256" t="s">
        <v>548</v>
      </c>
      <c r="I169" s="256" t="s">
        <v>484</v>
      </c>
      <c r="J169" s="256" t="s">
        <v>532</v>
      </c>
      <c r="K169" s="297"/>
    </row>
    <row r="170" spans="2:11" ht="15" customHeight="1">
      <c r="B170" s="276"/>
      <c r="C170" s="256" t="s">
        <v>487</v>
      </c>
      <c r="D170" s="256"/>
      <c r="E170" s="256"/>
      <c r="F170" s="275" t="s">
        <v>488</v>
      </c>
      <c r="G170" s="256"/>
      <c r="H170" s="256" t="s">
        <v>548</v>
      </c>
      <c r="I170" s="256" t="s">
        <v>484</v>
      </c>
      <c r="J170" s="256">
        <v>50</v>
      </c>
      <c r="K170" s="297"/>
    </row>
    <row r="171" spans="2:11" ht="15" customHeight="1">
      <c r="B171" s="276"/>
      <c r="C171" s="256" t="s">
        <v>490</v>
      </c>
      <c r="D171" s="256"/>
      <c r="E171" s="256"/>
      <c r="F171" s="275" t="s">
        <v>482</v>
      </c>
      <c r="G171" s="256"/>
      <c r="H171" s="256" t="s">
        <v>548</v>
      </c>
      <c r="I171" s="256" t="s">
        <v>492</v>
      </c>
      <c r="J171" s="256"/>
      <c r="K171" s="297"/>
    </row>
    <row r="172" spans="2:11" ht="15" customHeight="1">
      <c r="B172" s="276"/>
      <c r="C172" s="256" t="s">
        <v>501</v>
      </c>
      <c r="D172" s="256"/>
      <c r="E172" s="256"/>
      <c r="F172" s="275" t="s">
        <v>488</v>
      </c>
      <c r="G172" s="256"/>
      <c r="H172" s="256" t="s">
        <v>548</v>
      </c>
      <c r="I172" s="256" t="s">
        <v>484</v>
      </c>
      <c r="J172" s="256">
        <v>50</v>
      </c>
      <c r="K172" s="297"/>
    </row>
    <row r="173" spans="2:11" ht="15" customHeight="1">
      <c r="B173" s="276"/>
      <c r="C173" s="256" t="s">
        <v>509</v>
      </c>
      <c r="D173" s="256"/>
      <c r="E173" s="256"/>
      <c r="F173" s="275" t="s">
        <v>488</v>
      </c>
      <c r="G173" s="256"/>
      <c r="H173" s="256" t="s">
        <v>548</v>
      </c>
      <c r="I173" s="256" t="s">
        <v>484</v>
      </c>
      <c r="J173" s="256">
        <v>50</v>
      </c>
      <c r="K173" s="297"/>
    </row>
    <row r="174" spans="2:11" ht="15" customHeight="1">
      <c r="B174" s="276"/>
      <c r="C174" s="256" t="s">
        <v>507</v>
      </c>
      <c r="D174" s="256"/>
      <c r="E174" s="256"/>
      <c r="F174" s="275" t="s">
        <v>488</v>
      </c>
      <c r="G174" s="256"/>
      <c r="H174" s="256" t="s">
        <v>548</v>
      </c>
      <c r="I174" s="256" t="s">
        <v>484</v>
      </c>
      <c r="J174" s="256">
        <v>50</v>
      </c>
      <c r="K174" s="297"/>
    </row>
    <row r="175" spans="2:11" ht="15" customHeight="1">
      <c r="B175" s="276"/>
      <c r="C175" s="256" t="s">
        <v>105</v>
      </c>
      <c r="D175" s="256"/>
      <c r="E175" s="256"/>
      <c r="F175" s="275" t="s">
        <v>482</v>
      </c>
      <c r="G175" s="256"/>
      <c r="H175" s="256" t="s">
        <v>549</v>
      </c>
      <c r="I175" s="256" t="s">
        <v>550</v>
      </c>
      <c r="J175" s="256"/>
      <c r="K175" s="297"/>
    </row>
    <row r="176" spans="2:11" ht="15" customHeight="1">
      <c r="B176" s="276"/>
      <c r="C176" s="256" t="s">
        <v>56</v>
      </c>
      <c r="D176" s="256"/>
      <c r="E176" s="256"/>
      <c r="F176" s="275" t="s">
        <v>482</v>
      </c>
      <c r="G176" s="256"/>
      <c r="H176" s="256" t="s">
        <v>551</v>
      </c>
      <c r="I176" s="256" t="s">
        <v>552</v>
      </c>
      <c r="J176" s="256">
        <v>1</v>
      </c>
      <c r="K176" s="297"/>
    </row>
    <row r="177" spans="2:11" ht="15" customHeight="1">
      <c r="B177" s="276"/>
      <c r="C177" s="256" t="s">
        <v>52</v>
      </c>
      <c r="D177" s="256"/>
      <c r="E177" s="256"/>
      <c r="F177" s="275" t="s">
        <v>482</v>
      </c>
      <c r="G177" s="256"/>
      <c r="H177" s="256" t="s">
        <v>553</v>
      </c>
      <c r="I177" s="256" t="s">
        <v>484</v>
      </c>
      <c r="J177" s="256">
        <v>20</v>
      </c>
      <c r="K177" s="297"/>
    </row>
    <row r="178" spans="2:11" ht="15" customHeight="1">
      <c r="B178" s="276"/>
      <c r="C178" s="256" t="s">
        <v>106</v>
      </c>
      <c r="D178" s="256"/>
      <c r="E178" s="256"/>
      <c r="F178" s="275" t="s">
        <v>482</v>
      </c>
      <c r="G178" s="256"/>
      <c r="H178" s="256" t="s">
        <v>554</v>
      </c>
      <c r="I178" s="256" t="s">
        <v>484</v>
      </c>
      <c r="J178" s="256">
        <v>255</v>
      </c>
      <c r="K178" s="297"/>
    </row>
    <row r="179" spans="2:11" ht="15" customHeight="1">
      <c r="B179" s="276"/>
      <c r="C179" s="256" t="s">
        <v>107</v>
      </c>
      <c r="D179" s="256"/>
      <c r="E179" s="256"/>
      <c r="F179" s="275" t="s">
        <v>482</v>
      </c>
      <c r="G179" s="256"/>
      <c r="H179" s="256" t="s">
        <v>447</v>
      </c>
      <c r="I179" s="256" t="s">
        <v>484</v>
      </c>
      <c r="J179" s="256">
        <v>10</v>
      </c>
      <c r="K179" s="297"/>
    </row>
    <row r="180" spans="2:11" ht="15" customHeight="1">
      <c r="B180" s="276"/>
      <c r="C180" s="256" t="s">
        <v>108</v>
      </c>
      <c r="D180" s="256"/>
      <c r="E180" s="256"/>
      <c r="F180" s="275" t="s">
        <v>482</v>
      </c>
      <c r="G180" s="256"/>
      <c r="H180" s="256" t="s">
        <v>555</v>
      </c>
      <c r="I180" s="256" t="s">
        <v>516</v>
      </c>
      <c r="J180" s="256"/>
      <c r="K180" s="297"/>
    </row>
    <row r="181" spans="2:11" ht="15" customHeight="1">
      <c r="B181" s="276"/>
      <c r="C181" s="256" t="s">
        <v>556</v>
      </c>
      <c r="D181" s="256"/>
      <c r="E181" s="256"/>
      <c r="F181" s="275" t="s">
        <v>482</v>
      </c>
      <c r="G181" s="256"/>
      <c r="H181" s="256" t="s">
        <v>557</v>
      </c>
      <c r="I181" s="256" t="s">
        <v>516</v>
      </c>
      <c r="J181" s="256"/>
      <c r="K181" s="297"/>
    </row>
    <row r="182" spans="2:11" ht="15" customHeight="1">
      <c r="B182" s="276"/>
      <c r="C182" s="256" t="s">
        <v>545</v>
      </c>
      <c r="D182" s="256"/>
      <c r="E182" s="256"/>
      <c r="F182" s="275" t="s">
        <v>482</v>
      </c>
      <c r="G182" s="256"/>
      <c r="H182" s="256" t="s">
        <v>558</v>
      </c>
      <c r="I182" s="256" t="s">
        <v>516</v>
      </c>
      <c r="J182" s="256"/>
      <c r="K182" s="297"/>
    </row>
    <row r="183" spans="2:11" ht="15" customHeight="1">
      <c r="B183" s="276"/>
      <c r="C183" s="256" t="s">
        <v>110</v>
      </c>
      <c r="D183" s="256"/>
      <c r="E183" s="256"/>
      <c r="F183" s="275" t="s">
        <v>488</v>
      </c>
      <c r="G183" s="256"/>
      <c r="H183" s="256" t="s">
        <v>559</v>
      </c>
      <c r="I183" s="256" t="s">
        <v>484</v>
      </c>
      <c r="J183" s="256">
        <v>50</v>
      </c>
      <c r="K183" s="297"/>
    </row>
    <row r="184" spans="2:11" ht="15" customHeight="1">
      <c r="B184" s="276"/>
      <c r="C184" s="256" t="s">
        <v>560</v>
      </c>
      <c r="D184" s="256"/>
      <c r="E184" s="256"/>
      <c r="F184" s="275" t="s">
        <v>488</v>
      </c>
      <c r="G184" s="256"/>
      <c r="H184" s="256" t="s">
        <v>561</v>
      </c>
      <c r="I184" s="256" t="s">
        <v>562</v>
      </c>
      <c r="J184" s="256"/>
      <c r="K184" s="297"/>
    </row>
    <row r="185" spans="2:11" ht="15" customHeight="1">
      <c r="B185" s="276"/>
      <c r="C185" s="256" t="s">
        <v>563</v>
      </c>
      <c r="D185" s="256"/>
      <c r="E185" s="256"/>
      <c r="F185" s="275" t="s">
        <v>488</v>
      </c>
      <c r="G185" s="256"/>
      <c r="H185" s="256" t="s">
        <v>564</v>
      </c>
      <c r="I185" s="256" t="s">
        <v>562</v>
      </c>
      <c r="J185" s="256"/>
      <c r="K185" s="297"/>
    </row>
    <row r="186" spans="2:11" ht="15" customHeight="1">
      <c r="B186" s="276"/>
      <c r="C186" s="256" t="s">
        <v>565</v>
      </c>
      <c r="D186" s="256"/>
      <c r="E186" s="256"/>
      <c r="F186" s="275" t="s">
        <v>488</v>
      </c>
      <c r="G186" s="256"/>
      <c r="H186" s="256" t="s">
        <v>566</v>
      </c>
      <c r="I186" s="256" t="s">
        <v>562</v>
      </c>
      <c r="J186" s="256"/>
      <c r="K186" s="297"/>
    </row>
    <row r="187" spans="2:11" ht="15" customHeight="1">
      <c r="B187" s="276"/>
      <c r="C187" s="309" t="s">
        <v>567</v>
      </c>
      <c r="D187" s="256"/>
      <c r="E187" s="256"/>
      <c r="F187" s="275" t="s">
        <v>488</v>
      </c>
      <c r="G187" s="256"/>
      <c r="H187" s="256" t="s">
        <v>568</v>
      </c>
      <c r="I187" s="256" t="s">
        <v>569</v>
      </c>
      <c r="J187" s="310" t="s">
        <v>570</v>
      </c>
      <c r="K187" s="297"/>
    </row>
    <row r="188" spans="2:11" ht="15" customHeight="1">
      <c r="B188" s="276"/>
      <c r="C188" s="261" t="s">
        <v>41</v>
      </c>
      <c r="D188" s="256"/>
      <c r="E188" s="256"/>
      <c r="F188" s="275" t="s">
        <v>482</v>
      </c>
      <c r="G188" s="256"/>
      <c r="H188" s="252" t="s">
        <v>571</v>
      </c>
      <c r="I188" s="256" t="s">
        <v>572</v>
      </c>
      <c r="J188" s="256"/>
      <c r="K188" s="297"/>
    </row>
    <row r="189" spans="2:11" ht="15" customHeight="1">
      <c r="B189" s="276"/>
      <c r="C189" s="261" t="s">
        <v>573</v>
      </c>
      <c r="D189" s="256"/>
      <c r="E189" s="256"/>
      <c r="F189" s="275" t="s">
        <v>482</v>
      </c>
      <c r="G189" s="256"/>
      <c r="H189" s="256" t="s">
        <v>574</v>
      </c>
      <c r="I189" s="256" t="s">
        <v>516</v>
      </c>
      <c r="J189" s="256"/>
      <c r="K189" s="297"/>
    </row>
    <row r="190" spans="2:11" ht="15" customHeight="1">
      <c r="B190" s="276"/>
      <c r="C190" s="261" t="s">
        <v>575</v>
      </c>
      <c r="D190" s="256"/>
      <c r="E190" s="256"/>
      <c r="F190" s="275" t="s">
        <v>482</v>
      </c>
      <c r="G190" s="256"/>
      <c r="H190" s="256" t="s">
        <v>576</v>
      </c>
      <c r="I190" s="256" t="s">
        <v>516</v>
      </c>
      <c r="J190" s="256"/>
      <c r="K190" s="297"/>
    </row>
    <row r="191" spans="2:11" ht="15" customHeight="1">
      <c r="B191" s="276"/>
      <c r="C191" s="261" t="s">
        <v>577</v>
      </c>
      <c r="D191" s="256"/>
      <c r="E191" s="256"/>
      <c r="F191" s="275" t="s">
        <v>488</v>
      </c>
      <c r="G191" s="256"/>
      <c r="H191" s="256" t="s">
        <v>578</v>
      </c>
      <c r="I191" s="256" t="s">
        <v>516</v>
      </c>
      <c r="J191" s="256"/>
      <c r="K191" s="297"/>
    </row>
    <row r="192" spans="2:11" ht="15" customHeight="1">
      <c r="B192" s="303"/>
      <c r="C192" s="311"/>
      <c r="D192" s="285"/>
      <c r="E192" s="285"/>
      <c r="F192" s="285"/>
      <c r="G192" s="285"/>
      <c r="H192" s="285"/>
      <c r="I192" s="285"/>
      <c r="J192" s="285"/>
      <c r="K192" s="304"/>
    </row>
    <row r="193" spans="2:11" ht="18.75" customHeight="1">
      <c r="B193" s="252"/>
      <c r="C193" s="256"/>
      <c r="D193" s="256"/>
      <c r="E193" s="256"/>
      <c r="F193" s="275"/>
      <c r="G193" s="256"/>
      <c r="H193" s="256"/>
      <c r="I193" s="256"/>
      <c r="J193" s="256"/>
      <c r="K193" s="252"/>
    </row>
    <row r="194" spans="2:11" ht="18.75" customHeight="1">
      <c r="B194" s="252"/>
      <c r="C194" s="256"/>
      <c r="D194" s="256"/>
      <c r="E194" s="256"/>
      <c r="F194" s="275"/>
      <c r="G194" s="256"/>
      <c r="H194" s="256"/>
      <c r="I194" s="256"/>
      <c r="J194" s="256"/>
      <c r="K194" s="252"/>
    </row>
    <row r="195" spans="2:11" ht="18.75" customHeight="1">
      <c r="B195" s="262"/>
      <c r="C195" s="262"/>
      <c r="D195" s="262"/>
      <c r="E195" s="262"/>
      <c r="F195" s="262"/>
      <c r="G195" s="262"/>
      <c r="H195" s="262"/>
      <c r="I195" s="262"/>
      <c r="J195" s="262"/>
      <c r="K195" s="262"/>
    </row>
    <row r="196" spans="2:11">
      <c r="B196" s="244"/>
      <c r="C196" s="245"/>
      <c r="D196" s="245"/>
      <c r="E196" s="245"/>
      <c r="F196" s="245"/>
      <c r="G196" s="245"/>
      <c r="H196" s="245"/>
      <c r="I196" s="245"/>
      <c r="J196" s="245"/>
      <c r="K196" s="246"/>
    </row>
    <row r="197" spans="2:11" ht="22.2">
      <c r="B197" s="247"/>
      <c r="C197" s="366" t="s">
        <v>579</v>
      </c>
      <c r="D197" s="366"/>
      <c r="E197" s="366"/>
      <c r="F197" s="366"/>
      <c r="G197" s="366"/>
      <c r="H197" s="366"/>
      <c r="I197" s="366"/>
      <c r="J197" s="366"/>
      <c r="K197" s="248"/>
    </row>
    <row r="198" spans="2:11" ht="25.5" customHeight="1">
      <c r="B198" s="247"/>
      <c r="C198" s="312" t="s">
        <v>580</v>
      </c>
      <c r="D198" s="312"/>
      <c r="E198" s="312"/>
      <c r="F198" s="312" t="s">
        <v>581</v>
      </c>
      <c r="G198" s="313"/>
      <c r="H198" s="365" t="s">
        <v>582</v>
      </c>
      <c r="I198" s="365"/>
      <c r="J198" s="365"/>
      <c r="K198" s="248"/>
    </row>
    <row r="199" spans="2:11" ht="5.25" customHeight="1">
      <c r="B199" s="276"/>
      <c r="C199" s="273"/>
      <c r="D199" s="273"/>
      <c r="E199" s="273"/>
      <c r="F199" s="273"/>
      <c r="G199" s="256"/>
      <c r="H199" s="273"/>
      <c r="I199" s="273"/>
      <c r="J199" s="273"/>
      <c r="K199" s="297"/>
    </row>
    <row r="200" spans="2:11" ht="15" customHeight="1">
      <c r="B200" s="276"/>
      <c r="C200" s="256" t="s">
        <v>572</v>
      </c>
      <c r="D200" s="256"/>
      <c r="E200" s="256"/>
      <c r="F200" s="275" t="s">
        <v>42</v>
      </c>
      <c r="G200" s="256"/>
      <c r="H200" s="363" t="s">
        <v>583</v>
      </c>
      <c r="I200" s="363"/>
      <c r="J200" s="363"/>
      <c r="K200" s="297"/>
    </row>
    <row r="201" spans="2:11" ht="15" customHeight="1">
      <c r="B201" s="276"/>
      <c r="C201" s="282"/>
      <c r="D201" s="256"/>
      <c r="E201" s="256"/>
      <c r="F201" s="275" t="s">
        <v>43</v>
      </c>
      <c r="G201" s="256"/>
      <c r="H201" s="363" t="s">
        <v>584</v>
      </c>
      <c r="I201" s="363"/>
      <c r="J201" s="363"/>
      <c r="K201" s="297"/>
    </row>
    <row r="202" spans="2:11" ht="15" customHeight="1">
      <c r="B202" s="276"/>
      <c r="C202" s="282"/>
      <c r="D202" s="256"/>
      <c r="E202" s="256"/>
      <c r="F202" s="275" t="s">
        <v>46</v>
      </c>
      <c r="G202" s="256"/>
      <c r="H202" s="363" t="s">
        <v>585</v>
      </c>
      <c r="I202" s="363"/>
      <c r="J202" s="363"/>
      <c r="K202" s="297"/>
    </row>
    <row r="203" spans="2:11" ht="15" customHeight="1">
      <c r="B203" s="276"/>
      <c r="C203" s="256"/>
      <c r="D203" s="256"/>
      <c r="E203" s="256"/>
      <c r="F203" s="275" t="s">
        <v>44</v>
      </c>
      <c r="G203" s="256"/>
      <c r="H203" s="363" t="s">
        <v>586</v>
      </c>
      <c r="I203" s="363"/>
      <c r="J203" s="363"/>
      <c r="K203" s="297"/>
    </row>
    <row r="204" spans="2:11" ht="15" customHeight="1">
      <c r="B204" s="276"/>
      <c r="C204" s="256"/>
      <c r="D204" s="256"/>
      <c r="E204" s="256"/>
      <c r="F204" s="275" t="s">
        <v>45</v>
      </c>
      <c r="G204" s="256"/>
      <c r="H204" s="363" t="s">
        <v>587</v>
      </c>
      <c r="I204" s="363"/>
      <c r="J204" s="363"/>
      <c r="K204" s="297"/>
    </row>
    <row r="205" spans="2:11" ht="15" customHeight="1">
      <c r="B205" s="276"/>
      <c r="C205" s="256"/>
      <c r="D205" s="256"/>
      <c r="E205" s="256"/>
      <c r="F205" s="275"/>
      <c r="G205" s="256"/>
      <c r="H205" s="256"/>
      <c r="I205" s="256"/>
      <c r="J205" s="256"/>
      <c r="K205" s="297"/>
    </row>
    <row r="206" spans="2:11" ht="15" customHeight="1">
      <c r="B206" s="276"/>
      <c r="C206" s="256" t="s">
        <v>528</v>
      </c>
      <c r="D206" s="256"/>
      <c r="E206" s="256"/>
      <c r="F206" s="275" t="s">
        <v>75</v>
      </c>
      <c r="G206" s="256"/>
      <c r="H206" s="363" t="s">
        <v>588</v>
      </c>
      <c r="I206" s="363"/>
      <c r="J206" s="363"/>
      <c r="K206" s="297"/>
    </row>
    <row r="207" spans="2:11" ht="15" customHeight="1">
      <c r="B207" s="276"/>
      <c r="C207" s="282"/>
      <c r="D207" s="256"/>
      <c r="E207" s="256"/>
      <c r="F207" s="275" t="s">
        <v>425</v>
      </c>
      <c r="G207" s="256"/>
      <c r="H207" s="363" t="s">
        <v>426</v>
      </c>
      <c r="I207" s="363"/>
      <c r="J207" s="363"/>
      <c r="K207" s="297"/>
    </row>
    <row r="208" spans="2:11" ht="15" customHeight="1">
      <c r="B208" s="276"/>
      <c r="C208" s="256"/>
      <c r="D208" s="256"/>
      <c r="E208" s="256"/>
      <c r="F208" s="275" t="s">
        <v>423</v>
      </c>
      <c r="G208" s="256"/>
      <c r="H208" s="363" t="s">
        <v>589</v>
      </c>
      <c r="I208" s="363"/>
      <c r="J208" s="363"/>
      <c r="K208" s="297"/>
    </row>
    <row r="209" spans="2:11" ht="15" customHeight="1">
      <c r="B209" s="314"/>
      <c r="C209" s="282"/>
      <c r="D209" s="282"/>
      <c r="E209" s="282"/>
      <c r="F209" s="275" t="s">
        <v>427</v>
      </c>
      <c r="G209" s="261"/>
      <c r="H209" s="364" t="s">
        <v>428</v>
      </c>
      <c r="I209" s="364"/>
      <c r="J209" s="364"/>
      <c r="K209" s="315"/>
    </row>
    <row r="210" spans="2:11" ht="15" customHeight="1">
      <c r="B210" s="314"/>
      <c r="C210" s="282"/>
      <c r="D210" s="282"/>
      <c r="E210" s="282"/>
      <c r="F210" s="275" t="s">
        <v>429</v>
      </c>
      <c r="G210" s="261"/>
      <c r="H210" s="364" t="s">
        <v>590</v>
      </c>
      <c r="I210" s="364"/>
      <c r="J210" s="364"/>
      <c r="K210" s="315"/>
    </row>
    <row r="211" spans="2:11" ht="15" customHeight="1">
      <c r="B211" s="314"/>
      <c r="C211" s="282"/>
      <c r="D211" s="282"/>
      <c r="E211" s="282"/>
      <c r="F211" s="316"/>
      <c r="G211" s="261"/>
      <c r="H211" s="317"/>
      <c r="I211" s="317"/>
      <c r="J211" s="317"/>
      <c r="K211" s="315"/>
    </row>
    <row r="212" spans="2:11" ht="15" customHeight="1">
      <c r="B212" s="314"/>
      <c r="C212" s="256" t="s">
        <v>552</v>
      </c>
      <c r="D212" s="282"/>
      <c r="E212" s="282"/>
      <c r="F212" s="275">
        <v>1</v>
      </c>
      <c r="G212" s="261"/>
      <c r="H212" s="364" t="s">
        <v>591</v>
      </c>
      <c r="I212" s="364"/>
      <c r="J212" s="364"/>
      <c r="K212" s="315"/>
    </row>
    <row r="213" spans="2:11" ht="15" customHeight="1">
      <c r="B213" s="314"/>
      <c r="C213" s="282"/>
      <c r="D213" s="282"/>
      <c r="E213" s="282"/>
      <c r="F213" s="275">
        <v>2</v>
      </c>
      <c r="G213" s="261"/>
      <c r="H213" s="364" t="s">
        <v>592</v>
      </c>
      <c r="I213" s="364"/>
      <c r="J213" s="364"/>
      <c r="K213" s="315"/>
    </row>
    <row r="214" spans="2:11" ht="15" customHeight="1">
      <c r="B214" s="314"/>
      <c r="C214" s="282"/>
      <c r="D214" s="282"/>
      <c r="E214" s="282"/>
      <c r="F214" s="275">
        <v>3</v>
      </c>
      <c r="G214" s="261"/>
      <c r="H214" s="364" t="s">
        <v>593</v>
      </c>
      <c r="I214" s="364"/>
      <c r="J214" s="364"/>
      <c r="K214" s="315"/>
    </row>
    <row r="215" spans="2:11" ht="15" customHeight="1">
      <c r="B215" s="314"/>
      <c r="C215" s="282"/>
      <c r="D215" s="282"/>
      <c r="E215" s="282"/>
      <c r="F215" s="275">
        <v>4</v>
      </c>
      <c r="G215" s="261"/>
      <c r="H215" s="364" t="s">
        <v>594</v>
      </c>
      <c r="I215" s="364"/>
      <c r="J215" s="364"/>
      <c r="K215" s="315"/>
    </row>
    <row r="216" spans="2:11" ht="12.75" customHeight="1">
      <c r="B216" s="318"/>
      <c r="C216" s="319"/>
      <c r="D216" s="319"/>
      <c r="E216" s="319"/>
      <c r="F216" s="319"/>
      <c r="G216" s="319"/>
      <c r="H216" s="319"/>
      <c r="I216" s="319"/>
      <c r="J216" s="319"/>
      <c r="K216" s="320"/>
    </row>
  </sheetData>
  <sheetProtection algorithmName="SHA-512" hashValue="s3Gi/5zXmbO6MlMIeHDsA/IVErnNQqoRvBnN70Y6Wv7y8kV5JS4SUMrYccIhZDIAdegvOWsJC1vthdFAfXvaKw==" saltValue="J/e8YHdMSK5mVs86JgMYDQ=="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20170627 - Kolumbárium</vt:lpstr>
      <vt:lpstr>Pokyny pro vyplnění</vt:lpstr>
      <vt:lpstr>'20170627 - Kolumbárium'!Názvy_tisku</vt:lpstr>
      <vt:lpstr>'Rekapitulace stavby'!Názvy_tisku</vt:lpstr>
      <vt:lpstr>'20170627 - Kolumbárium'!Oblast_tisku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DT178731\Nesnera</dc:creator>
  <cp:lastModifiedBy>Nesnera</cp:lastModifiedBy>
  <dcterms:created xsi:type="dcterms:W3CDTF">2017-06-28T14:09:47Z</dcterms:created>
  <dcterms:modified xsi:type="dcterms:W3CDTF">2017-06-28T14:09:50Z</dcterms:modified>
</cp:coreProperties>
</file>