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630" yWindow="555" windowWidth="27495" windowHeight="13485"/>
  </bookViews>
  <sheets>
    <sheet name="Rekapitulace stavby" sheetId="1" r:id="rId1"/>
    <sheet name="01 - SO 01 - Objekt A" sheetId="2" r:id="rId2"/>
    <sheet name="02 - SO 02 - Objekt B" sheetId="3" r:id="rId3"/>
    <sheet name="03 - SO 03 - Objekt C" sheetId="4" r:id="rId4"/>
    <sheet name="Pokyny pro vyplnění" sheetId="5" r:id="rId5"/>
    <sheet name="List1" sheetId="6" r:id="rId6"/>
  </sheets>
  <definedNames>
    <definedName name="_xlnm._FilterDatabase" localSheetId="1" hidden="1">'01 - SO 01 - Objekt A'!$C$87:$K$424</definedName>
    <definedName name="_xlnm._FilterDatabase" localSheetId="2" hidden="1">'02 - SO 02 - Objekt B'!$C$87:$K$824</definedName>
    <definedName name="_xlnm._FilterDatabase" localSheetId="3" hidden="1">'03 - SO 03 - Objekt C'!$C$87:$K$829</definedName>
    <definedName name="_xlnm.Print_Titles" localSheetId="1">'01 - SO 01 - Objekt A'!$87:$87</definedName>
    <definedName name="_xlnm.Print_Titles" localSheetId="2">'02 - SO 02 - Objekt B'!$87:$87</definedName>
    <definedName name="_xlnm.Print_Titles" localSheetId="3">'03 - SO 03 - Objekt C'!$87:$87</definedName>
    <definedName name="_xlnm.Print_Titles" localSheetId="0">'Rekapitulace stavby'!$49:$49</definedName>
    <definedName name="_xlnm.Print_Area" localSheetId="1">'01 - SO 01 - Objekt A'!$C$4:$J$36,'01 - SO 01 - Objekt A'!$C$42:$J$69,'01 - SO 01 - Objekt A'!$C$75:$K$424</definedName>
    <definedName name="_xlnm.Print_Area" localSheetId="2">'02 - SO 02 - Objekt B'!$C$4:$J$36,'02 - SO 02 - Objekt B'!$C$42:$J$69,'02 - SO 02 - Objekt B'!$C$75:$K$824</definedName>
    <definedName name="_xlnm.Print_Area" localSheetId="3">'03 - SO 03 - Objekt C'!$C$4:$J$36,'03 - SO 03 - Objekt C'!$C$42:$J$69,'03 - SO 03 - Objekt C'!$C$75:$K$829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45621"/>
</workbook>
</file>

<file path=xl/calcChain.xml><?xml version="1.0" encoding="utf-8"?>
<calcChain xmlns="http://schemas.openxmlformats.org/spreadsheetml/2006/main">
  <c r="AY54" i="1" l="1"/>
  <c r="AX54" i="1"/>
  <c r="BI828" i="4"/>
  <c r="BH828" i="4"/>
  <c r="BG828" i="4"/>
  <c r="BF828" i="4"/>
  <c r="BE828" i="4"/>
  <c r="T828" i="4"/>
  <c r="T827" i="4" s="1"/>
  <c r="R828" i="4"/>
  <c r="R827" i="4" s="1"/>
  <c r="P828" i="4"/>
  <c r="P827" i="4" s="1"/>
  <c r="BK828" i="4"/>
  <c r="BK827" i="4" s="1"/>
  <c r="J827" i="4" s="1"/>
  <c r="J68" i="4" s="1"/>
  <c r="J828" i="4"/>
  <c r="BI825" i="4"/>
  <c r="BH825" i="4"/>
  <c r="BG825" i="4"/>
  <c r="BF825" i="4"/>
  <c r="T825" i="4"/>
  <c r="T824" i="4" s="1"/>
  <c r="R825" i="4"/>
  <c r="R824" i="4" s="1"/>
  <c r="P825" i="4"/>
  <c r="P824" i="4" s="1"/>
  <c r="BK825" i="4"/>
  <c r="BK824" i="4" s="1"/>
  <c r="J824" i="4" s="1"/>
  <c r="J67" i="4" s="1"/>
  <c r="J825" i="4"/>
  <c r="BE825" i="4" s="1"/>
  <c r="BI822" i="4"/>
  <c r="BH822" i="4"/>
  <c r="BG822" i="4"/>
  <c r="BF822" i="4"/>
  <c r="T822" i="4"/>
  <c r="T821" i="4" s="1"/>
  <c r="T820" i="4" s="1"/>
  <c r="R822" i="4"/>
  <c r="R821" i="4" s="1"/>
  <c r="R820" i="4" s="1"/>
  <c r="P822" i="4"/>
  <c r="P821" i="4" s="1"/>
  <c r="P820" i="4" s="1"/>
  <c r="BK822" i="4"/>
  <c r="BK821" i="4" s="1"/>
  <c r="J822" i="4"/>
  <c r="BE822" i="4" s="1"/>
  <c r="BI733" i="4"/>
  <c r="BH733" i="4"/>
  <c r="BG733" i="4"/>
  <c r="BF733" i="4"/>
  <c r="T733" i="4"/>
  <c r="R733" i="4"/>
  <c r="P733" i="4"/>
  <c r="BK733" i="4"/>
  <c r="J733" i="4"/>
  <c r="BE733" i="4" s="1"/>
  <c r="BI729" i="4"/>
  <c r="BH729" i="4"/>
  <c r="BG729" i="4"/>
  <c r="BF729" i="4"/>
  <c r="BE729" i="4"/>
  <c r="T729" i="4"/>
  <c r="R729" i="4"/>
  <c r="P729" i="4"/>
  <c r="BK729" i="4"/>
  <c r="J729" i="4"/>
  <c r="BI725" i="4"/>
  <c r="BH725" i="4"/>
  <c r="BG725" i="4"/>
  <c r="BF725" i="4"/>
  <c r="BE725" i="4"/>
  <c r="T725" i="4"/>
  <c r="R725" i="4"/>
  <c r="P725" i="4"/>
  <c r="BK725" i="4"/>
  <c r="J725" i="4"/>
  <c r="BI714" i="4"/>
  <c r="BH714" i="4"/>
  <c r="BG714" i="4"/>
  <c r="BF714" i="4"/>
  <c r="BE714" i="4"/>
  <c r="T714" i="4"/>
  <c r="R714" i="4"/>
  <c r="P714" i="4"/>
  <c r="BK714" i="4"/>
  <c r="J714" i="4"/>
  <c r="BI627" i="4"/>
  <c r="BH627" i="4"/>
  <c r="BG627" i="4"/>
  <c r="BF627" i="4"/>
  <c r="BE627" i="4"/>
  <c r="T627" i="4"/>
  <c r="R627" i="4"/>
  <c r="P627" i="4"/>
  <c r="BK627" i="4"/>
  <c r="J627" i="4"/>
  <c r="BI563" i="4"/>
  <c r="BH563" i="4"/>
  <c r="BG563" i="4"/>
  <c r="BF563" i="4"/>
  <c r="BE563" i="4"/>
  <c r="T563" i="4"/>
  <c r="R563" i="4"/>
  <c r="P563" i="4"/>
  <c r="BK563" i="4"/>
  <c r="J563" i="4"/>
  <c r="BI499" i="4"/>
  <c r="BH499" i="4"/>
  <c r="BG499" i="4"/>
  <c r="BF499" i="4"/>
  <c r="BE499" i="4"/>
  <c r="T499" i="4"/>
  <c r="R499" i="4"/>
  <c r="P499" i="4"/>
  <c r="BK499" i="4"/>
  <c r="J499" i="4"/>
  <c r="BI466" i="4"/>
  <c r="BH466" i="4"/>
  <c r="BG466" i="4"/>
  <c r="BF466" i="4"/>
  <c r="BE466" i="4"/>
  <c r="T466" i="4"/>
  <c r="R466" i="4"/>
  <c r="P466" i="4"/>
  <c r="BK466" i="4"/>
  <c r="J466" i="4"/>
  <c r="BI433" i="4"/>
  <c r="BH433" i="4"/>
  <c r="BG433" i="4"/>
  <c r="BF433" i="4"/>
  <c r="BE433" i="4"/>
  <c r="T433" i="4"/>
  <c r="R433" i="4"/>
  <c r="P433" i="4"/>
  <c r="BK433" i="4"/>
  <c r="J433" i="4"/>
  <c r="BI400" i="4"/>
  <c r="BH400" i="4"/>
  <c r="BG400" i="4"/>
  <c r="BF400" i="4"/>
  <c r="BE400" i="4"/>
  <c r="T400" i="4"/>
  <c r="T399" i="4" s="1"/>
  <c r="R400" i="4"/>
  <c r="R399" i="4" s="1"/>
  <c r="P400" i="4"/>
  <c r="P399" i="4" s="1"/>
  <c r="BK400" i="4"/>
  <c r="BK399" i="4" s="1"/>
  <c r="J399" i="4" s="1"/>
  <c r="J64" i="4" s="1"/>
  <c r="J400" i="4"/>
  <c r="BI397" i="4"/>
  <c r="BH397" i="4"/>
  <c r="BG397" i="4"/>
  <c r="BF397" i="4"/>
  <c r="T397" i="4"/>
  <c r="R397" i="4"/>
  <c r="P397" i="4"/>
  <c r="BK397" i="4"/>
  <c r="J397" i="4"/>
  <c r="BE397" i="4" s="1"/>
  <c r="BI392" i="4"/>
  <c r="BH392" i="4"/>
  <c r="BG392" i="4"/>
  <c r="BF392" i="4"/>
  <c r="T392" i="4"/>
  <c r="R392" i="4"/>
  <c r="P392" i="4"/>
  <c r="BK392" i="4"/>
  <c r="J392" i="4"/>
  <c r="BE392" i="4" s="1"/>
  <c r="BI390" i="4"/>
  <c r="BH390" i="4"/>
  <c r="BG390" i="4"/>
  <c r="BF390" i="4"/>
  <c r="T390" i="4"/>
  <c r="R390" i="4"/>
  <c r="P390" i="4"/>
  <c r="BK390" i="4"/>
  <c r="J390" i="4"/>
  <c r="BE390" i="4" s="1"/>
  <c r="BI381" i="4"/>
  <c r="BH381" i="4"/>
  <c r="BG381" i="4"/>
  <c r="BF381" i="4"/>
  <c r="T381" i="4"/>
  <c r="R381" i="4"/>
  <c r="P381" i="4"/>
  <c r="BK381" i="4"/>
  <c r="J381" i="4"/>
  <c r="BE381" i="4" s="1"/>
  <c r="BI376" i="4"/>
  <c r="BH376" i="4"/>
  <c r="BG376" i="4"/>
  <c r="BF376" i="4"/>
  <c r="T376" i="4"/>
  <c r="R376" i="4"/>
  <c r="P376" i="4"/>
  <c r="BK376" i="4"/>
  <c r="J376" i="4"/>
  <c r="BE376" i="4" s="1"/>
  <c r="BI367" i="4"/>
  <c r="BH367" i="4"/>
  <c r="BG367" i="4"/>
  <c r="BF367" i="4"/>
  <c r="T367" i="4"/>
  <c r="R367" i="4"/>
  <c r="P367" i="4"/>
  <c r="BK367" i="4"/>
  <c r="J367" i="4"/>
  <c r="BE367" i="4" s="1"/>
  <c r="BI362" i="4"/>
  <c r="BH362" i="4"/>
  <c r="BG362" i="4"/>
  <c r="BF362" i="4"/>
  <c r="T362" i="4"/>
  <c r="R362" i="4"/>
  <c r="P362" i="4"/>
  <c r="BK362" i="4"/>
  <c r="J362" i="4"/>
  <c r="BE362" i="4" s="1"/>
  <c r="BI338" i="4"/>
  <c r="BH338" i="4"/>
  <c r="BG338" i="4"/>
  <c r="BF338" i="4"/>
  <c r="BE338" i="4"/>
  <c r="T338" i="4"/>
  <c r="T337" i="4" s="1"/>
  <c r="T336" i="4" s="1"/>
  <c r="R338" i="4"/>
  <c r="R337" i="4" s="1"/>
  <c r="R336" i="4" s="1"/>
  <c r="P338" i="4"/>
  <c r="P337" i="4" s="1"/>
  <c r="P336" i="4" s="1"/>
  <c r="BK338" i="4"/>
  <c r="BK337" i="4" s="1"/>
  <c r="J338" i="4"/>
  <c r="BI334" i="4"/>
  <c r="BH334" i="4"/>
  <c r="BG334" i="4"/>
  <c r="BF334" i="4"/>
  <c r="BE334" i="4"/>
  <c r="T334" i="4"/>
  <c r="T333" i="4" s="1"/>
  <c r="R334" i="4"/>
  <c r="R333" i="4" s="1"/>
  <c r="P334" i="4"/>
  <c r="P333" i="4" s="1"/>
  <c r="BK334" i="4"/>
  <c r="BK333" i="4" s="1"/>
  <c r="J333" i="4" s="1"/>
  <c r="J61" i="4" s="1"/>
  <c r="J334" i="4"/>
  <c r="BI331" i="4"/>
  <c r="BH331" i="4"/>
  <c r="BG331" i="4"/>
  <c r="BF331" i="4"/>
  <c r="T331" i="4"/>
  <c r="R331" i="4"/>
  <c r="P331" i="4"/>
  <c r="BK331" i="4"/>
  <c r="J331" i="4"/>
  <c r="BE331" i="4" s="1"/>
  <c r="BI329" i="4"/>
  <c r="BH329" i="4"/>
  <c r="BG329" i="4"/>
  <c r="BF329" i="4"/>
  <c r="T329" i="4"/>
  <c r="R329" i="4"/>
  <c r="P329" i="4"/>
  <c r="BK329" i="4"/>
  <c r="J329" i="4"/>
  <c r="BE329" i="4" s="1"/>
  <c r="BI327" i="4"/>
  <c r="BH327" i="4"/>
  <c r="BG327" i="4"/>
  <c r="BF327" i="4"/>
  <c r="BE327" i="4"/>
  <c r="T327" i="4"/>
  <c r="T326" i="4" s="1"/>
  <c r="R327" i="4"/>
  <c r="R326" i="4" s="1"/>
  <c r="P327" i="4"/>
  <c r="P326" i="4" s="1"/>
  <c r="BK327" i="4"/>
  <c r="BK326" i="4" s="1"/>
  <c r="J326" i="4" s="1"/>
  <c r="J60" i="4" s="1"/>
  <c r="J327" i="4"/>
  <c r="BI239" i="4"/>
  <c r="BH239" i="4"/>
  <c r="BG239" i="4"/>
  <c r="BF239" i="4"/>
  <c r="T239" i="4"/>
  <c r="R239" i="4"/>
  <c r="P239" i="4"/>
  <c r="BK239" i="4"/>
  <c r="J239" i="4"/>
  <c r="BE239" i="4" s="1"/>
  <c r="BI235" i="4"/>
  <c r="BH235" i="4"/>
  <c r="BG235" i="4"/>
  <c r="BF235" i="4"/>
  <c r="BE235" i="4"/>
  <c r="T235" i="4"/>
  <c r="R235" i="4"/>
  <c r="P235" i="4"/>
  <c r="BK235" i="4"/>
  <c r="J235" i="4"/>
  <c r="BI221" i="4"/>
  <c r="BH221" i="4"/>
  <c r="BG221" i="4"/>
  <c r="BF221" i="4"/>
  <c r="T221" i="4"/>
  <c r="R221" i="4"/>
  <c r="P221" i="4"/>
  <c r="BK221" i="4"/>
  <c r="J221" i="4"/>
  <c r="BE221" i="4" s="1"/>
  <c r="BI207" i="4"/>
  <c r="BH207" i="4"/>
  <c r="BG207" i="4"/>
  <c r="BF207" i="4"/>
  <c r="BE207" i="4"/>
  <c r="T207" i="4"/>
  <c r="T206" i="4" s="1"/>
  <c r="R207" i="4"/>
  <c r="R206" i="4" s="1"/>
  <c r="P207" i="4"/>
  <c r="P206" i="4" s="1"/>
  <c r="BK207" i="4"/>
  <c r="BK206" i="4" s="1"/>
  <c r="J206" i="4" s="1"/>
  <c r="J59" i="4" s="1"/>
  <c r="J207" i="4"/>
  <c r="BI178" i="4"/>
  <c r="BH178" i="4"/>
  <c r="BG178" i="4"/>
  <c r="BF178" i="4"/>
  <c r="T178" i="4"/>
  <c r="R178" i="4"/>
  <c r="P178" i="4"/>
  <c r="BK178" i="4"/>
  <c r="J178" i="4"/>
  <c r="BE178" i="4" s="1"/>
  <c r="BI91" i="4"/>
  <c r="F34" i="4" s="1"/>
  <c r="BD54" i="1" s="1"/>
  <c r="BH91" i="4"/>
  <c r="F33" i="4" s="1"/>
  <c r="BC54" i="1" s="1"/>
  <c r="BG91" i="4"/>
  <c r="F32" i="4" s="1"/>
  <c r="BB54" i="1" s="1"/>
  <c r="BF91" i="4"/>
  <c r="J31" i="4" s="1"/>
  <c r="AW54" i="1" s="1"/>
  <c r="T91" i="4"/>
  <c r="T90" i="4" s="1"/>
  <c r="T89" i="4" s="1"/>
  <c r="T88" i="4" s="1"/>
  <c r="R91" i="4"/>
  <c r="R90" i="4" s="1"/>
  <c r="R89" i="4" s="1"/>
  <c r="R88" i="4" s="1"/>
  <c r="P91" i="4"/>
  <c r="P90" i="4" s="1"/>
  <c r="P89" i="4" s="1"/>
  <c r="P88" i="4" s="1"/>
  <c r="AU54" i="1" s="1"/>
  <c r="BK91" i="4"/>
  <c r="BK90" i="4" s="1"/>
  <c r="J91" i="4"/>
  <c r="BE91" i="4" s="1"/>
  <c r="F82" i="4"/>
  <c r="E80" i="4"/>
  <c r="F49" i="4"/>
  <c r="E47" i="4"/>
  <c r="J21" i="4"/>
  <c r="E21" i="4"/>
  <c r="J84" i="4" s="1"/>
  <c r="J20" i="4"/>
  <c r="J18" i="4"/>
  <c r="E18" i="4"/>
  <c r="F52" i="4" s="1"/>
  <c r="J17" i="4"/>
  <c r="J15" i="4"/>
  <c r="E15" i="4"/>
  <c r="F51" i="4" s="1"/>
  <c r="J14" i="4"/>
  <c r="J12" i="4"/>
  <c r="J49" i="4" s="1"/>
  <c r="E7" i="4"/>
  <c r="E45" i="4" s="1"/>
  <c r="AY53" i="1"/>
  <c r="AX53" i="1"/>
  <c r="BI823" i="3"/>
  <c r="BH823" i="3"/>
  <c r="BG823" i="3"/>
  <c r="BF823" i="3"/>
  <c r="T823" i="3"/>
  <c r="T822" i="3" s="1"/>
  <c r="R823" i="3"/>
  <c r="R822" i="3" s="1"/>
  <c r="P823" i="3"/>
  <c r="P822" i="3" s="1"/>
  <c r="BK823" i="3"/>
  <c r="BK822" i="3" s="1"/>
  <c r="J822" i="3" s="1"/>
  <c r="J68" i="3" s="1"/>
  <c r="J823" i="3"/>
  <c r="BE823" i="3" s="1"/>
  <c r="BI820" i="3"/>
  <c r="BH820" i="3"/>
  <c r="BG820" i="3"/>
  <c r="BF820" i="3"/>
  <c r="T820" i="3"/>
  <c r="T819" i="3" s="1"/>
  <c r="R820" i="3"/>
  <c r="R819" i="3" s="1"/>
  <c r="P820" i="3"/>
  <c r="P819" i="3" s="1"/>
  <c r="BK820" i="3"/>
  <c r="BK819" i="3" s="1"/>
  <c r="J819" i="3" s="1"/>
  <c r="J67" i="3" s="1"/>
  <c r="J820" i="3"/>
  <c r="BE820" i="3" s="1"/>
  <c r="BI817" i="3"/>
  <c r="BH817" i="3"/>
  <c r="BG817" i="3"/>
  <c r="BF817" i="3"/>
  <c r="T817" i="3"/>
  <c r="T816" i="3" s="1"/>
  <c r="T815" i="3" s="1"/>
  <c r="R817" i="3"/>
  <c r="R816" i="3" s="1"/>
  <c r="P817" i="3"/>
  <c r="P816" i="3" s="1"/>
  <c r="P815" i="3" s="1"/>
  <c r="BK817" i="3"/>
  <c r="BK816" i="3" s="1"/>
  <c r="J817" i="3"/>
  <c r="BE817" i="3" s="1"/>
  <c r="BI729" i="3"/>
  <c r="BH729" i="3"/>
  <c r="BG729" i="3"/>
  <c r="BF729" i="3"/>
  <c r="T729" i="3"/>
  <c r="R729" i="3"/>
  <c r="P729" i="3"/>
  <c r="BK729" i="3"/>
  <c r="J729" i="3"/>
  <c r="BE729" i="3" s="1"/>
  <c r="BI643" i="3"/>
  <c r="BH643" i="3"/>
  <c r="BG643" i="3"/>
  <c r="BF643" i="3"/>
  <c r="BE643" i="3"/>
  <c r="T643" i="3"/>
  <c r="R643" i="3"/>
  <c r="P643" i="3"/>
  <c r="BK643" i="3"/>
  <c r="J643" i="3"/>
  <c r="BI557" i="3"/>
  <c r="BH557" i="3"/>
  <c r="BG557" i="3"/>
  <c r="BF557" i="3"/>
  <c r="BE557" i="3"/>
  <c r="T557" i="3"/>
  <c r="R557" i="3"/>
  <c r="P557" i="3"/>
  <c r="BK557" i="3"/>
  <c r="J557" i="3"/>
  <c r="BI520" i="3"/>
  <c r="BH520" i="3"/>
  <c r="BG520" i="3"/>
  <c r="BF520" i="3"/>
  <c r="BE520" i="3"/>
  <c r="T520" i="3"/>
  <c r="R520" i="3"/>
  <c r="P520" i="3"/>
  <c r="BK520" i="3"/>
  <c r="J520" i="3"/>
  <c r="BI483" i="3"/>
  <c r="BH483" i="3"/>
  <c r="BG483" i="3"/>
  <c r="BF483" i="3"/>
  <c r="BE483" i="3"/>
  <c r="T483" i="3"/>
  <c r="R483" i="3"/>
  <c r="P483" i="3"/>
  <c r="BK483" i="3"/>
  <c r="J483" i="3"/>
  <c r="BI446" i="3"/>
  <c r="BH446" i="3"/>
  <c r="BG446" i="3"/>
  <c r="BF446" i="3"/>
  <c r="BE446" i="3"/>
  <c r="T446" i="3"/>
  <c r="R446" i="3"/>
  <c r="P446" i="3"/>
  <c r="BK446" i="3"/>
  <c r="J446" i="3"/>
  <c r="BI409" i="3"/>
  <c r="BH409" i="3"/>
  <c r="BG409" i="3"/>
  <c r="BF409" i="3"/>
  <c r="BE409" i="3"/>
  <c r="T409" i="3"/>
  <c r="R409" i="3"/>
  <c r="P409" i="3"/>
  <c r="BK409" i="3"/>
  <c r="J409" i="3"/>
  <c r="BI372" i="3"/>
  <c r="BH372" i="3"/>
  <c r="BG372" i="3"/>
  <c r="BF372" i="3"/>
  <c r="BE372" i="3"/>
  <c r="T372" i="3"/>
  <c r="T371" i="3" s="1"/>
  <c r="R372" i="3"/>
  <c r="R371" i="3" s="1"/>
  <c r="P372" i="3"/>
  <c r="P371" i="3" s="1"/>
  <c r="BK372" i="3"/>
  <c r="BK371" i="3" s="1"/>
  <c r="J371" i="3" s="1"/>
  <c r="J64" i="3" s="1"/>
  <c r="J372" i="3"/>
  <c r="BI369" i="3"/>
  <c r="BH369" i="3"/>
  <c r="BG369" i="3"/>
  <c r="BF369" i="3"/>
  <c r="T369" i="3"/>
  <c r="R369" i="3"/>
  <c r="P369" i="3"/>
  <c r="BK369" i="3"/>
  <c r="J369" i="3"/>
  <c r="BE369" i="3" s="1"/>
  <c r="BI363" i="3"/>
  <c r="BH363" i="3"/>
  <c r="BG363" i="3"/>
  <c r="BF363" i="3"/>
  <c r="T363" i="3"/>
  <c r="R363" i="3"/>
  <c r="P363" i="3"/>
  <c r="BK363" i="3"/>
  <c r="J363" i="3"/>
  <c r="BE363" i="3" s="1"/>
  <c r="BI361" i="3"/>
  <c r="BH361" i="3"/>
  <c r="BG361" i="3"/>
  <c r="BF361" i="3"/>
  <c r="T361" i="3"/>
  <c r="R361" i="3"/>
  <c r="P361" i="3"/>
  <c r="BK361" i="3"/>
  <c r="J361" i="3"/>
  <c r="BE361" i="3" s="1"/>
  <c r="BI352" i="3"/>
  <c r="BH352" i="3"/>
  <c r="BG352" i="3"/>
  <c r="BF352" i="3"/>
  <c r="T352" i="3"/>
  <c r="R352" i="3"/>
  <c r="P352" i="3"/>
  <c r="BK352" i="3"/>
  <c r="J352" i="3"/>
  <c r="BE352" i="3" s="1"/>
  <c r="BI346" i="3"/>
  <c r="BH346" i="3"/>
  <c r="BG346" i="3"/>
  <c r="BF346" i="3"/>
  <c r="T346" i="3"/>
  <c r="R346" i="3"/>
  <c r="P346" i="3"/>
  <c r="BK346" i="3"/>
  <c r="J346" i="3"/>
  <c r="BE346" i="3" s="1"/>
  <c r="BI337" i="3"/>
  <c r="BH337" i="3"/>
  <c r="BG337" i="3"/>
  <c r="BF337" i="3"/>
  <c r="T337" i="3"/>
  <c r="T336" i="3" s="1"/>
  <c r="T335" i="3" s="1"/>
  <c r="R337" i="3"/>
  <c r="R336" i="3" s="1"/>
  <c r="R335" i="3" s="1"/>
  <c r="P337" i="3"/>
  <c r="P336" i="3" s="1"/>
  <c r="P335" i="3" s="1"/>
  <c r="BK337" i="3"/>
  <c r="BK336" i="3" s="1"/>
  <c r="J337" i="3"/>
  <c r="BE337" i="3" s="1"/>
  <c r="BI333" i="3"/>
  <c r="BH333" i="3"/>
  <c r="BG333" i="3"/>
  <c r="BF333" i="3"/>
  <c r="BE333" i="3"/>
  <c r="T333" i="3"/>
  <c r="T332" i="3" s="1"/>
  <c r="R333" i="3"/>
  <c r="R332" i="3" s="1"/>
  <c r="P333" i="3"/>
  <c r="P332" i="3" s="1"/>
  <c r="BK333" i="3"/>
  <c r="BK332" i="3" s="1"/>
  <c r="J332" i="3" s="1"/>
  <c r="J61" i="3" s="1"/>
  <c r="J333" i="3"/>
  <c r="BI330" i="3"/>
  <c r="BH330" i="3"/>
  <c r="BG330" i="3"/>
  <c r="BF330" i="3"/>
  <c r="T330" i="3"/>
  <c r="R330" i="3"/>
  <c r="P330" i="3"/>
  <c r="BK330" i="3"/>
  <c r="J330" i="3"/>
  <c r="BE330" i="3" s="1"/>
  <c r="BI328" i="3"/>
  <c r="BH328" i="3"/>
  <c r="BG328" i="3"/>
  <c r="BF328" i="3"/>
  <c r="BE328" i="3"/>
  <c r="T328" i="3"/>
  <c r="R328" i="3"/>
  <c r="P328" i="3"/>
  <c r="BK328" i="3"/>
  <c r="J328" i="3"/>
  <c r="BI326" i="3"/>
  <c r="BH326" i="3"/>
  <c r="BG326" i="3"/>
  <c r="BF326" i="3"/>
  <c r="BE326" i="3"/>
  <c r="T326" i="3"/>
  <c r="T325" i="3" s="1"/>
  <c r="R326" i="3"/>
  <c r="R325" i="3" s="1"/>
  <c r="P326" i="3"/>
  <c r="P325" i="3" s="1"/>
  <c r="BK326" i="3"/>
  <c r="BK325" i="3" s="1"/>
  <c r="J325" i="3" s="1"/>
  <c r="J60" i="3" s="1"/>
  <c r="J326" i="3"/>
  <c r="BI239" i="3"/>
  <c r="BH239" i="3"/>
  <c r="BG239" i="3"/>
  <c r="BF239" i="3"/>
  <c r="T239" i="3"/>
  <c r="R239" i="3"/>
  <c r="P239" i="3"/>
  <c r="BK239" i="3"/>
  <c r="J239" i="3"/>
  <c r="BE239" i="3" s="1"/>
  <c r="BI234" i="3"/>
  <c r="BH234" i="3"/>
  <c r="BG234" i="3"/>
  <c r="BF234" i="3"/>
  <c r="T234" i="3"/>
  <c r="R234" i="3"/>
  <c r="P234" i="3"/>
  <c r="BK234" i="3"/>
  <c r="J234" i="3"/>
  <c r="BE234" i="3" s="1"/>
  <c r="BI212" i="3"/>
  <c r="BH212" i="3"/>
  <c r="BG212" i="3"/>
  <c r="BF212" i="3"/>
  <c r="BE212" i="3"/>
  <c r="T212" i="3"/>
  <c r="T211" i="3" s="1"/>
  <c r="R212" i="3"/>
  <c r="R211" i="3" s="1"/>
  <c r="P212" i="3"/>
  <c r="P211" i="3" s="1"/>
  <c r="BK212" i="3"/>
  <c r="BK211" i="3" s="1"/>
  <c r="J211" i="3" s="1"/>
  <c r="J59" i="3" s="1"/>
  <c r="J212" i="3"/>
  <c r="BI177" i="3"/>
  <c r="BH177" i="3"/>
  <c r="BG177" i="3"/>
  <c r="BF177" i="3"/>
  <c r="T177" i="3"/>
  <c r="R177" i="3"/>
  <c r="P177" i="3"/>
  <c r="BK177" i="3"/>
  <c r="J177" i="3"/>
  <c r="BE177" i="3" s="1"/>
  <c r="BI91" i="3"/>
  <c r="F34" i="3" s="1"/>
  <c r="BD53" i="1" s="1"/>
  <c r="BH91" i="3"/>
  <c r="F33" i="3" s="1"/>
  <c r="BC53" i="1" s="1"/>
  <c r="BG91" i="3"/>
  <c r="F32" i="3" s="1"/>
  <c r="BB53" i="1" s="1"/>
  <c r="BF91" i="3"/>
  <c r="J31" i="3" s="1"/>
  <c r="AW53" i="1" s="1"/>
  <c r="BE91" i="3"/>
  <c r="J30" i="3" s="1"/>
  <c r="AV53" i="1" s="1"/>
  <c r="T91" i="3"/>
  <c r="T90" i="3" s="1"/>
  <c r="T89" i="3" s="1"/>
  <c r="T88" i="3" s="1"/>
  <c r="R91" i="3"/>
  <c r="R90" i="3" s="1"/>
  <c r="R89" i="3" s="1"/>
  <c r="P91" i="3"/>
  <c r="P90" i="3" s="1"/>
  <c r="P89" i="3" s="1"/>
  <c r="P88" i="3" s="1"/>
  <c r="AU53" i="1" s="1"/>
  <c r="BK91" i="3"/>
  <c r="BK90" i="3" s="1"/>
  <c r="J91" i="3"/>
  <c r="F82" i="3"/>
  <c r="E80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84" i="3" s="1"/>
  <c r="J14" i="3"/>
  <c r="J12" i="3"/>
  <c r="J49" i="3" s="1"/>
  <c r="E7" i="3"/>
  <c r="E78" i="3" s="1"/>
  <c r="AY52" i="1"/>
  <c r="AX52" i="1"/>
  <c r="BI423" i="2"/>
  <c r="BH423" i="2"/>
  <c r="BG423" i="2"/>
  <c r="BF423" i="2"/>
  <c r="BE423" i="2"/>
  <c r="T423" i="2"/>
  <c r="T422" i="2" s="1"/>
  <c r="R423" i="2"/>
  <c r="R422" i="2" s="1"/>
  <c r="P423" i="2"/>
  <c r="P422" i="2" s="1"/>
  <c r="BK423" i="2"/>
  <c r="BK422" i="2" s="1"/>
  <c r="J422" i="2" s="1"/>
  <c r="J68" i="2" s="1"/>
  <c r="J423" i="2"/>
  <c r="BI420" i="2"/>
  <c r="BH420" i="2"/>
  <c r="BG420" i="2"/>
  <c r="BF420" i="2"/>
  <c r="T420" i="2"/>
  <c r="T419" i="2" s="1"/>
  <c r="R420" i="2"/>
  <c r="R419" i="2" s="1"/>
  <c r="P420" i="2"/>
  <c r="P419" i="2" s="1"/>
  <c r="BK420" i="2"/>
  <c r="BK419" i="2" s="1"/>
  <c r="J419" i="2" s="1"/>
  <c r="J67" i="2" s="1"/>
  <c r="J420" i="2"/>
  <c r="BE420" i="2" s="1"/>
  <c r="BI417" i="2"/>
  <c r="BH417" i="2"/>
  <c r="BG417" i="2"/>
  <c r="BF417" i="2"/>
  <c r="T417" i="2"/>
  <c r="T416" i="2" s="1"/>
  <c r="T415" i="2" s="1"/>
  <c r="R417" i="2"/>
  <c r="R416" i="2" s="1"/>
  <c r="R415" i="2" s="1"/>
  <c r="P417" i="2"/>
  <c r="P416" i="2" s="1"/>
  <c r="P415" i="2" s="1"/>
  <c r="BK417" i="2"/>
  <c r="BK416" i="2" s="1"/>
  <c r="J417" i="2"/>
  <c r="BE417" i="2" s="1"/>
  <c r="BI380" i="2"/>
  <c r="BH380" i="2"/>
  <c r="BG380" i="2"/>
  <c r="BF380" i="2"/>
  <c r="BE380" i="2"/>
  <c r="T380" i="2"/>
  <c r="R380" i="2"/>
  <c r="P380" i="2"/>
  <c r="BK380" i="2"/>
  <c r="J380" i="2"/>
  <c r="BI345" i="2"/>
  <c r="BH345" i="2"/>
  <c r="BG345" i="2"/>
  <c r="BF345" i="2"/>
  <c r="BE345" i="2"/>
  <c r="T345" i="2"/>
  <c r="R345" i="2"/>
  <c r="P345" i="2"/>
  <c r="BK345" i="2"/>
  <c r="J345" i="2"/>
  <c r="BI310" i="2"/>
  <c r="BH310" i="2"/>
  <c r="BG310" i="2"/>
  <c r="BF310" i="2"/>
  <c r="BE310" i="2"/>
  <c r="T310" i="2"/>
  <c r="R310" i="2"/>
  <c r="P310" i="2"/>
  <c r="BK310" i="2"/>
  <c r="J310" i="2"/>
  <c r="BI296" i="2"/>
  <c r="BH296" i="2"/>
  <c r="BG296" i="2"/>
  <c r="BF296" i="2"/>
  <c r="BE296" i="2"/>
  <c r="T296" i="2"/>
  <c r="R296" i="2"/>
  <c r="P296" i="2"/>
  <c r="BK296" i="2"/>
  <c r="J296" i="2"/>
  <c r="BI282" i="2"/>
  <c r="BH282" i="2"/>
  <c r="BG282" i="2"/>
  <c r="BF282" i="2"/>
  <c r="BE282" i="2"/>
  <c r="T282" i="2"/>
  <c r="R282" i="2"/>
  <c r="P282" i="2"/>
  <c r="BK282" i="2"/>
  <c r="J282" i="2"/>
  <c r="BI268" i="2"/>
  <c r="BH268" i="2"/>
  <c r="BG268" i="2"/>
  <c r="BF268" i="2"/>
  <c r="BE268" i="2"/>
  <c r="T268" i="2"/>
  <c r="R268" i="2"/>
  <c r="P268" i="2"/>
  <c r="BK268" i="2"/>
  <c r="J268" i="2"/>
  <c r="BI254" i="2"/>
  <c r="BH254" i="2"/>
  <c r="BG254" i="2"/>
  <c r="BF254" i="2"/>
  <c r="BE254" i="2"/>
  <c r="T254" i="2"/>
  <c r="R254" i="2"/>
  <c r="P254" i="2"/>
  <c r="BK254" i="2"/>
  <c r="J254" i="2"/>
  <c r="BI240" i="2"/>
  <c r="BH240" i="2"/>
  <c r="BG240" i="2"/>
  <c r="BF240" i="2"/>
  <c r="BE240" i="2"/>
  <c r="T240" i="2"/>
  <c r="T239" i="2" s="1"/>
  <c r="R240" i="2"/>
  <c r="R239" i="2" s="1"/>
  <c r="P240" i="2"/>
  <c r="P239" i="2" s="1"/>
  <c r="BK240" i="2"/>
  <c r="BK239" i="2" s="1"/>
  <c r="J239" i="2" s="1"/>
  <c r="J64" i="2" s="1"/>
  <c r="J240" i="2"/>
  <c r="BI237" i="2"/>
  <c r="BH237" i="2"/>
  <c r="BG237" i="2"/>
  <c r="BF237" i="2"/>
  <c r="T237" i="2"/>
  <c r="R237" i="2"/>
  <c r="P237" i="2"/>
  <c r="BK237" i="2"/>
  <c r="J237" i="2"/>
  <c r="BE237" i="2" s="1"/>
  <c r="BI232" i="2"/>
  <c r="BH232" i="2"/>
  <c r="BG232" i="2"/>
  <c r="BF232" i="2"/>
  <c r="T232" i="2"/>
  <c r="R232" i="2"/>
  <c r="P232" i="2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 s="1"/>
  <c r="BI222" i="2"/>
  <c r="BH222" i="2"/>
  <c r="BG222" i="2"/>
  <c r="BF222" i="2"/>
  <c r="T222" i="2"/>
  <c r="R222" i="2"/>
  <c r="P222" i="2"/>
  <c r="BK222" i="2"/>
  <c r="J222" i="2"/>
  <c r="BE222" i="2" s="1"/>
  <c r="BI217" i="2"/>
  <c r="BH217" i="2"/>
  <c r="BG217" i="2"/>
  <c r="BF217" i="2"/>
  <c r="T217" i="2"/>
  <c r="R217" i="2"/>
  <c r="P217" i="2"/>
  <c r="BK217" i="2"/>
  <c r="J217" i="2"/>
  <c r="BE217" i="2" s="1"/>
  <c r="BI209" i="2"/>
  <c r="BH209" i="2"/>
  <c r="BG209" i="2"/>
  <c r="BF209" i="2"/>
  <c r="T209" i="2"/>
  <c r="T208" i="2" s="1"/>
  <c r="T207" i="2" s="1"/>
  <c r="R209" i="2"/>
  <c r="R208" i="2" s="1"/>
  <c r="R207" i="2" s="1"/>
  <c r="P209" i="2"/>
  <c r="P208" i="2" s="1"/>
  <c r="P207" i="2" s="1"/>
  <c r="BK209" i="2"/>
  <c r="BK208" i="2" s="1"/>
  <c r="J209" i="2"/>
  <c r="BE209" i="2" s="1"/>
  <c r="BI205" i="2"/>
  <c r="BH205" i="2"/>
  <c r="BG205" i="2"/>
  <c r="BF205" i="2"/>
  <c r="BE205" i="2"/>
  <c r="T205" i="2"/>
  <c r="T204" i="2" s="1"/>
  <c r="R205" i="2"/>
  <c r="R204" i="2" s="1"/>
  <c r="P205" i="2"/>
  <c r="P204" i="2" s="1"/>
  <c r="BK205" i="2"/>
  <c r="BK204" i="2" s="1"/>
  <c r="J204" i="2" s="1"/>
  <c r="J61" i="2" s="1"/>
  <c r="J205" i="2"/>
  <c r="BI202" i="2"/>
  <c r="BH202" i="2"/>
  <c r="BG202" i="2"/>
  <c r="BF202" i="2"/>
  <c r="T202" i="2"/>
  <c r="R202" i="2"/>
  <c r="P202" i="2"/>
  <c r="BK202" i="2"/>
  <c r="J202" i="2"/>
  <c r="BE202" i="2" s="1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BE198" i="2"/>
  <c r="T198" i="2"/>
  <c r="T197" i="2" s="1"/>
  <c r="R198" i="2"/>
  <c r="R197" i="2" s="1"/>
  <c r="P198" i="2"/>
  <c r="P197" i="2" s="1"/>
  <c r="BK198" i="2"/>
  <c r="BK197" i="2" s="1"/>
  <c r="J197" i="2" s="1"/>
  <c r="J60" i="2" s="1"/>
  <c r="J198" i="2"/>
  <c r="BI162" i="2"/>
  <c r="BH162" i="2"/>
  <c r="BG162" i="2"/>
  <c r="BF162" i="2"/>
  <c r="T162" i="2"/>
  <c r="R162" i="2"/>
  <c r="P162" i="2"/>
  <c r="BK162" i="2"/>
  <c r="J162" i="2"/>
  <c r="BE162" i="2" s="1"/>
  <c r="BI148" i="2"/>
  <c r="BH148" i="2"/>
  <c r="BG148" i="2"/>
  <c r="BF148" i="2"/>
  <c r="BE148" i="2"/>
  <c r="T148" i="2"/>
  <c r="R148" i="2"/>
  <c r="P148" i="2"/>
  <c r="BK148" i="2"/>
  <c r="J148" i="2"/>
  <c r="BI134" i="2"/>
  <c r="BH134" i="2"/>
  <c r="BG134" i="2"/>
  <c r="BF134" i="2"/>
  <c r="T134" i="2"/>
  <c r="T133" i="2" s="1"/>
  <c r="R134" i="2"/>
  <c r="R133" i="2" s="1"/>
  <c r="P134" i="2"/>
  <c r="P133" i="2" s="1"/>
  <c r="BK134" i="2"/>
  <c r="BK133" i="2" s="1"/>
  <c r="J133" i="2" s="1"/>
  <c r="J59" i="2" s="1"/>
  <c r="J134" i="2"/>
  <c r="BE134" i="2" s="1"/>
  <c r="BI126" i="2"/>
  <c r="BH126" i="2"/>
  <c r="BG126" i="2"/>
  <c r="BF126" i="2"/>
  <c r="T126" i="2"/>
  <c r="R126" i="2"/>
  <c r="P126" i="2"/>
  <c r="BK126" i="2"/>
  <c r="J126" i="2"/>
  <c r="BE126" i="2" s="1"/>
  <c r="BI91" i="2"/>
  <c r="F34" i="2" s="1"/>
  <c r="BD52" i="1" s="1"/>
  <c r="BD51" i="1" s="1"/>
  <c r="W30" i="1" s="1"/>
  <c r="BH91" i="2"/>
  <c r="F33" i="2" s="1"/>
  <c r="BC52" i="1" s="1"/>
  <c r="BG91" i="2"/>
  <c r="F32" i="2" s="1"/>
  <c r="BB52" i="1" s="1"/>
  <c r="BB51" i="1" s="1"/>
  <c r="BF91" i="2"/>
  <c r="J31" i="2" s="1"/>
  <c r="AW52" i="1" s="1"/>
  <c r="T91" i="2"/>
  <c r="T90" i="2" s="1"/>
  <c r="T89" i="2" s="1"/>
  <c r="T88" i="2" s="1"/>
  <c r="R91" i="2"/>
  <c r="R90" i="2" s="1"/>
  <c r="R89" i="2" s="1"/>
  <c r="R88" i="2" s="1"/>
  <c r="P91" i="2"/>
  <c r="P90" i="2" s="1"/>
  <c r="P89" i="2" s="1"/>
  <c r="P88" i="2" s="1"/>
  <c r="AU52" i="1" s="1"/>
  <c r="AU51" i="1" s="1"/>
  <c r="BK91" i="2"/>
  <c r="BK90" i="2" s="1"/>
  <c r="J91" i="2"/>
  <c r="BE91" i="2" s="1"/>
  <c r="J84" i="2"/>
  <c r="F82" i="2"/>
  <c r="E80" i="2"/>
  <c r="F51" i="2"/>
  <c r="F49" i="2"/>
  <c r="E47" i="2"/>
  <c r="J21" i="2"/>
  <c r="E21" i="2"/>
  <c r="J51" i="2" s="1"/>
  <c r="J20" i="2"/>
  <c r="J18" i="2"/>
  <c r="E18" i="2"/>
  <c r="F85" i="2" s="1"/>
  <c r="J17" i="2"/>
  <c r="J15" i="2"/>
  <c r="E15" i="2"/>
  <c r="F84" i="2" s="1"/>
  <c r="J14" i="2"/>
  <c r="J12" i="2"/>
  <c r="J49" i="2" s="1"/>
  <c r="E7" i="2"/>
  <c r="E45" i="2" s="1"/>
  <c r="BC51" i="1"/>
  <c r="W29" i="1" s="1"/>
  <c r="AY51" i="1"/>
  <c r="AS51" i="1"/>
  <c r="AT53" i="1"/>
  <c r="L47" i="1"/>
  <c r="AM46" i="1"/>
  <c r="L46" i="1"/>
  <c r="AM44" i="1"/>
  <c r="L44" i="1"/>
  <c r="L42" i="1"/>
  <c r="L41" i="1"/>
  <c r="W28" i="1" l="1"/>
  <c r="AX51" i="1"/>
  <c r="J30" i="2"/>
  <c r="AV52" i="1" s="1"/>
  <c r="AT52" i="1" s="1"/>
  <c r="F30" i="2"/>
  <c r="AZ52" i="1" s="1"/>
  <c r="F52" i="2"/>
  <c r="J82" i="2"/>
  <c r="J336" i="3"/>
  <c r="J63" i="3" s="1"/>
  <c r="BK335" i="3"/>
  <c r="J335" i="3" s="1"/>
  <c r="J62" i="3" s="1"/>
  <c r="F30" i="4"/>
  <c r="AZ54" i="1" s="1"/>
  <c r="J30" i="4"/>
  <c r="AV54" i="1" s="1"/>
  <c r="AT54" i="1" s="1"/>
  <c r="E78" i="2"/>
  <c r="J416" i="2"/>
  <c r="J66" i="2" s="1"/>
  <c r="BK415" i="2"/>
  <c r="J415" i="2" s="1"/>
  <c r="J65" i="2" s="1"/>
  <c r="BK815" i="3"/>
  <c r="J815" i="3" s="1"/>
  <c r="J65" i="3" s="1"/>
  <c r="J816" i="3"/>
  <c r="J66" i="3" s="1"/>
  <c r="J90" i="4"/>
  <c r="J58" i="4" s="1"/>
  <c r="BK89" i="4"/>
  <c r="J208" i="2"/>
  <c r="J63" i="2" s="1"/>
  <c r="BK207" i="2"/>
  <c r="J207" i="2" s="1"/>
  <c r="J62" i="2" s="1"/>
  <c r="F31" i="2"/>
  <c r="BA52" i="1" s="1"/>
  <c r="BK89" i="3"/>
  <c r="J90" i="3"/>
  <c r="J58" i="3" s="1"/>
  <c r="J90" i="2"/>
  <c r="J58" i="2" s="1"/>
  <c r="BK89" i="2"/>
  <c r="R815" i="3"/>
  <c r="R88" i="3" s="1"/>
  <c r="J337" i="4"/>
  <c r="J63" i="4" s="1"/>
  <c r="BK336" i="4"/>
  <c r="J336" i="4" s="1"/>
  <c r="J62" i="4" s="1"/>
  <c r="J821" i="4"/>
  <c r="J66" i="4" s="1"/>
  <c r="BK820" i="4"/>
  <c r="J820" i="4" s="1"/>
  <c r="J65" i="4" s="1"/>
  <c r="E45" i="3"/>
  <c r="F51" i="3"/>
  <c r="J84" i="3"/>
  <c r="F31" i="3"/>
  <c r="BA53" i="1" s="1"/>
  <c r="J51" i="4"/>
  <c r="F85" i="4"/>
  <c r="F85" i="3"/>
  <c r="J82" i="4"/>
  <c r="F31" i="4"/>
  <c r="BA54" i="1" s="1"/>
  <c r="J82" i="3"/>
  <c r="F30" i="3"/>
  <c r="AZ53" i="1" s="1"/>
  <c r="E78" i="4"/>
  <c r="F84" i="4"/>
  <c r="AZ51" i="1" l="1"/>
  <c r="BK88" i="3"/>
  <c r="J88" i="3" s="1"/>
  <c r="J89" i="3"/>
  <c r="J57" i="3" s="1"/>
  <c r="BK88" i="4"/>
  <c r="J88" i="4" s="1"/>
  <c r="J89" i="4"/>
  <c r="J57" i="4" s="1"/>
  <c r="BK88" i="2"/>
  <c r="J88" i="2" s="1"/>
  <c r="J89" i="2"/>
  <c r="J57" i="2" s="1"/>
  <c r="BA51" i="1"/>
  <c r="J27" i="2" l="1"/>
  <c r="J56" i="2"/>
  <c r="AW51" i="1"/>
  <c r="AK27" i="1" s="1"/>
  <c r="W27" i="1"/>
  <c r="J56" i="4"/>
  <c r="J27" i="4"/>
  <c r="J56" i="3"/>
  <c r="J27" i="3"/>
  <c r="W26" i="1"/>
  <c r="AV51" i="1"/>
  <c r="J36" i="4" l="1"/>
  <c r="AG54" i="1"/>
  <c r="AN54" i="1" s="1"/>
  <c r="AG52" i="1"/>
  <c r="J36" i="2"/>
  <c r="AG53" i="1"/>
  <c r="AN53" i="1" s="1"/>
  <c r="J36" i="3"/>
  <c r="AT51" i="1"/>
  <c r="AK26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<sst xmlns="http://schemas.openxmlformats.org/spreadsheetml/2006/main" count="17811" uniqueCount="799">
  <si>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</si>
  <si>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</si>
  <si>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</si>
  <si>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</si>
  <si>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</si>
  <si>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</si>
  <si>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</si>
  <si>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{44111cca-fb1f-4453-b750-70d04a84ddda}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</si>
  <si>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</si>
  <si>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</si>
  <si>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</si>
  <si>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</si>
  <si>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</si>
  <si>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</si>
  <si>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</si>
  <si>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</si>
  <si>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170315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</si>
  <si>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</si>
  <si>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</si>
  <si>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fasády Česká Lípa - Richterhof č.p.64</t>
  </si>
  <si>
    <t>KSO:</t>
  </si>
  <si>
    <t/>
  </si>
  <si>
    <t>CC-CZ:</t>
  </si>
  <si>
    <t>Místo:</t>
  </si>
  <si>
    <t>Česlá Lípa</t>
  </si>
  <si>
    <t>Datum:</t>
  </si>
  <si>
    <t>17. 4. 2017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</si>
  <si>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</si>
  <si>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</si>
  <si>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</si>
  <si>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</si>
  <si>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</si>
  <si>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</si>
  <si>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</si>
  <si>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</si>
  <si>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</si>
  <si>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</si>
  <si>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</si>
  <si>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</si>
  <si>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</si>
  <si>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</si>
  <si>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</si>
  <si>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</si>
  <si>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</si>
  <si>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</si>
  <si>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</si>
  <si>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</si>
  <si>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</si>
  <si>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</si>
  <si>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</si>
  <si>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</si>
  <si>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</si>
  <si>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</si>
  <si>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</si>
  <si>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</si>
  <si>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</si>
  <si>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</si>
  <si>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</si>
  <si>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</si>
  <si>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</si>
  <si>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</si>
  <si>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</si>
  <si>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</si>
  <si>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</si>
  <si>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</si>
  <si>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</si>
  <si>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</si>
  <si>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</si>
  <si>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</si>
  <si>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</si>
  <si>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</si>
  <si>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</si>
  <si>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</si>
  <si>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</si>
  <si>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</si>
  <si>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</si>
  <si>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Objekt A</t>
  </si>
  <si>
    <t>STA</t>
  </si>
  <si>
    <t>1</t>
  </si>
  <si>
    <t>{3367b021-f1c8-4278-b831-d0a55d1208cb}</t>
  </si>
  <si>
    <t>2</t>
  </si>
  <si>
    <t>02</t>
  </si>
  <si>
    <t>SO 02 - Objekt B</t>
  </si>
  <si>
    <t>{800e9361-896d-4036-a58b-1a069012abd6}</t>
  </si>
  <si>
    <t>03</t>
  </si>
  <si>
    <t>SO 03 - Objekt C</t>
  </si>
  <si>
    <t>{941b0f9b-0a86-4bcd-9895-9072b2ae0933}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</si>
  <si>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</si>
  <si>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</si>
  <si>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</si>
  <si>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</si>
  <si>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</si>
  <si>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</si>
  <si>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</si>
  <si>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01 - Objekt A</t>
  </si>
  <si>
    <t>REKAPITULACE ČLENĚNÍ SOUPISU PRACÍ</t>
  </si>
  <si>
    <t>Kód dílu - Popis</t>
  </si>
  <si>
    <t>Cena celkem [CZK]</t>
  </si>
  <si>
    <t>Náklady soupisu celkem</t>
  </si>
  <si>
    <t>-1</t>
  </si>
  <si>
    <t>HSV -  Práce a dodávky HSV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</si>
  <si>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</si>
  <si>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</si>
  <si>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</si>
  <si>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</si>
  <si>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</si>
  <si>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</si>
  <si>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</si>
  <si>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</si>
  <si>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</si>
  <si>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</si>
  <si>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</si>
  <si>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</si>
  <si>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</si>
  <si>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</si>
  <si>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</si>
  <si>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</si>
  <si>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</si>
  <si>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</si>
  <si>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</si>
  <si>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</si>
  <si>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</si>
  <si>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</si>
  <si>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</si>
  <si>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</si>
  <si>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</si>
  <si>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</si>
  <si>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</si>
  <si>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</si>
  <si>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6</t>
  </si>
  <si>
    <t>Úpravy povrchů, podlahy a osazování výplní</t>
  </si>
  <si>
    <t>K</t>
  </si>
  <si>
    <t>622325401</t>
  </si>
  <si>
    <t>Oprava vnější vápenné štukové omítky složitosti 3 v rozsahu do 10%</t>
  </si>
  <si>
    <t>m2</t>
  </si>
  <si>
    <t>CS ÚRS 2017 01</t>
  </si>
  <si>
    <t>4</t>
  </si>
  <si>
    <t>485316004</t>
  </si>
  <si>
    <t>PP</t>
  </si>
  <si>
    <t>Vnitrostaveništní doprava suti a vybouraných hmot vodorovně do 50 m svisle s omezením mechanizace pro budovy a haly výšky přes 12 do 15 m</t>
  </si>
  <si>
    <t>VV</t>
  </si>
  <si>
    <t>pohled JZ</t>
  </si>
  <si>
    <t>14,78*12,6</t>
  </si>
  <si>
    <t>vstup</t>
  </si>
  <si>
    <t>-(3,0*2,6+3,0*1,1/2)</t>
  </si>
  <si>
    <t>(1,8+0,365)*2,6*2</t>
  </si>
  <si>
    <t>(1,4*2+2,3*2)*0,7</t>
  </si>
  <si>
    <t>pohled SZ</t>
  </si>
  <si>
    <t>10,09*12,1</t>
  </si>
  <si>
    <t>pohled JV</t>
  </si>
  <si>
    <t>9,81*12,6</t>
  </si>
  <si>
    <t xml:space="preserve">pohled SV </t>
  </si>
  <si>
    <t>15,22*12,6</t>
  </si>
  <si>
    <t>odpočet stěny objektu B1</t>
  </si>
  <si>
    <t>-(14,15*6,4)</t>
  </si>
  <si>
    <t>-(14,15*4,86/2)</t>
  </si>
  <si>
    <t>přípočet nadstřešního zdiva</t>
  </si>
  <si>
    <t>3,1*2,6*2</t>
  </si>
  <si>
    <t>2,6*1,1*2</t>
  </si>
  <si>
    <t>Mezisoučet</t>
  </si>
  <si>
    <t>3</t>
  </si>
  <si>
    <t>odpočet oken</t>
  </si>
  <si>
    <t>objekt A</t>
  </si>
  <si>
    <t>-0,95*1,6*10</t>
  </si>
  <si>
    <t>-0,95*1,45*30</t>
  </si>
  <si>
    <t>přípočet ostění oken</t>
  </si>
  <si>
    <t>(0,95+1,6*2)*10*0,2</t>
  </si>
  <si>
    <t>(0,95+1,45*2)*30*0,2</t>
  </si>
  <si>
    <t>Součet</t>
  </si>
  <si>
    <t>629991011</t>
  </si>
  <si>
    <t>Zakrytí výplní otvorů a svislých ploch fólií přilepenou lepící páskou</t>
  </si>
  <si>
    <t>-663751642</t>
  </si>
  <si>
    <t>0,95*1,6*10</t>
  </si>
  <si>
    <t>0,95*1,45*30</t>
  </si>
  <si>
    <t>(3,14*0,45*0,45)*4</t>
  </si>
  <si>
    <t>9</t>
  </si>
  <si>
    <t>Ostatní konstrukce a práce-bourání</t>
  </si>
  <si>
    <t>941211112.1</t>
  </si>
  <si>
    <t>Montáž, demontáž a pronájem lešení vč. zabradlí příp. stříšek</t>
  </si>
  <si>
    <t>511677615</t>
  </si>
  <si>
    <t>P</t>
  </si>
  <si>
    <t>Poznámka k položce:
nutno uvažovat se členitostí fasády</t>
  </si>
  <si>
    <t>(14,78+3,0)*12,6</t>
  </si>
  <si>
    <t>(10,09+3,0)*12,1</t>
  </si>
  <si>
    <t>(9,81+3,0)*12,6</t>
  </si>
  <si>
    <t>(15,22+3,0)*(12,6-6,4)</t>
  </si>
  <si>
    <t>přípočet nadstřešní části</t>
  </si>
  <si>
    <t>3,5*2,6*2</t>
  </si>
  <si>
    <t>944511111.1</t>
  </si>
  <si>
    <t>Montáž, demontáž a příplatek za použití ochranné sítě z textilie z umělých vláken</t>
  </si>
  <si>
    <t>865977117</t>
  </si>
  <si>
    <t>Montáž ochranné sítě zavěšené na konstrukci lešení z textilie z umělých vláken</t>
  </si>
  <si>
    <t>Poznámka k položce:
nutno uvažovat se členitosí fasády</t>
  </si>
  <si>
    <t>5</t>
  </si>
  <si>
    <t>978019321</t>
  </si>
  <si>
    <t>Otlučení vnější vápenné nebo vápenocementové vnější omítky stupně členitosti 3 až 5  rozsahu do 10%</t>
  </si>
  <si>
    <t>-401930866</t>
  </si>
  <si>
    <t>Otlučení vápenných nebo vápenocementových omítek vnějších ploch s vyškrabáním spar a s očištěním zdiva stupně členitosti 3 až 5, v rozsahu do 10 %</t>
  </si>
  <si>
    <t>997</t>
  </si>
  <si>
    <t xml:space="preserve"> Přesun sutě</t>
  </si>
  <si>
    <t>997013154</t>
  </si>
  <si>
    <t>Vnitrostaveništní doprava suti a vybouraných hmot pro budovy v do 15 m s omezením mechanizace</t>
  </si>
  <si>
    <t>t</t>
  </si>
  <si>
    <t>-1699636918</t>
  </si>
  <si>
    <t>7</t>
  </si>
  <si>
    <t>997013501.1</t>
  </si>
  <si>
    <t>Odvoz  suti na skládku a vybouraných hmot se složením - skládka dle dodavatele stavby</t>
  </si>
  <si>
    <t>-1638730740</t>
  </si>
  <si>
    <t>8</t>
  </si>
  <si>
    <t>997013831</t>
  </si>
  <si>
    <t>Poplatek za uložení stavebního směsného odpadu na skládce (skládkovné)</t>
  </si>
  <si>
    <t>867654477</t>
  </si>
  <si>
    <t>Poplatek za uložení stavebního odpadu na skládce (skládkovné) směsného</t>
  </si>
  <si>
    <t>998</t>
  </si>
  <si>
    <t>Přesun hmot</t>
  </si>
  <si>
    <t>998011003</t>
  </si>
  <si>
    <t>Přesun hmot pro budovy zděné v do 24 m</t>
  </si>
  <si>
    <t>1432511521</t>
  </si>
  <si>
    <t>Přesun hmot pro budovy občanské výstavby, bydlení, výrobu a služby s nosnou svislou konstrukcí zděnou z cihel, tvárnic nebo kamene vodorovná dopravní vzdálenost do 100 m pro budovy výšky přes 12 do 24 m</t>
  </si>
  <si>
    <t>PSV</t>
  </si>
  <si>
    <t>Práce a dodávky PSV</t>
  </si>
  <si>
    <t>764</t>
  </si>
  <si>
    <t>Konstrukce klempířské</t>
  </si>
  <si>
    <t>10</t>
  </si>
  <si>
    <t>764004803</t>
  </si>
  <si>
    <t>Demontáž podokapního žlabu k dalšímu použití</t>
  </si>
  <si>
    <t>m</t>
  </si>
  <si>
    <t>16</t>
  </si>
  <si>
    <t>586492435</t>
  </si>
  <si>
    <t>Demontáž klempířských konstrukcí žlabu podokapního k dalšímu použití</t>
  </si>
  <si>
    <t>9,89+0,5</t>
  </si>
  <si>
    <t>14,68+0,5</t>
  </si>
  <si>
    <t>9,61+0,5</t>
  </si>
  <si>
    <t>15,22-3,1+0,5</t>
  </si>
  <si>
    <t>11</t>
  </si>
  <si>
    <t>764004863</t>
  </si>
  <si>
    <t>Demontáž svodu k dalšímu použití</t>
  </si>
  <si>
    <t>CS ÚRS 2015 02</t>
  </si>
  <si>
    <t>-362313945</t>
  </si>
  <si>
    <t>Demontáž klempířských konstrukcí svodu k dalšímu použití</t>
  </si>
  <si>
    <t>13,0*2</t>
  </si>
  <si>
    <t>12</t>
  </si>
  <si>
    <t>764501103</t>
  </si>
  <si>
    <t>Montáž žlabu podokapního půlkulatého - zpětná montáž stávajících žlabů</t>
  </si>
  <si>
    <t>-879002415</t>
  </si>
  <si>
    <t>Montáž žlabu podokapního půlkruhového žlabu</t>
  </si>
  <si>
    <t>13</t>
  </si>
  <si>
    <t>764501108</t>
  </si>
  <si>
    <t>Montáž kotlíku oválného (trychtýřového) pro podokapní žlab - zpětná montáž kotlíku</t>
  </si>
  <si>
    <t>kus</t>
  </si>
  <si>
    <t>997130859</t>
  </si>
  <si>
    <t>Montáž žlabu podokapního půlkruhového kotlíku</t>
  </si>
  <si>
    <t>14</t>
  </si>
  <si>
    <t>764508131</t>
  </si>
  <si>
    <t>Montáž kruhového svodu - zpětná montáž svodu</t>
  </si>
  <si>
    <t>2126892502</t>
  </si>
  <si>
    <t>Montáž svodu kruhového, průměru svodu</t>
  </si>
  <si>
    <t>998764203</t>
  </si>
  <si>
    <t>Přesun hmot procentní pro konstrukce klempířské v objektech v do 24 m</t>
  </si>
  <si>
    <t>%</t>
  </si>
  <si>
    <t>383309572</t>
  </si>
  <si>
    <t>Přesun hmot pro konstrukce klempířské stanovený procentní sazbou (%) z ceny vodorovná dopravní vzdálenost do 50 m v objektech výšky přes 12 do 24 m</t>
  </si>
  <si>
    <t>783</t>
  </si>
  <si>
    <t>Dokončovací práce - nátěry</t>
  </si>
  <si>
    <t>783401313</t>
  </si>
  <si>
    <t>Odmaštění klempířských konstrukcí ředidlovým odmašťovačem před provedením nátěru</t>
  </si>
  <si>
    <t>-1652858745</t>
  </si>
  <si>
    <t>Příprava podkladu klempířských konstrukcí před provedením nátěru odmaštěním odmašťovačem ředidlovým</t>
  </si>
  <si>
    <t>parapety</t>
  </si>
  <si>
    <t>(0,95+0,2)*10*0,3</t>
  </si>
  <si>
    <t>(0,95+0,2)*30*0,3</t>
  </si>
  <si>
    <t>(2*3,14*0,45/2)*4*0,3</t>
  </si>
  <si>
    <t>římsy</t>
  </si>
  <si>
    <t>(0,78+10,09+14,48+9,81)*0,3</t>
  </si>
  <si>
    <t>odpočet oplechování parapetů</t>
  </si>
  <si>
    <t>-(3+4+3)*1,15*0,3</t>
  </si>
  <si>
    <t>17</t>
  </si>
  <si>
    <t>783406809</t>
  </si>
  <si>
    <t>Odstranění nátěrů z klempířských konstrukcí okartáčováním</t>
  </si>
  <si>
    <t>1126616022</t>
  </si>
  <si>
    <t>18</t>
  </si>
  <si>
    <t>783414203</t>
  </si>
  <si>
    <t>Základní antikorozní jednonásobný syntetický samozákladující nátěr klempířských konstrukcí</t>
  </si>
  <si>
    <t>1658692181</t>
  </si>
  <si>
    <t>Základní antikorozní nátěr klempířských konstrukcí jednonásobný syntetický samozákladující</t>
  </si>
  <si>
    <t>19</t>
  </si>
  <si>
    <t>783415101</t>
  </si>
  <si>
    <t>Mezinátěr syntetický jednonásobný mezinátěr klempířských konstrukcí</t>
  </si>
  <si>
    <t>-245515073</t>
  </si>
  <si>
    <t>Mezinátěr klempířských konstrukcí jednonásobný syntetický standardní</t>
  </si>
  <si>
    <t>20</t>
  </si>
  <si>
    <t>783417101</t>
  </si>
  <si>
    <t>Krycí jednonásobný syntetický nátěr klempířských konstrukcí</t>
  </si>
  <si>
    <t>-536412994</t>
  </si>
  <si>
    <t>Krycí nátěr (email) klempířských konstrukcí jednonásobný syntetický standardní</t>
  </si>
  <si>
    <t>783801503</t>
  </si>
  <si>
    <t>Omytí omítek tlakovou vodou před provedením nátěru</t>
  </si>
  <si>
    <t>-1461708965</t>
  </si>
  <si>
    <t>Příprava podkladu omítek před provedením nátěru omytí tlakovou vodou</t>
  </si>
  <si>
    <t>22</t>
  </si>
  <si>
    <t>783823163</t>
  </si>
  <si>
    <t>Penetrační silikátový nátěr omítek stupně členitosti 3</t>
  </si>
  <si>
    <t>-1067602156</t>
  </si>
  <si>
    <t>Penetrační nátěr omítek hladkých omítek hladkých, zrnitých tenkovrstvých nebo štukových stupně členitosti 3 silikátový</t>
  </si>
  <si>
    <t>23</t>
  </si>
  <si>
    <t>783827443</t>
  </si>
  <si>
    <t>Krycí dvojnásobný silikátový nátěr omítek stupně členitosti 3</t>
  </si>
  <si>
    <t>481035771</t>
  </si>
  <si>
    <t>Krycí (ochranný ) nátěr omítek dvojnásobný hladkých omítek hladkých, zrnitých tenkovrstvých nebo štukových stupně členitosti 3 silikátový</t>
  </si>
  <si>
    <t>VRN</t>
  </si>
  <si>
    <t>Vedlejší rozpočtové náklady</t>
  </si>
  <si>
    <t>VRN3</t>
  </si>
  <si>
    <t>Zařízení staveniště</t>
  </si>
  <si>
    <t>24</t>
  </si>
  <si>
    <t>030001000</t>
  </si>
  <si>
    <t>Kč</t>
  </si>
  <si>
    <t>1024</t>
  </si>
  <si>
    <t>-307157549</t>
  </si>
  <si>
    <t>Základní rozdělení průvodních činností a nákladů zařízení staveniště</t>
  </si>
  <si>
    <t>VRN7</t>
  </si>
  <si>
    <t>Provozní vlivy</t>
  </si>
  <si>
    <t>25</t>
  </si>
  <si>
    <t>070001000</t>
  </si>
  <si>
    <t>1111655002</t>
  </si>
  <si>
    <t>Základní rozdělení průvodních činností a nákladů provozní vlivy</t>
  </si>
  <si>
    <t>VRN9</t>
  </si>
  <si>
    <t>Ostatní náklady</t>
  </si>
  <si>
    <t>26</t>
  </si>
  <si>
    <t>090001001</t>
  </si>
  <si>
    <t>Realizace dopravně inženýrských opatření (DIO), vydání dopravně inženýrského rozhodnutí (DIR)</t>
  </si>
  <si>
    <t>2012742205</t>
  </si>
  <si>
    <t>Základní rozdělení průvodních činností a nákladů ostatní náklady</t>
  </si>
  <si>
    <t>02 - SO 02 - Objekt B</t>
  </si>
  <si>
    <t>1266979643</t>
  </si>
  <si>
    <t>Oprava vápenné omítky vnějších ploch stupně členitosti 3 štukové, v rozsahu opravované plochy do 10%</t>
  </si>
  <si>
    <t>B1</t>
  </si>
  <si>
    <t>(15,16+1,75)*6,4</t>
  </si>
  <si>
    <t>B2</t>
  </si>
  <si>
    <t>11,3*6,2</t>
  </si>
  <si>
    <t>B3</t>
  </si>
  <si>
    <t>(6,35+10,26)*6,0</t>
  </si>
  <si>
    <t>pohled SV</t>
  </si>
  <si>
    <t>(18,15+0,2*2)*6,4</t>
  </si>
  <si>
    <t>pohled J</t>
  </si>
  <si>
    <t>9,86*6,8</t>
  </si>
  <si>
    <t>9,19*6,6</t>
  </si>
  <si>
    <t>odpočet otvorů</t>
  </si>
  <si>
    <t>-0,95*1,5*4</t>
  </si>
  <si>
    <t>-1,25*1,5*2</t>
  </si>
  <si>
    <t>-1,25*1,6*5</t>
  </si>
  <si>
    <t>-0,5*0,5*4</t>
  </si>
  <si>
    <t>-0,9*1,5*1</t>
  </si>
  <si>
    <t>-1,0*1,5*4</t>
  </si>
  <si>
    <t>-1,0*1,0*2</t>
  </si>
  <si>
    <t>-1,0*1,9*2</t>
  </si>
  <si>
    <t>-1,0*1,0*1</t>
  </si>
  <si>
    <t>-2,35*3,0 "vstup</t>
  </si>
  <si>
    <t>-1,0*1,9*7</t>
  </si>
  <si>
    <t>-0,9*1,5*5</t>
  </si>
  <si>
    <t>-0,9*1,4*2</t>
  </si>
  <si>
    <t>-0,9*1,6*3</t>
  </si>
  <si>
    <t>-0,85*1,5*3</t>
  </si>
  <si>
    <t>-1,08*2,15*1 "dveře</t>
  </si>
  <si>
    <t>-1,18*2,15*1 "dveře</t>
  </si>
  <si>
    <t>-0,9*1,6*5</t>
  </si>
  <si>
    <t>přípočet ostění otvorů</t>
  </si>
  <si>
    <t>(0,95+1,5*2)*4*0,2</t>
  </si>
  <si>
    <t>(1,25+1,5*2)*2*0,2</t>
  </si>
  <si>
    <t>(1,25+1,6*2)*5*0,2</t>
  </si>
  <si>
    <t>(0,5+0,5*2)*4*0,2</t>
  </si>
  <si>
    <t>(0,9+1,5*2)*1*0,2</t>
  </si>
  <si>
    <t>(1,0+1,5*2)*4*0,2</t>
  </si>
  <si>
    <t>(1,0+1,0*2)*2*0,2</t>
  </si>
  <si>
    <t>(1,0+1,9*2)*2*0,2</t>
  </si>
  <si>
    <t>(1,0+1,0*2)*1*0,2</t>
  </si>
  <si>
    <t>(2,35+3,0*2)*1*0,9 "vstup</t>
  </si>
  <si>
    <t>(1,0+1,9*2)*7*0,2</t>
  </si>
  <si>
    <t>(0,9+1,5*2)*5*0,2</t>
  </si>
  <si>
    <t>(0,9+1,4*2)*2*0,2</t>
  </si>
  <si>
    <t>(0,9+1,6*2)*3*0,2</t>
  </si>
  <si>
    <t>(0,85+1,5*2)*3*0,2</t>
  </si>
  <si>
    <t>(1,08+2,15*2)*1*0,2 "dveře</t>
  </si>
  <si>
    <t>(1,18+2,15*2)*1*0,2 "dveře</t>
  </si>
  <si>
    <t>(0,9+1,6*2)*5*0,2</t>
  </si>
  <si>
    <t>korunní římsa, římsa stěnová</t>
  </si>
  <si>
    <t>(6,35+10,26+18,15)*0,5</t>
  </si>
  <si>
    <t>-1130607159</t>
  </si>
  <si>
    <t>0,95*1,5*4</t>
  </si>
  <si>
    <t>1,25*1,5*2</t>
  </si>
  <si>
    <t>1,25*1,6*5</t>
  </si>
  <si>
    <t>0,5*0,5*4</t>
  </si>
  <si>
    <t>0,9*1,5*1</t>
  </si>
  <si>
    <t>1,0*1,5*4</t>
  </si>
  <si>
    <t>1,0*1,0*2</t>
  </si>
  <si>
    <t>1,0*1,9*2</t>
  </si>
  <si>
    <t>1,0*1,0*1</t>
  </si>
  <si>
    <t>2,35*3,0 "vstup</t>
  </si>
  <si>
    <t>1,0*1,9*7</t>
  </si>
  <si>
    <t>0,9*1,5*5</t>
  </si>
  <si>
    <t>0,9*1,4*2</t>
  </si>
  <si>
    <t>0,9*1,6*3</t>
  </si>
  <si>
    <t>0,85*1,5*3</t>
  </si>
  <si>
    <t>1,08*2,15*1 "dveře</t>
  </si>
  <si>
    <t>1,18*2,15*1 "dveře</t>
  </si>
  <si>
    <t>0,9*1,6*5</t>
  </si>
  <si>
    <t>-1490342511</t>
  </si>
  <si>
    <t>(15,16+1,5+1,75+1,5)*6,4</t>
  </si>
  <si>
    <t>(10,26+1,5+6,35+1,5)*6,2</t>
  </si>
  <si>
    <t>(18,15+0,2*2+1,5)*6,4</t>
  </si>
  <si>
    <t>-412746517</t>
  </si>
  <si>
    <t>575,088</t>
  </si>
  <si>
    <t>476358344</t>
  </si>
  <si>
    <t>997013152</t>
  </si>
  <si>
    <t>Vnitrostaveništní doprava suti a vybouraných hmot pro budovy v do 9 m s omezením mechanizace</t>
  </si>
  <si>
    <t>-336889786</t>
  </si>
  <si>
    <t>Vnitrostaveništní doprava suti a vybouraných hmot vodorovně do 50 m svisle s omezením mechanizace pro budovy a haly výšky přes 6 do 9 m</t>
  </si>
  <si>
    <t>-2033807093</t>
  </si>
  <si>
    <t>-1149652714</t>
  </si>
  <si>
    <t>998011002</t>
  </si>
  <si>
    <t>Přesun hmot pro budovy zděné v do 12 m</t>
  </si>
  <si>
    <t>2104386212</t>
  </si>
  <si>
    <t>Přesun hmot pro budovy občanské výstavby, bydlení, výrobu a služby s nosnou svislou konstrukcí zděnou z cihel, tvárnic nebo kamene vodorovná dopravní vzdálenost do 100 m pro budovy výšky přes 6 do 12 m</t>
  </si>
  <si>
    <t>1750791877</t>
  </si>
  <si>
    <t>15,16+1,75+11,3+6,35+10,26</t>
  </si>
  <si>
    <t>9,86+9,19</t>
  </si>
  <si>
    <t>18,15</t>
  </si>
  <si>
    <t>264916736</t>
  </si>
  <si>
    <t>stávající svody</t>
  </si>
  <si>
    <t>B1, B2, B3</t>
  </si>
  <si>
    <t>7,0*5</t>
  </si>
  <si>
    <t>499574476</t>
  </si>
  <si>
    <t>-1883606821</t>
  </si>
  <si>
    <t>-1168754104</t>
  </si>
  <si>
    <t>998764202</t>
  </si>
  <si>
    <t>Přesun hmot procentní pro konstrukce klempířské v objektech v do 12 m</t>
  </si>
  <si>
    <t>-1382308075</t>
  </si>
  <si>
    <t>Přesun hmot pro konstrukce klempířské stanovený procentní sazbou (%) z ceny vodorovná dopravní vzdálenost do 50 m v objektech výšky přes 6 do 12 m</t>
  </si>
  <si>
    <t>-1029072289</t>
  </si>
  <si>
    <t>objekt B</t>
  </si>
  <si>
    <t>(0,95+0,2)*4*0,3</t>
  </si>
  <si>
    <t>(1,25+0,2)*2*0,3</t>
  </si>
  <si>
    <t>(1,25+0,2)*5*0,3</t>
  </si>
  <si>
    <t>(0,5+0,2)*4*0,3</t>
  </si>
  <si>
    <t>(0,9+0,2)*1*0,3</t>
  </si>
  <si>
    <t>(1,0+0,2)*4*0,3</t>
  </si>
  <si>
    <t>(1,0+0,2)*2*0,3</t>
  </si>
  <si>
    <t>(1,0+0,2)*1*0,3</t>
  </si>
  <si>
    <t>(1,0+0,2)*7*0,3</t>
  </si>
  <si>
    <t>(0,9+0,2)*5</t>
  </si>
  <si>
    <t>(0,9+0,2)*2</t>
  </si>
  <si>
    <t>(0,9+0,2)*3</t>
  </si>
  <si>
    <t>(0,85+0,2)*3</t>
  </si>
  <si>
    <t>(6,35+10,26+18,15+0,2*2)*0,3</t>
  </si>
  <si>
    <t>1847117677</t>
  </si>
  <si>
    <t>-687360809</t>
  </si>
  <si>
    <t>-11261769</t>
  </si>
  <si>
    <t>-816438831</t>
  </si>
  <si>
    <t>-677912868</t>
  </si>
  <si>
    <t>přípočet stění otvorů</t>
  </si>
  <si>
    <t>1990608036</t>
  </si>
  <si>
    <t>-335984938</t>
  </si>
  <si>
    <t>459806861</t>
  </si>
  <si>
    <t>1556991380</t>
  </si>
  <si>
    <t>748799586</t>
  </si>
  <si>
    <t>03 - SO 03 - Objekt C</t>
  </si>
  <si>
    <t>-409356518</t>
  </si>
  <si>
    <t>pohled V</t>
  </si>
  <si>
    <t>objekt C2</t>
  </si>
  <si>
    <t>17,9*2,15</t>
  </si>
  <si>
    <t>objekt C1</t>
  </si>
  <si>
    <t>13,12*7,5</t>
  </si>
  <si>
    <t>odpočet průchod</t>
  </si>
  <si>
    <t>-2,47*3,2</t>
  </si>
  <si>
    <t>5,3*2,9</t>
  </si>
  <si>
    <t>4,98*6,7</t>
  </si>
  <si>
    <t>1,8/2,0/2</t>
  </si>
  <si>
    <t>pohled Z</t>
  </si>
  <si>
    <t>(6,21+4,28+10,73)*7,0</t>
  </si>
  <si>
    <t>(18,48+0,5)*6,62</t>
  </si>
  <si>
    <t>průchod</t>
  </si>
  <si>
    <t>(3,2*2+2,47)*9,12</t>
  </si>
  <si>
    <t>korunní  a stěnová římsa C1</t>
  </si>
  <si>
    <t>(13,12+6,5)*0,5</t>
  </si>
  <si>
    <t>-0,95*1,7*3</t>
  </si>
  <si>
    <t>-0,95*1,65*5</t>
  </si>
  <si>
    <t>-1,0*1,6*2</t>
  </si>
  <si>
    <t>-0,9*2,41 "dveře</t>
  </si>
  <si>
    <t>-0,95*1,65*4</t>
  </si>
  <si>
    <t>-0,55*1,65*2</t>
  </si>
  <si>
    <t>-0,9*0,9*4</t>
  </si>
  <si>
    <t>-0,9*1,35*2</t>
  </si>
  <si>
    <t>-0,9*1,97*4</t>
  </si>
  <si>
    <t>-0,9*1,3*3</t>
  </si>
  <si>
    <t>-0,95*1,75*8</t>
  </si>
  <si>
    <t>-0,55*0,55</t>
  </si>
  <si>
    <t>-0,8*2,01*2 "dveře</t>
  </si>
  <si>
    <t>-1,25*2,01 "dveře</t>
  </si>
  <si>
    <t>(0,95+1,7*2)*3*0,2</t>
  </si>
  <si>
    <t>(0,95+1,65*2)*5*0,2</t>
  </si>
  <si>
    <t>(1,0+1,6*2)*2*0,2</t>
  </si>
  <si>
    <t>(0,9+2,41*2)*0,2 "dveře</t>
  </si>
  <si>
    <t>(0,95+1,65*2)*4*0,2</t>
  </si>
  <si>
    <t>(0,55+1,65*2)*2*0,2</t>
  </si>
  <si>
    <t>(0,9+0,9*2)*4*0,2</t>
  </si>
  <si>
    <t>(0,9+1,35*2)*2*0,2</t>
  </si>
  <si>
    <t>(0,9+1,97*2)*4*0,2</t>
  </si>
  <si>
    <t>(0,9+1,3*2)*3*0,2</t>
  </si>
  <si>
    <t>(0,95+1,75*2)*8*0,2</t>
  </si>
  <si>
    <t>(0,55+0,55*2)*1*0,2</t>
  </si>
  <si>
    <t>(0,8+2,01*2)*2*0,2 "dveře</t>
  </si>
  <si>
    <t>(1,25+2,01*2)*1*0,2 "dveře</t>
  </si>
  <si>
    <t>-916872504</t>
  </si>
  <si>
    <t>0,95*1,7*3</t>
  </si>
  <si>
    <t>0,95*1,65*5</t>
  </si>
  <si>
    <t>1,0*1,6*2</t>
  </si>
  <si>
    <t>0,9*2,41 "dveře</t>
  </si>
  <si>
    <t>0,95*1,65*4</t>
  </si>
  <si>
    <t>0,55*1,65*2</t>
  </si>
  <si>
    <t>0,9*0,9*4</t>
  </si>
  <si>
    <t>0,9*1,35*2</t>
  </si>
  <si>
    <t>0,9*1,97*4</t>
  </si>
  <si>
    <t>0,9*1,3*3</t>
  </si>
  <si>
    <t>0,95*1,75*8</t>
  </si>
  <si>
    <t>0,55*0,55</t>
  </si>
  <si>
    <t>0,8*2,01*2 "dveře</t>
  </si>
  <si>
    <t>1,25*2,01 "dveře</t>
  </si>
  <si>
    <t>993030830</t>
  </si>
  <si>
    <t>17,9*6,6</t>
  </si>
  <si>
    <t>(5,8+1,5)*8,0</t>
  </si>
  <si>
    <t>(13,12+1,5)*6,7</t>
  </si>
  <si>
    <t>(9,0+1,5)*6,7</t>
  </si>
  <si>
    <t>(4,98+3,0)*6,7</t>
  </si>
  <si>
    <t>(10,73+6,21+4,28)*7,0</t>
  </si>
  <si>
    <t>(0,5+18,48+1,5)*6,7</t>
  </si>
  <si>
    <t>-655733312</t>
  </si>
  <si>
    <t>949101111</t>
  </si>
  <si>
    <t>Lešení pomocné pro objekty pozemních staveb s lešeňovou podlahou v do 1,9 m zatížení do 150 kg/m2</t>
  </si>
  <si>
    <t>-1667948443</t>
  </si>
  <si>
    <t>Lešení pomocné pracovní pro objekty pozemních staveb pro zatížení do 150 kg/m2, o výšce lešeňové podlahy do 1,9 m</t>
  </si>
  <si>
    <t>9,12*2,47</t>
  </si>
  <si>
    <t>2142562971</t>
  </si>
  <si>
    <t>-1911722504</t>
  </si>
  <si>
    <t>1640473166</t>
  </si>
  <si>
    <t>473021066</t>
  </si>
  <si>
    <t>541106344</t>
  </si>
  <si>
    <t>764002851</t>
  </si>
  <si>
    <t>Demontáž oplechování parapetů do suti</t>
  </si>
  <si>
    <t>-616786992</t>
  </si>
  <si>
    <t>Demontáž klempířských konstrukcí oplechování parapetů do suti</t>
  </si>
  <si>
    <t>(0,95+0,2)*3</t>
  </si>
  <si>
    <t>(0,95+0,2)*5</t>
  </si>
  <si>
    <t>(1,0+0,2)*2</t>
  </si>
  <si>
    <t>(0,95+0,2)*4</t>
  </si>
  <si>
    <t>(0,55+0,2)*2</t>
  </si>
  <si>
    <t>(0,9+0,2)*4</t>
  </si>
  <si>
    <t>(0,95+0,2)*8</t>
  </si>
  <si>
    <t>(0,55+0,2)*1</t>
  </si>
  <si>
    <t>764002861</t>
  </si>
  <si>
    <t>Demontáž oplechování říms a ozdobných prvků do suti</t>
  </si>
  <si>
    <t>35207827</t>
  </si>
  <si>
    <t>Demontáž klempířských konstrukcí oplechování říms do suti</t>
  </si>
  <si>
    <t>stěnová římsa C1</t>
  </si>
  <si>
    <t>13,12</t>
  </si>
  <si>
    <t>-63351968</t>
  </si>
  <si>
    <t>6,8</t>
  </si>
  <si>
    <t>18,48+0,5+6,21+4,28+10,73</t>
  </si>
  <si>
    <t>-1068370920</t>
  </si>
  <si>
    <t>objekty C1, C2</t>
  </si>
  <si>
    <t>7,0*4</t>
  </si>
  <si>
    <t>-1868319940</t>
  </si>
  <si>
    <t>-528964763</t>
  </si>
  <si>
    <t>1591146829</t>
  </si>
  <si>
    <t>189423611</t>
  </si>
  <si>
    <t>-220645936</t>
  </si>
  <si>
    <t>objekt C</t>
  </si>
  <si>
    <t>(0,95+0,2)*3*0,3</t>
  </si>
  <si>
    <t>(0,95+0,2)*5*0,3</t>
  </si>
  <si>
    <t>(0,55+0,2)*2*0,3</t>
  </si>
  <si>
    <t>(0,9+0,2)*4*0,3</t>
  </si>
  <si>
    <t>(0,9+0,2)*2*0,3</t>
  </si>
  <si>
    <t>(0,9+0,2)*3*0,3</t>
  </si>
  <si>
    <t>(0,95+0,2)*8*0,3</t>
  </si>
  <si>
    <t>(0,55+0,2)*1*0,3</t>
  </si>
  <si>
    <t>13,12*03</t>
  </si>
  <si>
    <t>686032830</t>
  </si>
  <si>
    <t>3468878</t>
  </si>
  <si>
    <t>-630274193</t>
  </si>
  <si>
    <t>-411760530</t>
  </si>
  <si>
    <t>783801503.1</t>
  </si>
  <si>
    <t>Omytí omítek tlakovou vodou před provedením nátěru - omítka</t>
  </si>
  <si>
    <t>-959022198</t>
  </si>
  <si>
    <t>783801503.2</t>
  </si>
  <si>
    <t>Omytí omítek tlakovou vodou před provedením nátěru - režné zdivo</t>
  </si>
  <si>
    <t>1445240056</t>
  </si>
  <si>
    <t>17,9*4,45</t>
  </si>
  <si>
    <t>5,8*9,0</t>
  </si>
  <si>
    <t>6,3*4,45</t>
  </si>
  <si>
    <t>2,15*1,2</t>
  </si>
  <si>
    <t>783823163.1</t>
  </si>
  <si>
    <t>Penetrační silikátový nátěr omítek stupně členitosti 3 - omítka</t>
  </si>
  <si>
    <t>1609991308</t>
  </si>
  <si>
    <t>omítka C1, C2</t>
  </si>
  <si>
    <t>508,042</t>
  </si>
  <si>
    <t>27</t>
  </si>
  <si>
    <t>783823163.2</t>
  </si>
  <si>
    <t>Penetrační silikátový nátěr omítek stupně členitosti 3 - režné zdivo</t>
  </si>
  <si>
    <t>1993777507</t>
  </si>
  <si>
    <t>režné zdiov C1, C2</t>
  </si>
  <si>
    <t>162,47</t>
  </si>
  <si>
    <t>28</t>
  </si>
  <si>
    <t>-449170335</t>
  </si>
  <si>
    <t>29</t>
  </si>
  <si>
    <t>2073344235</t>
  </si>
  <si>
    <t>30</t>
  </si>
  <si>
    <t>-884449749</t>
  </si>
  <si>
    <t>31</t>
  </si>
  <si>
    <t>-2027362398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</si>
  <si>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</si>
  <si>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</si>
  <si>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</si>
  <si>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</si>
  <si>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</si>
  <si>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</si>
  <si>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</si>
  <si>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</si>
  <si>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</si>
  <si>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</si>
  <si>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</si>
  <si>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</si>
  <si>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</si>
  <si>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</si>
  <si>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</si>
  <si>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</si>
  <si>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</si>
  <si>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</si>
  <si>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</si>
  <si>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</si>
  <si>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</si>
  <si>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</si>
  <si>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</si>
  <si>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</si>
  <si>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</si>
  <si>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</si>
  <si>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</si>
  <si>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</si>
  <si>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</si>
  <si>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</si>
  <si>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</si>
  <si>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</si>
  <si>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</si>
  <si>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</si>
  <si>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</si>
  <si>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</si>
  <si>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</si>
  <si>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</si>
  <si>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</si>
  <si>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</si>
  <si>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</si>
  <si>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</si>
  <si>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</si>
  <si>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</si>
  <si>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</si>
  <si>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</si>
  <si>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</si>
  <si>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</si>
  <si>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</si>
  <si>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</si>
  <si>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</si>
  <si>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</si>
  <si>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</si>
  <si>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</si>
  <si>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</si>
  <si>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</si>
  <si>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</si>
  <si>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</si>
  <si>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</si>
  <si>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</si>
  <si>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</si>
  <si>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</si>
  <si>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</si>
  <si>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</si>
  <si>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</si>
  <si>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</si>
  <si>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</si>
  <si>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</si>
  <si>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</si>
  <si>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</si>
  <si>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</si>
  <si>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</si>
  <si>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</si>
  <si>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</si>
  <si>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</si>
  <si>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</si>
  <si>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</si>
  <si>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</si>
  <si>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</si>
  <si>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</si>
  <si>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</si>
  <si>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</si>
  <si>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</si>
  <si>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</si>
  <si>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</si>
  <si>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</si>
  <si>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</si>
  <si>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</si>
  <si>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</si>
  <si>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</si>
  <si>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</si>
  <si>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</si>
  <si>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</si>
  <si>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</si>
  <si>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</si>
  <si>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</si>
  <si>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</si>
  <si>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</si>
  <si>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</si>
  <si>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</si>
  <si>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</si>
  <si>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</si>
  <si>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</si>
  <si>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</si>
  <si>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</si>
  <si>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</si>
  <si>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</si>
  <si>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</si>
  <si>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</si>
  <si>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</si>
  <si>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</si>
  <si>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</si>
  <si>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</si>
  <si>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</si>
  <si>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</si>
  <si>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</si>
  <si>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</si>
  <si>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</si>
  <si>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</si>
  <si>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</si>
  <si>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</si>
  <si>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</si>
  <si>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</si>
  <si>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</si>
  <si>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</si>
  <si>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</si>
  <si>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</si>
  <si>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</si>
  <si>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</si>
  <si>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</si>
  <si>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</si>
  <si>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</si>
  <si>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</si>
  <si>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</si>
  <si>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</si>
  <si>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</si>
  <si>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</si>
  <si>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</si>
  <si>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</si>
  <si>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</si>
  <si>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</si>
  <si>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</si>
  <si>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</si>
  <si>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</si>
  <si>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</si>
  <si>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</si>
  <si>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</si>
  <si>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</si>
  <si>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</si>
  <si>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</si>
  <si>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</si>
  <si>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</si>
  <si>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</si>
  <si>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</si>
  <si>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</si>
  <si>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</si>
  <si>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</si>
  <si>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</si>
  <si>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</si>
  <si>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</si>
  <si>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</si>
  <si>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</si>
  <si>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</si>
  <si>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</si>
  <si>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</si>
  <si>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</si>
  <si>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</si>
  <si>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</si>
  <si>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</si>
  <si>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</si>
  <si>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</si>
  <si>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</si>
  <si>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</si>
  <si>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</si>
  <si>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</si>
  <si>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</si>
  <si>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</si>
  <si>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Pole IČ a DIČ v sestavě Rekapitulace stavby - zde účastník vyplní svoje IČ a DIČ</t>
  </si>
  <si>
    <t>Datum v sestavě Rekapitulace stavby - zde účastník vyplní datum vytvoření nabídky</t>
  </si>
  <si>
    <t xml:space="preserve">Účastník je pro podání nabídky povinen vyplnit žlutě podbarvená pole: </t>
  </si>
  <si>
    <t>Účastník je v tomto případě povinen vyplnit všechna pole J.materiál a pole J.montáž nenulovými kladnými číslicemi. V případech, kdy položka</t>
  </si>
  <si>
    <t xml:space="preserve">Pole Uchazeč v sestavě Rekapitulace stavby - zde účastník vyplní svůj název (název subjektu)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</si>
</sst>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tabSelected="1" workbookViewId="0">
      <pane ySplit="1" topLeftCell="A2" activePane="bottomLeft" state="frozen"/>
      <selection pane="bottomLeft" activeCell="BE35" sqref="BE3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5" t="s">
        <v>16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29"/>
      <c r="AQ5" s="31"/>
      <c r="BE5" s="37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7" t="s">
        <v>19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29"/>
      <c r="AQ6" s="31"/>
      <c r="BE6" s="374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74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74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4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74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74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4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74"/>
      <c r="BS13" s="24" t="s">
        <v>8</v>
      </c>
    </row>
    <row r="14" spans="1:74" ht="15">
      <c r="B14" s="28"/>
      <c r="C14" s="29"/>
      <c r="D14" s="29"/>
      <c r="E14" s="378" t="s">
        <v>32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74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4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74"/>
      <c r="BS16" s="24" t="s">
        <v>6</v>
      </c>
    </row>
    <row r="17" spans="2:71" ht="18.399999999999999" customHeight="1">
      <c r="B17" s="28"/>
      <c r="C17" s="29"/>
      <c r="D17" s="29"/>
      <c r="E17" s="35" t="s">
        <v>29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74"/>
      <c r="BS17" s="24" t="s">
        <v>34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4"/>
      <c r="BS18" s="24" t="s">
        <v>8</v>
      </c>
    </row>
    <row r="19" spans="2:71" ht="14.45" customHeight="1">
      <c r="B19" s="28"/>
      <c r="C19" s="29"/>
      <c r="D19" s="37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4"/>
      <c r="BS19" s="24" t="s">
        <v>8</v>
      </c>
    </row>
    <row r="20" spans="2:71" ht="22.5" customHeight="1">
      <c r="B20" s="28"/>
      <c r="C20" s="29"/>
      <c r="D20" s="29"/>
      <c r="E20" s="380" t="s">
        <v>21</v>
      </c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29"/>
      <c r="AP20" s="29"/>
      <c r="AQ20" s="31"/>
      <c r="BE20" s="37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4"/>
    </row>
    <row r="23" spans="2:71" s="1" customFormat="1" ht="25.9" customHeight="1">
      <c r="B23" s="41"/>
      <c r="C23" s="42"/>
      <c r="D23" s="43" t="s">
        <v>36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1">
        <f>ROUND(AG51,2)</f>
        <v>0</v>
      </c>
      <c r="AL23" s="382"/>
      <c r="AM23" s="382"/>
      <c r="AN23" s="382"/>
      <c r="AO23" s="382"/>
      <c r="AP23" s="42"/>
      <c r="AQ23" s="45"/>
      <c r="BE23" s="37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4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3" t="s">
        <v>37</v>
      </c>
      <c r="M25" s="383"/>
      <c r="N25" s="383"/>
      <c r="O25" s="383"/>
      <c r="P25" s="42"/>
      <c r="Q25" s="42"/>
      <c r="R25" s="42"/>
      <c r="S25" s="42"/>
      <c r="T25" s="42"/>
      <c r="U25" s="42"/>
      <c r="V25" s="42"/>
      <c r="W25" s="383" t="s">
        <v>38</v>
      </c>
      <c r="X25" s="383"/>
      <c r="Y25" s="383"/>
      <c r="Z25" s="383"/>
      <c r="AA25" s="383"/>
      <c r="AB25" s="383"/>
      <c r="AC25" s="383"/>
      <c r="AD25" s="383"/>
      <c r="AE25" s="383"/>
      <c r="AF25" s="42"/>
      <c r="AG25" s="42"/>
      <c r="AH25" s="42"/>
      <c r="AI25" s="42"/>
      <c r="AJ25" s="42"/>
      <c r="AK25" s="383" t="s">
        <v>39</v>
      </c>
      <c r="AL25" s="383"/>
      <c r="AM25" s="383"/>
      <c r="AN25" s="383"/>
      <c r="AO25" s="383"/>
      <c r="AP25" s="42"/>
      <c r="AQ25" s="45"/>
      <c r="BE25" s="374"/>
    </row>
    <row r="26" spans="2:71" s="2" customFormat="1" ht="14.45" customHeight="1">
      <c r="B26" s="47"/>
      <c r="C26" s="48"/>
      <c r="D26" s="49" t="s">
        <v>40</v>
      </c>
      <c r="E26" s="48"/>
      <c r="F26" s="49" t="s">
        <v>41</v>
      </c>
      <c r="G26" s="48"/>
      <c r="H26" s="48"/>
      <c r="I26" s="48"/>
      <c r="J26" s="48"/>
      <c r="K26" s="48"/>
      <c r="L26" s="366">
        <v>0.21</v>
      </c>
      <c r="M26" s="367"/>
      <c r="N26" s="367"/>
      <c r="O26" s="367"/>
      <c r="P26" s="48"/>
      <c r="Q26" s="48"/>
      <c r="R26" s="48"/>
      <c r="S26" s="48"/>
      <c r="T26" s="48"/>
      <c r="U26" s="48"/>
      <c r="V26" s="48"/>
      <c r="W26" s="368">
        <f>ROUND(AZ51,2)</f>
        <v>0</v>
      </c>
      <c r="X26" s="367"/>
      <c r="Y26" s="367"/>
      <c r="Z26" s="367"/>
      <c r="AA26" s="367"/>
      <c r="AB26" s="367"/>
      <c r="AC26" s="367"/>
      <c r="AD26" s="367"/>
      <c r="AE26" s="367"/>
      <c r="AF26" s="48"/>
      <c r="AG26" s="48"/>
      <c r="AH26" s="48"/>
      <c r="AI26" s="48"/>
      <c r="AJ26" s="48"/>
      <c r="AK26" s="368">
        <f>ROUND(AV51,2)</f>
        <v>0</v>
      </c>
      <c r="AL26" s="367"/>
      <c r="AM26" s="367"/>
      <c r="AN26" s="367"/>
      <c r="AO26" s="367"/>
      <c r="AP26" s="48"/>
      <c r="AQ26" s="50"/>
      <c r="BE26" s="374"/>
    </row>
    <row r="27" spans="2:71" s="2" customFormat="1" ht="14.45" customHeight="1">
      <c r="B27" s="47"/>
      <c r="C27" s="48"/>
      <c r="D27" s="48"/>
      <c r="E27" s="48"/>
      <c r="F27" s="49" t="s">
        <v>42</v>
      </c>
      <c r="G27" s="48"/>
      <c r="H27" s="48"/>
      <c r="I27" s="48"/>
      <c r="J27" s="48"/>
      <c r="K27" s="48"/>
      <c r="L27" s="366">
        <v>0.15</v>
      </c>
      <c r="M27" s="367"/>
      <c r="N27" s="367"/>
      <c r="O27" s="367"/>
      <c r="P27" s="48"/>
      <c r="Q27" s="48"/>
      <c r="R27" s="48"/>
      <c r="S27" s="48"/>
      <c r="T27" s="48"/>
      <c r="U27" s="48"/>
      <c r="V27" s="48"/>
      <c r="W27" s="368">
        <f>ROUND(BA51,2)</f>
        <v>0</v>
      </c>
      <c r="X27" s="367"/>
      <c r="Y27" s="367"/>
      <c r="Z27" s="367"/>
      <c r="AA27" s="367"/>
      <c r="AB27" s="367"/>
      <c r="AC27" s="367"/>
      <c r="AD27" s="367"/>
      <c r="AE27" s="367"/>
      <c r="AF27" s="48"/>
      <c r="AG27" s="48"/>
      <c r="AH27" s="48"/>
      <c r="AI27" s="48"/>
      <c r="AJ27" s="48"/>
      <c r="AK27" s="368">
        <f>ROUND(AW51,2)</f>
        <v>0</v>
      </c>
      <c r="AL27" s="367"/>
      <c r="AM27" s="367"/>
      <c r="AN27" s="367"/>
      <c r="AO27" s="367"/>
      <c r="AP27" s="48"/>
      <c r="AQ27" s="50"/>
      <c r="BE27" s="374"/>
    </row>
    <row r="28" spans="2:71" s="2" customFormat="1" ht="14.45" hidden="1" customHeight="1">
      <c r="B28" s="47"/>
      <c r="C28" s="48"/>
      <c r="D28" s="48"/>
      <c r="E28" s="48"/>
      <c r="F28" s="49" t="s">
        <v>43</v>
      </c>
      <c r="G28" s="48"/>
      <c r="H28" s="48"/>
      <c r="I28" s="48"/>
      <c r="J28" s="48"/>
      <c r="K28" s="48"/>
      <c r="L28" s="366">
        <v>0.21</v>
      </c>
      <c r="M28" s="367"/>
      <c r="N28" s="367"/>
      <c r="O28" s="367"/>
      <c r="P28" s="48"/>
      <c r="Q28" s="48"/>
      <c r="R28" s="48"/>
      <c r="S28" s="48"/>
      <c r="T28" s="48"/>
      <c r="U28" s="48"/>
      <c r="V28" s="48"/>
      <c r="W28" s="368">
        <f>ROUND(BB51,2)</f>
        <v>0</v>
      </c>
      <c r="X28" s="367"/>
      <c r="Y28" s="367"/>
      <c r="Z28" s="367"/>
      <c r="AA28" s="367"/>
      <c r="AB28" s="367"/>
      <c r="AC28" s="367"/>
      <c r="AD28" s="367"/>
      <c r="AE28" s="367"/>
      <c r="AF28" s="48"/>
      <c r="AG28" s="48"/>
      <c r="AH28" s="48"/>
      <c r="AI28" s="48"/>
      <c r="AJ28" s="48"/>
      <c r="AK28" s="368">
        <v>0</v>
      </c>
      <c r="AL28" s="367"/>
      <c r="AM28" s="367"/>
      <c r="AN28" s="367"/>
      <c r="AO28" s="367"/>
      <c r="AP28" s="48"/>
      <c r="AQ28" s="50"/>
      <c r="BE28" s="374"/>
    </row>
    <row r="29" spans="2:71" s="2" customFormat="1" ht="14.45" hidden="1" customHeight="1">
      <c r="B29" s="47"/>
      <c r="C29" s="48"/>
      <c r="D29" s="48"/>
      <c r="E29" s="48"/>
      <c r="F29" s="49" t="s">
        <v>44</v>
      </c>
      <c r="G29" s="48"/>
      <c r="H29" s="48"/>
      <c r="I29" s="48"/>
      <c r="J29" s="48"/>
      <c r="K29" s="48"/>
      <c r="L29" s="366">
        <v>0.15</v>
      </c>
      <c r="M29" s="367"/>
      <c r="N29" s="367"/>
      <c r="O29" s="367"/>
      <c r="P29" s="48"/>
      <c r="Q29" s="48"/>
      <c r="R29" s="48"/>
      <c r="S29" s="48"/>
      <c r="T29" s="48"/>
      <c r="U29" s="48"/>
      <c r="V29" s="48"/>
      <c r="W29" s="368">
        <f>ROUND(BC51,2)</f>
        <v>0</v>
      </c>
      <c r="X29" s="367"/>
      <c r="Y29" s="367"/>
      <c r="Z29" s="367"/>
      <c r="AA29" s="367"/>
      <c r="AB29" s="367"/>
      <c r="AC29" s="367"/>
      <c r="AD29" s="367"/>
      <c r="AE29" s="367"/>
      <c r="AF29" s="48"/>
      <c r="AG29" s="48"/>
      <c r="AH29" s="48"/>
      <c r="AI29" s="48"/>
      <c r="AJ29" s="48"/>
      <c r="AK29" s="368">
        <v>0</v>
      </c>
      <c r="AL29" s="367"/>
      <c r="AM29" s="367"/>
      <c r="AN29" s="367"/>
      <c r="AO29" s="367"/>
      <c r="AP29" s="48"/>
      <c r="AQ29" s="50"/>
      <c r="BE29" s="374"/>
    </row>
    <row r="30" spans="2:71" s="2" customFormat="1" ht="14.45" hidden="1" customHeight="1">
      <c r="B30" s="47"/>
      <c r="C30" s="48"/>
      <c r="D30" s="48"/>
      <c r="E30" s="48"/>
      <c r="F30" s="49" t="s">
        <v>45</v>
      </c>
      <c r="G30" s="48"/>
      <c r="H30" s="48"/>
      <c r="I30" s="48"/>
      <c r="J30" s="48"/>
      <c r="K30" s="48"/>
      <c r="L30" s="366">
        <v>0</v>
      </c>
      <c r="M30" s="367"/>
      <c r="N30" s="367"/>
      <c r="O30" s="367"/>
      <c r="P30" s="48"/>
      <c r="Q30" s="48"/>
      <c r="R30" s="48"/>
      <c r="S30" s="48"/>
      <c r="T30" s="48"/>
      <c r="U30" s="48"/>
      <c r="V30" s="48"/>
      <c r="W30" s="368">
        <f>ROUND(BD51,2)</f>
        <v>0</v>
      </c>
      <c r="X30" s="367"/>
      <c r="Y30" s="367"/>
      <c r="Z30" s="367"/>
      <c r="AA30" s="367"/>
      <c r="AB30" s="367"/>
      <c r="AC30" s="367"/>
      <c r="AD30" s="367"/>
      <c r="AE30" s="367"/>
      <c r="AF30" s="48"/>
      <c r="AG30" s="48"/>
      <c r="AH30" s="48"/>
      <c r="AI30" s="48"/>
      <c r="AJ30" s="48"/>
      <c r="AK30" s="368">
        <v>0</v>
      </c>
      <c r="AL30" s="367"/>
      <c r="AM30" s="367"/>
      <c r="AN30" s="367"/>
      <c r="AO30" s="367"/>
      <c r="AP30" s="48"/>
      <c r="AQ30" s="50"/>
      <c r="BE30" s="37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4"/>
    </row>
    <row r="32" spans="2:71" s="1" customFormat="1" ht="25.9" customHeight="1">
      <c r="B32" s="41"/>
      <c r="C32" s="51"/>
      <c r="D32" s="52" t="s">
        <v>46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47</v>
      </c>
      <c r="U32" s="53"/>
      <c r="V32" s="53"/>
      <c r="W32" s="53"/>
      <c r="X32" s="369" t="s">
        <v>48</v>
      </c>
      <c r="Y32" s="370"/>
      <c r="Z32" s="370"/>
      <c r="AA32" s="370"/>
      <c r="AB32" s="370"/>
      <c r="AC32" s="53"/>
      <c r="AD32" s="53"/>
      <c r="AE32" s="53"/>
      <c r="AF32" s="53"/>
      <c r="AG32" s="53"/>
      <c r="AH32" s="53"/>
      <c r="AI32" s="53"/>
      <c r="AJ32" s="53"/>
      <c r="AK32" s="371">
        <f>SUM(AK23:AK30)</f>
        <v>0</v>
      </c>
      <c r="AL32" s="370"/>
      <c r="AM32" s="370"/>
      <c r="AN32" s="370"/>
      <c r="AO32" s="372"/>
      <c r="AP32" s="51"/>
      <c r="AQ32" s="55"/>
      <c r="BE32" s="37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49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170315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2" t="str">
        <f>K6</f>
        <v>Oprava fasády Česká Lípa - Richterhof č.p.64</v>
      </c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Česlá Lípa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4" t="str">
        <f>IF(AN8= "","",AN8)</f>
        <v>17. 4. 2017</v>
      </c>
      <c r="AN44" s="35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55" t="str">
        <f>IF(E17="","",E17)</f>
        <v xml:space="preserve"> </v>
      </c>
      <c r="AN46" s="355"/>
      <c r="AO46" s="355"/>
      <c r="AP46" s="355"/>
      <c r="AQ46" s="63"/>
      <c r="AR46" s="61"/>
      <c r="AS46" s="356" t="s">
        <v>50</v>
      </c>
      <c r="AT46" s="35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58"/>
      <c r="AT47" s="35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0"/>
      <c r="AT48" s="36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2" t="s">
        <v>51</v>
      </c>
      <c r="D49" s="363"/>
      <c r="E49" s="363"/>
      <c r="F49" s="363"/>
      <c r="G49" s="363"/>
      <c r="H49" s="79"/>
      <c r="I49" s="364" t="s">
        <v>52</v>
      </c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5" t="s">
        <v>53</v>
      </c>
      <c r="AH49" s="363"/>
      <c r="AI49" s="363"/>
      <c r="AJ49" s="363"/>
      <c r="AK49" s="363"/>
      <c r="AL49" s="363"/>
      <c r="AM49" s="363"/>
      <c r="AN49" s="364" t="s">
        <v>54</v>
      </c>
      <c r="AO49" s="363"/>
      <c r="AP49" s="363"/>
      <c r="AQ49" s="80" t="s">
        <v>55</v>
      </c>
      <c r="AR49" s="61"/>
      <c r="AS49" s="81" t="s">
        <v>56</v>
      </c>
      <c r="AT49" s="82" t="s">
        <v>57</v>
      </c>
      <c r="AU49" s="82" t="s">
        <v>58</v>
      </c>
      <c r="AV49" s="82" t="s">
        <v>59</v>
      </c>
      <c r="AW49" s="82" t="s">
        <v>60</v>
      </c>
      <c r="AX49" s="82" t="s">
        <v>61</v>
      </c>
      <c r="AY49" s="82" t="s">
        <v>62</v>
      </c>
      <c r="AZ49" s="82" t="s">
        <v>63</v>
      </c>
      <c r="BA49" s="82" t="s">
        <v>64</v>
      </c>
      <c r="BB49" s="82" t="s">
        <v>65</v>
      </c>
      <c r="BC49" s="82" t="s">
        <v>66</v>
      </c>
      <c r="BD49" s="83" t="s">
        <v>67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68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0">
        <f>ROUND(SUM(AG52:AG54),2)</f>
        <v>0</v>
      </c>
      <c r="AH51" s="350"/>
      <c r="AI51" s="350"/>
      <c r="AJ51" s="350"/>
      <c r="AK51" s="350"/>
      <c r="AL51" s="350"/>
      <c r="AM51" s="350"/>
      <c r="AN51" s="351">
        <f>SUM(AG51,AT51)</f>
        <v>0</v>
      </c>
      <c r="AO51" s="351"/>
      <c r="AP51" s="351"/>
      <c r="AQ51" s="89" t="s">
        <v>21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69</v>
      </c>
      <c r="BT51" s="94" t="s">
        <v>70</v>
      </c>
      <c r="BU51" s="95" t="s">
        <v>71</v>
      </c>
      <c r="BV51" s="94" t="s">
        <v>72</v>
      </c>
      <c r="BW51" s="94" t="s">
        <v>7</v>
      </c>
      <c r="BX51" s="94" t="s">
        <v>73</v>
      </c>
      <c r="CL51" s="94" t="s">
        <v>21</v>
      </c>
    </row>
    <row r="52" spans="1:91" s="5" customFormat="1" ht="22.5" customHeight="1">
      <c r="A52" s="96" t="s">
        <v>74</v>
      </c>
      <c r="B52" s="97"/>
      <c r="C52" s="98"/>
      <c r="D52" s="349" t="s">
        <v>75</v>
      </c>
      <c r="E52" s="349"/>
      <c r="F52" s="349"/>
      <c r="G52" s="349"/>
      <c r="H52" s="349"/>
      <c r="I52" s="99"/>
      <c r="J52" s="349" t="s">
        <v>76</v>
      </c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7">
        <f>'01 - SO 01 - Objekt A'!J27</f>
        <v>0</v>
      </c>
      <c r="AH52" s="348"/>
      <c r="AI52" s="348"/>
      <c r="AJ52" s="348"/>
      <c r="AK52" s="348"/>
      <c r="AL52" s="348"/>
      <c r="AM52" s="348"/>
      <c r="AN52" s="347">
        <f>SUM(AG52,AT52)</f>
        <v>0</v>
      </c>
      <c r="AO52" s="348"/>
      <c r="AP52" s="348"/>
      <c r="AQ52" s="100" t="s">
        <v>77</v>
      </c>
      <c r="AR52" s="101"/>
      <c r="AS52" s="102">
        <v>0</v>
      </c>
      <c r="AT52" s="103">
        <f>ROUND(SUM(AV52:AW52),2)</f>
        <v>0</v>
      </c>
      <c r="AU52" s="104">
        <f>'01 - SO 01 - Objekt A'!P88</f>
        <v>0</v>
      </c>
      <c r="AV52" s="103">
        <f>'01 - SO 01 - Objekt A'!J30</f>
        <v>0</v>
      </c>
      <c r="AW52" s="103">
        <f>'01 - SO 01 - Objekt A'!J31</f>
        <v>0</v>
      </c>
      <c r="AX52" s="103">
        <f>'01 - SO 01 - Objekt A'!J32</f>
        <v>0</v>
      </c>
      <c r="AY52" s="103">
        <f>'01 - SO 01 - Objekt A'!J33</f>
        <v>0</v>
      </c>
      <c r="AZ52" s="103">
        <f>'01 - SO 01 - Objekt A'!F30</f>
        <v>0</v>
      </c>
      <c r="BA52" s="103">
        <f>'01 - SO 01 - Objekt A'!F31</f>
        <v>0</v>
      </c>
      <c r="BB52" s="103">
        <f>'01 - SO 01 - Objekt A'!F32</f>
        <v>0</v>
      </c>
      <c r="BC52" s="103">
        <f>'01 - SO 01 - Objekt A'!F33</f>
        <v>0</v>
      </c>
      <c r="BD52" s="105">
        <f>'01 - SO 01 - Objekt A'!F34</f>
        <v>0</v>
      </c>
      <c r="BT52" s="106" t="s">
        <v>78</v>
      </c>
      <c r="BV52" s="106" t="s">
        <v>72</v>
      </c>
      <c r="BW52" s="106" t="s">
        <v>79</v>
      </c>
      <c r="BX52" s="106" t="s">
        <v>7</v>
      </c>
      <c r="CL52" s="106" t="s">
        <v>21</v>
      </c>
      <c r="CM52" s="106" t="s">
        <v>80</v>
      </c>
    </row>
    <row r="53" spans="1:91" s="5" customFormat="1" ht="22.5" customHeight="1">
      <c r="A53" s="96" t="s">
        <v>74</v>
      </c>
      <c r="B53" s="97"/>
      <c r="C53" s="98"/>
      <c r="D53" s="349" t="s">
        <v>81</v>
      </c>
      <c r="E53" s="349"/>
      <c r="F53" s="349"/>
      <c r="G53" s="349"/>
      <c r="H53" s="349"/>
      <c r="I53" s="99"/>
      <c r="J53" s="349" t="s">
        <v>82</v>
      </c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7">
        <f>'02 - SO 02 - Objekt B'!J27</f>
        <v>0</v>
      </c>
      <c r="AH53" s="348"/>
      <c r="AI53" s="348"/>
      <c r="AJ53" s="348"/>
      <c r="AK53" s="348"/>
      <c r="AL53" s="348"/>
      <c r="AM53" s="348"/>
      <c r="AN53" s="347">
        <f>SUM(AG53,AT53)</f>
        <v>0</v>
      </c>
      <c r="AO53" s="348"/>
      <c r="AP53" s="348"/>
      <c r="AQ53" s="100" t="s">
        <v>77</v>
      </c>
      <c r="AR53" s="101"/>
      <c r="AS53" s="102">
        <v>0</v>
      </c>
      <c r="AT53" s="103">
        <f>ROUND(SUM(AV53:AW53),2)</f>
        <v>0</v>
      </c>
      <c r="AU53" s="104">
        <f>'02 - SO 02 - Objekt B'!P88</f>
        <v>0</v>
      </c>
      <c r="AV53" s="103">
        <f>'02 - SO 02 - Objekt B'!J30</f>
        <v>0</v>
      </c>
      <c r="AW53" s="103">
        <f>'02 - SO 02 - Objekt B'!J31</f>
        <v>0</v>
      </c>
      <c r="AX53" s="103">
        <f>'02 - SO 02 - Objekt B'!J32</f>
        <v>0</v>
      </c>
      <c r="AY53" s="103">
        <f>'02 - SO 02 - Objekt B'!J33</f>
        <v>0</v>
      </c>
      <c r="AZ53" s="103">
        <f>'02 - SO 02 - Objekt B'!F30</f>
        <v>0</v>
      </c>
      <c r="BA53" s="103">
        <f>'02 - SO 02 - Objekt B'!F31</f>
        <v>0</v>
      </c>
      <c r="BB53" s="103">
        <f>'02 - SO 02 - Objekt B'!F32</f>
        <v>0</v>
      </c>
      <c r="BC53" s="103">
        <f>'02 - SO 02 - Objekt B'!F33</f>
        <v>0</v>
      </c>
      <c r="BD53" s="105">
        <f>'02 - SO 02 - Objekt B'!F34</f>
        <v>0</v>
      </c>
      <c r="BT53" s="106" t="s">
        <v>78</v>
      </c>
      <c r="BV53" s="106" t="s">
        <v>72</v>
      </c>
      <c r="BW53" s="106" t="s">
        <v>83</v>
      </c>
      <c r="BX53" s="106" t="s">
        <v>7</v>
      </c>
      <c r="CL53" s="106" t="s">
        <v>21</v>
      </c>
      <c r="CM53" s="106" t="s">
        <v>80</v>
      </c>
    </row>
    <row r="54" spans="1:91" s="5" customFormat="1" ht="22.5" customHeight="1">
      <c r="A54" s="96" t="s">
        <v>74</v>
      </c>
      <c r="B54" s="97"/>
      <c r="C54" s="98"/>
      <c r="D54" s="349" t="s">
        <v>84</v>
      </c>
      <c r="E54" s="349"/>
      <c r="F54" s="349"/>
      <c r="G54" s="349"/>
      <c r="H54" s="349"/>
      <c r="I54" s="99"/>
      <c r="J54" s="349" t="s">
        <v>85</v>
      </c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7">
        <f>'03 - SO 03 - Objekt C'!J27</f>
        <v>0</v>
      </c>
      <c r="AH54" s="348"/>
      <c r="AI54" s="348"/>
      <c r="AJ54" s="348"/>
      <c r="AK54" s="348"/>
      <c r="AL54" s="348"/>
      <c r="AM54" s="348"/>
      <c r="AN54" s="347">
        <f>SUM(AG54,AT54)</f>
        <v>0</v>
      </c>
      <c r="AO54" s="348"/>
      <c r="AP54" s="348"/>
      <c r="AQ54" s="100" t="s">
        <v>77</v>
      </c>
      <c r="AR54" s="101"/>
      <c r="AS54" s="107">
        <v>0</v>
      </c>
      <c r="AT54" s="108">
        <f>ROUND(SUM(AV54:AW54),2)</f>
        <v>0</v>
      </c>
      <c r="AU54" s="109">
        <f>'03 - SO 03 - Objekt C'!P88</f>
        <v>0</v>
      </c>
      <c r="AV54" s="108">
        <f>'03 - SO 03 - Objekt C'!J30</f>
        <v>0</v>
      </c>
      <c r="AW54" s="108">
        <f>'03 - SO 03 - Objekt C'!J31</f>
        <v>0</v>
      </c>
      <c r="AX54" s="108">
        <f>'03 - SO 03 - Objekt C'!J32</f>
        <v>0</v>
      </c>
      <c r="AY54" s="108">
        <f>'03 - SO 03 - Objekt C'!J33</f>
        <v>0</v>
      </c>
      <c r="AZ54" s="108">
        <f>'03 - SO 03 - Objekt C'!F30</f>
        <v>0</v>
      </c>
      <c r="BA54" s="108">
        <f>'03 - SO 03 - Objekt C'!F31</f>
        <v>0</v>
      </c>
      <c r="BB54" s="108">
        <f>'03 - SO 03 - Objekt C'!F32</f>
        <v>0</v>
      </c>
      <c r="BC54" s="108">
        <f>'03 - SO 03 - Objekt C'!F33</f>
        <v>0</v>
      </c>
      <c r="BD54" s="110">
        <f>'03 - SO 03 - Objekt C'!F34</f>
        <v>0</v>
      </c>
      <c r="BT54" s="106" t="s">
        <v>78</v>
      </c>
      <c r="BV54" s="106" t="s">
        <v>72</v>
      </c>
      <c r="BW54" s="106" t="s">
        <v>86</v>
      </c>
      <c r="BX54" s="106" t="s">
        <v>7</v>
      </c>
      <c r="CL54" s="106" t="s">
        <v>21</v>
      </c>
      <c r="CM54" s="106" t="s">
        <v>80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01 - SO 01 - Objekt A'!C2" display="/"/>
    <hyperlink ref="A53" location="'02 - SO 02 - Objekt B'!C2" display="/"/>
    <hyperlink ref="A54" location="'03 - SO 03 - Objekt C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87" t="s">
        <v>88</v>
      </c>
      <c r="H1" s="387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79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88" t="str">
        <f>'Rekapitulace stavby'!K6</f>
        <v>Oprava fasády Česká Lípa - Richterhof č.p.64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94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17. 4. 2017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0" t="s">
        <v>21</v>
      </c>
      <c r="F24" s="380"/>
      <c r="G24" s="380"/>
      <c r="H24" s="38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36</v>
      </c>
      <c r="E27" s="42"/>
      <c r="F27" s="42"/>
      <c r="G27" s="42"/>
      <c r="H27" s="42"/>
      <c r="I27" s="118"/>
      <c r="J27" s="128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38</v>
      </c>
      <c r="G29" s="42"/>
      <c r="H29" s="42"/>
      <c r="I29" s="129" t="s">
        <v>37</v>
      </c>
      <c r="J29" s="46" t="s">
        <v>39</v>
      </c>
      <c r="K29" s="45"/>
    </row>
    <row r="30" spans="2:11" s="1" customFormat="1" ht="14.45" customHeight="1">
      <c r="B30" s="41"/>
      <c r="C30" s="42"/>
      <c r="D30" s="49" t="s">
        <v>40</v>
      </c>
      <c r="E30" s="49" t="s">
        <v>41</v>
      </c>
      <c r="F30" s="130">
        <f>ROUND(SUM(BE88:BE424), 2)</f>
        <v>0</v>
      </c>
      <c r="G30" s="42"/>
      <c r="H30" s="42"/>
      <c r="I30" s="131">
        <v>0.21</v>
      </c>
      <c r="J30" s="130">
        <f>ROUND(ROUND((SUM(BE88:BE424)),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42</v>
      </c>
      <c r="F31" s="130">
        <f>ROUND(SUM(BF88:BF424), 2)</f>
        <v>0</v>
      </c>
      <c r="G31" s="42"/>
      <c r="H31" s="42"/>
      <c r="I31" s="131">
        <v>0.15</v>
      </c>
      <c r="J31" s="130">
        <f>ROUND(ROUND((SUM(BF88:BF424)),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43</v>
      </c>
      <c r="F32" s="130">
        <f>ROUND(SUM(BG88:BG424),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44</v>
      </c>
      <c r="F33" s="130">
        <f>ROUND(SUM(BH88:BH424),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0">
        <f>ROUND(SUM(BI88:BI424),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46</v>
      </c>
      <c r="E36" s="79"/>
      <c r="F36" s="79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88" t="str">
        <f>E7</f>
        <v>Oprava fasády Česká Lípa - Richterhof č.p.64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0" t="str">
        <f>E9</f>
        <v>01 - SO 01 - Objekt A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Česlá Lípa</v>
      </c>
      <c r="G49" s="42"/>
      <c r="H49" s="42"/>
      <c r="I49" s="119" t="s">
        <v>25</v>
      </c>
      <c r="J49" s="120" t="str">
        <f>IF(J12="","",J12)</f>
        <v>17. 4. 2017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96</v>
      </c>
      <c r="D54" s="132"/>
      <c r="E54" s="132"/>
      <c r="F54" s="132"/>
      <c r="G54" s="132"/>
      <c r="H54" s="132"/>
      <c r="I54" s="145"/>
      <c r="J54" s="146" t="s">
        <v>97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98</v>
      </c>
      <c r="D56" s="42"/>
      <c r="E56" s="42"/>
      <c r="F56" s="42"/>
      <c r="G56" s="42"/>
      <c r="H56" s="42"/>
      <c r="I56" s="118"/>
      <c r="J56" s="128">
        <f>J88</f>
        <v>0</v>
      </c>
      <c r="K56" s="45"/>
      <c r="AU56" s="24" t="s">
        <v>99</v>
      </c>
    </row>
    <row r="57" spans="2:47" s="7" customFormat="1" ht="24.95" customHeight="1">
      <c r="B57" s="149"/>
      <c r="C57" s="150"/>
      <c r="D57" s="151" t="s">
        <v>100</v>
      </c>
      <c r="E57" s="152"/>
      <c r="F57" s="152"/>
      <c r="G57" s="152"/>
      <c r="H57" s="152"/>
      <c r="I57" s="153"/>
      <c r="J57" s="154">
        <f>J89</f>
        <v>0</v>
      </c>
      <c r="K57" s="155"/>
    </row>
    <row r="58" spans="2:47" s="8" customFormat="1" ht="19.899999999999999" customHeight="1">
      <c r="B58" s="156"/>
      <c r="C58" s="157"/>
      <c r="D58" s="158" t="s">
        <v>101</v>
      </c>
      <c r="E58" s="159"/>
      <c r="F58" s="159"/>
      <c r="G58" s="159"/>
      <c r="H58" s="159"/>
      <c r="I58" s="160"/>
      <c r="J58" s="161">
        <f>J90</f>
        <v>0</v>
      </c>
      <c r="K58" s="162"/>
    </row>
    <row r="59" spans="2:47" s="8" customFormat="1" ht="19.899999999999999" customHeight="1">
      <c r="B59" s="156"/>
      <c r="C59" s="157"/>
      <c r="D59" s="158" t="s">
        <v>102</v>
      </c>
      <c r="E59" s="159"/>
      <c r="F59" s="159"/>
      <c r="G59" s="159"/>
      <c r="H59" s="159"/>
      <c r="I59" s="160"/>
      <c r="J59" s="161">
        <f>J133</f>
        <v>0</v>
      </c>
      <c r="K59" s="162"/>
    </row>
    <row r="60" spans="2:47" s="8" customFormat="1" ht="19.899999999999999" customHeight="1">
      <c r="B60" s="156"/>
      <c r="C60" s="157"/>
      <c r="D60" s="158" t="s">
        <v>103</v>
      </c>
      <c r="E60" s="159"/>
      <c r="F60" s="159"/>
      <c r="G60" s="159"/>
      <c r="H60" s="159"/>
      <c r="I60" s="160"/>
      <c r="J60" s="161">
        <f>J197</f>
        <v>0</v>
      </c>
      <c r="K60" s="162"/>
    </row>
    <row r="61" spans="2:47" s="8" customFormat="1" ht="19.899999999999999" customHeight="1">
      <c r="B61" s="156"/>
      <c r="C61" s="157"/>
      <c r="D61" s="158" t="s">
        <v>104</v>
      </c>
      <c r="E61" s="159"/>
      <c r="F61" s="159"/>
      <c r="G61" s="159"/>
      <c r="H61" s="159"/>
      <c r="I61" s="160"/>
      <c r="J61" s="161">
        <f>J204</f>
        <v>0</v>
      </c>
      <c r="K61" s="162"/>
    </row>
    <row r="62" spans="2:47" s="7" customFormat="1" ht="24.95" customHeight="1">
      <c r="B62" s="149"/>
      <c r="C62" s="150"/>
      <c r="D62" s="151" t="s">
        <v>105</v>
      </c>
      <c r="E62" s="152"/>
      <c r="F62" s="152"/>
      <c r="G62" s="152"/>
      <c r="H62" s="152"/>
      <c r="I62" s="153"/>
      <c r="J62" s="154">
        <f>J207</f>
        <v>0</v>
      </c>
      <c r="K62" s="155"/>
    </row>
    <row r="63" spans="2:47" s="8" customFormat="1" ht="19.899999999999999" customHeight="1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J208</f>
        <v>0</v>
      </c>
      <c r="K63" s="162"/>
    </row>
    <row r="64" spans="2:47" s="8" customFormat="1" ht="19.899999999999999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J239</f>
        <v>0</v>
      </c>
      <c r="K64" s="162"/>
    </row>
    <row r="65" spans="2:12" s="7" customFormat="1" ht="24.95" customHeight="1">
      <c r="B65" s="149"/>
      <c r="C65" s="150"/>
      <c r="D65" s="151" t="s">
        <v>108</v>
      </c>
      <c r="E65" s="152"/>
      <c r="F65" s="152"/>
      <c r="G65" s="152"/>
      <c r="H65" s="152"/>
      <c r="I65" s="153"/>
      <c r="J65" s="154">
        <f>J415</f>
        <v>0</v>
      </c>
      <c r="K65" s="155"/>
    </row>
    <row r="66" spans="2:12" s="8" customFormat="1" ht="19.899999999999999" customHeight="1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J416</f>
        <v>0</v>
      </c>
      <c r="K66" s="162"/>
    </row>
    <row r="67" spans="2:12" s="8" customFormat="1" ht="19.899999999999999" customHeight="1">
      <c r="B67" s="156"/>
      <c r="C67" s="157"/>
      <c r="D67" s="158" t="s">
        <v>110</v>
      </c>
      <c r="E67" s="159"/>
      <c r="F67" s="159"/>
      <c r="G67" s="159"/>
      <c r="H67" s="159"/>
      <c r="I67" s="160"/>
      <c r="J67" s="161">
        <f>J419</f>
        <v>0</v>
      </c>
      <c r="K67" s="162"/>
    </row>
    <row r="68" spans="2:12" s="8" customFormat="1" ht="19.899999999999999" customHeight="1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J422</f>
        <v>0</v>
      </c>
      <c r="K68" s="16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2"/>
      <c r="J74" s="60"/>
      <c r="K74" s="60"/>
      <c r="L74" s="61"/>
    </row>
    <row r="75" spans="2:12" s="1" customFormat="1" ht="36.950000000000003" customHeight="1">
      <c r="B75" s="41"/>
      <c r="C75" s="62" t="s">
        <v>112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2.5" customHeight="1">
      <c r="B78" s="41"/>
      <c r="C78" s="63"/>
      <c r="D78" s="63"/>
      <c r="E78" s="384" t="str">
        <f>E7</f>
        <v>Oprava fasády Česká Lípa - Richterhof č.p.64</v>
      </c>
      <c r="F78" s="385"/>
      <c r="G78" s="385"/>
      <c r="H78" s="385"/>
      <c r="I78" s="163"/>
      <c r="J78" s="63"/>
      <c r="K78" s="63"/>
      <c r="L78" s="61"/>
    </row>
    <row r="79" spans="2:12" s="1" customFormat="1" ht="14.45" customHeight="1">
      <c r="B79" s="41"/>
      <c r="C79" s="65" t="s">
        <v>93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23.25" customHeight="1">
      <c r="B80" s="41"/>
      <c r="C80" s="63"/>
      <c r="D80" s="63"/>
      <c r="E80" s="352" t="str">
        <f>E9</f>
        <v>01 - SO 01 - Objekt A</v>
      </c>
      <c r="F80" s="386"/>
      <c r="G80" s="386"/>
      <c r="H80" s="386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64" t="str">
        <f>F12</f>
        <v>Česlá Lípa</v>
      </c>
      <c r="G82" s="63"/>
      <c r="H82" s="63"/>
      <c r="I82" s="165" t="s">
        <v>25</v>
      </c>
      <c r="J82" s="73" t="str">
        <f>IF(J12="","",J12)</f>
        <v>17. 4. 2017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5">
      <c r="B84" s="41"/>
      <c r="C84" s="65" t="s">
        <v>27</v>
      </c>
      <c r="D84" s="63"/>
      <c r="E84" s="63"/>
      <c r="F84" s="164" t="str">
        <f>E15</f>
        <v xml:space="preserve"> </v>
      </c>
      <c r="G84" s="63"/>
      <c r="H84" s="63"/>
      <c r="I84" s="165" t="s">
        <v>33</v>
      </c>
      <c r="J84" s="164" t="str">
        <f>E21</f>
        <v xml:space="preserve"> 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64" t="str">
        <f>IF(E18="","",E18)</f>
        <v/>
      </c>
      <c r="G85" s="63"/>
      <c r="H85" s="63"/>
      <c r="I85" s="16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9" customFormat="1" ht="29.25" customHeight="1">
      <c r="B87" s="166"/>
      <c r="C87" s="167" t="s">
        <v>113</v>
      </c>
      <c r="D87" s="168" t="s">
        <v>55</v>
      </c>
      <c r="E87" s="168" t="s">
        <v>51</v>
      </c>
      <c r="F87" s="168" t="s">
        <v>114</v>
      </c>
      <c r="G87" s="168" t="s">
        <v>115</v>
      </c>
      <c r="H87" s="168" t="s">
        <v>116</v>
      </c>
      <c r="I87" s="169" t="s">
        <v>117</v>
      </c>
      <c r="J87" s="168" t="s">
        <v>97</v>
      </c>
      <c r="K87" s="170" t="s">
        <v>118</v>
      </c>
      <c r="L87" s="171"/>
      <c r="M87" s="81" t="s">
        <v>119</v>
      </c>
      <c r="N87" s="82" t="s">
        <v>40</v>
      </c>
      <c r="O87" s="82" t="s">
        <v>120</v>
      </c>
      <c r="P87" s="82" t="s">
        <v>121</v>
      </c>
      <c r="Q87" s="82" t="s">
        <v>122</v>
      </c>
      <c r="R87" s="82" t="s">
        <v>123</v>
      </c>
      <c r="S87" s="82" t="s">
        <v>124</v>
      </c>
      <c r="T87" s="83" t="s">
        <v>125</v>
      </c>
    </row>
    <row r="88" spans="2:65" s="1" customFormat="1" ht="29.25" customHeight="1">
      <c r="B88" s="41"/>
      <c r="C88" s="87" t="s">
        <v>98</v>
      </c>
      <c r="D88" s="63"/>
      <c r="E88" s="63"/>
      <c r="F88" s="63"/>
      <c r="G88" s="63"/>
      <c r="H88" s="63"/>
      <c r="I88" s="163"/>
      <c r="J88" s="172">
        <f>BK88</f>
        <v>0</v>
      </c>
      <c r="K88" s="63"/>
      <c r="L88" s="61"/>
      <c r="M88" s="84"/>
      <c r="N88" s="85"/>
      <c r="O88" s="85"/>
      <c r="P88" s="173">
        <f>P89+P207+P415</f>
        <v>0</v>
      </c>
      <c r="Q88" s="85"/>
      <c r="R88" s="173">
        <f>R89+R207+R415</f>
        <v>3.7266451206399998</v>
      </c>
      <c r="S88" s="85"/>
      <c r="T88" s="174">
        <f>T89+T207+T415</f>
        <v>3.6427509999999996</v>
      </c>
      <c r="AT88" s="24" t="s">
        <v>69</v>
      </c>
      <c r="AU88" s="24" t="s">
        <v>99</v>
      </c>
      <c r="BK88" s="175">
        <f>BK89+BK207+BK415</f>
        <v>0</v>
      </c>
    </row>
    <row r="89" spans="2:65" s="10" customFormat="1" ht="37.35" customHeight="1">
      <c r="B89" s="176"/>
      <c r="C89" s="177"/>
      <c r="D89" s="178" t="s">
        <v>69</v>
      </c>
      <c r="E89" s="179" t="s">
        <v>126</v>
      </c>
      <c r="F89" s="179" t="s">
        <v>127</v>
      </c>
      <c r="G89" s="177"/>
      <c r="H89" s="177"/>
      <c r="I89" s="180"/>
      <c r="J89" s="181">
        <f>BK89</f>
        <v>0</v>
      </c>
      <c r="K89" s="177"/>
      <c r="L89" s="182"/>
      <c r="M89" s="183"/>
      <c r="N89" s="184"/>
      <c r="O89" s="184"/>
      <c r="P89" s="185">
        <f>P90+P133+P197+P204</f>
        <v>0</v>
      </c>
      <c r="Q89" s="184"/>
      <c r="R89" s="185">
        <f>R90+R133+R197+R204</f>
        <v>3.2181455906399998</v>
      </c>
      <c r="S89" s="184"/>
      <c r="T89" s="186">
        <f>T90+T133+T197+T204</f>
        <v>3.5171709999999998</v>
      </c>
      <c r="AR89" s="187" t="s">
        <v>78</v>
      </c>
      <c r="AT89" s="188" t="s">
        <v>69</v>
      </c>
      <c r="AU89" s="188" t="s">
        <v>70</v>
      </c>
      <c r="AY89" s="187" t="s">
        <v>128</v>
      </c>
      <c r="BK89" s="189">
        <f>BK90+BK133+BK197+BK204</f>
        <v>0</v>
      </c>
    </row>
    <row r="90" spans="2:65" s="10" customFormat="1" ht="19.899999999999999" customHeight="1">
      <c r="B90" s="176"/>
      <c r="C90" s="177"/>
      <c r="D90" s="190" t="s">
        <v>69</v>
      </c>
      <c r="E90" s="191" t="s">
        <v>129</v>
      </c>
      <c r="F90" s="191" t="s">
        <v>130</v>
      </c>
      <c r="G90" s="177"/>
      <c r="H90" s="177"/>
      <c r="I90" s="180"/>
      <c r="J90" s="192">
        <f>BK90</f>
        <v>0</v>
      </c>
      <c r="K90" s="177"/>
      <c r="L90" s="182"/>
      <c r="M90" s="183"/>
      <c r="N90" s="184"/>
      <c r="O90" s="184"/>
      <c r="P90" s="185">
        <f>SUM(P91:P132)</f>
        <v>0</v>
      </c>
      <c r="Q90" s="184"/>
      <c r="R90" s="185">
        <f>SUM(R91:R132)</f>
        <v>3.2181455906399998</v>
      </c>
      <c r="S90" s="184"/>
      <c r="T90" s="186">
        <f>SUM(T91:T132)</f>
        <v>0</v>
      </c>
      <c r="AR90" s="187" t="s">
        <v>78</v>
      </c>
      <c r="AT90" s="188" t="s">
        <v>69</v>
      </c>
      <c r="AU90" s="188" t="s">
        <v>78</v>
      </c>
      <c r="AY90" s="187" t="s">
        <v>128</v>
      </c>
      <c r="BK90" s="189">
        <f>SUM(BK91:BK132)</f>
        <v>0</v>
      </c>
    </row>
    <row r="91" spans="2:65" s="1" customFormat="1" ht="22.5" customHeight="1">
      <c r="B91" s="41"/>
      <c r="C91" s="193" t="s">
        <v>78</v>
      </c>
      <c r="D91" s="193" t="s">
        <v>131</v>
      </c>
      <c r="E91" s="194" t="s">
        <v>132</v>
      </c>
      <c r="F91" s="195" t="s">
        <v>133</v>
      </c>
      <c r="G91" s="196" t="s">
        <v>134</v>
      </c>
      <c r="H91" s="197">
        <v>502.45299999999997</v>
      </c>
      <c r="I91" s="198"/>
      <c r="J91" s="199">
        <f>ROUND(I91*H91,2)</f>
        <v>0</v>
      </c>
      <c r="K91" s="195" t="s">
        <v>135</v>
      </c>
      <c r="L91" s="61"/>
      <c r="M91" s="200" t="s">
        <v>21</v>
      </c>
      <c r="N91" s="201" t="s">
        <v>41</v>
      </c>
      <c r="O91" s="42"/>
      <c r="P91" s="202">
        <f>O91*H91</f>
        <v>0</v>
      </c>
      <c r="Q91" s="202">
        <v>6.3899999999999998E-3</v>
      </c>
      <c r="R91" s="202">
        <f>Q91*H91</f>
        <v>3.21067467</v>
      </c>
      <c r="S91" s="202">
        <v>0</v>
      </c>
      <c r="T91" s="203">
        <f>S91*H91</f>
        <v>0</v>
      </c>
      <c r="AR91" s="24" t="s">
        <v>136</v>
      </c>
      <c r="AT91" s="24" t="s">
        <v>131</v>
      </c>
      <c r="AU91" s="24" t="s">
        <v>80</v>
      </c>
      <c r="AY91" s="24" t="s">
        <v>128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78</v>
      </c>
      <c r="BK91" s="204">
        <f>ROUND(I91*H91,2)</f>
        <v>0</v>
      </c>
      <c r="BL91" s="24" t="s">
        <v>136</v>
      </c>
      <c r="BM91" s="24" t="s">
        <v>137</v>
      </c>
    </row>
    <row r="92" spans="2:65" s="1" customFormat="1" ht="27">
      <c r="B92" s="41"/>
      <c r="C92" s="63"/>
      <c r="D92" s="205" t="s">
        <v>138</v>
      </c>
      <c r="E92" s="63"/>
      <c r="F92" s="206" t="s">
        <v>139</v>
      </c>
      <c r="G92" s="63"/>
      <c r="H92" s="63"/>
      <c r="I92" s="163"/>
      <c r="J92" s="63"/>
      <c r="K92" s="63"/>
      <c r="L92" s="61"/>
      <c r="M92" s="207"/>
      <c r="N92" s="42"/>
      <c r="O92" s="42"/>
      <c r="P92" s="42"/>
      <c r="Q92" s="42"/>
      <c r="R92" s="42"/>
      <c r="S92" s="42"/>
      <c r="T92" s="78"/>
      <c r="AT92" s="24" t="s">
        <v>138</v>
      </c>
      <c r="AU92" s="24" t="s">
        <v>80</v>
      </c>
    </row>
    <row r="93" spans="2:65" s="11" customFormat="1">
      <c r="B93" s="208"/>
      <c r="C93" s="209"/>
      <c r="D93" s="205" t="s">
        <v>140</v>
      </c>
      <c r="E93" s="210" t="s">
        <v>21</v>
      </c>
      <c r="F93" s="211" t="s">
        <v>141</v>
      </c>
      <c r="G93" s="209"/>
      <c r="H93" s="212" t="s">
        <v>21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140</v>
      </c>
      <c r="AU93" s="218" t="s">
        <v>80</v>
      </c>
      <c r="AV93" s="11" t="s">
        <v>78</v>
      </c>
      <c r="AW93" s="11" t="s">
        <v>34</v>
      </c>
      <c r="AX93" s="11" t="s">
        <v>70</v>
      </c>
      <c r="AY93" s="218" t="s">
        <v>128</v>
      </c>
    </row>
    <row r="94" spans="2:65" s="12" customFormat="1">
      <c r="B94" s="219"/>
      <c r="C94" s="220"/>
      <c r="D94" s="205" t="s">
        <v>140</v>
      </c>
      <c r="E94" s="221" t="s">
        <v>21</v>
      </c>
      <c r="F94" s="222" t="s">
        <v>142</v>
      </c>
      <c r="G94" s="220"/>
      <c r="H94" s="223">
        <v>186.22800000000001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140</v>
      </c>
      <c r="AU94" s="229" t="s">
        <v>80</v>
      </c>
      <c r="AV94" s="12" t="s">
        <v>80</v>
      </c>
      <c r="AW94" s="12" t="s">
        <v>34</v>
      </c>
      <c r="AX94" s="12" t="s">
        <v>70</v>
      </c>
      <c r="AY94" s="229" t="s">
        <v>128</v>
      </c>
    </row>
    <row r="95" spans="2:65" s="11" customFormat="1">
      <c r="B95" s="208"/>
      <c r="C95" s="209"/>
      <c r="D95" s="205" t="s">
        <v>140</v>
      </c>
      <c r="E95" s="210" t="s">
        <v>21</v>
      </c>
      <c r="F95" s="211" t="s">
        <v>143</v>
      </c>
      <c r="G95" s="209"/>
      <c r="H95" s="212" t="s">
        <v>21</v>
      </c>
      <c r="I95" s="213"/>
      <c r="J95" s="209"/>
      <c r="K95" s="209"/>
      <c r="L95" s="214"/>
      <c r="M95" s="215"/>
      <c r="N95" s="216"/>
      <c r="O95" s="216"/>
      <c r="P95" s="216"/>
      <c r="Q95" s="216"/>
      <c r="R95" s="216"/>
      <c r="S95" s="216"/>
      <c r="T95" s="217"/>
      <c r="AT95" s="218" t="s">
        <v>140</v>
      </c>
      <c r="AU95" s="218" t="s">
        <v>80</v>
      </c>
      <c r="AV95" s="11" t="s">
        <v>78</v>
      </c>
      <c r="AW95" s="11" t="s">
        <v>34</v>
      </c>
      <c r="AX95" s="11" t="s">
        <v>70</v>
      </c>
      <c r="AY95" s="218" t="s">
        <v>128</v>
      </c>
    </row>
    <row r="96" spans="2:65" s="12" customFormat="1">
      <c r="B96" s="219"/>
      <c r="C96" s="220"/>
      <c r="D96" s="205" t="s">
        <v>140</v>
      </c>
      <c r="E96" s="221" t="s">
        <v>21</v>
      </c>
      <c r="F96" s="222" t="s">
        <v>144</v>
      </c>
      <c r="G96" s="220"/>
      <c r="H96" s="223">
        <v>-9.4499999999999993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140</v>
      </c>
      <c r="AU96" s="229" t="s">
        <v>80</v>
      </c>
      <c r="AV96" s="12" t="s">
        <v>80</v>
      </c>
      <c r="AW96" s="12" t="s">
        <v>34</v>
      </c>
      <c r="AX96" s="12" t="s">
        <v>70</v>
      </c>
      <c r="AY96" s="229" t="s">
        <v>128</v>
      </c>
    </row>
    <row r="97" spans="2:51" s="12" customFormat="1">
      <c r="B97" s="219"/>
      <c r="C97" s="220"/>
      <c r="D97" s="205" t="s">
        <v>140</v>
      </c>
      <c r="E97" s="221" t="s">
        <v>21</v>
      </c>
      <c r="F97" s="222" t="s">
        <v>145</v>
      </c>
      <c r="G97" s="220"/>
      <c r="H97" s="223">
        <v>11.257999999999999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140</v>
      </c>
      <c r="AU97" s="229" t="s">
        <v>80</v>
      </c>
      <c r="AV97" s="12" t="s">
        <v>80</v>
      </c>
      <c r="AW97" s="12" t="s">
        <v>34</v>
      </c>
      <c r="AX97" s="12" t="s">
        <v>70</v>
      </c>
      <c r="AY97" s="229" t="s">
        <v>128</v>
      </c>
    </row>
    <row r="98" spans="2:51" s="12" customFormat="1">
      <c r="B98" s="219"/>
      <c r="C98" s="220"/>
      <c r="D98" s="205" t="s">
        <v>140</v>
      </c>
      <c r="E98" s="221" t="s">
        <v>21</v>
      </c>
      <c r="F98" s="222" t="s">
        <v>146</v>
      </c>
      <c r="G98" s="220"/>
      <c r="H98" s="223">
        <v>5.18</v>
      </c>
      <c r="I98" s="224"/>
      <c r="J98" s="220"/>
      <c r="K98" s="220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140</v>
      </c>
      <c r="AU98" s="229" t="s">
        <v>80</v>
      </c>
      <c r="AV98" s="12" t="s">
        <v>80</v>
      </c>
      <c r="AW98" s="12" t="s">
        <v>34</v>
      </c>
      <c r="AX98" s="12" t="s">
        <v>70</v>
      </c>
      <c r="AY98" s="229" t="s">
        <v>128</v>
      </c>
    </row>
    <row r="99" spans="2:51" s="12" customFormat="1">
      <c r="B99" s="219"/>
      <c r="C99" s="220"/>
      <c r="D99" s="205" t="s">
        <v>140</v>
      </c>
      <c r="E99" s="221" t="s">
        <v>21</v>
      </c>
      <c r="F99" s="222" t="s">
        <v>21</v>
      </c>
      <c r="G99" s="220"/>
      <c r="H99" s="223">
        <v>0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140</v>
      </c>
      <c r="AU99" s="229" t="s">
        <v>80</v>
      </c>
      <c r="AV99" s="12" t="s">
        <v>80</v>
      </c>
      <c r="AW99" s="12" t="s">
        <v>34</v>
      </c>
      <c r="AX99" s="12" t="s">
        <v>70</v>
      </c>
      <c r="AY99" s="229" t="s">
        <v>128</v>
      </c>
    </row>
    <row r="100" spans="2:51" s="11" customFormat="1">
      <c r="B100" s="208"/>
      <c r="C100" s="209"/>
      <c r="D100" s="205" t="s">
        <v>140</v>
      </c>
      <c r="E100" s="210" t="s">
        <v>21</v>
      </c>
      <c r="F100" s="211" t="s">
        <v>147</v>
      </c>
      <c r="G100" s="209"/>
      <c r="H100" s="212" t="s">
        <v>21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140</v>
      </c>
      <c r="AU100" s="218" t="s">
        <v>80</v>
      </c>
      <c r="AV100" s="11" t="s">
        <v>78</v>
      </c>
      <c r="AW100" s="11" t="s">
        <v>34</v>
      </c>
      <c r="AX100" s="11" t="s">
        <v>70</v>
      </c>
      <c r="AY100" s="218" t="s">
        <v>128</v>
      </c>
    </row>
    <row r="101" spans="2:51" s="12" customFormat="1">
      <c r="B101" s="219"/>
      <c r="C101" s="220"/>
      <c r="D101" s="205" t="s">
        <v>140</v>
      </c>
      <c r="E101" s="221" t="s">
        <v>21</v>
      </c>
      <c r="F101" s="222" t="s">
        <v>148</v>
      </c>
      <c r="G101" s="220"/>
      <c r="H101" s="223">
        <v>122.089</v>
      </c>
      <c r="I101" s="224"/>
      <c r="J101" s="220"/>
      <c r="K101" s="220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140</v>
      </c>
      <c r="AU101" s="229" t="s">
        <v>80</v>
      </c>
      <c r="AV101" s="12" t="s">
        <v>80</v>
      </c>
      <c r="AW101" s="12" t="s">
        <v>34</v>
      </c>
      <c r="AX101" s="12" t="s">
        <v>70</v>
      </c>
      <c r="AY101" s="229" t="s">
        <v>128</v>
      </c>
    </row>
    <row r="102" spans="2:51" s="11" customFormat="1">
      <c r="B102" s="208"/>
      <c r="C102" s="209"/>
      <c r="D102" s="205" t="s">
        <v>140</v>
      </c>
      <c r="E102" s="210" t="s">
        <v>21</v>
      </c>
      <c r="F102" s="211" t="s">
        <v>149</v>
      </c>
      <c r="G102" s="209"/>
      <c r="H102" s="212" t="s">
        <v>21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140</v>
      </c>
      <c r="AU102" s="218" t="s">
        <v>80</v>
      </c>
      <c r="AV102" s="11" t="s">
        <v>78</v>
      </c>
      <c r="AW102" s="11" t="s">
        <v>34</v>
      </c>
      <c r="AX102" s="11" t="s">
        <v>70</v>
      </c>
      <c r="AY102" s="218" t="s">
        <v>128</v>
      </c>
    </row>
    <row r="103" spans="2:51" s="12" customFormat="1">
      <c r="B103" s="219"/>
      <c r="C103" s="220"/>
      <c r="D103" s="205" t="s">
        <v>140</v>
      </c>
      <c r="E103" s="221" t="s">
        <v>21</v>
      </c>
      <c r="F103" s="222" t="s">
        <v>150</v>
      </c>
      <c r="G103" s="220"/>
      <c r="H103" s="223">
        <v>123.60599999999999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140</v>
      </c>
      <c r="AU103" s="229" t="s">
        <v>80</v>
      </c>
      <c r="AV103" s="12" t="s">
        <v>80</v>
      </c>
      <c r="AW103" s="12" t="s">
        <v>34</v>
      </c>
      <c r="AX103" s="12" t="s">
        <v>70</v>
      </c>
      <c r="AY103" s="229" t="s">
        <v>128</v>
      </c>
    </row>
    <row r="104" spans="2:51" s="12" customFormat="1">
      <c r="B104" s="219"/>
      <c r="C104" s="220"/>
      <c r="D104" s="205" t="s">
        <v>140</v>
      </c>
      <c r="E104" s="221" t="s">
        <v>21</v>
      </c>
      <c r="F104" s="222" t="s">
        <v>21</v>
      </c>
      <c r="G104" s="220"/>
      <c r="H104" s="223">
        <v>0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140</v>
      </c>
      <c r="AU104" s="229" t="s">
        <v>80</v>
      </c>
      <c r="AV104" s="12" t="s">
        <v>80</v>
      </c>
      <c r="AW104" s="12" t="s">
        <v>34</v>
      </c>
      <c r="AX104" s="12" t="s">
        <v>70</v>
      </c>
      <c r="AY104" s="229" t="s">
        <v>128</v>
      </c>
    </row>
    <row r="105" spans="2:51" s="11" customFormat="1">
      <c r="B105" s="208"/>
      <c r="C105" s="209"/>
      <c r="D105" s="205" t="s">
        <v>140</v>
      </c>
      <c r="E105" s="210" t="s">
        <v>21</v>
      </c>
      <c r="F105" s="211" t="s">
        <v>151</v>
      </c>
      <c r="G105" s="209"/>
      <c r="H105" s="212" t="s">
        <v>21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140</v>
      </c>
      <c r="AU105" s="218" t="s">
        <v>80</v>
      </c>
      <c r="AV105" s="11" t="s">
        <v>78</v>
      </c>
      <c r="AW105" s="11" t="s">
        <v>34</v>
      </c>
      <c r="AX105" s="11" t="s">
        <v>70</v>
      </c>
      <c r="AY105" s="218" t="s">
        <v>128</v>
      </c>
    </row>
    <row r="106" spans="2:51" s="12" customFormat="1">
      <c r="B106" s="219"/>
      <c r="C106" s="220"/>
      <c r="D106" s="205" t="s">
        <v>140</v>
      </c>
      <c r="E106" s="221" t="s">
        <v>21</v>
      </c>
      <c r="F106" s="222" t="s">
        <v>152</v>
      </c>
      <c r="G106" s="220"/>
      <c r="H106" s="223">
        <v>191.77199999999999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140</v>
      </c>
      <c r="AU106" s="229" t="s">
        <v>80</v>
      </c>
      <c r="AV106" s="12" t="s">
        <v>80</v>
      </c>
      <c r="AW106" s="12" t="s">
        <v>34</v>
      </c>
      <c r="AX106" s="12" t="s">
        <v>70</v>
      </c>
      <c r="AY106" s="229" t="s">
        <v>128</v>
      </c>
    </row>
    <row r="107" spans="2:51" s="11" customFormat="1">
      <c r="B107" s="208"/>
      <c r="C107" s="209"/>
      <c r="D107" s="205" t="s">
        <v>140</v>
      </c>
      <c r="E107" s="210" t="s">
        <v>21</v>
      </c>
      <c r="F107" s="211" t="s">
        <v>153</v>
      </c>
      <c r="G107" s="209"/>
      <c r="H107" s="212" t="s">
        <v>21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140</v>
      </c>
      <c r="AU107" s="218" t="s">
        <v>80</v>
      </c>
      <c r="AV107" s="11" t="s">
        <v>78</v>
      </c>
      <c r="AW107" s="11" t="s">
        <v>34</v>
      </c>
      <c r="AX107" s="11" t="s">
        <v>70</v>
      </c>
      <c r="AY107" s="218" t="s">
        <v>128</v>
      </c>
    </row>
    <row r="108" spans="2:51" s="12" customFormat="1">
      <c r="B108" s="219"/>
      <c r="C108" s="220"/>
      <c r="D108" s="205" t="s">
        <v>140</v>
      </c>
      <c r="E108" s="221" t="s">
        <v>21</v>
      </c>
      <c r="F108" s="222" t="s">
        <v>154</v>
      </c>
      <c r="G108" s="220"/>
      <c r="H108" s="223">
        <v>-90.56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140</v>
      </c>
      <c r="AU108" s="229" t="s">
        <v>80</v>
      </c>
      <c r="AV108" s="12" t="s">
        <v>80</v>
      </c>
      <c r="AW108" s="12" t="s">
        <v>34</v>
      </c>
      <c r="AX108" s="12" t="s">
        <v>70</v>
      </c>
      <c r="AY108" s="229" t="s">
        <v>128</v>
      </c>
    </row>
    <row r="109" spans="2:51" s="12" customFormat="1">
      <c r="B109" s="219"/>
      <c r="C109" s="220"/>
      <c r="D109" s="205" t="s">
        <v>140</v>
      </c>
      <c r="E109" s="221" t="s">
        <v>21</v>
      </c>
      <c r="F109" s="222" t="s">
        <v>155</v>
      </c>
      <c r="G109" s="220"/>
      <c r="H109" s="223">
        <v>-34.384999999999998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140</v>
      </c>
      <c r="AU109" s="229" t="s">
        <v>80</v>
      </c>
      <c r="AV109" s="12" t="s">
        <v>80</v>
      </c>
      <c r="AW109" s="12" t="s">
        <v>34</v>
      </c>
      <c r="AX109" s="12" t="s">
        <v>70</v>
      </c>
      <c r="AY109" s="229" t="s">
        <v>128</v>
      </c>
    </row>
    <row r="110" spans="2:51" s="11" customFormat="1">
      <c r="B110" s="208"/>
      <c r="C110" s="209"/>
      <c r="D110" s="205" t="s">
        <v>140</v>
      </c>
      <c r="E110" s="210" t="s">
        <v>21</v>
      </c>
      <c r="F110" s="211" t="s">
        <v>156</v>
      </c>
      <c r="G110" s="209"/>
      <c r="H110" s="212" t="s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140</v>
      </c>
      <c r="AU110" s="218" t="s">
        <v>80</v>
      </c>
      <c r="AV110" s="11" t="s">
        <v>78</v>
      </c>
      <c r="AW110" s="11" t="s">
        <v>34</v>
      </c>
      <c r="AX110" s="11" t="s">
        <v>70</v>
      </c>
      <c r="AY110" s="218" t="s">
        <v>128</v>
      </c>
    </row>
    <row r="111" spans="2:51" s="12" customFormat="1">
      <c r="B111" s="219"/>
      <c r="C111" s="220"/>
      <c r="D111" s="205" t="s">
        <v>140</v>
      </c>
      <c r="E111" s="221" t="s">
        <v>21</v>
      </c>
      <c r="F111" s="222" t="s">
        <v>157</v>
      </c>
      <c r="G111" s="220"/>
      <c r="H111" s="223">
        <v>16.12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140</v>
      </c>
      <c r="AU111" s="229" t="s">
        <v>80</v>
      </c>
      <c r="AV111" s="12" t="s">
        <v>80</v>
      </c>
      <c r="AW111" s="12" t="s">
        <v>34</v>
      </c>
      <c r="AX111" s="12" t="s">
        <v>70</v>
      </c>
      <c r="AY111" s="229" t="s">
        <v>128</v>
      </c>
    </row>
    <row r="112" spans="2:51" s="12" customFormat="1">
      <c r="B112" s="219"/>
      <c r="C112" s="220"/>
      <c r="D112" s="205" t="s">
        <v>140</v>
      </c>
      <c r="E112" s="221" t="s">
        <v>21</v>
      </c>
      <c r="F112" s="222" t="s">
        <v>158</v>
      </c>
      <c r="G112" s="220"/>
      <c r="H112" s="223">
        <v>5.72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140</v>
      </c>
      <c r="AU112" s="229" t="s">
        <v>80</v>
      </c>
      <c r="AV112" s="12" t="s">
        <v>80</v>
      </c>
      <c r="AW112" s="12" t="s">
        <v>34</v>
      </c>
      <c r="AX112" s="12" t="s">
        <v>70</v>
      </c>
      <c r="AY112" s="229" t="s">
        <v>128</v>
      </c>
    </row>
    <row r="113" spans="2:65" s="13" customFormat="1">
      <c r="B113" s="230"/>
      <c r="C113" s="231"/>
      <c r="D113" s="205" t="s">
        <v>140</v>
      </c>
      <c r="E113" s="232" t="s">
        <v>21</v>
      </c>
      <c r="F113" s="233" t="s">
        <v>159</v>
      </c>
      <c r="G113" s="231"/>
      <c r="H113" s="234">
        <v>527.57799999999997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140</v>
      </c>
      <c r="AU113" s="240" t="s">
        <v>80</v>
      </c>
      <c r="AV113" s="13" t="s">
        <v>160</v>
      </c>
      <c r="AW113" s="13" t="s">
        <v>34</v>
      </c>
      <c r="AX113" s="13" t="s">
        <v>70</v>
      </c>
      <c r="AY113" s="240" t="s">
        <v>128</v>
      </c>
    </row>
    <row r="114" spans="2:65" s="12" customFormat="1">
      <c r="B114" s="219"/>
      <c r="C114" s="220"/>
      <c r="D114" s="205" t="s">
        <v>140</v>
      </c>
      <c r="E114" s="221" t="s">
        <v>21</v>
      </c>
      <c r="F114" s="222" t="s">
        <v>21</v>
      </c>
      <c r="G114" s="220"/>
      <c r="H114" s="223">
        <v>0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140</v>
      </c>
      <c r="AU114" s="229" t="s">
        <v>80</v>
      </c>
      <c r="AV114" s="12" t="s">
        <v>80</v>
      </c>
      <c r="AW114" s="12" t="s">
        <v>34</v>
      </c>
      <c r="AX114" s="12" t="s">
        <v>70</v>
      </c>
      <c r="AY114" s="229" t="s">
        <v>128</v>
      </c>
    </row>
    <row r="115" spans="2:65" s="11" customFormat="1">
      <c r="B115" s="208"/>
      <c r="C115" s="209"/>
      <c r="D115" s="205" t="s">
        <v>140</v>
      </c>
      <c r="E115" s="210" t="s">
        <v>21</v>
      </c>
      <c r="F115" s="211" t="s">
        <v>161</v>
      </c>
      <c r="G115" s="209"/>
      <c r="H115" s="212" t="s">
        <v>21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140</v>
      </c>
      <c r="AU115" s="218" t="s">
        <v>80</v>
      </c>
      <c r="AV115" s="11" t="s">
        <v>78</v>
      </c>
      <c r="AW115" s="11" t="s">
        <v>34</v>
      </c>
      <c r="AX115" s="11" t="s">
        <v>70</v>
      </c>
      <c r="AY115" s="218" t="s">
        <v>128</v>
      </c>
    </row>
    <row r="116" spans="2:65" s="11" customFormat="1">
      <c r="B116" s="208"/>
      <c r="C116" s="209"/>
      <c r="D116" s="205" t="s">
        <v>140</v>
      </c>
      <c r="E116" s="210" t="s">
        <v>21</v>
      </c>
      <c r="F116" s="211" t="s">
        <v>162</v>
      </c>
      <c r="G116" s="209"/>
      <c r="H116" s="212" t="s">
        <v>21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140</v>
      </c>
      <c r="AU116" s="218" t="s">
        <v>80</v>
      </c>
      <c r="AV116" s="11" t="s">
        <v>78</v>
      </c>
      <c r="AW116" s="11" t="s">
        <v>34</v>
      </c>
      <c r="AX116" s="11" t="s">
        <v>70</v>
      </c>
      <c r="AY116" s="218" t="s">
        <v>128</v>
      </c>
    </row>
    <row r="117" spans="2:65" s="12" customFormat="1">
      <c r="B117" s="219"/>
      <c r="C117" s="220"/>
      <c r="D117" s="205" t="s">
        <v>140</v>
      </c>
      <c r="E117" s="221" t="s">
        <v>21</v>
      </c>
      <c r="F117" s="222" t="s">
        <v>163</v>
      </c>
      <c r="G117" s="220"/>
      <c r="H117" s="223">
        <v>-15.2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140</v>
      </c>
      <c r="AU117" s="229" t="s">
        <v>80</v>
      </c>
      <c r="AV117" s="12" t="s">
        <v>80</v>
      </c>
      <c r="AW117" s="12" t="s">
        <v>34</v>
      </c>
      <c r="AX117" s="12" t="s">
        <v>70</v>
      </c>
      <c r="AY117" s="229" t="s">
        <v>128</v>
      </c>
    </row>
    <row r="118" spans="2:65" s="12" customFormat="1">
      <c r="B118" s="219"/>
      <c r="C118" s="220"/>
      <c r="D118" s="205" t="s">
        <v>140</v>
      </c>
      <c r="E118" s="221" t="s">
        <v>21</v>
      </c>
      <c r="F118" s="222" t="s">
        <v>164</v>
      </c>
      <c r="G118" s="220"/>
      <c r="H118" s="223">
        <v>-41.325000000000003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140</v>
      </c>
      <c r="AU118" s="229" t="s">
        <v>80</v>
      </c>
      <c r="AV118" s="12" t="s">
        <v>80</v>
      </c>
      <c r="AW118" s="12" t="s">
        <v>34</v>
      </c>
      <c r="AX118" s="12" t="s">
        <v>70</v>
      </c>
      <c r="AY118" s="229" t="s">
        <v>128</v>
      </c>
    </row>
    <row r="119" spans="2:65" s="13" customFormat="1">
      <c r="B119" s="230"/>
      <c r="C119" s="231"/>
      <c r="D119" s="205" t="s">
        <v>140</v>
      </c>
      <c r="E119" s="232" t="s">
        <v>21</v>
      </c>
      <c r="F119" s="233" t="s">
        <v>159</v>
      </c>
      <c r="G119" s="231"/>
      <c r="H119" s="234">
        <v>-56.524999999999999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140</v>
      </c>
      <c r="AU119" s="240" t="s">
        <v>80</v>
      </c>
      <c r="AV119" s="13" t="s">
        <v>160</v>
      </c>
      <c r="AW119" s="13" t="s">
        <v>34</v>
      </c>
      <c r="AX119" s="13" t="s">
        <v>70</v>
      </c>
      <c r="AY119" s="240" t="s">
        <v>128</v>
      </c>
    </row>
    <row r="120" spans="2:65" s="12" customFormat="1">
      <c r="B120" s="219"/>
      <c r="C120" s="220"/>
      <c r="D120" s="205" t="s">
        <v>140</v>
      </c>
      <c r="E120" s="221" t="s">
        <v>21</v>
      </c>
      <c r="F120" s="222" t="s">
        <v>21</v>
      </c>
      <c r="G120" s="220"/>
      <c r="H120" s="223">
        <v>0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140</v>
      </c>
      <c r="AU120" s="229" t="s">
        <v>80</v>
      </c>
      <c r="AV120" s="12" t="s">
        <v>80</v>
      </c>
      <c r="AW120" s="12" t="s">
        <v>34</v>
      </c>
      <c r="AX120" s="12" t="s">
        <v>70</v>
      </c>
      <c r="AY120" s="229" t="s">
        <v>128</v>
      </c>
    </row>
    <row r="121" spans="2:65" s="11" customFormat="1">
      <c r="B121" s="208"/>
      <c r="C121" s="209"/>
      <c r="D121" s="205" t="s">
        <v>140</v>
      </c>
      <c r="E121" s="210" t="s">
        <v>21</v>
      </c>
      <c r="F121" s="211" t="s">
        <v>165</v>
      </c>
      <c r="G121" s="209"/>
      <c r="H121" s="212" t="s">
        <v>21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140</v>
      </c>
      <c r="AU121" s="218" t="s">
        <v>80</v>
      </c>
      <c r="AV121" s="11" t="s">
        <v>78</v>
      </c>
      <c r="AW121" s="11" t="s">
        <v>34</v>
      </c>
      <c r="AX121" s="11" t="s">
        <v>70</v>
      </c>
      <c r="AY121" s="218" t="s">
        <v>128</v>
      </c>
    </row>
    <row r="122" spans="2:65" s="12" customFormat="1">
      <c r="B122" s="219"/>
      <c r="C122" s="220"/>
      <c r="D122" s="205" t="s">
        <v>140</v>
      </c>
      <c r="E122" s="221" t="s">
        <v>21</v>
      </c>
      <c r="F122" s="222" t="s">
        <v>166</v>
      </c>
      <c r="G122" s="220"/>
      <c r="H122" s="223">
        <v>8.3000000000000007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140</v>
      </c>
      <c r="AU122" s="229" t="s">
        <v>80</v>
      </c>
      <c r="AV122" s="12" t="s">
        <v>80</v>
      </c>
      <c r="AW122" s="12" t="s">
        <v>34</v>
      </c>
      <c r="AX122" s="12" t="s">
        <v>70</v>
      </c>
      <c r="AY122" s="229" t="s">
        <v>128</v>
      </c>
    </row>
    <row r="123" spans="2:65" s="12" customFormat="1">
      <c r="B123" s="219"/>
      <c r="C123" s="220"/>
      <c r="D123" s="205" t="s">
        <v>140</v>
      </c>
      <c r="E123" s="221" t="s">
        <v>21</v>
      </c>
      <c r="F123" s="222" t="s">
        <v>167</v>
      </c>
      <c r="G123" s="220"/>
      <c r="H123" s="223">
        <v>23.1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140</v>
      </c>
      <c r="AU123" s="229" t="s">
        <v>80</v>
      </c>
      <c r="AV123" s="12" t="s">
        <v>80</v>
      </c>
      <c r="AW123" s="12" t="s">
        <v>34</v>
      </c>
      <c r="AX123" s="12" t="s">
        <v>70</v>
      </c>
      <c r="AY123" s="229" t="s">
        <v>128</v>
      </c>
    </row>
    <row r="124" spans="2:65" s="13" customFormat="1">
      <c r="B124" s="230"/>
      <c r="C124" s="231"/>
      <c r="D124" s="205" t="s">
        <v>140</v>
      </c>
      <c r="E124" s="232" t="s">
        <v>21</v>
      </c>
      <c r="F124" s="233" t="s">
        <v>159</v>
      </c>
      <c r="G124" s="231"/>
      <c r="H124" s="234">
        <v>31.4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140</v>
      </c>
      <c r="AU124" s="240" t="s">
        <v>80</v>
      </c>
      <c r="AV124" s="13" t="s">
        <v>160</v>
      </c>
      <c r="AW124" s="13" t="s">
        <v>34</v>
      </c>
      <c r="AX124" s="13" t="s">
        <v>70</v>
      </c>
      <c r="AY124" s="240" t="s">
        <v>128</v>
      </c>
    </row>
    <row r="125" spans="2:65" s="14" customFormat="1">
      <c r="B125" s="241"/>
      <c r="C125" s="242"/>
      <c r="D125" s="243" t="s">
        <v>140</v>
      </c>
      <c r="E125" s="244" t="s">
        <v>21</v>
      </c>
      <c r="F125" s="245" t="s">
        <v>168</v>
      </c>
      <c r="G125" s="242"/>
      <c r="H125" s="246">
        <v>502.45299999999997</v>
      </c>
      <c r="I125" s="247"/>
      <c r="J125" s="242"/>
      <c r="K125" s="242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140</v>
      </c>
      <c r="AU125" s="252" t="s">
        <v>80</v>
      </c>
      <c r="AV125" s="14" t="s">
        <v>136</v>
      </c>
      <c r="AW125" s="14" t="s">
        <v>34</v>
      </c>
      <c r="AX125" s="14" t="s">
        <v>78</v>
      </c>
      <c r="AY125" s="252" t="s">
        <v>128</v>
      </c>
    </row>
    <row r="126" spans="2:65" s="1" customFormat="1" ht="22.5" customHeight="1">
      <c r="B126" s="41"/>
      <c r="C126" s="193" t="s">
        <v>80</v>
      </c>
      <c r="D126" s="193" t="s">
        <v>131</v>
      </c>
      <c r="E126" s="194" t="s">
        <v>169</v>
      </c>
      <c r="F126" s="195" t="s">
        <v>170</v>
      </c>
      <c r="G126" s="196" t="s">
        <v>134</v>
      </c>
      <c r="H126" s="197">
        <v>59.067999999999998</v>
      </c>
      <c r="I126" s="198"/>
      <c r="J126" s="199">
        <f>ROUND(I126*H126,2)</f>
        <v>0</v>
      </c>
      <c r="K126" s="195" t="s">
        <v>21</v>
      </c>
      <c r="L126" s="61"/>
      <c r="M126" s="200" t="s">
        <v>21</v>
      </c>
      <c r="N126" s="201" t="s">
        <v>41</v>
      </c>
      <c r="O126" s="42"/>
      <c r="P126" s="202">
        <f>O126*H126</f>
        <v>0</v>
      </c>
      <c r="Q126" s="202">
        <v>1.2648E-4</v>
      </c>
      <c r="R126" s="202">
        <f>Q126*H126</f>
        <v>7.4709206399999999E-3</v>
      </c>
      <c r="S126" s="202">
        <v>0</v>
      </c>
      <c r="T126" s="203">
        <f>S126*H126</f>
        <v>0</v>
      </c>
      <c r="AR126" s="24" t="s">
        <v>136</v>
      </c>
      <c r="AT126" s="24" t="s">
        <v>131</v>
      </c>
      <c r="AU126" s="24" t="s">
        <v>80</v>
      </c>
      <c r="AY126" s="24" t="s">
        <v>128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78</v>
      </c>
      <c r="BK126" s="204">
        <f>ROUND(I126*H126,2)</f>
        <v>0</v>
      </c>
      <c r="BL126" s="24" t="s">
        <v>136</v>
      </c>
      <c r="BM126" s="24" t="s">
        <v>171</v>
      </c>
    </row>
    <row r="127" spans="2:65" s="1" customFormat="1">
      <c r="B127" s="41"/>
      <c r="C127" s="63"/>
      <c r="D127" s="205" t="s">
        <v>138</v>
      </c>
      <c r="E127" s="63"/>
      <c r="F127" s="206" t="s">
        <v>170</v>
      </c>
      <c r="G127" s="63"/>
      <c r="H127" s="63"/>
      <c r="I127" s="163"/>
      <c r="J127" s="63"/>
      <c r="K127" s="63"/>
      <c r="L127" s="61"/>
      <c r="M127" s="207"/>
      <c r="N127" s="42"/>
      <c r="O127" s="42"/>
      <c r="P127" s="42"/>
      <c r="Q127" s="42"/>
      <c r="R127" s="42"/>
      <c r="S127" s="42"/>
      <c r="T127" s="78"/>
      <c r="AT127" s="24" t="s">
        <v>138</v>
      </c>
      <c r="AU127" s="24" t="s">
        <v>80</v>
      </c>
    </row>
    <row r="128" spans="2:65" s="11" customFormat="1">
      <c r="B128" s="208"/>
      <c r="C128" s="209"/>
      <c r="D128" s="205" t="s">
        <v>140</v>
      </c>
      <c r="E128" s="210" t="s">
        <v>21</v>
      </c>
      <c r="F128" s="211" t="s">
        <v>162</v>
      </c>
      <c r="G128" s="209"/>
      <c r="H128" s="212" t="s">
        <v>21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140</v>
      </c>
      <c r="AU128" s="218" t="s">
        <v>80</v>
      </c>
      <c r="AV128" s="11" t="s">
        <v>78</v>
      </c>
      <c r="AW128" s="11" t="s">
        <v>34</v>
      </c>
      <c r="AX128" s="11" t="s">
        <v>70</v>
      </c>
      <c r="AY128" s="218" t="s">
        <v>128</v>
      </c>
    </row>
    <row r="129" spans="2:65" s="12" customFormat="1">
      <c r="B129" s="219"/>
      <c r="C129" s="220"/>
      <c r="D129" s="205" t="s">
        <v>140</v>
      </c>
      <c r="E129" s="221" t="s">
        <v>21</v>
      </c>
      <c r="F129" s="222" t="s">
        <v>172</v>
      </c>
      <c r="G129" s="220"/>
      <c r="H129" s="223">
        <v>15.2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140</v>
      </c>
      <c r="AU129" s="229" t="s">
        <v>80</v>
      </c>
      <c r="AV129" s="12" t="s">
        <v>80</v>
      </c>
      <c r="AW129" s="12" t="s">
        <v>34</v>
      </c>
      <c r="AX129" s="12" t="s">
        <v>70</v>
      </c>
      <c r="AY129" s="229" t="s">
        <v>128</v>
      </c>
    </row>
    <row r="130" spans="2:65" s="12" customFormat="1">
      <c r="B130" s="219"/>
      <c r="C130" s="220"/>
      <c r="D130" s="205" t="s">
        <v>140</v>
      </c>
      <c r="E130" s="221" t="s">
        <v>21</v>
      </c>
      <c r="F130" s="222" t="s">
        <v>173</v>
      </c>
      <c r="G130" s="220"/>
      <c r="H130" s="223">
        <v>41.325000000000003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140</v>
      </c>
      <c r="AU130" s="229" t="s">
        <v>80</v>
      </c>
      <c r="AV130" s="12" t="s">
        <v>80</v>
      </c>
      <c r="AW130" s="12" t="s">
        <v>34</v>
      </c>
      <c r="AX130" s="12" t="s">
        <v>70</v>
      </c>
      <c r="AY130" s="229" t="s">
        <v>128</v>
      </c>
    </row>
    <row r="131" spans="2:65" s="12" customFormat="1">
      <c r="B131" s="219"/>
      <c r="C131" s="220"/>
      <c r="D131" s="205" t="s">
        <v>140</v>
      </c>
      <c r="E131" s="221" t="s">
        <v>21</v>
      </c>
      <c r="F131" s="222" t="s">
        <v>174</v>
      </c>
      <c r="G131" s="220"/>
      <c r="H131" s="223">
        <v>2.5430000000000001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140</v>
      </c>
      <c r="AU131" s="229" t="s">
        <v>80</v>
      </c>
      <c r="AV131" s="12" t="s">
        <v>80</v>
      </c>
      <c r="AW131" s="12" t="s">
        <v>34</v>
      </c>
      <c r="AX131" s="12" t="s">
        <v>70</v>
      </c>
      <c r="AY131" s="229" t="s">
        <v>128</v>
      </c>
    </row>
    <row r="132" spans="2:65" s="14" customFormat="1">
      <c r="B132" s="241"/>
      <c r="C132" s="242"/>
      <c r="D132" s="205" t="s">
        <v>140</v>
      </c>
      <c r="E132" s="253" t="s">
        <v>21</v>
      </c>
      <c r="F132" s="254" t="s">
        <v>168</v>
      </c>
      <c r="G132" s="242"/>
      <c r="H132" s="255">
        <v>59.067999999999998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140</v>
      </c>
      <c r="AU132" s="252" t="s">
        <v>80</v>
      </c>
      <c r="AV132" s="14" t="s">
        <v>136</v>
      </c>
      <c r="AW132" s="14" t="s">
        <v>34</v>
      </c>
      <c r="AX132" s="14" t="s">
        <v>78</v>
      </c>
      <c r="AY132" s="252" t="s">
        <v>128</v>
      </c>
    </row>
    <row r="133" spans="2:65" s="10" customFormat="1" ht="29.85" customHeight="1">
      <c r="B133" s="176"/>
      <c r="C133" s="177"/>
      <c r="D133" s="190" t="s">
        <v>69</v>
      </c>
      <c r="E133" s="191" t="s">
        <v>175</v>
      </c>
      <c r="F133" s="191" t="s">
        <v>176</v>
      </c>
      <c r="G133" s="177"/>
      <c r="H133" s="177"/>
      <c r="I133" s="180"/>
      <c r="J133" s="192">
        <f>BK133</f>
        <v>0</v>
      </c>
      <c r="K133" s="177"/>
      <c r="L133" s="182"/>
      <c r="M133" s="183"/>
      <c r="N133" s="184"/>
      <c r="O133" s="184"/>
      <c r="P133" s="185">
        <f>SUM(P134:P196)</f>
        <v>0</v>
      </c>
      <c r="Q133" s="184"/>
      <c r="R133" s="185">
        <f>SUM(R134:R196)</f>
        <v>0</v>
      </c>
      <c r="S133" s="184"/>
      <c r="T133" s="186">
        <f>SUM(T134:T196)</f>
        <v>3.5171709999999998</v>
      </c>
      <c r="AR133" s="187" t="s">
        <v>78</v>
      </c>
      <c r="AT133" s="188" t="s">
        <v>69</v>
      </c>
      <c r="AU133" s="188" t="s">
        <v>78</v>
      </c>
      <c r="AY133" s="187" t="s">
        <v>128</v>
      </c>
      <c r="BK133" s="189">
        <f>SUM(BK134:BK196)</f>
        <v>0</v>
      </c>
    </row>
    <row r="134" spans="2:65" s="1" customFormat="1" ht="22.5" customHeight="1">
      <c r="B134" s="41"/>
      <c r="C134" s="193" t="s">
        <v>160</v>
      </c>
      <c r="D134" s="193" t="s">
        <v>131</v>
      </c>
      <c r="E134" s="194" t="s">
        <v>177</v>
      </c>
      <c r="F134" s="195" t="s">
        <v>178</v>
      </c>
      <c r="G134" s="196" t="s">
        <v>134</v>
      </c>
      <c r="H134" s="197">
        <v>674.98699999999997</v>
      </c>
      <c r="I134" s="198"/>
      <c r="J134" s="199">
        <f>ROUND(I134*H134,2)</f>
        <v>0</v>
      </c>
      <c r="K134" s="195" t="s">
        <v>21</v>
      </c>
      <c r="L134" s="61"/>
      <c r="M134" s="200" t="s">
        <v>21</v>
      </c>
      <c r="N134" s="201" t="s">
        <v>41</v>
      </c>
      <c r="O134" s="42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AR134" s="24" t="s">
        <v>136</v>
      </c>
      <c r="AT134" s="24" t="s">
        <v>131</v>
      </c>
      <c r="AU134" s="24" t="s">
        <v>80</v>
      </c>
      <c r="AY134" s="24" t="s">
        <v>128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78</v>
      </c>
      <c r="BK134" s="204">
        <f>ROUND(I134*H134,2)</f>
        <v>0</v>
      </c>
      <c r="BL134" s="24" t="s">
        <v>136</v>
      </c>
      <c r="BM134" s="24" t="s">
        <v>179</v>
      </c>
    </row>
    <row r="135" spans="2:65" s="1" customFormat="1">
      <c r="B135" s="41"/>
      <c r="C135" s="63"/>
      <c r="D135" s="205" t="s">
        <v>138</v>
      </c>
      <c r="E135" s="63"/>
      <c r="F135" s="206" t="s">
        <v>178</v>
      </c>
      <c r="G135" s="63"/>
      <c r="H135" s="63"/>
      <c r="I135" s="163"/>
      <c r="J135" s="63"/>
      <c r="K135" s="63"/>
      <c r="L135" s="61"/>
      <c r="M135" s="207"/>
      <c r="N135" s="42"/>
      <c r="O135" s="42"/>
      <c r="P135" s="42"/>
      <c r="Q135" s="42"/>
      <c r="R135" s="42"/>
      <c r="S135" s="42"/>
      <c r="T135" s="78"/>
      <c r="AT135" s="24" t="s">
        <v>138</v>
      </c>
      <c r="AU135" s="24" t="s">
        <v>80</v>
      </c>
    </row>
    <row r="136" spans="2:65" s="1" customFormat="1" ht="27">
      <c r="B136" s="41"/>
      <c r="C136" s="63"/>
      <c r="D136" s="205" t="s">
        <v>180</v>
      </c>
      <c r="E136" s="63"/>
      <c r="F136" s="256" t="s">
        <v>181</v>
      </c>
      <c r="G136" s="63"/>
      <c r="H136" s="63"/>
      <c r="I136" s="163"/>
      <c r="J136" s="63"/>
      <c r="K136" s="63"/>
      <c r="L136" s="61"/>
      <c r="M136" s="207"/>
      <c r="N136" s="42"/>
      <c r="O136" s="42"/>
      <c r="P136" s="42"/>
      <c r="Q136" s="42"/>
      <c r="R136" s="42"/>
      <c r="S136" s="42"/>
      <c r="T136" s="78"/>
      <c r="AT136" s="24" t="s">
        <v>180</v>
      </c>
      <c r="AU136" s="24" t="s">
        <v>80</v>
      </c>
    </row>
    <row r="137" spans="2:65" s="11" customFormat="1">
      <c r="B137" s="208"/>
      <c r="C137" s="209"/>
      <c r="D137" s="205" t="s">
        <v>140</v>
      </c>
      <c r="E137" s="210" t="s">
        <v>21</v>
      </c>
      <c r="F137" s="211" t="s">
        <v>141</v>
      </c>
      <c r="G137" s="209"/>
      <c r="H137" s="212" t="s">
        <v>21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140</v>
      </c>
      <c r="AU137" s="218" t="s">
        <v>80</v>
      </c>
      <c r="AV137" s="11" t="s">
        <v>78</v>
      </c>
      <c r="AW137" s="11" t="s">
        <v>34</v>
      </c>
      <c r="AX137" s="11" t="s">
        <v>70</v>
      </c>
      <c r="AY137" s="218" t="s">
        <v>128</v>
      </c>
    </row>
    <row r="138" spans="2:65" s="12" customFormat="1">
      <c r="B138" s="219"/>
      <c r="C138" s="220"/>
      <c r="D138" s="205" t="s">
        <v>140</v>
      </c>
      <c r="E138" s="221" t="s">
        <v>21</v>
      </c>
      <c r="F138" s="222" t="s">
        <v>182</v>
      </c>
      <c r="G138" s="220"/>
      <c r="H138" s="223">
        <v>224.02799999999999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140</v>
      </c>
      <c r="AU138" s="229" t="s">
        <v>80</v>
      </c>
      <c r="AV138" s="12" t="s">
        <v>80</v>
      </c>
      <c r="AW138" s="12" t="s">
        <v>34</v>
      </c>
      <c r="AX138" s="12" t="s">
        <v>70</v>
      </c>
      <c r="AY138" s="229" t="s">
        <v>128</v>
      </c>
    </row>
    <row r="139" spans="2:65" s="11" customFormat="1">
      <c r="B139" s="208"/>
      <c r="C139" s="209"/>
      <c r="D139" s="205" t="s">
        <v>140</v>
      </c>
      <c r="E139" s="210" t="s">
        <v>21</v>
      </c>
      <c r="F139" s="211" t="s">
        <v>147</v>
      </c>
      <c r="G139" s="209"/>
      <c r="H139" s="212" t="s">
        <v>21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140</v>
      </c>
      <c r="AU139" s="218" t="s">
        <v>80</v>
      </c>
      <c r="AV139" s="11" t="s">
        <v>78</v>
      </c>
      <c r="AW139" s="11" t="s">
        <v>34</v>
      </c>
      <c r="AX139" s="11" t="s">
        <v>70</v>
      </c>
      <c r="AY139" s="218" t="s">
        <v>128</v>
      </c>
    </row>
    <row r="140" spans="2:65" s="12" customFormat="1">
      <c r="B140" s="219"/>
      <c r="C140" s="220"/>
      <c r="D140" s="205" t="s">
        <v>140</v>
      </c>
      <c r="E140" s="221" t="s">
        <v>21</v>
      </c>
      <c r="F140" s="222" t="s">
        <v>183</v>
      </c>
      <c r="G140" s="220"/>
      <c r="H140" s="223">
        <v>158.38900000000001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140</v>
      </c>
      <c r="AU140" s="229" t="s">
        <v>80</v>
      </c>
      <c r="AV140" s="12" t="s">
        <v>80</v>
      </c>
      <c r="AW140" s="12" t="s">
        <v>34</v>
      </c>
      <c r="AX140" s="12" t="s">
        <v>70</v>
      </c>
      <c r="AY140" s="229" t="s">
        <v>128</v>
      </c>
    </row>
    <row r="141" spans="2:65" s="11" customFormat="1">
      <c r="B141" s="208"/>
      <c r="C141" s="209"/>
      <c r="D141" s="205" t="s">
        <v>140</v>
      </c>
      <c r="E141" s="210" t="s">
        <v>21</v>
      </c>
      <c r="F141" s="211" t="s">
        <v>149</v>
      </c>
      <c r="G141" s="209"/>
      <c r="H141" s="212" t="s">
        <v>21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140</v>
      </c>
      <c r="AU141" s="218" t="s">
        <v>80</v>
      </c>
      <c r="AV141" s="11" t="s">
        <v>78</v>
      </c>
      <c r="AW141" s="11" t="s">
        <v>34</v>
      </c>
      <c r="AX141" s="11" t="s">
        <v>70</v>
      </c>
      <c r="AY141" s="218" t="s">
        <v>128</v>
      </c>
    </row>
    <row r="142" spans="2:65" s="12" customFormat="1">
      <c r="B142" s="219"/>
      <c r="C142" s="220"/>
      <c r="D142" s="205" t="s">
        <v>140</v>
      </c>
      <c r="E142" s="221" t="s">
        <v>21</v>
      </c>
      <c r="F142" s="222" t="s">
        <v>184</v>
      </c>
      <c r="G142" s="220"/>
      <c r="H142" s="223">
        <v>161.40600000000001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140</v>
      </c>
      <c r="AU142" s="229" t="s">
        <v>80</v>
      </c>
      <c r="AV142" s="12" t="s">
        <v>80</v>
      </c>
      <c r="AW142" s="12" t="s">
        <v>34</v>
      </c>
      <c r="AX142" s="12" t="s">
        <v>70</v>
      </c>
      <c r="AY142" s="229" t="s">
        <v>128</v>
      </c>
    </row>
    <row r="143" spans="2:65" s="11" customFormat="1">
      <c r="B143" s="208"/>
      <c r="C143" s="209"/>
      <c r="D143" s="205" t="s">
        <v>140</v>
      </c>
      <c r="E143" s="210" t="s">
        <v>21</v>
      </c>
      <c r="F143" s="211" t="s">
        <v>151</v>
      </c>
      <c r="G143" s="209"/>
      <c r="H143" s="212" t="s">
        <v>21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140</v>
      </c>
      <c r="AU143" s="218" t="s">
        <v>80</v>
      </c>
      <c r="AV143" s="11" t="s">
        <v>78</v>
      </c>
      <c r="AW143" s="11" t="s">
        <v>34</v>
      </c>
      <c r="AX143" s="11" t="s">
        <v>70</v>
      </c>
      <c r="AY143" s="218" t="s">
        <v>128</v>
      </c>
    </row>
    <row r="144" spans="2:65" s="12" customFormat="1">
      <c r="B144" s="219"/>
      <c r="C144" s="220"/>
      <c r="D144" s="205" t="s">
        <v>140</v>
      </c>
      <c r="E144" s="221" t="s">
        <v>21</v>
      </c>
      <c r="F144" s="222" t="s">
        <v>185</v>
      </c>
      <c r="G144" s="220"/>
      <c r="H144" s="223">
        <v>112.964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140</v>
      </c>
      <c r="AU144" s="229" t="s">
        <v>80</v>
      </c>
      <c r="AV144" s="12" t="s">
        <v>80</v>
      </c>
      <c r="AW144" s="12" t="s">
        <v>34</v>
      </c>
      <c r="AX144" s="12" t="s">
        <v>70</v>
      </c>
      <c r="AY144" s="229" t="s">
        <v>128</v>
      </c>
    </row>
    <row r="145" spans="2:65" s="11" customFormat="1">
      <c r="B145" s="208"/>
      <c r="C145" s="209"/>
      <c r="D145" s="205" t="s">
        <v>140</v>
      </c>
      <c r="E145" s="210" t="s">
        <v>21</v>
      </c>
      <c r="F145" s="211" t="s">
        <v>186</v>
      </c>
      <c r="G145" s="209"/>
      <c r="H145" s="212" t="s">
        <v>21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140</v>
      </c>
      <c r="AU145" s="218" t="s">
        <v>80</v>
      </c>
      <c r="AV145" s="11" t="s">
        <v>78</v>
      </c>
      <c r="AW145" s="11" t="s">
        <v>34</v>
      </c>
      <c r="AX145" s="11" t="s">
        <v>70</v>
      </c>
      <c r="AY145" s="218" t="s">
        <v>128</v>
      </c>
    </row>
    <row r="146" spans="2:65" s="12" customFormat="1">
      <c r="B146" s="219"/>
      <c r="C146" s="220"/>
      <c r="D146" s="205" t="s">
        <v>140</v>
      </c>
      <c r="E146" s="221" t="s">
        <v>21</v>
      </c>
      <c r="F146" s="222" t="s">
        <v>187</v>
      </c>
      <c r="G146" s="220"/>
      <c r="H146" s="223">
        <v>18.2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140</v>
      </c>
      <c r="AU146" s="229" t="s">
        <v>80</v>
      </c>
      <c r="AV146" s="12" t="s">
        <v>80</v>
      </c>
      <c r="AW146" s="12" t="s">
        <v>34</v>
      </c>
      <c r="AX146" s="12" t="s">
        <v>70</v>
      </c>
      <c r="AY146" s="229" t="s">
        <v>128</v>
      </c>
    </row>
    <row r="147" spans="2:65" s="13" customFormat="1">
      <c r="B147" s="230"/>
      <c r="C147" s="231"/>
      <c r="D147" s="243" t="s">
        <v>140</v>
      </c>
      <c r="E147" s="257" t="s">
        <v>21</v>
      </c>
      <c r="F147" s="258" t="s">
        <v>159</v>
      </c>
      <c r="G147" s="231"/>
      <c r="H147" s="259">
        <v>674.98699999999997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140</v>
      </c>
      <c r="AU147" s="240" t="s">
        <v>80</v>
      </c>
      <c r="AV147" s="13" t="s">
        <v>160</v>
      </c>
      <c r="AW147" s="13" t="s">
        <v>34</v>
      </c>
      <c r="AX147" s="13" t="s">
        <v>78</v>
      </c>
      <c r="AY147" s="240" t="s">
        <v>128</v>
      </c>
    </row>
    <row r="148" spans="2:65" s="1" customFormat="1" ht="22.5" customHeight="1">
      <c r="B148" s="41"/>
      <c r="C148" s="193" t="s">
        <v>136</v>
      </c>
      <c r="D148" s="193" t="s">
        <v>131</v>
      </c>
      <c r="E148" s="194" t="s">
        <v>188</v>
      </c>
      <c r="F148" s="195" t="s">
        <v>189</v>
      </c>
      <c r="G148" s="196" t="s">
        <v>134</v>
      </c>
      <c r="H148" s="197">
        <v>674.98699999999997</v>
      </c>
      <c r="I148" s="198"/>
      <c r="J148" s="199">
        <f>ROUND(I148*H148,2)</f>
        <v>0</v>
      </c>
      <c r="K148" s="195" t="s">
        <v>21</v>
      </c>
      <c r="L148" s="61"/>
      <c r="M148" s="200" t="s">
        <v>21</v>
      </c>
      <c r="N148" s="201" t="s">
        <v>41</v>
      </c>
      <c r="O148" s="42"/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AR148" s="24" t="s">
        <v>136</v>
      </c>
      <c r="AT148" s="24" t="s">
        <v>131</v>
      </c>
      <c r="AU148" s="24" t="s">
        <v>80</v>
      </c>
      <c r="AY148" s="24" t="s">
        <v>128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78</v>
      </c>
      <c r="BK148" s="204">
        <f>ROUND(I148*H148,2)</f>
        <v>0</v>
      </c>
      <c r="BL148" s="24" t="s">
        <v>136</v>
      </c>
      <c r="BM148" s="24" t="s">
        <v>190</v>
      </c>
    </row>
    <row r="149" spans="2:65" s="1" customFormat="1">
      <c r="B149" s="41"/>
      <c r="C149" s="63"/>
      <c r="D149" s="205" t="s">
        <v>138</v>
      </c>
      <c r="E149" s="63"/>
      <c r="F149" s="206" t="s">
        <v>191</v>
      </c>
      <c r="G149" s="63"/>
      <c r="H149" s="63"/>
      <c r="I149" s="163"/>
      <c r="J149" s="63"/>
      <c r="K149" s="63"/>
      <c r="L149" s="61"/>
      <c r="M149" s="207"/>
      <c r="N149" s="42"/>
      <c r="O149" s="42"/>
      <c r="P149" s="42"/>
      <c r="Q149" s="42"/>
      <c r="R149" s="42"/>
      <c r="S149" s="42"/>
      <c r="T149" s="78"/>
      <c r="AT149" s="24" t="s">
        <v>138</v>
      </c>
      <c r="AU149" s="24" t="s">
        <v>80</v>
      </c>
    </row>
    <row r="150" spans="2:65" s="1" customFormat="1" ht="27">
      <c r="B150" s="41"/>
      <c r="C150" s="63"/>
      <c r="D150" s="205" t="s">
        <v>180</v>
      </c>
      <c r="E150" s="63"/>
      <c r="F150" s="256" t="s">
        <v>192</v>
      </c>
      <c r="G150" s="63"/>
      <c r="H150" s="63"/>
      <c r="I150" s="163"/>
      <c r="J150" s="63"/>
      <c r="K150" s="63"/>
      <c r="L150" s="61"/>
      <c r="M150" s="207"/>
      <c r="N150" s="42"/>
      <c r="O150" s="42"/>
      <c r="P150" s="42"/>
      <c r="Q150" s="42"/>
      <c r="R150" s="42"/>
      <c r="S150" s="42"/>
      <c r="T150" s="78"/>
      <c r="AT150" s="24" t="s">
        <v>180</v>
      </c>
      <c r="AU150" s="24" t="s">
        <v>80</v>
      </c>
    </row>
    <row r="151" spans="2:65" s="11" customFormat="1">
      <c r="B151" s="208"/>
      <c r="C151" s="209"/>
      <c r="D151" s="205" t="s">
        <v>140</v>
      </c>
      <c r="E151" s="210" t="s">
        <v>21</v>
      </c>
      <c r="F151" s="211" t="s">
        <v>141</v>
      </c>
      <c r="G151" s="209"/>
      <c r="H151" s="212" t="s">
        <v>21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140</v>
      </c>
      <c r="AU151" s="218" t="s">
        <v>80</v>
      </c>
      <c r="AV151" s="11" t="s">
        <v>78</v>
      </c>
      <c r="AW151" s="11" t="s">
        <v>34</v>
      </c>
      <c r="AX151" s="11" t="s">
        <v>70</v>
      </c>
      <c r="AY151" s="218" t="s">
        <v>128</v>
      </c>
    </row>
    <row r="152" spans="2:65" s="12" customFormat="1">
      <c r="B152" s="219"/>
      <c r="C152" s="220"/>
      <c r="D152" s="205" t="s">
        <v>140</v>
      </c>
      <c r="E152" s="221" t="s">
        <v>21</v>
      </c>
      <c r="F152" s="222" t="s">
        <v>182</v>
      </c>
      <c r="G152" s="220"/>
      <c r="H152" s="223">
        <v>224.02799999999999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140</v>
      </c>
      <c r="AU152" s="229" t="s">
        <v>80</v>
      </c>
      <c r="AV152" s="12" t="s">
        <v>80</v>
      </c>
      <c r="AW152" s="12" t="s">
        <v>34</v>
      </c>
      <c r="AX152" s="12" t="s">
        <v>70</v>
      </c>
      <c r="AY152" s="229" t="s">
        <v>128</v>
      </c>
    </row>
    <row r="153" spans="2:65" s="11" customFormat="1">
      <c r="B153" s="208"/>
      <c r="C153" s="209"/>
      <c r="D153" s="205" t="s">
        <v>140</v>
      </c>
      <c r="E153" s="210" t="s">
        <v>21</v>
      </c>
      <c r="F153" s="211" t="s">
        <v>147</v>
      </c>
      <c r="G153" s="209"/>
      <c r="H153" s="212" t="s">
        <v>21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140</v>
      </c>
      <c r="AU153" s="218" t="s">
        <v>80</v>
      </c>
      <c r="AV153" s="11" t="s">
        <v>78</v>
      </c>
      <c r="AW153" s="11" t="s">
        <v>34</v>
      </c>
      <c r="AX153" s="11" t="s">
        <v>70</v>
      </c>
      <c r="AY153" s="218" t="s">
        <v>128</v>
      </c>
    </row>
    <row r="154" spans="2:65" s="12" customFormat="1">
      <c r="B154" s="219"/>
      <c r="C154" s="220"/>
      <c r="D154" s="205" t="s">
        <v>140</v>
      </c>
      <c r="E154" s="221" t="s">
        <v>21</v>
      </c>
      <c r="F154" s="222" t="s">
        <v>183</v>
      </c>
      <c r="G154" s="220"/>
      <c r="H154" s="223">
        <v>158.38900000000001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140</v>
      </c>
      <c r="AU154" s="229" t="s">
        <v>80</v>
      </c>
      <c r="AV154" s="12" t="s">
        <v>80</v>
      </c>
      <c r="AW154" s="12" t="s">
        <v>34</v>
      </c>
      <c r="AX154" s="12" t="s">
        <v>70</v>
      </c>
      <c r="AY154" s="229" t="s">
        <v>128</v>
      </c>
    </row>
    <row r="155" spans="2:65" s="11" customFormat="1">
      <c r="B155" s="208"/>
      <c r="C155" s="209"/>
      <c r="D155" s="205" t="s">
        <v>140</v>
      </c>
      <c r="E155" s="210" t="s">
        <v>21</v>
      </c>
      <c r="F155" s="211" t="s">
        <v>149</v>
      </c>
      <c r="G155" s="209"/>
      <c r="H155" s="212" t="s">
        <v>21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140</v>
      </c>
      <c r="AU155" s="218" t="s">
        <v>80</v>
      </c>
      <c r="AV155" s="11" t="s">
        <v>78</v>
      </c>
      <c r="AW155" s="11" t="s">
        <v>34</v>
      </c>
      <c r="AX155" s="11" t="s">
        <v>70</v>
      </c>
      <c r="AY155" s="218" t="s">
        <v>128</v>
      </c>
    </row>
    <row r="156" spans="2:65" s="12" customFormat="1">
      <c r="B156" s="219"/>
      <c r="C156" s="220"/>
      <c r="D156" s="205" t="s">
        <v>140</v>
      </c>
      <c r="E156" s="221" t="s">
        <v>21</v>
      </c>
      <c r="F156" s="222" t="s">
        <v>184</v>
      </c>
      <c r="G156" s="220"/>
      <c r="H156" s="223">
        <v>161.40600000000001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140</v>
      </c>
      <c r="AU156" s="229" t="s">
        <v>80</v>
      </c>
      <c r="AV156" s="12" t="s">
        <v>80</v>
      </c>
      <c r="AW156" s="12" t="s">
        <v>34</v>
      </c>
      <c r="AX156" s="12" t="s">
        <v>70</v>
      </c>
      <c r="AY156" s="229" t="s">
        <v>128</v>
      </c>
    </row>
    <row r="157" spans="2:65" s="11" customFormat="1">
      <c r="B157" s="208"/>
      <c r="C157" s="209"/>
      <c r="D157" s="205" t="s">
        <v>140</v>
      </c>
      <c r="E157" s="210" t="s">
        <v>21</v>
      </c>
      <c r="F157" s="211" t="s">
        <v>151</v>
      </c>
      <c r="G157" s="209"/>
      <c r="H157" s="212" t="s">
        <v>21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140</v>
      </c>
      <c r="AU157" s="218" t="s">
        <v>80</v>
      </c>
      <c r="AV157" s="11" t="s">
        <v>78</v>
      </c>
      <c r="AW157" s="11" t="s">
        <v>34</v>
      </c>
      <c r="AX157" s="11" t="s">
        <v>70</v>
      </c>
      <c r="AY157" s="218" t="s">
        <v>128</v>
      </c>
    </row>
    <row r="158" spans="2:65" s="12" customFormat="1">
      <c r="B158" s="219"/>
      <c r="C158" s="220"/>
      <c r="D158" s="205" t="s">
        <v>140</v>
      </c>
      <c r="E158" s="221" t="s">
        <v>21</v>
      </c>
      <c r="F158" s="222" t="s">
        <v>185</v>
      </c>
      <c r="G158" s="220"/>
      <c r="H158" s="223">
        <v>112.964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140</v>
      </c>
      <c r="AU158" s="229" t="s">
        <v>80</v>
      </c>
      <c r="AV158" s="12" t="s">
        <v>80</v>
      </c>
      <c r="AW158" s="12" t="s">
        <v>34</v>
      </c>
      <c r="AX158" s="12" t="s">
        <v>70</v>
      </c>
      <c r="AY158" s="229" t="s">
        <v>128</v>
      </c>
    </row>
    <row r="159" spans="2:65" s="11" customFormat="1">
      <c r="B159" s="208"/>
      <c r="C159" s="209"/>
      <c r="D159" s="205" t="s">
        <v>140</v>
      </c>
      <c r="E159" s="210" t="s">
        <v>21</v>
      </c>
      <c r="F159" s="211" t="s">
        <v>186</v>
      </c>
      <c r="G159" s="209"/>
      <c r="H159" s="212" t="s">
        <v>21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140</v>
      </c>
      <c r="AU159" s="218" t="s">
        <v>80</v>
      </c>
      <c r="AV159" s="11" t="s">
        <v>78</v>
      </c>
      <c r="AW159" s="11" t="s">
        <v>34</v>
      </c>
      <c r="AX159" s="11" t="s">
        <v>70</v>
      </c>
      <c r="AY159" s="218" t="s">
        <v>128</v>
      </c>
    </row>
    <row r="160" spans="2:65" s="12" customFormat="1">
      <c r="B160" s="219"/>
      <c r="C160" s="220"/>
      <c r="D160" s="205" t="s">
        <v>140</v>
      </c>
      <c r="E160" s="221" t="s">
        <v>21</v>
      </c>
      <c r="F160" s="222" t="s">
        <v>187</v>
      </c>
      <c r="G160" s="220"/>
      <c r="H160" s="223">
        <v>18.2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140</v>
      </c>
      <c r="AU160" s="229" t="s">
        <v>80</v>
      </c>
      <c r="AV160" s="12" t="s">
        <v>80</v>
      </c>
      <c r="AW160" s="12" t="s">
        <v>34</v>
      </c>
      <c r="AX160" s="12" t="s">
        <v>70</v>
      </c>
      <c r="AY160" s="229" t="s">
        <v>128</v>
      </c>
    </row>
    <row r="161" spans="2:65" s="13" customFormat="1">
      <c r="B161" s="230"/>
      <c r="C161" s="231"/>
      <c r="D161" s="243" t="s">
        <v>140</v>
      </c>
      <c r="E161" s="257" t="s">
        <v>21</v>
      </c>
      <c r="F161" s="258" t="s">
        <v>159</v>
      </c>
      <c r="G161" s="231"/>
      <c r="H161" s="259">
        <v>674.98699999999997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140</v>
      </c>
      <c r="AU161" s="240" t="s">
        <v>80</v>
      </c>
      <c r="AV161" s="13" t="s">
        <v>160</v>
      </c>
      <c r="AW161" s="13" t="s">
        <v>34</v>
      </c>
      <c r="AX161" s="13" t="s">
        <v>78</v>
      </c>
      <c r="AY161" s="240" t="s">
        <v>128</v>
      </c>
    </row>
    <row r="162" spans="2:65" s="1" customFormat="1" ht="31.5" customHeight="1">
      <c r="B162" s="41"/>
      <c r="C162" s="193" t="s">
        <v>193</v>
      </c>
      <c r="D162" s="193" t="s">
        <v>131</v>
      </c>
      <c r="E162" s="194" t="s">
        <v>194</v>
      </c>
      <c r="F162" s="195" t="s">
        <v>195</v>
      </c>
      <c r="G162" s="196" t="s">
        <v>134</v>
      </c>
      <c r="H162" s="197">
        <v>502.45299999999997</v>
      </c>
      <c r="I162" s="198"/>
      <c r="J162" s="199">
        <f>ROUND(I162*H162,2)</f>
        <v>0</v>
      </c>
      <c r="K162" s="195" t="s">
        <v>135</v>
      </c>
      <c r="L162" s="61"/>
      <c r="M162" s="200" t="s">
        <v>21</v>
      </c>
      <c r="N162" s="201" t="s">
        <v>41</v>
      </c>
      <c r="O162" s="42"/>
      <c r="P162" s="202">
        <f>O162*H162</f>
        <v>0</v>
      </c>
      <c r="Q162" s="202">
        <v>0</v>
      </c>
      <c r="R162" s="202">
        <f>Q162*H162</f>
        <v>0</v>
      </c>
      <c r="S162" s="202">
        <v>7.0000000000000001E-3</v>
      </c>
      <c r="T162" s="203">
        <f>S162*H162</f>
        <v>3.5171709999999998</v>
      </c>
      <c r="AR162" s="24" t="s">
        <v>136</v>
      </c>
      <c r="AT162" s="24" t="s">
        <v>131</v>
      </c>
      <c r="AU162" s="24" t="s">
        <v>80</v>
      </c>
      <c r="AY162" s="24" t="s">
        <v>128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24" t="s">
        <v>78</v>
      </c>
      <c r="BK162" s="204">
        <f>ROUND(I162*H162,2)</f>
        <v>0</v>
      </c>
      <c r="BL162" s="24" t="s">
        <v>136</v>
      </c>
      <c r="BM162" s="24" t="s">
        <v>196</v>
      </c>
    </row>
    <row r="163" spans="2:65" s="1" customFormat="1" ht="27">
      <c r="B163" s="41"/>
      <c r="C163" s="63"/>
      <c r="D163" s="205" t="s">
        <v>138</v>
      </c>
      <c r="E163" s="63"/>
      <c r="F163" s="206" t="s">
        <v>197</v>
      </c>
      <c r="G163" s="63"/>
      <c r="H163" s="63"/>
      <c r="I163" s="163"/>
      <c r="J163" s="63"/>
      <c r="K163" s="63"/>
      <c r="L163" s="61"/>
      <c r="M163" s="207"/>
      <c r="N163" s="42"/>
      <c r="O163" s="42"/>
      <c r="P163" s="42"/>
      <c r="Q163" s="42"/>
      <c r="R163" s="42"/>
      <c r="S163" s="42"/>
      <c r="T163" s="78"/>
      <c r="AT163" s="24" t="s">
        <v>138</v>
      </c>
      <c r="AU163" s="24" t="s">
        <v>80</v>
      </c>
    </row>
    <row r="164" spans="2:65" s="11" customFormat="1">
      <c r="B164" s="208"/>
      <c r="C164" s="209"/>
      <c r="D164" s="205" t="s">
        <v>140</v>
      </c>
      <c r="E164" s="210" t="s">
        <v>21</v>
      </c>
      <c r="F164" s="211" t="s">
        <v>141</v>
      </c>
      <c r="G164" s="209"/>
      <c r="H164" s="212" t="s">
        <v>21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140</v>
      </c>
      <c r="AU164" s="218" t="s">
        <v>80</v>
      </c>
      <c r="AV164" s="11" t="s">
        <v>78</v>
      </c>
      <c r="AW164" s="11" t="s">
        <v>34</v>
      </c>
      <c r="AX164" s="11" t="s">
        <v>70</v>
      </c>
      <c r="AY164" s="218" t="s">
        <v>128</v>
      </c>
    </row>
    <row r="165" spans="2:65" s="12" customFormat="1">
      <c r="B165" s="219"/>
      <c r="C165" s="220"/>
      <c r="D165" s="205" t="s">
        <v>140</v>
      </c>
      <c r="E165" s="221" t="s">
        <v>21</v>
      </c>
      <c r="F165" s="222" t="s">
        <v>142</v>
      </c>
      <c r="G165" s="220"/>
      <c r="H165" s="223">
        <v>186.22800000000001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140</v>
      </c>
      <c r="AU165" s="229" t="s">
        <v>80</v>
      </c>
      <c r="AV165" s="12" t="s">
        <v>80</v>
      </c>
      <c r="AW165" s="12" t="s">
        <v>34</v>
      </c>
      <c r="AX165" s="12" t="s">
        <v>70</v>
      </c>
      <c r="AY165" s="229" t="s">
        <v>128</v>
      </c>
    </row>
    <row r="166" spans="2:65" s="11" customFormat="1">
      <c r="B166" s="208"/>
      <c r="C166" s="209"/>
      <c r="D166" s="205" t="s">
        <v>140</v>
      </c>
      <c r="E166" s="210" t="s">
        <v>21</v>
      </c>
      <c r="F166" s="211" t="s">
        <v>143</v>
      </c>
      <c r="G166" s="209"/>
      <c r="H166" s="212" t="s">
        <v>21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140</v>
      </c>
      <c r="AU166" s="218" t="s">
        <v>80</v>
      </c>
      <c r="AV166" s="11" t="s">
        <v>78</v>
      </c>
      <c r="AW166" s="11" t="s">
        <v>34</v>
      </c>
      <c r="AX166" s="11" t="s">
        <v>70</v>
      </c>
      <c r="AY166" s="218" t="s">
        <v>128</v>
      </c>
    </row>
    <row r="167" spans="2:65" s="12" customFormat="1">
      <c r="B167" s="219"/>
      <c r="C167" s="220"/>
      <c r="D167" s="205" t="s">
        <v>140</v>
      </c>
      <c r="E167" s="221" t="s">
        <v>21</v>
      </c>
      <c r="F167" s="222" t="s">
        <v>144</v>
      </c>
      <c r="G167" s="220"/>
      <c r="H167" s="223">
        <v>-9.4499999999999993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140</v>
      </c>
      <c r="AU167" s="229" t="s">
        <v>80</v>
      </c>
      <c r="AV167" s="12" t="s">
        <v>80</v>
      </c>
      <c r="AW167" s="12" t="s">
        <v>34</v>
      </c>
      <c r="AX167" s="12" t="s">
        <v>70</v>
      </c>
      <c r="AY167" s="229" t="s">
        <v>128</v>
      </c>
    </row>
    <row r="168" spans="2:65" s="12" customFormat="1">
      <c r="B168" s="219"/>
      <c r="C168" s="220"/>
      <c r="D168" s="205" t="s">
        <v>140</v>
      </c>
      <c r="E168" s="221" t="s">
        <v>21</v>
      </c>
      <c r="F168" s="222" t="s">
        <v>145</v>
      </c>
      <c r="G168" s="220"/>
      <c r="H168" s="223">
        <v>11.257999999999999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140</v>
      </c>
      <c r="AU168" s="229" t="s">
        <v>80</v>
      </c>
      <c r="AV168" s="12" t="s">
        <v>80</v>
      </c>
      <c r="AW168" s="12" t="s">
        <v>34</v>
      </c>
      <c r="AX168" s="12" t="s">
        <v>70</v>
      </c>
      <c r="AY168" s="229" t="s">
        <v>128</v>
      </c>
    </row>
    <row r="169" spans="2:65" s="12" customFormat="1">
      <c r="B169" s="219"/>
      <c r="C169" s="220"/>
      <c r="D169" s="205" t="s">
        <v>140</v>
      </c>
      <c r="E169" s="221" t="s">
        <v>21</v>
      </c>
      <c r="F169" s="222" t="s">
        <v>146</v>
      </c>
      <c r="G169" s="220"/>
      <c r="H169" s="223">
        <v>5.18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140</v>
      </c>
      <c r="AU169" s="229" t="s">
        <v>80</v>
      </c>
      <c r="AV169" s="12" t="s">
        <v>80</v>
      </c>
      <c r="AW169" s="12" t="s">
        <v>34</v>
      </c>
      <c r="AX169" s="12" t="s">
        <v>70</v>
      </c>
      <c r="AY169" s="229" t="s">
        <v>128</v>
      </c>
    </row>
    <row r="170" spans="2:65" s="12" customFormat="1">
      <c r="B170" s="219"/>
      <c r="C170" s="220"/>
      <c r="D170" s="205" t="s">
        <v>140</v>
      </c>
      <c r="E170" s="221" t="s">
        <v>21</v>
      </c>
      <c r="F170" s="222" t="s">
        <v>21</v>
      </c>
      <c r="G170" s="220"/>
      <c r="H170" s="223">
        <v>0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140</v>
      </c>
      <c r="AU170" s="229" t="s">
        <v>80</v>
      </c>
      <c r="AV170" s="12" t="s">
        <v>80</v>
      </c>
      <c r="AW170" s="12" t="s">
        <v>34</v>
      </c>
      <c r="AX170" s="12" t="s">
        <v>70</v>
      </c>
      <c r="AY170" s="229" t="s">
        <v>128</v>
      </c>
    </row>
    <row r="171" spans="2:65" s="11" customFormat="1">
      <c r="B171" s="208"/>
      <c r="C171" s="209"/>
      <c r="D171" s="205" t="s">
        <v>140</v>
      </c>
      <c r="E171" s="210" t="s">
        <v>21</v>
      </c>
      <c r="F171" s="211" t="s">
        <v>147</v>
      </c>
      <c r="G171" s="209"/>
      <c r="H171" s="212" t="s">
        <v>21</v>
      </c>
      <c r="I171" s="213"/>
      <c r="J171" s="209"/>
      <c r="K171" s="209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140</v>
      </c>
      <c r="AU171" s="218" t="s">
        <v>80</v>
      </c>
      <c r="AV171" s="11" t="s">
        <v>78</v>
      </c>
      <c r="AW171" s="11" t="s">
        <v>34</v>
      </c>
      <c r="AX171" s="11" t="s">
        <v>70</v>
      </c>
      <c r="AY171" s="218" t="s">
        <v>128</v>
      </c>
    </row>
    <row r="172" spans="2:65" s="12" customFormat="1">
      <c r="B172" s="219"/>
      <c r="C172" s="220"/>
      <c r="D172" s="205" t="s">
        <v>140</v>
      </c>
      <c r="E172" s="221" t="s">
        <v>21</v>
      </c>
      <c r="F172" s="222" t="s">
        <v>148</v>
      </c>
      <c r="G172" s="220"/>
      <c r="H172" s="223">
        <v>122.089</v>
      </c>
      <c r="I172" s="224"/>
      <c r="J172" s="220"/>
      <c r="K172" s="220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140</v>
      </c>
      <c r="AU172" s="229" t="s">
        <v>80</v>
      </c>
      <c r="AV172" s="12" t="s">
        <v>80</v>
      </c>
      <c r="AW172" s="12" t="s">
        <v>34</v>
      </c>
      <c r="AX172" s="12" t="s">
        <v>70</v>
      </c>
      <c r="AY172" s="229" t="s">
        <v>128</v>
      </c>
    </row>
    <row r="173" spans="2:65" s="11" customFormat="1">
      <c r="B173" s="208"/>
      <c r="C173" s="209"/>
      <c r="D173" s="205" t="s">
        <v>140</v>
      </c>
      <c r="E173" s="210" t="s">
        <v>21</v>
      </c>
      <c r="F173" s="211" t="s">
        <v>149</v>
      </c>
      <c r="G173" s="209"/>
      <c r="H173" s="212" t="s">
        <v>21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140</v>
      </c>
      <c r="AU173" s="218" t="s">
        <v>80</v>
      </c>
      <c r="AV173" s="11" t="s">
        <v>78</v>
      </c>
      <c r="AW173" s="11" t="s">
        <v>34</v>
      </c>
      <c r="AX173" s="11" t="s">
        <v>70</v>
      </c>
      <c r="AY173" s="218" t="s">
        <v>128</v>
      </c>
    </row>
    <row r="174" spans="2:65" s="12" customFormat="1">
      <c r="B174" s="219"/>
      <c r="C174" s="220"/>
      <c r="D174" s="205" t="s">
        <v>140</v>
      </c>
      <c r="E174" s="221" t="s">
        <v>21</v>
      </c>
      <c r="F174" s="222" t="s">
        <v>150</v>
      </c>
      <c r="G174" s="220"/>
      <c r="H174" s="223">
        <v>123.60599999999999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140</v>
      </c>
      <c r="AU174" s="229" t="s">
        <v>80</v>
      </c>
      <c r="AV174" s="12" t="s">
        <v>80</v>
      </c>
      <c r="AW174" s="12" t="s">
        <v>34</v>
      </c>
      <c r="AX174" s="12" t="s">
        <v>70</v>
      </c>
      <c r="AY174" s="229" t="s">
        <v>128</v>
      </c>
    </row>
    <row r="175" spans="2:65" s="12" customFormat="1">
      <c r="B175" s="219"/>
      <c r="C175" s="220"/>
      <c r="D175" s="205" t="s">
        <v>140</v>
      </c>
      <c r="E175" s="221" t="s">
        <v>21</v>
      </c>
      <c r="F175" s="222" t="s">
        <v>21</v>
      </c>
      <c r="G175" s="220"/>
      <c r="H175" s="223">
        <v>0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140</v>
      </c>
      <c r="AU175" s="229" t="s">
        <v>80</v>
      </c>
      <c r="AV175" s="12" t="s">
        <v>80</v>
      </c>
      <c r="AW175" s="12" t="s">
        <v>34</v>
      </c>
      <c r="AX175" s="12" t="s">
        <v>70</v>
      </c>
      <c r="AY175" s="229" t="s">
        <v>128</v>
      </c>
    </row>
    <row r="176" spans="2:65" s="11" customFormat="1">
      <c r="B176" s="208"/>
      <c r="C176" s="209"/>
      <c r="D176" s="205" t="s">
        <v>140</v>
      </c>
      <c r="E176" s="210" t="s">
        <v>21</v>
      </c>
      <c r="F176" s="211" t="s">
        <v>151</v>
      </c>
      <c r="G176" s="209"/>
      <c r="H176" s="212" t="s">
        <v>21</v>
      </c>
      <c r="I176" s="213"/>
      <c r="J176" s="209"/>
      <c r="K176" s="209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140</v>
      </c>
      <c r="AU176" s="218" t="s">
        <v>80</v>
      </c>
      <c r="AV176" s="11" t="s">
        <v>78</v>
      </c>
      <c r="AW176" s="11" t="s">
        <v>34</v>
      </c>
      <c r="AX176" s="11" t="s">
        <v>70</v>
      </c>
      <c r="AY176" s="218" t="s">
        <v>128</v>
      </c>
    </row>
    <row r="177" spans="2:51" s="12" customFormat="1">
      <c r="B177" s="219"/>
      <c r="C177" s="220"/>
      <c r="D177" s="205" t="s">
        <v>140</v>
      </c>
      <c r="E177" s="221" t="s">
        <v>21</v>
      </c>
      <c r="F177" s="222" t="s">
        <v>152</v>
      </c>
      <c r="G177" s="220"/>
      <c r="H177" s="223">
        <v>191.77199999999999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140</v>
      </c>
      <c r="AU177" s="229" t="s">
        <v>80</v>
      </c>
      <c r="AV177" s="12" t="s">
        <v>80</v>
      </c>
      <c r="AW177" s="12" t="s">
        <v>34</v>
      </c>
      <c r="AX177" s="12" t="s">
        <v>70</v>
      </c>
      <c r="AY177" s="229" t="s">
        <v>128</v>
      </c>
    </row>
    <row r="178" spans="2:51" s="11" customFormat="1">
      <c r="B178" s="208"/>
      <c r="C178" s="209"/>
      <c r="D178" s="205" t="s">
        <v>140</v>
      </c>
      <c r="E178" s="210" t="s">
        <v>21</v>
      </c>
      <c r="F178" s="211" t="s">
        <v>153</v>
      </c>
      <c r="G178" s="209"/>
      <c r="H178" s="212" t="s">
        <v>21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140</v>
      </c>
      <c r="AU178" s="218" t="s">
        <v>80</v>
      </c>
      <c r="AV178" s="11" t="s">
        <v>78</v>
      </c>
      <c r="AW178" s="11" t="s">
        <v>34</v>
      </c>
      <c r="AX178" s="11" t="s">
        <v>70</v>
      </c>
      <c r="AY178" s="218" t="s">
        <v>128</v>
      </c>
    </row>
    <row r="179" spans="2:51" s="12" customFormat="1">
      <c r="B179" s="219"/>
      <c r="C179" s="220"/>
      <c r="D179" s="205" t="s">
        <v>140</v>
      </c>
      <c r="E179" s="221" t="s">
        <v>21</v>
      </c>
      <c r="F179" s="222" t="s">
        <v>154</v>
      </c>
      <c r="G179" s="220"/>
      <c r="H179" s="223">
        <v>-90.56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140</v>
      </c>
      <c r="AU179" s="229" t="s">
        <v>80</v>
      </c>
      <c r="AV179" s="12" t="s">
        <v>80</v>
      </c>
      <c r="AW179" s="12" t="s">
        <v>34</v>
      </c>
      <c r="AX179" s="12" t="s">
        <v>70</v>
      </c>
      <c r="AY179" s="229" t="s">
        <v>128</v>
      </c>
    </row>
    <row r="180" spans="2:51" s="12" customFormat="1">
      <c r="B180" s="219"/>
      <c r="C180" s="220"/>
      <c r="D180" s="205" t="s">
        <v>140</v>
      </c>
      <c r="E180" s="221" t="s">
        <v>21</v>
      </c>
      <c r="F180" s="222" t="s">
        <v>155</v>
      </c>
      <c r="G180" s="220"/>
      <c r="H180" s="223">
        <v>-34.384999999999998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140</v>
      </c>
      <c r="AU180" s="229" t="s">
        <v>80</v>
      </c>
      <c r="AV180" s="12" t="s">
        <v>80</v>
      </c>
      <c r="AW180" s="12" t="s">
        <v>34</v>
      </c>
      <c r="AX180" s="12" t="s">
        <v>70</v>
      </c>
      <c r="AY180" s="229" t="s">
        <v>128</v>
      </c>
    </row>
    <row r="181" spans="2:51" s="11" customFormat="1">
      <c r="B181" s="208"/>
      <c r="C181" s="209"/>
      <c r="D181" s="205" t="s">
        <v>140</v>
      </c>
      <c r="E181" s="210" t="s">
        <v>21</v>
      </c>
      <c r="F181" s="211" t="s">
        <v>156</v>
      </c>
      <c r="G181" s="209"/>
      <c r="H181" s="212" t="s">
        <v>21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140</v>
      </c>
      <c r="AU181" s="218" t="s">
        <v>80</v>
      </c>
      <c r="AV181" s="11" t="s">
        <v>78</v>
      </c>
      <c r="AW181" s="11" t="s">
        <v>34</v>
      </c>
      <c r="AX181" s="11" t="s">
        <v>70</v>
      </c>
      <c r="AY181" s="218" t="s">
        <v>128</v>
      </c>
    </row>
    <row r="182" spans="2:51" s="12" customFormat="1">
      <c r="B182" s="219"/>
      <c r="C182" s="220"/>
      <c r="D182" s="205" t="s">
        <v>140</v>
      </c>
      <c r="E182" s="221" t="s">
        <v>21</v>
      </c>
      <c r="F182" s="222" t="s">
        <v>157</v>
      </c>
      <c r="G182" s="220"/>
      <c r="H182" s="223">
        <v>16.12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140</v>
      </c>
      <c r="AU182" s="229" t="s">
        <v>80</v>
      </c>
      <c r="AV182" s="12" t="s">
        <v>80</v>
      </c>
      <c r="AW182" s="12" t="s">
        <v>34</v>
      </c>
      <c r="AX182" s="12" t="s">
        <v>70</v>
      </c>
      <c r="AY182" s="229" t="s">
        <v>128</v>
      </c>
    </row>
    <row r="183" spans="2:51" s="12" customFormat="1">
      <c r="B183" s="219"/>
      <c r="C183" s="220"/>
      <c r="D183" s="205" t="s">
        <v>140</v>
      </c>
      <c r="E183" s="221" t="s">
        <v>21</v>
      </c>
      <c r="F183" s="222" t="s">
        <v>158</v>
      </c>
      <c r="G183" s="220"/>
      <c r="H183" s="223">
        <v>5.72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140</v>
      </c>
      <c r="AU183" s="229" t="s">
        <v>80</v>
      </c>
      <c r="AV183" s="12" t="s">
        <v>80</v>
      </c>
      <c r="AW183" s="12" t="s">
        <v>34</v>
      </c>
      <c r="AX183" s="12" t="s">
        <v>70</v>
      </c>
      <c r="AY183" s="229" t="s">
        <v>128</v>
      </c>
    </row>
    <row r="184" spans="2:51" s="13" customFormat="1">
      <c r="B184" s="230"/>
      <c r="C184" s="231"/>
      <c r="D184" s="205" t="s">
        <v>140</v>
      </c>
      <c r="E184" s="232" t="s">
        <v>21</v>
      </c>
      <c r="F184" s="233" t="s">
        <v>159</v>
      </c>
      <c r="G184" s="231"/>
      <c r="H184" s="234">
        <v>527.57799999999997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140</v>
      </c>
      <c r="AU184" s="240" t="s">
        <v>80</v>
      </c>
      <c r="AV184" s="13" t="s">
        <v>160</v>
      </c>
      <c r="AW184" s="13" t="s">
        <v>34</v>
      </c>
      <c r="AX184" s="13" t="s">
        <v>70</v>
      </c>
      <c r="AY184" s="240" t="s">
        <v>128</v>
      </c>
    </row>
    <row r="185" spans="2:51" s="12" customFormat="1">
      <c r="B185" s="219"/>
      <c r="C185" s="220"/>
      <c r="D185" s="205" t="s">
        <v>140</v>
      </c>
      <c r="E185" s="221" t="s">
        <v>21</v>
      </c>
      <c r="F185" s="222" t="s">
        <v>21</v>
      </c>
      <c r="G185" s="220"/>
      <c r="H185" s="223">
        <v>0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140</v>
      </c>
      <c r="AU185" s="229" t="s">
        <v>80</v>
      </c>
      <c r="AV185" s="12" t="s">
        <v>80</v>
      </c>
      <c r="AW185" s="12" t="s">
        <v>34</v>
      </c>
      <c r="AX185" s="12" t="s">
        <v>70</v>
      </c>
      <c r="AY185" s="229" t="s">
        <v>128</v>
      </c>
    </row>
    <row r="186" spans="2:51" s="11" customFormat="1">
      <c r="B186" s="208"/>
      <c r="C186" s="209"/>
      <c r="D186" s="205" t="s">
        <v>140</v>
      </c>
      <c r="E186" s="210" t="s">
        <v>21</v>
      </c>
      <c r="F186" s="211" t="s">
        <v>161</v>
      </c>
      <c r="G186" s="209"/>
      <c r="H186" s="212" t="s">
        <v>21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140</v>
      </c>
      <c r="AU186" s="218" t="s">
        <v>80</v>
      </c>
      <c r="AV186" s="11" t="s">
        <v>78</v>
      </c>
      <c r="AW186" s="11" t="s">
        <v>34</v>
      </c>
      <c r="AX186" s="11" t="s">
        <v>70</v>
      </c>
      <c r="AY186" s="218" t="s">
        <v>128</v>
      </c>
    </row>
    <row r="187" spans="2:51" s="11" customFormat="1">
      <c r="B187" s="208"/>
      <c r="C187" s="209"/>
      <c r="D187" s="205" t="s">
        <v>140</v>
      </c>
      <c r="E187" s="210" t="s">
        <v>21</v>
      </c>
      <c r="F187" s="211" t="s">
        <v>162</v>
      </c>
      <c r="G187" s="209"/>
      <c r="H187" s="212" t="s">
        <v>21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140</v>
      </c>
      <c r="AU187" s="218" t="s">
        <v>80</v>
      </c>
      <c r="AV187" s="11" t="s">
        <v>78</v>
      </c>
      <c r="AW187" s="11" t="s">
        <v>34</v>
      </c>
      <c r="AX187" s="11" t="s">
        <v>70</v>
      </c>
      <c r="AY187" s="218" t="s">
        <v>128</v>
      </c>
    </row>
    <row r="188" spans="2:51" s="12" customFormat="1">
      <c r="B188" s="219"/>
      <c r="C188" s="220"/>
      <c r="D188" s="205" t="s">
        <v>140</v>
      </c>
      <c r="E188" s="221" t="s">
        <v>21</v>
      </c>
      <c r="F188" s="222" t="s">
        <v>163</v>
      </c>
      <c r="G188" s="220"/>
      <c r="H188" s="223">
        <v>-15.2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140</v>
      </c>
      <c r="AU188" s="229" t="s">
        <v>80</v>
      </c>
      <c r="AV188" s="12" t="s">
        <v>80</v>
      </c>
      <c r="AW188" s="12" t="s">
        <v>34</v>
      </c>
      <c r="AX188" s="12" t="s">
        <v>70</v>
      </c>
      <c r="AY188" s="229" t="s">
        <v>128</v>
      </c>
    </row>
    <row r="189" spans="2:51" s="12" customFormat="1">
      <c r="B189" s="219"/>
      <c r="C189" s="220"/>
      <c r="D189" s="205" t="s">
        <v>140</v>
      </c>
      <c r="E189" s="221" t="s">
        <v>21</v>
      </c>
      <c r="F189" s="222" t="s">
        <v>164</v>
      </c>
      <c r="G189" s="220"/>
      <c r="H189" s="223">
        <v>-41.325000000000003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140</v>
      </c>
      <c r="AU189" s="229" t="s">
        <v>80</v>
      </c>
      <c r="AV189" s="12" t="s">
        <v>80</v>
      </c>
      <c r="AW189" s="12" t="s">
        <v>34</v>
      </c>
      <c r="AX189" s="12" t="s">
        <v>70</v>
      </c>
      <c r="AY189" s="229" t="s">
        <v>128</v>
      </c>
    </row>
    <row r="190" spans="2:51" s="13" customFormat="1">
      <c r="B190" s="230"/>
      <c r="C190" s="231"/>
      <c r="D190" s="205" t="s">
        <v>140</v>
      </c>
      <c r="E190" s="232" t="s">
        <v>21</v>
      </c>
      <c r="F190" s="233" t="s">
        <v>159</v>
      </c>
      <c r="G190" s="231"/>
      <c r="H190" s="234">
        <v>-56.524999999999999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140</v>
      </c>
      <c r="AU190" s="240" t="s">
        <v>80</v>
      </c>
      <c r="AV190" s="13" t="s">
        <v>160</v>
      </c>
      <c r="AW190" s="13" t="s">
        <v>34</v>
      </c>
      <c r="AX190" s="13" t="s">
        <v>70</v>
      </c>
      <c r="AY190" s="240" t="s">
        <v>128</v>
      </c>
    </row>
    <row r="191" spans="2:51" s="12" customFormat="1">
      <c r="B191" s="219"/>
      <c r="C191" s="220"/>
      <c r="D191" s="205" t="s">
        <v>140</v>
      </c>
      <c r="E191" s="221" t="s">
        <v>21</v>
      </c>
      <c r="F191" s="222" t="s">
        <v>21</v>
      </c>
      <c r="G191" s="220"/>
      <c r="H191" s="223">
        <v>0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140</v>
      </c>
      <c r="AU191" s="229" t="s">
        <v>80</v>
      </c>
      <c r="AV191" s="12" t="s">
        <v>80</v>
      </c>
      <c r="AW191" s="12" t="s">
        <v>34</v>
      </c>
      <c r="AX191" s="12" t="s">
        <v>70</v>
      </c>
      <c r="AY191" s="229" t="s">
        <v>128</v>
      </c>
    </row>
    <row r="192" spans="2:51" s="11" customFormat="1">
      <c r="B192" s="208"/>
      <c r="C192" s="209"/>
      <c r="D192" s="205" t="s">
        <v>140</v>
      </c>
      <c r="E192" s="210" t="s">
        <v>21</v>
      </c>
      <c r="F192" s="211" t="s">
        <v>165</v>
      </c>
      <c r="G192" s="209"/>
      <c r="H192" s="212" t="s">
        <v>21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140</v>
      </c>
      <c r="AU192" s="218" t="s">
        <v>80</v>
      </c>
      <c r="AV192" s="11" t="s">
        <v>78</v>
      </c>
      <c r="AW192" s="11" t="s">
        <v>34</v>
      </c>
      <c r="AX192" s="11" t="s">
        <v>70</v>
      </c>
      <c r="AY192" s="218" t="s">
        <v>128</v>
      </c>
    </row>
    <row r="193" spans="2:65" s="12" customFormat="1">
      <c r="B193" s="219"/>
      <c r="C193" s="220"/>
      <c r="D193" s="205" t="s">
        <v>140</v>
      </c>
      <c r="E193" s="221" t="s">
        <v>21</v>
      </c>
      <c r="F193" s="222" t="s">
        <v>166</v>
      </c>
      <c r="G193" s="220"/>
      <c r="H193" s="223">
        <v>8.3000000000000007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140</v>
      </c>
      <c r="AU193" s="229" t="s">
        <v>80</v>
      </c>
      <c r="AV193" s="12" t="s">
        <v>80</v>
      </c>
      <c r="AW193" s="12" t="s">
        <v>34</v>
      </c>
      <c r="AX193" s="12" t="s">
        <v>70</v>
      </c>
      <c r="AY193" s="229" t="s">
        <v>128</v>
      </c>
    </row>
    <row r="194" spans="2:65" s="12" customFormat="1">
      <c r="B194" s="219"/>
      <c r="C194" s="220"/>
      <c r="D194" s="205" t="s">
        <v>140</v>
      </c>
      <c r="E194" s="221" t="s">
        <v>21</v>
      </c>
      <c r="F194" s="222" t="s">
        <v>167</v>
      </c>
      <c r="G194" s="220"/>
      <c r="H194" s="223">
        <v>23.1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140</v>
      </c>
      <c r="AU194" s="229" t="s">
        <v>80</v>
      </c>
      <c r="AV194" s="12" t="s">
        <v>80</v>
      </c>
      <c r="AW194" s="12" t="s">
        <v>34</v>
      </c>
      <c r="AX194" s="12" t="s">
        <v>70</v>
      </c>
      <c r="AY194" s="229" t="s">
        <v>128</v>
      </c>
    </row>
    <row r="195" spans="2:65" s="13" customFormat="1">
      <c r="B195" s="230"/>
      <c r="C195" s="231"/>
      <c r="D195" s="205" t="s">
        <v>140</v>
      </c>
      <c r="E195" s="232" t="s">
        <v>21</v>
      </c>
      <c r="F195" s="233" t="s">
        <v>159</v>
      </c>
      <c r="G195" s="231"/>
      <c r="H195" s="234">
        <v>31.4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140</v>
      </c>
      <c r="AU195" s="240" t="s">
        <v>80</v>
      </c>
      <c r="AV195" s="13" t="s">
        <v>160</v>
      </c>
      <c r="AW195" s="13" t="s">
        <v>34</v>
      </c>
      <c r="AX195" s="13" t="s">
        <v>70</v>
      </c>
      <c r="AY195" s="240" t="s">
        <v>128</v>
      </c>
    </row>
    <row r="196" spans="2:65" s="14" customFormat="1">
      <c r="B196" s="241"/>
      <c r="C196" s="242"/>
      <c r="D196" s="205" t="s">
        <v>140</v>
      </c>
      <c r="E196" s="253" t="s">
        <v>21</v>
      </c>
      <c r="F196" s="254" t="s">
        <v>168</v>
      </c>
      <c r="G196" s="242"/>
      <c r="H196" s="255">
        <v>502.45299999999997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140</v>
      </c>
      <c r="AU196" s="252" t="s">
        <v>80</v>
      </c>
      <c r="AV196" s="14" t="s">
        <v>136</v>
      </c>
      <c r="AW196" s="14" t="s">
        <v>34</v>
      </c>
      <c r="AX196" s="14" t="s">
        <v>78</v>
      </c>
      <c r="AY196" s="252" t="s">
        <v>128</v>
      </c>
    </row>
    <row r="197" spans="2:65" s="10" customFormat="1" ht="29.85" customHeight="1">
      <c r="B197" s="176"/>
      <c r="C197" s="177"/>
      <c r="D197" s="190" t="s">
        <v>69</v>
      </c>
      <c r="E197" s="191" t="s">
        <v>198</v>
      </c>
      <c r="F197" s="191" t="s">
        <v>199</v>
      </c>
      <c r="G197" s="177"/>
      <c r="H197" s="177"/>
      <c r="I197" s="180"/>
      <c r="J197" s="192">
        <f>BK197</f>
        <v>0</v>
      </c>
      <c r="K197" s="177"/>
      <c r="L197" s="182"/>
      <c r="M197" s="183"/>
      <c r="N197" s="184"/>
      <c r="O197" s="184"/>
      <c r="P197" s="185">
        <f>SUM(P198:P203)</f>
        <v>0</v>
      </c>
      <c r="Q197" s="184"/>
      <c r="R197" s="185">
        <f>SUM(R198:R203)</f>
        <v>0</v>
      </c>
      <c r="S197" s="184"/>
      <c r="T197" s="186">
        <f>SUM(T198:T203)</f>
        <v>0</v>
      </c>
      <c r="AR197" s="187" t="s">
        <v>78</v>
      </c>
      <c r="AT197" s="188" t="s">
        <v>69</v>
      </c>
      <c r="AU197" s="188" t="s">
        <v>78</v>
      </c>
      <c r="AY197" s="187" t="s">
        <v>128</v>
      </c>
      <c r="BK197" s="189">
        <f>SUM(BK198:BK203)</f>
        <v>0</v>
      </c>
    </row>
    <row r="198" spans="2:65" s="1" customFormat="1" ht="31.5" customHeight="1">
      <c r="B198" s="41"/>
      <c r="C198" s="193" t="s">
        <v>129</v>
      </c>
      <c r="D198" s="193" t="s">
        <v>131</v>
      </c>
      <c r="E198" s="194" t="s">
        <v>200</v>
      </c>
      <c r="F198" s="195" t="s">
        <v>201</v>
      </c>
      <c r="G198" s="196" t="s">
        <v>202</v>
      </c>
      <c r="H198" s="197">
        <v>3.6429999999999998</v>
      </c>
      <c r="I198" s="198"/>
      <c r="J198" s="199">
        <f>ROUND(I198*H198,2)</f>
        <v>0</v>
      </c>
      <c r="K198" s="195" t="s">
        <v>135</v>
      </c>
      <c r="L198" s="61"/>
      <c r="M198" s="200" t="s">
        <v>21</v>
      </c>
      <c r="N198" s="201" t="s">
        <v>41</v>
      </c>
      <c r="O198" s="42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AR198" s="24" t="s">
        <v>136</v>
      </c>
      <c r="AT198" s="24" t="s">
        <v>131</v>
      </c>
      <c r="AU198" s="24" t="s">
        <v>80</v>
      </c>
      <c r="AY198" s="24" t="s">
        <v>128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4" t="s">
        <v>78</v>
      </c>
      <c r="BK198" s="204">
        <f>ROUND(I198*H198,2)</f>
        <v>0</v>
      </c>
      <c r="BL198" s="24" t="s">
        <v>136</v>
      </c>
      <c r="BM198" s="24" t="s">
        <v>203</v>
      </c>
    </row>
    <row r="199" spans="2:65" s="1" customFormat="1" ht="27">
      <c r="B199" s="41"/>
      <c r="C199" s="63"/>
      <c r="D199" s="243" t="s">
        <v>138</v>
      </c>
      <c r="E199" s="63"/>
      <c r="F199" s="260" t="s">
        <v>139</v>
      </c>
      <c r="G199" s="63"/>
      <c r="H199" s="63"/>
      <c r="I199" s="163"/>
      <c r="J199" s="63"/>
      <c r="K199" s="63"/>
      <c r="L199" s="61"/>
      <c r="M199" s="207"/>
      <c r="N199" s="42"/>
      <c r="O199" s="42"/>
      <c r="P199" s="42"/>
      <c r="Q199" s="42"/>
      <c r="R199" s="42"/>
      <c r="S199" s="42"/>
      <c r="T199" s="78"/>
      <c r="AT199" s="24" t="s">
        <v>138</v>
      </c>
      <c r="AU199" s="24" t="s">
        <v>80</v>
      </c>
    </row>
    <row r="200" spans="2:65" s="1" customFormat="1" ht="22.5" customHeight="1">
      <c r="B200" s="41"/>
      <c r="C200" s="193" t="s">
        <v>204</v>
      </c>
      <c r="D200" s="193" t="s">
        <v>131</v>
      </c>
      <c r="E200" s="194" t="s">
        <v>205</v>
      </c>
      <c r="F200" s="195" t="s">
        <v>206</v>
      </c>
      <c r="G200" s="196" t="s">
        <v>202</v>
      </c>
      <c r="H200" s="197">
        <v>3.782</v>
      </c>
      <c r="I200" s="198"/>
      <c r="J200" s="199">
        <f>ROUND(I200*H200,2)</f>
        <v>0</v>
      </c>
      <c r="K200" s="195" t="s">
        <v>21</v>
      </c>
      <c r="L200" s="61"/>
      <c r="M200" s="200" t="s">
        <v>21</v>
      </c>
      <c r="N200" s="201" t="s">
        <v>41</v>
      </c>
      <c r="O200" s="42"/>
      <c r="P200" s="202">
        <f>O200*H200</f>
        <v>0</v>
      </c>
      <c r="Q200" s="202">
        <v>0</v>
      </c>
      <c r="R200" s="202">
        <f>Q200*H200</f>
        <v>0</v>
      </c>
      <c r="S200" s="202">
        <v>0</v>
      </c>
      <c r="T200" s="203">
        <f>S200*H200</f>
        <v>0</v>
      </c>
      <c r="AR200" s="24" t="s">
        <v>136</v>
      </c>
      <c r="AT200" s="24" t="s">
        <v>131</v>
      </c>
      <c r="AU200" s="24" t="s">
        <v>80</v>
      </c>
      <c r="AY200" s="24" t="s">
        <v>128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78</v>
      </c>
      <c r="BK200" s="204">
        <f>ROUND(I200*H200,2)</f>
        <v>0</v>
      </c>
      <c r="BL200" s="24" t="s">
        <v>136</v>
      </c>
      <c r="BM200" s="24" t="s">
        <v>207</v>
      </c>
    </row>
    <row r="201" spans="2:65" s="1" customFormat="1">
      <c r="B201" s="41"/>
      <c r="C201" s="63"/>
      <c r="D201" s="243" t="s">
        <v>138</v>
      </c>
      <c r="E201" s="63"/>
      <c r="F201" s="260" t="s">
        <v>206</v>
      </c>
      <c r="G201" s="63"/>
      <c r="H201" s="63"/>
      <c r="I201" s="163"/>
      <c r="J201" s="63"/>
      <c r="K201" s="63"/>
      <c r="L201" s="61"/>
      <c r="M201" s="207"/>
      <c r="N201" s="42"/>
      <c r="O201" s="42"/>
      <c r="P201" s="42"/>
      <c r="Q201" s="42"/>
      <c r="R201" s="42"/>
      <c r="S201" s="42"/>
      <c r="T201" s="78"/>
      <c r="AT201" s="24" t="s">
        <v>138</v>
      </c>
      <c r="AU201" s="24" t="s">
        <v>80</v>
      </c>
    </row>
    <row r="202" spans="2:65" s="1" customFormat="1" ht="22.5" customHeight="1">
      <c r="B202" s="41"/>
      <c r="C202" s="193" t="s">
        <v>208</v>
      </c>
      <c r="D202" s="193" t="s">
        <v>131</v>
      </c>
      <c r="E202" s="194" t="s">
        <v>209</v>
      </c>
      <c r="F202" s="195" t="s">
        <v>210</v>
      </c>
      <c r="G202" s="196" t="s">
        <v>202</v>
      </c>
      <c r="H202" s="197">
        <v>3.6429999999999998</v>
      </c>
      <c r="I202" s="198"/>
      <c r="J202" s="199">
        <f>ROUND(I202*H202,2)</f>
        <v>0</v>
      </c>
      <c r="K202" s="195" t="s">
        <v>135</v>
      </c>
      <c r="L202" s="61"/>
      <c r="M202" s="200" t="s">
        <v>21</v>
      </c>
      <c r="N202" s="201" t="s">
        <v>41</v>
      </c>
      <c r="O202" s="4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136</v>
      </c>
      <c r="AT202" s="24" t="s">
        <v>131</v>
      </c>
      <c r="AU202" s="24" t="s">
        <v>80</v>
      </c>
      <c r="AY202" s="24" t="s">
        <v>128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78</v>
      </c>
      <c r="BK202" s="204">
        <f>ROUND(I202*H202,2)</f>
        <v>0</v>
      </c>
      <c r="BL202" s="24" t="s">
        <v>136</v>
      </c>
      <c r="BM202" s="24" t="s">
        <v>211</v>
      </c>
    </row>
    <row r="203" spans="2:65" s="1" customFormat="1">
      <c r="B203" s="41"/>
      <c r="C203" s="63"/>
      <c r="D203" s="205" t="s">
        <v>138</v>
      </c>
      <c r="E203" s="63"/>
      <c r="F203" s="206" t="s">
        <v>212</v>
      </c>
      <c r="G203" s="63"/>
      <c r="H203" s="63"/>
      <c r="I203" s="163"/>
      <c r="J203" s="63"/>
      <c r="K203" s="63"/>
      <c r="L203" s="61"/>
      <c r="M203" s="207"/>
      <c r="N203" s="42"/>
      <c r="O203" s="42"/>
      <c r="P203" s="42"/>
      <c r="Q203" s="42"/>
      <c r="R203" s="42"/>
      <c r="S203" s="42"/>
      <c r="T203" s="78"/>
      <c r="AT203" s="24" t="s">
        <v>138</v>
      </c>
      <c r="AU203" s="24" t="s">
        <v>80</v>
      </c>
    </row>
    <row r="204" spans="2:65" s="10" customFormat="1" ht="29.85" customHeight="1">
      <c r="B204" s="176"/>
      <c r="C204" s="177"/>
      <c r="D204" s="190" t="s">
        <v>69</v>
      </c>
      <c r="E204" s="191" t="s">
        <v>213</v>
      </c>
      <c r="F204" s="191" t="s">
        <v>214</v>
      </c>
      <c r="G204" s="177"/>
      <c r="H204" s="177"/>
      <c r="I204" s="180"/>
      <c r="J204" s="192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0</v>
      </c>
      <c r="S204" s="184"/>
      <c r="T204" s="186">
        <f>SUM(T205:T206)</f>
        <v>0</v>
      </c>
      <c r="AR204" s="187" t="s">
        <v>78</v>
      </c>
      <c r="AT204" s="188" t="s">
        <v>69</v>
      </c>
      <c r="AU204" s="188" t="s">
        <v>78</v>
      </c>
      <c r="AY204" s="187" t="s">
        <v>128</v>
      </c>
      <c r="BK204" s="189">
        <f>SUM(BK205:BK206)</f>
        <v>0</v>
      </c>
    </row>
    <row r="205" spans="2:65" s="1" customFormat="1" ht="22.5" customHeight="1">
      <c r="B205" s="41"/>
      <c r="C205" s="193" t="s">
        <v>175</v>
      </c>
      <c r="D205" s="193" t="s">
        <v>131</v>
      </c>
      <c r="E205" s="194" t="s">
        <v>215</v>
      </c>
      <c r="F205" s="195" t="s">
        <v>216</v>
      </c>
      <c r="G205" s="196" t="s">
        <v>202</v>
      </c>
      <c r="H205" s="197">
        <v>3.218</v>
      </c>
      <c r="I205" s="198"/>
      <c r="J205" s="199">
        <f>ROUND(I205*H205,2)</f>
        <v>0</v>
      </c>
      <c r="K205" s="195" t="s">
        <v>135</v>
      </c>
      <c r="L205" s="61"/>
      <c r="M205" s="200" t="s">
        <v>21</v>
      </c>
      <c r="N205" s="201" t="s">
        <v>41</v>
      </c>
      <c r="O205" s="4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4" t="s">
        <v>136</v>
      </c>
      <c r="AT205" s="24" t="s">
        <v>131</v>
      </c>
      <c r="AU205" s="24" t="s">
        <v>80</v>
      </c>
      <c r="AY205" s="24" t="s">
        <v>128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78</v>
      </c>
      <c r="BK205" s="204">
        <f>ROUND(I205*H205,2)</f>
        <v>0</v>
      </c>
      <c r="BL205" s="24" t="s">
        <v>136</v>
      </c>
      <c r="BM205" s="24" t="s">
        <v>217</v>
      </c>
    </row>
    <row r="206" spans="2:65" s="1" customFormat="1" ht="40.5">
      <c r="B206" s="41"/>
      <c r="C206" s="63"/>
      <c r="D206" s="205" t="s">
        <v>138</v>
      </c>
      <c r="E206" s="63"/>
      <c r="F206" s="206" t="s">
        <v>218</v>
      </c>
      <c r="G206" s="63"/>
      <c r="H206" s="63"/>
      <c r="I206" s="163"/>
      <c r="J206" s="63"/>
      <c r="K206" s="63"/>
      <c r="L206" s="61"/>
      <c r="M206" s="207"/>
      <c r="N206" s="42"/>
      <c r="O206" s="42"/>
      <c r="P206" s="42"/>
      <c r="Q206" s="42"/>
      <c r="R206" s="42"/>
      <c r="S206" s="42"/>
      <c r="T206" s="78"/>
      <c r="AT206" s="24" t="s">
        <v>138</v>
      </c>
      <c r="AU206" s="24" t="s">
        <v>80</v>
      </c>
    </row>
    <row r="207" spans="2:65" s="10" customFormat="1" ht="37.35" customHeight="1">
      <c r="B207" s="176"/>
      <c r="C207" s="177"/>
      <c r="D207" s="178" t="s">
        <v>69</v>
      </c>
      <c r="E207" s="179" t="s">
        <v>219</v>
      </c>
      <c r="F207" s="179" t="s">
        <v>220</v>
      </c>
      <c r="G207" s="177"/>
      <c r="H207" s="177"/>
      <c r="I207" s="180"/>
      <c r="J207" s="181">
        <f>BK207</f>
        <v>0</v>
      </c>
      <c r="K207" s="177"/>
      <c r="L207" s="182"/>
      <c r="M207" s="183"/>
      <c r="N207" s="184"/>
      <c r="O207" s="184"/>
      <c r="P207" s="185">
        <f>P208+P239</f>
        <v>0</v>
      </c>
      <c r="Q207" s="184"/>
      <c r="R207" s="185">
        <f>R208+R239</f>
        <v>0.50849952999999992</v>
      </c>
      <c r="S207" s="184"/>
      <c r="T207" s="186">
        <f>T208+T239</f>
        <v>0.12558</v>
      </c>
      <c r="AR207" s="187" t="s">
        <v>80</v>
      </c>
      <c r="AT207" s="188" t="s">
        <v>69</v>
      </c>
      <c r="AU207" s="188" t="s">
        <v>70</v>
      </c>
      <c r="AY207" s="187" t="s">
        <v>128</v>
      </c>
      <c r="BK207" s="189">
        <f>BK208+BK239</f>
        <v>0</v>
      </c>
    </row>
    <row r="208" spans="2:65" s="10" customFormat="1" ht="19.899999999999999" customHeight="1">
      <c r="B208" s="176"/>
      <c r="C208" s="177"/>
      <c r="D208" s="190" t="s">
        <v>69</v>
      </c>
      <c r="E208" s="191" t="s">
        <v>221</v>
      </c>
      <c r="F208" s="191" t="s">
        <v>222</v>
      </c>
      <c r="G208" s="177"/>
      <c r="H208" s="177"/>
      <c r="I208" s="180"/>
      <c r="J208" s="192">
        <f>BK208</f>
        <v>0</v>
      </c>
      <c r="K208" s="177"/>
      <c r="L208" s="182"/>
      <c r="M208" s="183"/>
      <c r="N208" s="184"/>
      <c r="O208" s="184"/>
      <c r="P208" s="185">
        <f>SUM(P209:P238)</f>
        <v>0</v>
      </c>
      <c r="Q208" s="184"/>
      <c r="R208" s="185">
        <f>SUM(R209:R238)</f>
        <v>0</v>
      </c>
      <c r="S208" s="184"/>
      <c r="T208" s="186">
        <f>SUM(T209:T238)</f>
        <v>0.12558</v>
      </c>
      <c r="AR208" s="187" t="s">
        <v>80</v>
      </c>
      <c r="AT208" s="188" t="s">
        <v>69</v>
      </c>
      <c r="AU208" s="188" t="s">
        <v>78</v>
      </c>
      <c r="AY208" s="187" t="s">
        <v>128</v>
      </c>
      <c r="BK208" s="189">
        <f>SUM(BK209:BK238)</f>
        <v>0</v>
      </c>
    </row>
    <row r="209" spans="2:65" s="1" customFormat="1" ht="22.5" customHeight="1">
      <c r="B209" s="41"/>
      <c r="C209" s="193" t="s">
        <v>223</v>
      </c>
      <c r="D209" s="193" t="s">
        <v>131</v>
      </c>
      <c r="E209" s="194" t="s">
        <v>224</v>
      </c>
      <c r="F209" s="195" t="s">
        <v>225</v>
      </c>
      <c r="G209" s="196" t="s">
        <v>226</v>
      </c>
      <c r="H209" s="197">
        <v>48.3</v>
      </c>
      <c r="I209" s="198"/>
      <c r="J209" s="199">
        <f>ROUND(I209*H209,2)</f>
        <v>0</v>
      </c>
      <c r="K209" s="195" t="s">
        <v>135</v>
      </c>
      <c r="L209" s="61"/>
      <c r="M209" s="200" t="s">
        <v>21</v>
      </c>
      <c r="N209" s="201" t="s">
        <v>41</v>
      </c>
      <c r="O209" s="42"/>
      <c r="P209" s="202">
        <f>O209*H209</f>
        <v>0</v>
      </c>
      <c r="Q209" s="202">
        <v>0</v>
      </c>
      <c r="R209" s="202">
        <f>Q209*H209</f>
        <v>0</v>
      </c>
      <c r="S209" s="202">
        <v>2.5999999999999999E-3</v>
      </c>
      <c r="T209" s="203">
        <f>S209*H209</f>
        <v>0.12558</v>
      </c>
      <c r="AR209" s="24" t="s">
        <v>227</v>
      </c>
      <c r="AT209" s="24" t="s">
        <v>131</v>
      </c>
      <c r="AU209" s="24" t="s">
        <v>80</v>
      </c>
      <c r="AY209" s="24" t="s">
        <v>128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4" t="s">
        <v>78</v>
      </c>
      <c r="BK209" s="204">
        <f>ROUND(I209*H209,2)</f>
        <v>0</v>
      </c>
      <c r="BL209" s="24" t="s">
        <v>227</v>
      </c>
      <c r="BM209" s="24" t="s">
        <v>228</v>
      </c>
    </row>
    <row r="210" spans="2:65" s="1" customFormat="1">
      <c r="B210" s="41"/>
      <c r="C210" s="63"/>
      <c r="D210" s="205" t="s">
        <v>138</v>
      </c>
      <c r="E210" s="63"/>
      <c r="F210" s="206" t="s">
        <v>229</v>
      </c>
      <c r="G210" s="63"/>
      <c r="H210" s="63"/>
      <c r="I210" s="163"/>
      <c r="J210" s="63"/>
      <c r="K210" s="63"/>
      <c r="L210" s="61"/>
      <c r="M210" s="207"/>
      <c r="N210" s="42"/>
      <c r="O210" s="42"/>
      <c r="P210" s="42"/>
      <c r="Q210" s="42"/>
      <c r="R210" s="42"/>
      <c r="S210" s="42"/>
      <c r="T210" s="78"/>
      <c r="AT210" s="24" t="s">
        <v>138</v>
      </c>
      <c r="AU210" s="24" t="s">
        <v>80</v>
      </c>
    </row>
    <row r="211" spans="2:65" s="11" customFormat="1">
      <c r="B211" s="208"/>
      <c r="C211" s="209"/>
      <c r="D211" s="205" t="s">
        <v>140</v>
      </c>
      <c r="E211" s="210" t="s">
        <v>21</v>
      </c>
      <c r="F211" s="211" t="s">
        <v>162</v>
      </c>
      <c r="G211" s="209"/>
      <c r="H211" s="212" t="s">
        <v>21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140</v>
      </c>
      <c r="AU211" s="218" t="s">
        <v>80</v>
      </c>
      <c r="AV211" s="11" t="s">
        <v>78</v>
      </c>
      <c r="AW211" s="11" t="s">
        <v>34</v>
      </c>
      <c r="AX211" s="11" t="s">
        <v>70</v>
      </c>
      <c r="AY211" s="218" t="s">
        <v>128</v>
      </c>
    </row>
    <row r="212" spans="2:65" s="12" customFormat="1">
      <c r="B212" s="219"/>
      <c r="C212" s="220"/>
      <c r="D212" s="205" t="s">
        <v>140</v>
      </c>
      <c r="E212" s="221" t="s">
        <v>21</v>
      </c>
      <c r="F212" s="222" t="s">
        <v>230</v>
      </c>
      <c r="G212" s="220"/>
      <c r="H212" s="223">
        <v>10.39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140</v>
      </c>
      <c r="AU212" s="229" t="s">
        <v>80</v>
      </c>
      <c r="AV212" s="12" t="s">
        <v>80</v>
      </c>
      <c r="AW212" s="12" t="s">
        <v>34</v>
      </c>
      <c r="AX212" s="12" t="s">
        <v>70</v>
      </c>
      <c r="AY212" s="229" t="s">
        <v>128</v>
      </c>
    </row>
    <row r="213" spans="2:65" s="12" customFormat="1">
      <c r="B213" s="219"/>
      <c r="C213" s="220"/>
      <c r="D213" s="205" t="s">
        <v>140</v>
      </c>
      <c r="E213" s="221" t="s">
        <v>21</v>
      </c>
      <c r="F213" s="222" t="s">
        <v>231</v>
      </c>
      <c r="G213" s="220"/>
      <c r="H213" s="223">
        <v>15.18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140</v>
      </c>
      <c r="AU213" s="229" t="s">
        <v>80</v>
      </c>
      <c r="AV213" s="12" t="s">
        <v>80</v>
      </c>
      <c r="AW213" s="12" t="s">
        <v>34</v>
      </c>
      <c r="AX213" s="12" t="s">
        <v>70</v>
      </c>
      <c r="AY213" s="229" t="s">
        <v>128</v>
      </c>
    </row>
    <row r="214" spans="2:65" s="12" customFormat="1">
      <c r="B214" s="219"/>
      <c r="C214" s="220"/>
      <c r="D214" s="205" t="s">
        <v>140</v>
      </c>
      <c r="E214" s="221" t="s">
        <v>21</v>
      </c>
      <c r="F214" s="222" t="s">
        <v>232</v>
      </c>
      <c r="G214" s="220"/>
      <c r="H214" s="223">
        <v>10.11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140</v>
      </c>
      <c r="AU214" s="229" t="s">
        <v>80</v>
      </c>
      <c r="AV214" s="12" t="s">
        <v>80</v>
      </c>
      <c r="AW214" s="12" t="s">
        <v>34</v>
      </c>
      <c r="AX214" s="12" t="s">
        <v>70</v>
      </c>
      <c r="AY214" s="229" t="s">
        <v>128</v>
      </c>
    </row>
    <row r="215" spans="2:65" s="12" customFormat="1">
      <c r="B215" s="219"/>
      <c r="C215" s="220"/>
      <c r="D215" s="205" t="s">
        <v>140</v>
      </c>
      <c r="E215" s="221" t="s">
        <v>21</v>
      </c>
      <c r="F215" s="222" t="s">
        <v>233</v>
      </c>
      <c r="G215" s="220"/>
      <c r="H215" s="223">
        <v>12.62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140</v>
      </c>
      <c r="AU215" s="229" t="s">
        <v>80</v>
      </c>
      <c r="AV215" s="12" t="s">
        <v>80</v>
      </c>
      <c r="AW215" s="12" t="s">
        <v>34</v>
      </c>
      <c r="AX215" s="12" t="s">
        <v>70</v>
      </c>
      <c r="AY215" s="229" t="s">
        <v>128</v>
      </c>
    </row>
    <row r="216" spans="2:65" s="14" customFormat="1">
      <c r="B216" s="241"/>
      <c r="C216" s="242"/>
      <c r="D216" s="243" t="s">
        <v>140</v>
      </c>
      <c r="E216" s="244" t="s">
        <v>21</v>
      </c>
      <c r="F216" s="245" t="s">
        <v>168</v>
      </c>
      <c r="G216" s="242"/>
      <c r="H216" s="246">
        <v>48.3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140</v>
      </c>
      <c r="AU216" s="252" t="s">
        <v>80</v>
      </c>
      <c r="AV216" s="14" t="s">
        <v>136</v>
      </c>
      <c r="AW216" s="14" t="s">
        <v>34</v>
      </c>
      <c r="AX216" s="14" t="s">
        <v>78</v>
      </c>
      <c r="AY216" s="252" t="s">
        <v>128</v>
      </c>
    </row>
    <row r="217" spans="2:65" s="1" customFormat="1" ht="22.5" customHeight="1">
      <c r="B217" s="41"/>
      <c r="C217" s="193" t="s">
        <v>234</v>
      </c>
      <c r="D217" s="193" t="s">
        <v>131</v>
      </c>
      <c r="E217" s="194" t="s">
        <v>235</v>
      </c>
      <c r="F217" s="195" t="s">
        <v>236</v>
      </c>
      <c r="G217" s="196" t="s">
        <v>226</v>
      </c>
      <c r="H217" s="197">
        <v>26</v>
      </c>
      <c r="I217" s="198"/>
      <c r="J217" s="199">
        <f>ROUND(I217*H217,2)</f>
        <v>0</v>
      </c>
      <c r="K217" s="195" t="s">
        <v>237</v>
      </c>
      <c r="L217" s="61"/>
      <c r="M217" s="200" t="s">
        <v>21</v>
      </c>
      <c r="N217" s="201" t="s">
        <v>41</v>
      </c>
      <c r="O217" s="42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4" t="s">
        <v>227</v>
      </c>
      <c r="AT217" s="24" t="s">
        <v>131</v>
      </c>
      <c r="AU217" s="24" t="s">
        <v>80</v>
      </c>
      <c r="AY217" s="24" t="s">
        <v>128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4" t="s">
        <v>78</v>
      </c>
      <c r="BK217" s="204">
        <f>ROUND(I217*H217,2)</f>
        <v>0</v>
      </c>
      <c r="BL217" s="24" t="s">
        <v>227</v>
      </c>
      <c r="BM217" s="24" t="s">
        <v>238</v>
      </c>
    </row>
    <row r="218" spans="2:65" s="1" customFormat="1">
      <c r="B218" s="41"/>
      <c r="C218" s="63"/>
      <c r="D218" s="205" t="s">
        <v>138</v>
      </c>
      <c r="E218" s="63"/>
      <c r="F218" s="206" t="s">
        <v>239</v>
      </c>
      <c r="G218" s="63"/>
      <c r="H218" s="63"/>
      <c r="I218" s="163"/>
      <c r="J218" s="63"/>
      <c r="K218" s="63"/>
      <c r="L218" s="61"/>
      <c r="M218" s="207"/>
      <c r="N218" s="42"/>
      <c r="O218" s="42"/>
      <c r="P218" s="42"/>
      <c r="Q218" s="42"/>
      <c r="R218" s="42"/>
      <c r="S218" s="42"/>
      <c r="T218" s="78"/>
      <c r="AT218" s="24" t="s">
        <v>138</v>
      </c>
      <c r="AU218" s="24" t="s">
        <v>80</v>
      </c>
    </row>
    <row r="219" spans="2:65" s="11" customFormat="1">
      <c r="B219" s="208"/>
      <c r="C219" s="209"/>
      <c r="D219" s="205" t="s">
        <v>140</v>
      </c>
      <c r="E219" s="210" t="s">
        <v>21</v>
      </c>
      <c r="F219" s="211" t="s">
        <v>162</v>
      </c>
      <c r="G219" s="209"/>
      <c r="H219" s="212" t="s">
        <v>21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140</v>
      </c>
      <c r="AU219" s="218" t="s">
        <v>80</v>
      </c>
      <c r="AV219" s="11" t="s">
        <v>78</v>
      </c>
      <c r="AW219" s="11" t="s">
        <v>34</v>
      </c>
      <c r="AX219" s="11" t="s">
        <v>70</v>
      </c>
      <c r="AY219" s="218" t="s">
        <v>128</v>
      </c>
    </row>
    <row r="220" spans="2:65" s="12" customFormat="1">
      <c r="B220" s="219"/>
      <c r="C220" s="220"/>
      <c r="D220" s="205" t="s">
        <v>140</v>
      </c>
      <c r="E220" s="221" t="s">
        <v>21</v>
      </c>
      <c r="F220" s="222" t="s">
        <v>240</v>
      </c>
      <c r="G220" s="220"/>
      <c r="H220" s="223">
        <v>26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140</v>
      </c>
      <c r="AU220" s="229" t="s">
        <v>80</v>
      </c>
      <c r="AV220" s="12" t="s">
        <v>80</v>
      </c>
      <c r="AW220" s="12" t="s">
        <v>34</v>
      </c>
      <c r="AX220" s="12" t="s">
        <v>70</v>
      </c>
      <c r="AY220" s="229" t="s">
        <v>128</v>
      </c>
    </row>
    <row r="221" spans="2:65" s="14" customFormat="1">
      <c r="B221" s="241"/>
      <c r="C221" s="242"/>
      <c r="D221" s="243" t="s">
        <v>140</v>
      </c>
      <c r="E221" s="244" t="s">
        <v>21</v>
      </c>
      <c r="F221" s="245" t="s">
        <v>168</v>
      </c>
      <c r="G221" s="242"/>
      <c r="H221" s="246">
        <v>26</v>
      </c>
      <c r="I221" s="247"/>
      <c r="J221" s="242"/>
      <c r="K221" s="242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140</v>
      </c>
      <c r="AU221" s="252" t="s">
        <v>80</v>
      </c>
      <c r="AV221" s="14" t="s">
        <v>136</v>
      </c>
      <c r="AW221" s="14" t="s">
        <v>34</v>
      </c>
      <c r="AX221" s="14" t="s">
        <v>78</v>
      </c>
      <c r="AY221" s="252" t="s">
        <v>128</v>
      </c>
    </row>
    <row r="222" spans="2:65" s="1" customFormat="1" ht="22.5" customHeight="1">
      <c r="B222" s="41"/>
      <c r="C222" s="193" t="s">
        <v>241</v>
      </c>
      <c r="D222" s="193" t="s">
        <v>131</v>
      </c>
      <c r="E222" s="194" t="s">
        <v>242</v>
      </c>
      <c r="F222" s="195" t="s">
        <v>243</v>
      </c>
      <c r="G222" s="196" t="s">
        <v>226</v>
      </c>
      <c r="H222" s="197">
        <v>48.3</v>
      </c>
      <c r="I222" s="198"/>
      <c r="J222" s="199">
        <f>ROUND(I222*H222,2)</f>
        <v>0</v>
      </c>
      <c r="K222" s="195" t="s">
        <v>135</v>
      </c>
      <c r="L222" s="61"/>
      <c r="M222" s="200" t="s">
        <v>21</v>
      </c>
      <c r="N222" s="201" t="s">
        <v>41</v>
      </c>
      <c r="O222" s="4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4" t="s">
        <v>227</v>
      </c>
      <c r="AT222" s="24" t="s">
        <v>131</v>
      </c>
      <c r="AU222" s="24" t="s">
        <v>80</v>
      </c>
      <c r="AY222" s="24" t="s">
        <v>128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78</v>
      </c>
      <c r="BK222" s="204">
        <f>ROUND(I222*H222,2)</f>
        <v>0</v>
      </c>
      <c r="BL222" s="24" t="s">
        <v>227</v>
      </c>
      <c r="BM222" s="24" t="s">
        <v>244</v>
      </c>
    </row>
    <row r="223" spans="2:65" s="1" customFormat="1">
      <c r="B223" s="41"/>
      <c r="C223" s="63"/>
      <c r="D223" s="205" t="s">
        <v>138</v>
      </c>
      <c r="E223" s="63"/>
      <c r="F223" s="206" t="s">
        <v>245</v>
      </c>
      <c r="G223" s="63"/>
      <c r="H223" s="63"/>
      <c r="I223" s="163"/>
      <c r="J223" s="63"/>
      <c r="K223" s="63"/>
      <c r="L223" s="61"/>
      <c r="M223" s="207"/>
      <c r="N223" s="42"/>
      <c r="O223" s="42"/>
      <c r="P223" s="42"/>
      <c r="Q223" s="42"/>
      <c r="R223" s="42"/>
      <c r="S223" s="42"/>
      <c r="T223" s="78"/>
      <c r="AT223" s="24" t="s">
        <v>138</v>
      </c>
      <c r="AU223" s="24" t="s">
        <v>80</v>
      </c>
    </row>
    <row r="224" spans="2:65" s="11" customFormat="1">
      <c r="B224" s="208"/>
      <c r="C224" s="209"/>
      <c r="D224" s="205" t="s">
        <v>140</v>
      </c>
      <c r="E224" s="210" t="s">
        <v>21</v>
      </c>
      <c r="F224" s="211" t="s">
        <v>162</v>
      </c>
      <c r="G224" s="209"/>
      <c r="H224" s="212" t="s">
        <v>21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140</v>
      </c>
      <c r="AU224" s="218" t="s">
        <v>80</v>
      </c>
      <c r="AV224" s="11" t="s">
        <v>78</v>
      </c>
      <c r="AW224" s="11" t="s">
        <v>34</v>
      </c>
      <c r="AX224" s="11" t="s">
        <v>70</v>
      </c>
      <c r="AY224" s="218" t="s">
        <v>128</v>
      </c>
    </row>
    <row r="225" spans="2:65" s="12" customFormat="1">
      <c r="B225" s="219"/>
      <c r="C225" s="220"/>
      <c r="D225" s="205" t="s">
        <v>140</v>
      </c>
      <c r="E225" s="221" t="s">
        <v>21</v>
      </c>
      <c r="F225" s="222" t="s">
        <v>230</v>
      </c>
      <c r="G225" s="220"/>
      <c r="H225" s="223">
        <v>10.39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140</v>
      </c>
      <c r="AU225" s="229" t="s">
        <v>80</v>
      </c>
      <c r="AV225" s="12" t="s">
        <v>80</v>
      </c>
      <c r="AW225" s="12" t="s">
        <v>34</v>
      </c>
      <c r="AX225" s="12" t="s">
        <v>70</v>
      </c>
      <c r="AY225" s="229" t="s">
        <v>128</v>
      </c>
    </row>
    <row r="226" spans="2:65" s="12" customFormat="1">
      <c r="B226" s="219"/>
      <c r="C226" s="220"/>
      <c r="D226" s="205" t="s">
        <v>140</v>
      </c>
      <c r="E226" s="221" t="s">
        <v>21</v>
      </c>
      <c r="F226" s="222" t="s">
        <v>231</v>
      </c>
      <c r="G226" s="220"/>
      <c r="H226" s="223">
        <v>15.18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140</v>
      </c>
      <c r="AU226" s="229" t="s">
        <v>80</v>
      </c>
      <c r="AV226" s="12" t="s">
        <v>80</v>
      </c>
      <c r="AW226" s="12" t="s">
        <v>34</v>
      </c>
      <c r="AX226" s="12" t="s">
        <v>70</v>
      </c>
      <c r="AY226" s="229" t="s">
        <v>128</v>
      </c>
    </row>
    <row r="227" spans="2:65" s="12" customFormat="1">
      <c r="B227" s="219"/>
      <c r="C227" s="220"/>
      <c r="D227" s="205" t="s">
        <v>140</v>
      </c>
      <c r="E227" s="221" t="s">
        <v>21</v>
      </c>
      <c r="F227" s="222" t="s">
        <v>232</v>
      </c>
      <c r="G227" s="220"/>
      <c r="H227" s="223">
        <v>10.11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140</v>
      </c>
      <c r="AU227" s="229" t="s">
        <v>80</v>
      </c>
      <c r="AV227" s="12" t="s">
        <v>80</v>
      </c>
      <c r="AW227" s="12" t="s">
        <v>34</v>
      </c>
      <c r="AX227" s="12" t="s">
        <v>70</v>
      </c>
      <c r="AY227" s="229" t="s">
        <v>128</v>
      </c>
    </row>
    <row r="228" spans="2:65" s="12" customFormat="1">
      <c r="B228" s="219"/>
      <c r="C228" s="220"/>
      <c r="D228" s="205" t="s">
        <v>140</v>
      </c>
      <c r="E228" s="221" t="s">
        <v>21</v>
      </c>
      <c r="F228" s="222" t="s">
        <v>233</v>
      </c>
      <c r="G228" s="220"/>
      <c r="H228" s="223">
        <v>12.62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140</v>
      </c>
      <c r="AU228" s="229" t="s">
        <v>80</v>
      </c>
      <c r="AV228" s="12" t="s">
        <v>80</v>
      </c>
      <c r="AW228" s="12" t="s">
        <v>34</v>
      </c>
      <c r="AX228" s="12" t="s">
        <v>70</v>
      </c>
      <c r="AY228" s="229" t="s">
        <v>128</v>
      </c>
    </row>
    <row r="229" spans="2:65" s="14" customFormat="1">
      <c r="B229" s="241"/>
      <c r="C229" s="242"/>
      <c r="D229" s="243" t="s">
        <v>140</v>
      </c>
      <c r="E229" s="244" t="s">
        <v>21</v>
      </c>
      <c r="F229" s="245" t="s">
        <v>168</v>
      </c>
      <c r="G229" s="242"/>
      <c r="H229" s="246">
        <v>48.3</v>
      </c>
      <c r="I229" s="247"/>
      <c r="J229" s="242"/>
      <c r="K229" s="242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140</v>
      </c>
      <c r="AU229" s="252" t="s">
        <v>80</v>
      </c>
      <c r="AV229" s="14" t="s">
        <v>136</v>
      </c>
      <c r="AW229" s="14" t="s">
        <v>34</v>
      </c>
      <c r="AX229" s="14" t="s">
        <v>78</v>
      </c>
      <c r="AY229" s="252" t="s">
        <v>128</v>
      </c>
    </row>
    <row r="230" spans="2:65" s="1" customFormat="1" ht="22.5" customHeight="1">
      <c r="B230" s="41"/>
      <c r="C230" s="193" t="s">
        <v>246</v>
      </c>
      <c r="D230" s="193" t="s">
        <v>131</v>
      </c>
      <c r="E230" s="194" t="s">
        <v>247</v>
      </c>
      <c r="F230" s="195" t="s">
        <v>248</v>
      </c>
      <c r="G230" s="196" t="s">
        <v>249</v>
      </c>
      <c r="H230" s="197">
        <v>2</v>
      </c>
      <c r="I230" s="198"/>
      <c r="J230" s="199">
        <f>ROUND(I230*H230,2)</f>
        <v>0</v>
      </c>
      <c r="K230" s="195" t="s">
        <v>135</v>
      </c>
      <c r="L230" s="61"/>
      <c r="M230" s="200" t="s">
        <v>21</v>
      </c>
      <c r="N230" s="201" t="s">
        <v>41</v>
      </c>
      <c r="O230" s="42"/>
      <c r="P230" s="202">
        <f>O230*H230</f>
        <v>0</v>
      </c>
      <c r="Q230" s="202">
        <v>0</v>
      </c>
      <c r="R230" s="202">
        <f>Q230*H230</f>
        <v>0</v>
      </c>
      <c r="S230" s="202">
        <v>0</v>
      </c>
      <c r="T230" s="203">
        <f>S230*H230</f>
        <v>0</v>
      </c>
      <c r="AR230" s="24" t="s">
        <v>227</v>
      </c>
      <c r="AT230" s="24" t="s">
        <v>131</v>
      </c>
      <c r="AU230" s="24" t="s">
        <v>80</v>
      </c>
      <c r="AY230" s="24" t="s">
        <v>128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24" t="s">
        <v>78</v>
      </c>
      <c r="BK230" s="204">
        <f>ROUND(I230*H230,2)</f>
        <v>0</v>
      </c>
      <c r="BL230" s="24" t="s">
        <v>227</v>
      </c>
      <c r="BM230" s="24" t="s">
        <v>250</v>
      </c>
    </row>
    <row r="231" spans="2:65" s="1" customFormat="1">
      <c r="B231" s="41"/>
      <c r="C231" s="63"/>
      <c r="D231" s="243" t="s">
        <v>138</v>
      </c>
      <c r="E231" s="63"/>
      <c r="F231" s="260" t="s">
        <v>251</v>
      </c>
      <c r="G231" s="63"/>
      <c r="H231" s="63"/>
      <c r="I231" s="163"/>
      <c r="J231" s="63"/>
      <c r="K231" s="63"/>
      <c r="L231" s="61"/>
      <c r="M231" s="207"/>
      <c r="N231" s="42"/>
      <c r="O231" s="42"/>
      <c r="P231" s="42"/>
      <c r="Q231" s="42"/>
      <c r="R231" s="42"/>
      <c r="S231" s="42"/>
      <c r="T231" s="78"/>
      <c r="AT231" s="24" t="s">
        <v>138</v>
      </c>
      <c r="AU231" s="24" t="s">
        <v>80</v>
      </c>
    </row>
    <row r="232" spans="2:65" s="1" customFormat="1" ht="22.5" customHeight="1">
      <c r="B232" s="41"/>
      <c r="C232" s="193" t="s">
        <v>252</v>
      </c>
      <c r="D232" s="193" t="s">
        <v>131</v>
      </c>
      <c r="E232" s="194" t="s">
        <v>253</v>
      </c>
      <c r="F232" s="195" t="s">
        <v>254</v>
      </c>
      <c r="G232" s="196" t="s">
        <v>226</v>
      </c>
      <c r="H232" s="197">
        <v>26</v>
      </c>
      <c r="I232" s="198"/>
      <c r="J232" s="199">
        <f>ROUND(I232*H232,2)</f>
        <v>0</v>
      </c>
      <c r="K232" s="195" t="s">
        <v>237</v>
      </c>
      <c r="L232" s="61"/>
      <c r="M232" s="200" t="s">
        <v>21</v>
      </c>
      <c r="N232" s="201" t="s">
        <v>41</v>
      </c>
      <c r="O232" s="42"/>
      <c r="P232" s="202">
        <f>O232*H232</f>
        <v>0</v>
      </c>
      <c r="Q232" s="202">
        <v>0</v>
      </c>
      <c r="R232" s="202">
        <f>Q232*H232</f>
        <v>0</v>
      </c>
      <c r="S232" s="202">
        <v>0</v>
      </c>
      <c r="T232" s="203">
        <f>S232*H232</f>
        <v>0</v>
      </c>
      <c r="AR232" s="24" t="s">
        <v>227</v>
      </c>
      <c r="AT232" s="24" t="s">
        <v>131</v>
      </c>
      <c r="AU232" s="24" t="s">
        <v>80</v>
      </c>
      <c r="AY232" s="24" t="s">
        <v>128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78</v>
      </c>
      <c r="BK232" s="204">
        <f>ROUND(I232*H232,2)</f>
        <v>0</v>
      </c>
      <c r="BL232" s="24" t="s">
        <v>227</v>
      </c>
      <c r="BM232" s="24" t="s">
        <v>255</v>
      </c>
    </row>
    <row r="233" spans="2:65" s="1" customFormat="1">
      <c r="B233" s="41"/>
      <c r="C233" s="63"/>
      <c r="D233" s="205" t="s">
        <v>138</v>
      </c>
      <c r="E233" s="63"/>
      <c r="F233" s="206" t="s">
        <v>256</v>
      </c>
      <c r="G233" s="63"/>
      <c r="H233" s="63"/>
      <c r="I233" s="163"/>
      <c r="J233" s="63"/>
      <c r="K233" s="63"/>
      <c r="L233" s="61"/>
      <c r="M233" s="207"/>
      <c r="N233" s="42"/>
      <c r="O233" s="42"/>
      <c r="P233" s="42"/>
      <c r="Q233" s="42"/>
      <c r="R233" s="42"/>
      <c r="S233" s="42"/>
      <c r="T233" s="78"/>
      <c r="AT233" s="24" t="s">
        <v>138</v>
      </c>
      <c r="AU233" s="24" t="s">
        <v>80</v>
      </c>
    </row>
    <row r="234" spans="2:65" s="11" customFormat="1">
      <c r="B234" s="208"/>
      <c r="C234" s="209"/>
      <c r="D234" s="205" t="s">
        <v>140</v>
      </c>
      <c r="E234" s="210" t="s">
        <v>21</v>
      </c>
      <c r="F234" s="211" t="s">
        <v>162</v>
      </c>
      <c r="G234" s="209"/>
      <c r="H234" s="212" t="s">
        <v>21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140</v>
      </c>
      <c r="AU234" s="218" t="s">
        <v>80</v>
      </c>
      <c r="AV234" s="11" t="s">
        <v>78</v>
      </c>
      <c r="AW234" s="11" t="s">
        <v>34</v>
      </c>
      <c r="AX234" s="11" t="s">
        <v>70</v>
      </c>
      <c r="AY234" s="218" t="s">
        <v>128</v>
      </c>
    </row>
    <row r="235" spans="2:65" s="12" customFormat="1">
      <c r="B235" s="219"/>
      <c r="C235" s="220"/>
      <c r="D235" s="205" t="s">
        <v>140</v>
      </c>
      <c r="E235" s="221" t="s">
        <v>21</v>
      </c>
      <c r="F235" s="222" t="s">
        <v>240</v>
      </c>
      <c r="G235" s="220"/>
      <c r="H235" s="223">
        <v>26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140</v>
      </c>
      <c r="AU235" s="229" t="s">
        <v>80</v>
      </c>
      <c r="AV235" s="12" t="s">
        <v>80</v>
      </c>
      <c r="AW235" s="12" t="s">
        <v>34</v>
      </c>
      <c r="AX235" s="12" t="s">
        <v>70</v>
      </c>
      <c r="AY235" s="229" t="s">
        <v>128</v>
      </c>
    </row>
    <row r="236" spans="2:65" s="14" customFormat="1">
      <c r="B236" s="241"/>
      <c r="C236" s="242"/>
      <c r="D236" s="243" t="s">
        <v>140</v>
      </c>
      <c r="E236" s="244" t="s">
        <v>21</v>
      </c>
      <c r="F236" s="245" t="s">
        <v>168</v>
      </c>
      <c r="G236" s="242"/>
      <c r="H236" s="246">
        <v>26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140</v>
      </c>
      <c r="AU236" s="252" t="s">
        <v>80</v>
      </c>
      <c r="AV236" s="14" t="s">
        <v>136</v>
      </c>
      <c r="AW236" s="14" t="s">
        <v>34</v>
      </c>
      <c r="AX236" s="14" t="s">
        <v>78</v>
      </c>
      <c r="AY236" s="252" t="s">
        <v>128</v>
      </c>
    </row>
    <row r="237" spans="2:65" s="1" customFormat="1" ht="22.5" customHeight="1">
      <c r="B237" s="41"/>
      <c r="C237" s="193" t="s">
        <v>10</v>
      </c>
      <c r="D237" s="193" t="s">
        <v>131</v>
      </c>
      <c r="E237" s="194" t="s">
        <v>257</v>
      </c>
      <c r="F237" s="195" t="s">
        <v>258</v>
      </c>
      <c r="G237" s="196" t="s">
        <v>259</v>
      </c>
      <c r="H237" s="261"/>
      <c r="I237" s="198"/>
      <c r="J237" s="199">
        <f>ROUND(I237*H237,2)</f>
        <v>0</v>
      </c>
      <c r="K237" s="195" t="s">
        <v>135</v>
      </c>
      <c r="L237" s="61"/>
      <c r="M237" s="200" t="s">
        <v>21</v>
      </c>
      <c r="N237" s="201" t="s">
        <v>41</v>
      </c>
      <c r="O237" s="4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4" t="s">
        <v>227</v>
      </c>
      <c r="AT237" s="24" t="s">
        <v>131</v>
      </c>
      <c r="AU237" s="24" t="s">
        <v>80</v>
      </c>
      <c r="AY237" s="24" t="s">
        <v>128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4" t="s">
        <v>78</v>
      </c>
      <c r="BK237" s="204">
        <f>ROUND(I237*H237,2)</f>
        <v>0</v>
      </c>
      <c r="BL237" s="24" t="s">
        <v>227</v>
      </c>
      <c r="BM237" s="24" t="s">
        <v>260</v>
      </c>
    </row>
    <row r="238" spans="2:65" s="1" customFormat="1" ht="27">
      <c r="B238" s="41"/>
      <c r="C238" s="63"/>
      <c r="D238" s="205" t="s">
        <v>138</v>
      </c>
      <c r="E238" s="63"/>
      <c r="F238" s="206" t="s">
        <v>261</v>
      </c>
      <c r="G238" s="63"/>
      <c r="H238" s="63"/>
      <c r="I238" s="163"/>
      <c r="J238" s="63"/>
      <c r="K238" s="63"/>
      <c r="L238" s="61"/>
      <c r="M238" s="207"/>
      <c r="N238" s="42"/>
      <c r="O238" s="42"/>
      <c r="P238" s="42"/>
      <c r="Q238" s="42"/>
      <c r="R238" s="42"/>
      <c r="S238" s="42"/>
      <c r="T238" s="78"/>
      <c r="AT238" s="24" t="s">
        <v>138</v>
      </c>
      <c r="AU238" s="24" t="s">
        <v>80</v>
      </c>
    </row>
    <row r="239" spans="2:65" s="10" customFormat="1" ht="29.85" customHeight="1">
      <c r="B239" s="176"/>
      <c r="C239" s="177"/>
      <c r="D239" s="190" t="s">
        <v>69</v>
      </c>
      <c r="E239" s="191" t="s">
        <v>262</v>
      </c>
      <c r="F239" s="191" t="s">
        <v>263</v>
      </c>
      <c r="G239" s="177"/>
      <c r="H239" s="177"/>
      <c r="I239" s="180"/>
      <c r="J239" s="192">
        <f>BK239</f>
        <v>0</v>
      </c>
      <c r="K239" s="177"/>
      <c r="L239" s="182"/>
      <c r="M239" s="183"/>
      <c r="N239" s="184"/>
      <c r="O239" s="184"/>
      <c r="P239" s="185">
        <f>SUM(P240:P414)</f>
        <v>0</v>
      </c>
      <c r="Q239" s="184"/>
      <c r="R239" s="185">
        <f>SUM(R240:R414)</f>
        <v>0.50849952999999992</v>
      </c>
      <c r="S239" s="184"/>
      <c r="T239" s="186">
        <f>SUM(T240:T414)</f>
        <v>0</v>
      </c>
      <c r="AR239" s="187" t="s">
        <v>80</v>
      </c>
      <c r="AT239" s="188" t="s">
        <v>69</v>
      </c>
      <c r="AU239" s="188" t="s">
        <v>78</v>
      </c>
      <c r="AY239" s="187" t="s">
        <v>128</v>
      </c>
      <c r="BK239" s="189">
        <f>SUM(BK240:BK414)</f>
        <v>0</v>
      </c>
    </row>
    <row r="240" spans="2:65" s="1" customFormat="1" ht="22.5" customHeight="1">
      <c r="B240" s="41"/>
      <c r="C240" s="193" t="s">
        <v>227</v>
      </c>
      <c r="D240" s="193" t="s">
        <v>131</v>
      </c>
      <c r="E240" s="194" t="s">
        <v>264</v>
      </c>
      <c r="F240" s="195" t="s">
        <v>265</v>
      </c>
      <c r="G240" s="196" t="s">
        <v>134</v>
      </c>
      <c r="H240" s="197">
        <v>22.594000000000001</v>
      </c>
      <c r="I240" s="198"/>
      <c r="J240" s="199">
        <f>ROUND(I240*H240,2)</f>
        <v>0</v>
      </c>
      <c r="K240" s="195" t="s">
        <v>135</v>
      </c>
      <c r="L240" s="61"/>
      <c r="M240" s="200" t="s">
        <v>21</v>
      </c>
      <c r="N240" s="201" t="s">
        <v>41</v>
      </c>
      <c r="O240" s="42"/>
      <c r="P240" s="202">
        <f>O240*H240</f>
        <v>0</v>
      </c>
      <c r="Q240" s="202">
        <v>6.9999999999999994E-5</v>
      </c>
      <c r="R240" s="202">
        <f>Q240*H240</f>
        <v>1.58158E-3</v>
      </c>
      <c r="S240" s="202">
        <v>0</v>
      </c>
      <c r="T240" s="203">
        <f>S240*H240</f>
        <v>0</v>
      </c>
      <c r="AR240" s="24" t="s">
        <v>227</v>
      </c>
      <c r="AT240" s="24" t="s">
        <v>131</v>
      </c>
      <c r="AU240" s="24" t="s">
        <v>80</v>
      </c>
      <c r="AY240" s="24" t="s">
        <v>128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78</v>
      </c>
      <c r="BK240" s="204">
        <f>ROUND(I240*H240,2)</f>
        <v>0</v>
      </c>
      <c r="BL240" s="24" t="s">
        <v>227</v>
      </c>
      <c r="BM240" s="24" t="s">
        <v>266</v>
      </c>
    </row>
    <row r="241" spans="2:65" s="1" customFormat="1" ht="27">
      <c r="B241" s="41"/>
      <c r="C241" s="63"/>
      <c r="D241" s="205" t="s">
        <v>138</v>
      </c>
      <c r="E241" s="63"/>
      <c r="F241" s="206" t="s">
        <v>267</v>
      </c>
      <c r="G241" s="63"/>
      <c r="H241" s="63"/>
      <c r="I241" s="163"/>
      <c r="J241" s="63"/>
      <c r="K241" s="63"/>
      <c r="L241" s="61"/>
      <c r="M241" s="207"/>
      <c r="N241" s="42"/>
      <c r="O241" s="42"/>
      <c r="P241" s="42"/>
      <c r="Q241" s="42"/>
      <c r="R241" s="42"/>
      <c r="S241" s="42"/>
      <c r="T241" s="78"/>
      <c r="AT241" s="24" t="s">
        <v>138</v>
      </c>
      <c r="AU241" s="24" t="s">
        <v>80</v>
      </c>
    </row>
    <row r="242" spans="2:65" s="11" customFormat="1">
      <c r="B242" s="208"/>
      <c r="C242" s="209"/>
      <c r="D242" s="205" t="s">
        <v>140</v>
      </c>
      <c r="E242" s="210" t="s">
        <v>21</v>
      </c>
      <c r="F242" s="211" t="s">
        <v>268</v>
      </c>
      <c r="G242" s="209"/>
      <c r="H242" s="212" t="s">
        <v>21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140</v>
      </c>
      <c r="AU242" s="218" t="s">
        <v>80</v>
      </c>
      <c r="AV242" s="11" t="s">
        <v>78</v>
      </c>
      <c r="AW242" s="11" t="s">
        <v>34</v>
      </c>
      <c r="AX242" s="11" t="s">
        <v>70</v>
      </c>
      <c r="AY242" s="218" t="s">
        <v>128</v>
      </c>
    </row>
    <row r="243" spans="2:65" s="11" customFormat="1">
      <c r="B243" s="208"/>
      <c r="C243" s="209"/>
      <c r="D243" s="205" t="s">
        <v>140</v>
      </c>
      <c r="E243" s="210" t="s">
        <v>21</v>
      </c>
      <c r="F243" s="211" t="s">
        <v>162</v>
      </c>
      <c r="G243" s="209"/>
      <c r="H243" s="212" t="s">
        <v>21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140</v>
      </c>
      <c r="AU243" s="218" t="s">
        <v>80</v>
      </c>
      <c r="AV243" s="11" t="s">
        <v>78</v>
      </c>
      <c r="AW243" s="11" t="s">
        <v>34</v>
      </c>
      <c r="AX243" s="11" t="s">
        <v>70</v>
      </c>
      <c r="AY243" s="218" t="s">
        <v>128</v>
      </c>
    </row>
    <row r="244" spans="2:65" s="12" customFormat="1">
      <c r="B244" s="219"/>
      <c r="C244" s="220"/>
      <c r="D244" s="205" t="s">
        <v>140</v>
      </c>
      <c r="E244" s="221" t="s">
        <v>21</v>
      </c>
      <c r="F244" s="222" t="s">
        <v>269</v>
      </c>
      <c r="G244" s="220"/>
      <c r="H244" s="223">
        <v>3.45</v>
      </c>
      <c r="I244" s="224"/>
      <c r="J244" s="220"/>
      <c r="K244" s="220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140</v>
      </c>
      <c r="AU244" s="229" t="s">
        <v>80</v>
      </c>
      <c r="AV244" s="12" t="s">
        <v>80</v>
      </c>
      <c r="AW244" s="12" t="s">
        <v>34</v>
      </c>
      <c r="AX244" s="12" t="s">
        <v>70</v>
      </c>
      <c r="AY244" s="229" t="s">
        <v>128</v>
      </c>
    </row>
    <row r="245" spans="2:65" s="12" customFormat="1">
      <c r="B245" s="219"/>
      <c r="C245" s="220"/>
      <c r="D245" s="205" t="s">
        <v>140</v>
      </c>
      <c r="E245" s="221" t="s">
        <v>21</v>
      </c>
      <c r="F245" s="222" t="s">
        <v>270</v>
      </c>
      <c r="G245" s="220"/>
      <c r="H245" s="223">
        <v>10.35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140</v>
      </c>
      <c r="AU245" s="229" t="s">
        <v>80</v>
      </c>
      <c r="AV245" s="12" t="s">
        <v>80</v>
      </c>
      <c r="AW245" s="12" t="s">
        <v>34</v>
      </c>
      <c r="AX245" s="12" t="s">
        <v>70</v>
      </c>
      <c r="AY245" s="229" t="s">
        <v>128</v>
      </c>
    </row>
    <row r="246" spans="2:65" s="12" customFormat="1">
      <c r="B246" s="219"/>
      <c r="C246" s="220"/>
      <c r="D246" s="205" t="s">
        <v>140</v>
      </c>
      <c r="E246" s="221" t="s">
        <v>21</v>
      </c>
      <c r="F246" s="222" t="s">
        <v>271</v>
      </c>
      <c r="G246" s="220"/>
      <c r="H246" s="223">
        <v>1.696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140</v>
      </c>
      <c r="AU246" s="229" t="s">
        <v>80</v>
      </c>
      <c r="AV246" s="12" t="s">
        <v>80</v>
      </c>
      <c r="AW246" s="12" t="s">
        <v>34</v>
      </c>
      <c r="AX246" s="12" t="s">
        <v>70</v>
      </c>
      <c r="AY246" s="229" t="s">
        <v>128</v>
      </c>
    </row>
    <row r="247" spans="2:65" s="12" customFormat="1">
      <c r="B247" s="219"/>
      <c r="C247" s="220"/>
      <c r="D247" s="205" t="s">
        <v>140</v>
      </c>
      <c r="E247" s="221" t="s">
        <v>21</v>
      </c>
      <c r="F247" s="222" t="s">
        <v>21</v>
      </c>
      <c r="G247" s="220"/>
      <c r="H247" s="223">
        <v>0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140</v>
      </c>
      <c r="AU247" s="229" t="s">
        <v>80</v>
      </c>
      <c r="AV247" s="12" t="s">
        <v>80</v>
      </c>
      <c r="AW247" s="12" t="s">
        <v>34</v>
      </c>
      <c r="AX247" s="12" t="s">
        <v>70</v>
      </c>
      <c r="AY247" s="229" t="s">
        <v>128</v>
      </c>
    </row>
    <row r="248" spans="2:65" s="11" customFormat="1">
      <c r="B248" s="208"/>
      <c r="C248" s="209"/>
      <c r="D248" s="205" t="s">
        <v>140</v>
      </c>
      <c r="E248" s="210" t="s">
        <v>21</v>
      </c>
      <c r="F248" s="211" t="s">
        <v>272</v>
      </c>
      <c r="G248" s="209"/>
      <c r="H248" s="212" t="s">
        <v>21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140</v>
      </c>
      <c r="AU248" s="218" t="s">
        <v>80</v>
      </c>
      <c r="AV248" s="11" t="s">
        <v>78</v>
      </c>
      <c r="AW248" s="11" t="s">
        <v>34</v>
      </c>
      <c r="AX248" s="11" t="s">
        <v>70</v>
      </c>
      <c r="AY248" s="218" t="s">
        <v>128</v>
      </c>
    </row>
    <row r="249" spans="2:65" s="11" customFormat="1">
      <c r="B249" s="208"/>
      <c r="C249" s="209"/>
      <c r="D249" s="205" t="s">
        <v>140</v>
      </c>
      <c r="E249" s="210" t="s">
        <v>21</v>
      </c>
      <c r="F249" s="211" t="s">
        <v>162</v>
      </c>
      <c r="G249" s="209"/>
      <c r="H249" s="212" t="s">
        <v>21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140</v>
      </c>
      <c r="AU249" s="218" t="s">
        <v>80</v>
      </c>
      <c r="AV249" s="11" t="s">
        <v>78</v>
      </c>
      <c r="AW249" s="11" t="s">
        <v>34</v>
      </c>
      <c r="AX249" s="11" t="s">
        <v>70</v>
      </c>
      <c r="AY249" s="218" t="s">
        <v>128</v>
      </c>
    </row>
    <row r="250" spans="2:65" s="12" customFormat="1">
      <c r="B250" s="219"/>
      <c r="C250" s="220"/>
      <c r="D250" s="205" t="s">
        <v>140</v>
      </c>
      <c r="E250" s="221" t="s">
        <v>21</v>
      </c>
      <c r="F250" s="222" t="s">
        <v>273</v>
      </c>
      <c r="G250" s="220"/>
      <c r="H250" s="223">
        <v>10.548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140</v>
      </c>
      <c r="AU250" s="229" t="s">
        <v>80</v>
      </c>
      <c r="AV250" s="12" t="s">
        <v>80</v>
      </c>
      <c r="AW250" s="12" t="s">
        <v>34</v>
      </c>
      <c r="AX250" s="12" t="s">
        <v>70</v>
      </c>
      <c r="AY250" s="229" t="s">
        <v>128</v>
      </c>
    </row>
    <row r="251" spans="2:65" s="11" customFormat="1">
      <c r="B251" s="208"/>
      <c r="C251" s="209"/>
      <c r="D251" s="205" t="s">
        <v>140</v>
      </c>
      <c r="E251" s="210" t="s">
        <v>21</v>
      </c>
      <c r="F251" s="211" t="s">
        <v>274</v>
      </c>
      <c r="G251" s="209"/>
      <c r="H251" s="212" t="s">
        <v>21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140</v>
      </c>
      <c r="AU251" s="218" t="s">
        <v>80</v>
      </c>
      <c r="AV251" s="11" t="s">
        <v>78</v>
      </c>
      <c r="AW251" s="11" t="s">
        <v>34</v>
      </c>
      <c r="AX251" s="11" t="s">
        <v>70</v>
      </c>
      <c r="AY251" s="218" t="s">
        <v>128</v>
      </c>
    </row>
    <row r="252" spans="2:65" s="12" customFormat="1">
      <c r="B252" s="219"/>
      <c r="C252" s="220"/>
      <c r="D252" s="205" t="s">
        <v>140</v>
      </c>
      <c r="E252" s="221" t="s">
        <v>21</v>
      </c>
      <c r="F252" s="222" t="s">
        <v>275</v>
      </c>
      <c r="G252" s="220"/>
      <c r="H252" s="223">
        <v>-3.45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140</v>
      </c>
      <c r="AU252" s="229" t="s">
        <v>80</v>
      </c>
      <c r="AV252" s="12" t="s">
        <v>80</v>
      </c>
      <c r="AW252" s="12" t="s">
        <v>34</v>
      </c>
      <c r="AX252" s="12" t="s">
        <v>70</v>
      </c>
      <c r="AY252" s="229" t="s">
        <v>128</v>
      </c>
    </row>
    <row r="253" spans="2:65" s="14" customFormat="1">
      <c r="B253" s="241"/>
      <c r="C253" s="242"/>
      <c r="D253" s="243" t="s">
        <v>140</v>
      </c>
      <c r="E253" s="244" t="s">
        <v>21</v>
      </c>
      <c r="F253" s="245" t="s">
        <v>168</v>
      </c>
      <c r="G253" s="242"/>
      <c r="H253" s="246">
        <v>22.594000000000001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140</v>
      </c>
      <c r="AU253" s="252" t="s">
        <v>80</v>
      </c>
      <c r="AV253" s="14" t="s">
        <v>136</v>
      </c>
      <c r="AW253" s="14" t="s">
        <v>34</v>
      </c>
      <c r="AX253" s="14" t="s">
        <v>78</v>
      </c>
      <c r="AY253" s="252" t="s">
        <v>128</v>
      </c>
    </row>
    <row r="254" spans="2:65" s="1" customFormat="1" ht="22.5" customHeight="1">
      <c r="B254" s="41"/>
      <c r="C254" s="193" t="s">
        <v>276</v>
      </c>
      <c r="D254" s="193" t="s">
        <v>131</v>
      </c>
      <c r="E254" s="194" t="s">
        <v>277</v>
      </c>
      <c r="F254" s="195" t="s">
        <v>278</v>
      </c>
      <c r="G254" s="196" t="s">
        <v>134</v>
      </c>
      <c r="H254" s="197">
        <v>22.594000000000001</v>
      </c>
      <c r="I254" s="198"/>
      <c r="J254" s="199">
        <f>ROUND(I254*H254,2)</f>
        <v>0</v>
      </c>
      <c r="K254" s="195" t="s">
        <v>135</v>
      </c>
      <c r="L254" s="61"/>
      <c r="M254" s="200" t="s">
        <v>21</v>
      </c>
      <c r="N254" s="201" t="s">
        <v>41</v>
      </c>
      <c r="O254" s="42"/>
      <c r="P254" s="202">
        <f>O254*H254</f>
        <v>0</v>
      </c>
      <c r="Q254" s="202">
        <v>2.0000000000000002E-5</v>
      </c>
      <c r="R254" s="202">
        <f>Q254*H254</f>
        <v>4.5188000000000004E-4</v>
      </c>
      <c r="S254" s="202">
        <v>0</v>
      </c>
      <c r="T254" s="203">
        <f>S254*H254</f>
        <v>0</v>
      </c>
      <c r="AR254" s="24" t="s">
        <v>227</v>
      </c>
      <c r="AT254" s="24" t="s">
        <v>131</v>
      </c>
      <c r="AU254" s="24" t="s">
        <v>80</v>
      </c>
      <c r="AY254" s="24" t="s">
        <v>128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78</v>
      </c>
      <c r="BK254" s="204">
        <f>ROUND(I254*H254,2)</f>
        <v>0</v>
      </c>
      <c r="BL254" s="24" t="s">
        <v>227</v>
      </c>
      <c r="BM254" s="24" t="s">
        <v>279</v>
      </c>
    </row>
    <row r="255" spans="2:65" s="1" customFormat="1">
      <c r="B255" s="41"/>
      <c r="C255" s="63"/>
      <c r="D255" s="205" t="s">
        <v>138</v>
      </c>
      <c r="E255" s="63"/>
      <c r="F255" s="206" t="s">
        <v>278</v>
      </c>
      <c r="G255" s="63"/>
      <c r="H255" s="63"/>
      <c r="I255" s="163"/>
      <c r="J255" s="63"/>
      <c r="K255" s="63"/>
      <c r="L255" s="61"/>
      <c r="M255" s="207"/>
      <c r="N255" s="42"/>
      <c r="O255" s="42"/>
      <c r="P255" s="42"/>
      <c r="Q255" s="42"/>
      <c r="R255" s="42"/>
      <c r="S255" s="42"/>
      <c r="T255" s="78"/>
      <c r="AT255" s="24" t="s">
        <v>138</v>
      </c>
      <c r="AU255" s="24" t="s">
        <v>80</v>
      </c>
    </row>
    <row r="256" spans="2:65" s="11" customFormat="1">
      <c r="B256" s="208"/>
      <c r="C256" s="209"/>
      <c r="D256" s="205" t="s">
        <v>140</v>
      </c>
      <c r="E256" s="210" t="s">
        <v>21</v>
      </c>
      <c r="F256" s="211" t="s">
        <v>268</v>
      </c>
      <c r="G256" s="209"/>
      <c r="H256" s="212" t="s">
        <v>21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140</v>
      </c>
      <c r="AU256" s="218" t="s">
        <v>80</v>
      </c>
      <c r="AV256" s="11" t="s">
        <v>78</v>
      </c>
      <c r="AW256" s="11" t="s">
        <v>34</v>
      </c>
      <c r="AX256" s="11" t="s">
        <v>70</v>
      </c>
      <c r="AY256" s="218" t="s">
        <v>128</v>
      </c>
    </row>
    <row r="257" spans="2:65" s="11" customFormat="1">
      <c r="B257" s="208"/>
      <c r="C257" s="209"/>
      <c r="D257" s="205" t="s">
        <v>140</v>
      </c>
      <c r="E257" s="210" t="s">
        <v>21</v>
      </c>
      <c r="F257" s="211" t="s">
        <v>162</v>
      </c>
      <c r="G257" s="209"/>
      <c r="H257" s="212" t="s">
        <v>21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140</v>
      </c>
      <c r="AU257" s="218" t="s">
        <v>80</v>
      </c>
      <c r="AV257" s="11" t="s">
        <v>78</v>
      </c>
      <c r="AW257" s="11" t="s">
        <v>34</v>
      </c>
      <c r="AX257" s="11" t="s">
        <v>70</v>
      </c>
      <c r="AY257" s="218" t="s">
        <v>128</v>
      </c>
    </row>
    <row r="258" spans="2:65" s="12" customFormat="1">
      <c r="B258" s="219"/>
      <c r="C258" s="220"/>
      <c r="D258" s="205" t="s">
        <v>140</v>
      </c>
      <c r="E258" s="221" t="s">
        <v>21</v>
      </c>
      <c r="F258" s="222" t="s">
        <v>269</v>
      </c>
      <c r="G258" s="220"/>
      <c r="H258" s="223">
        <v>3.45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140</v>
      </c>
      <c r="AU258" s="229" t="s">
        <v>80</v>
      </c>
      <c r="AV258" s="12" t="s">
        <v>80</v>
      </c>
      <c r="AW258" s="12" t="s">
        <v>34</v>
      </c>
      <c r="AX258" s="12" t="s">
        <v>70</v>
      </c>
      <c r="AY258" s="229" t="s">
        <v>128</v>
      </c>
    </row>
    <row r="259" spans="2:65" s="12" customFormat="1">
      <c r="B259" s="219"/>
      <c r="C259" s="220"/>
      <c r="D259" s="205" t="s">
        <v>140</v>
      </c>
      <c r="E259" s="221" t="s">
        <v>21</v>
      </c>
      <c r="F259" s="222" t="s">
        <v>270</v>
      </c>
      <c r="G259" s="220"/>
      <c r="H259" s="223">
        <v>10.35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140</v>
      </c>
      <c r="AU259" s="229" t="s">
        <v>80</v>
      </c>
      <c r="AV259" s="12" t="s">
        <v>80</v>
      </c>
      <c r="AW259" s="12" t="s">
        <v>34</v>
      </c>
      <c r="AX259" s="12" t="s">
        <v>70</v>
      </c>
      <c r="AY259" s="229" t="s">
        <v>128</v>
      </c>
    </row>
    <row r="260" spans="2:65" s="12" customFormat="1">
      <c r="B260" s="219"/>
      <c r="C260" s="220"/>
      <c r="D260" s="205" t="s">
        <v>140</v>
      </c>
      <c r="E260" s="221" t="s">
        <v>21</v>
      </c>
      <c r="F260" s="222" t="s">
        <v>271</v>
      </c>
      <c r="G260" s="220"/>
      <c r="H260" s="223">
        <v>1.696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140</v>
      </c>
      <c r="AU260" s="229" t="s">
        <v>80</v>
      </c>
      <c r="AV260" s="12" t="s">
        <v>80</v>
      </c>
      <c r="AW260" s="12" t="s">
        <v>34</v>
      </c>
      <c r="AX260" s="12" t="s">
        <v>70</v>
      </c>
      <c r="AY260" s="229" t="s">
        <v>128</v>
      </c>
    </row>
    <row r="261" spans="2:65" s="12" customFormat="1">
      <c r="B261" s="219"/>
      <c r="C261" s="220"/>
      <c r="D261" s="205" t="s">
        <v>140</v>
      </c>
      <c r="E261" s="221" t="s">
        <v>21</v>
      </c>
      <c r="F261" s="222" t="s">
        <v>21</v>
      </c>
      <c r="G261" s="220"/>
      <c r="H261" s="223">
        <v>0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140</v>
      </c>
      <c r="AU261" s="229" t="s">
        <v>80</v>
      </c>
      <c r="AV261" s="12" t="s">
        <v>80</v>
      </c>
      <c r="AW261" s="12" t="s">
        <v>34</v>
      </c>
      <c r="AX261" s="12" t="s">
        <v>70</v>
      </c>
      <c r="AY261" s="229" t="s">
        <v>128</v>
      </c>
    </row>
    <row r="262" spans="2:65" s="11" customFormat="1">
      <c r="B262" s="208"/>
      <c r="C262" s="209"/>
      <c r="D262" s="205" t="s">
        <v>140</v>
      </c>
      <c r="E262" s="210" t="s">
        <v>21</v>
      </c>
      <c r="F262" s="211" t="s">
        <v>272</v>
      </c>
      <c r="G262" s="209"/>
      <c r="H262" s="212" t="s">
        <v>21</v>
      </c>
      <c r="I262" s="213"/>
      <c r="J262" s="209"/>
      <c r="K262" s="209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140</v>
      </c>
      <c r="AU262" s="218" t="s">
        <v>80</v>
      </c>
      <c r="AV262" s="11" t="s">
        <v>78</v>
      </c>
      <c r="AW262" s="11" t="s">
        <v>34</v>
      </c>
      <c r="AX262" s="11" t="s">
        <v>70</v>
      </c>
      <c r="AY262" s="218" t="s">
        <v>128</v>
      </c>
    </row>
    <row r="263" spans="2:65" s="11" customFormat="1">
      <c r="B263" s="208"/>
      <c r="C263" s="209"/>
      <c r="D263" s="205" t="s">
        <v>140</v>
      </c>
      <c r="E263" s="210" t="s">
        <v>21</v>
      </c>
      <c r="F263" s="211" t="s">
        <v>162</v>
      </c>
      <c r="G263" s="209"/>
      <c r="H263" s="212" t="s">
        <v>21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140</v>
      </c>
      <c r="AU263" s="218" t="s">
        <v>80</v>
      </c>
      <c r="AV263" s="11" t="s">
        <v>78</v>
      </c>
      <c r="AW263" s="11" t="s">
        <v>34</v>
      </c>
      <c r="AX263" s="11" t="s">
        <v>70</v>
      </c>
      <c r="AY263" s="218" t="s">
        <v>128</v>
      </c>
    </row>
    <row r="264" spans="2:65" s="12" customFormat="1">
      <c r="B264" s="219"/>
      <c r="C264" s="220"/>
      <c r="D264" s="205" t="s">
        <v>140</v>
      </c>
      <c r="E264" s="221" t="s">
        <v>21</v>
      </c>
      <c r="F264" s="222" t="s">
        <v>273</v>
      </c>
      <c r="G264" s="220"/>
      <c r="H264" s="223">
        <v>10.548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140</v>
      </c>
      <c r="AU264" s="229" t="s">
        <v>80</v>
      </c>
      <c r="AV264" s="12" t="s">
        <v>80</v>
      </c>
      <c r="AW264" s="12" t="s">
        <v>34</v>
      </c>
      <c r="AX264" s="12" t="s">
        <v>70</v>
      </c>
      <c r="AY264" s="229" t="s">
        <v>128</v>
      </c>
    </row>
    <row r="265" spans="2:65" s="11" customFormat="1">
      <c r="B265" s="208"/>
      <c r="C265" s="209"/>
      <c r="D265" s="205" t="s">
        <v>140</v>
      </c>
      <c r="E265" s="210" t="s">
        <v>21</v>
      </c>
      <c r="F265" s="211" t="s">
        <v>274</v>
      </c>
      <c r="G265" s="209"/>
      <c r="H265" s="212" t="s">
        <v>21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140</v>
      </c>
      <c r="AU265" s="218" t="s">
        <v>80</v>
      </c>
      <c r="AV265" s="11" t="s">
        <v>78</v>
      </c>
      <c r="AW265" s="11" t="s">
        <v>34</v>
      </c>
      <c r="AX265" s="11" t="s">
        <v>70</v>
      </c>
      <c r="AY265" s="218" t="s">
        <v>128</v>
      </c>
    </row>
    <row r="266" spans="2:65" s="12" customFormat="1">
      <c r="B266" s="219"/>
      <c r="C266" s="220"/>
      <c r="D266" s="205" t="s">
        <v>140</v>
      </c>
      <c r="E266" s="221" t="s">
        <v>21</v>
      </c>
      <c r="F266" s="222" t="s">
        <v>275</v>
      </c>
      <c r="G266" s="220"/>
      <c r="H266" s="223">
        <v>-3.45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140</v>
      </c>
      <c r="AU266" s="229" t="s">
        <v>80</v>
      </c>
      <c r="AV266" s="12" t="s">
        <v>80</v>
      </c>
      <c r="AW266" s="12" t="s">
        <v>34</v>
      </c>
      <c r="AX266" s="12" t="s">
        <v>70</v>
      </c>
      <c r="AY266" s="229" t="s">
        <v>128</v>
      </c>
    </row>
    <row r="267" spans="2:65" s="14" customFormat="1">
      <c r="B267" s="241"/>
      <c r="C267" s="242"/>
      <c r="D267" s="243" t="s">
        <v>140</v>
      </c>
      <c r="E267" s="244" t="s">
        <v>21</v>
      </c>
      <c r="F267" s="245" t="s">
        <v>168</v>
      </c>
      <c r="G267" s="242"/>
      <c r="H267" s="246">
        <v>22.594000000000001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140</v>
      </c>
      <c r="AU267" s="252" t="s">
        <v>80</v>
      </c>
      <c r="AV267" s="14" t="s">
        <v>136</v>
      </c>
      <c r="AW267" s="14" t="s">
        <v>34</v>
      </c>
      <c r="AX267" s="14" t="s">
        <v>78</v>
      </c>
      <c r="AY267" s="252" t="s">
        <v>128</v>
      </c>
    </row>
    <row r="268" spans="2:65" s="1" customFormat="1" ht="31.5" customHeight="1">
      <c r="B268" s="41"/>
      <c r="C268" s="193" t="s">
        <v>280</v>
      </c>
      <c r="D268" s="193" t="s">
        <v>131</v>
      </c>
      <c r="E268" s="194" t="s">
        <v>281</v>
      </c>
      <c r="F268" s="195" t="s">
        <v>282</v>
      </c>
      <c r="G268" s="196" t="s">
        <v>134</v>
      </c>
      <c r="H268" s="197">
        <v>22.594000000000001</v>
      </c>
      <c r="I268" s="198"/>
      <c r="J268" s="199">
        <f>ROUND(I268*H268,2)</f>
        <v>0</v>
      </c>
      <c r="K268" s="195" t="s">
        <v>135</v>
      </c>
      <c r="L268" s="61"/>
      <c r="M268" s="200" t="s">
        <v>21</v>
      </c>
      <c r="N268" s="201" t="s">
        <v>41</v>
      </c>
      <c r="O268" s="42"/>
      <c r="P268" s="202">
        <f>O268*H268</f>
        <v>0</v>
      </c>
      <c r="Q268" s="202">
        <v>1.3999999999999999E-4</v>
      </c>
      <c r="R268" s="202">
        <f>Q268*H268</f>
        <v>3.1631599999999999E-3</v>
      </c>
      <c r="S268" s="202">
        <v>0</v>
      </c>
      <c r="T268" s="203">
        <f>S268*H268</f>
        <v>0</v>
      </c>
      <c r="AR268" s="24" t="s">
        <v>227</v>
      </c>
      <c r="AT268" s="24" t="s">
        <v>131</v>
      </c>
      <c r="AU268" s="24" t="s">
        <v>80</v>
      </c>
      <c r="AY268" s="24" t="s">
        <v>128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24" t="s">
        <v>78</v>
      </c>
      <c r="BK268" s="204">
        <f>ROUND(I268*H268,2)</f>
        <v>0</v>
      </c>
      <c r="BL268" s="24" t="s">
        <v>227</v>
      </c>
      <c r="BM268" s="24" t="s">
        <v>283</v>
      </c>
    </row>
    <row r="269" spans="2:65" s="1" customFormat="1">
      <c r="B269" s="41"/>
      <c r="C269" s="63"/>
      <c r="D269" s="205" t="s">
        <v>138</v>
      </c>
      <c r="E269" s="63"/>
      <c r="F269" s="206" t="s">
        <v>284</v>
      </c>
      <c r="G269" s="63"/>
      <c r="H269" s="63"/>
      <c r="I269" s="163"/>
      <c r="J269" s="63"/>
      <c r="K269" s="63"/>
      <c r="L269" s="61"/>
      <c r="M269" s="207"/>
      <c r="N269" s="42"/>
      <c r="O269" s="42"/>
      <c r="P269" s="42"/>
      <c r="Q269" s="42"/>
      <c r="R269" s="42"/>
      <c r="S269" s="42"/>
      <c r="T269" s="78"/>
      <c r="AT269" s="24" t="s">
        <v>138</v>
      </c>
      <c r="AU269" s="24" t="s">
        <v>80</v>
      </c>
    </row>
    <row r="270" spans="2:65" s="11" customFormat="1">
      <c r="B270" s="208"/>
      <c r="C270" s="209"/>
      <c r="D270" s="205" t="s">
        <v>140</v>
      </c>
      <c r="E270" s="210" t="s">
        <v>21</v>
      </c>
      <c r="F270" s="211" t="s">
        <v>268</v>
      </c>
      <c r="G270" s="209"/>
      <c r="H270" s="212" t="s">
        <v>21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140</v>
      </c>
      <c r="AU270" s="218" t="s">
        <v>80</v>
      </c>
      <c r="AV270" s="11" t="s">
        <v>78</v>
      </c>
      <c r="AW270" s="11" t="s">
        <v>34</v>
      </c>
      <c r="AX270" s="11" t="s">
        <v>70</v>
      </c>
      <c r="AY270" s="218" t="s">
        <v>128</v>
      </c>
    </row>
    <row r="271" spans="2:65" s="11" customFormat="1">
      <c r="B271" s="208"/>
      <c r="C271" s="209"/>
      <c r="D271" s="205" t="s">
        <v>140</v>
      </c>
      <c r="E271" s="210" t="s">
        <v>21</v>
      </c>
      <c r="F271" s="211" t="s">
        <v>162</v>
      </c>
      <c r="G271" s="209"/>
      <c r="H271" s="212" t="s">
        <v>21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140</v>
      </c>
      <c r="AU271" s="218" t="s">
        <v>80</v>
      </c>
      <c r="AV271" s="11" t="s">
        <v>78</v>
      </c>
      <c r="AW271" s="11" t="s">
        <v>34</v>
      </c>
      <c r="AX271" s="11" t="s">
        <v>70</v>
      </c>
      <c r="AY271" s="218" t="s">
        <v>128</v>
      </c>
    </row>
    <row r="272" spans="2:65" s="12" customFormat="1">
      <c r="B272" s="219"/>
      <c r="C272" s="220"/>
      <c r="D272" s="205" t="s">
        <v>140</v>
      </c>
      <c r="E272" s="221" t="s">
        <v>21</v>
      </c>
      <c r="F272" s="222" t="s">
        <v>269</v>
      </c>
      <c r="G272" s="220"/>
      <c r="H272" s="223">
        <v>3.45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140</v>
      </c>
      <c r="AU272" s="229" t="s">
        <v>80</v>
      </c>
      <c r="AV272" s="12" t="s">
        <v>80</v>
      </c>
      <c r="AW272" s="12" t="s">
        <v>34</v>
      </c>
      <c r="AX272" s="12" t="s">
        <v>70</v>
      </c>
      <c r="AY272" s="229" t="s">
        <v>128</v>
      </c>
    </row>
    <row r="273" spans="2:65" s="12" customFormat="1">
      <c r="B273" s="219"/>
      <c r="C273" s="220"/>
      <c r="D273" s="205" t="s">
        <v>140</v>
      </c>
      <c r="E273" s="221" t="s">
        <v>21</v>
      </c>
      <c r="F273" s="222" t="s">
        <v>270</v>
      </c>
      <c r="G273" s="220"/>
      <c r="H273" s="223">
        <v>10.35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140</v>
      </c>
      <c r="AU273" s="229" t="s">
        <v>80</v>
      </c>
      <c r="AV273" s="12" t="s">
        <v>80</v>
      </c>
      <c r="AW273" s="12" t="s">
        <v>34</v>
      </c>
      <c r="AX273" s="12" t="s">
        <v>70</v>
      </c>
      <c r="AY273" s="229" t="s">
        <v>128</v>
      </c>
    </row>
    <row r="274" spans="2:65" s="12" customFormat="1">
      <c r="B274" s="219"/>
      <c r="C274" s="220"/>
      <c r="D274" s="205" t="s">
        <v>140</v>
      </c>
      <c r="E274" s="221" t="s">
        <v>21</v>
      </c>
      <c r="F274" s="222" t="s">
        <v>271</v>
      </c>
      <c r="G274" s="220"/>
      <c r="H274" s="223">
        <v>1.696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140</v>
      </c>
      <c r="AU274" s="229" t="s">
        <v>80</v>
      </c>
      <c r="AV274" s="12" t="s">
        <v>80</v>
      </c>
      <c r="AW274" s="12" t="s">
        <v>34</v>
      </c>
      <c r="AX274" s="12" t="s">
        <v>70</v>
      </c>
      <c r="AY274" s="229" t="s">
        <v>128</v>
      </c>
    </row>
    <row r="275" spans="2:65" s="12" customFormat="1">
      <c r="B275" s="219"/>
      <c r="C275" s="220"/>
      <c r="D275" s="205" t="s">
        <v>140</v>
      </c>
      <c r="E275" s="221" t="s">
        <v>21</v>
      </c>
      <c r="F275" s="222" t="s">
        <v>21</v>
      </c>
      <c r="G275" s="220"/>
      <c r="H275" s="223">
        <v>0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140</v>
      </c>
      <c r="AU275" s="229" t="s">
        <v>80</v>
      </c>
      <c r="AV275" s="12" t="s">
        <v>80</v>
      </c>
      <c r="AW275" s="12" t="s">
        <v>34</v>
      </c>
      <c r="AX275" s="12" t="s">
        <v>70</v>
      </c>
      <c r="AY275" s="229" t="s">
        <v>128</v>
      </c>
    </row>
    <row r="276" spans="2:65" s="11" customFormat="1">
      <c r="B276" s="208"/>
      <c r="C276" s="209"/>
      <c r="D276" s="205" t="s">
        <v>140</v>
      </c>
      <c r="E276" s="210" t="s">
        <v>21</v>
      </c>
      <c r="F276" s="211" t="s">
        <v>272</v>
      </c>
      <c r="G276" s="209"/>
      <c r="H276" s="212" t="s">
        <v>21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140</v>
      </c>
      <c r="AU276" s="218" t="s">
        <v>80</v>
      </c>
      <c r="AV276" s="11" t="s">
        <v>78</v>
      </c>
      <c r="AW276" s="11" t="s">
        <v>34</v>
      </c>
      <c r="AX276" s="11" t="s">
        <v>70</v>
      </c>
      <c r="AY276" s="218" t="s">
        <v>128</v>
      </c>
    </row>
    <row r="277" spans="2:65" s="11" customFormat="1">
      <c r="B277" s="208"/>
      <c r="C277" s="209"/>
      <c r="D277" s="205" t="s">
        <v>140</v>
      </c>
      <c r="E277" s="210" t="s">
        <v>21</v>
      </c>
      <c r="F277" s="211" t="s">
        <v>162</v>
      </c>
      <c r="G277" s="209"/>
      <c r="H277" s="212" t="s">
        <v>21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140</v>
      </c>
      <c r="AU277" s="218" t="s">
        <v>80</v>
      </c>
      <c r="AV277" s="11" t="s">
        <v>78</v>
      </c>
      <c r="AW277" s="11" t="s">
        <v>34</v>
      </c>
      <c r="AX277" s="11" t="s">
        <v>70</v>
      </c>
      <c r="AY277" s="218" t="s">
        <v>128</v>
      </c>
    </row>
    <row r="278" spans="2:65" s="12" customFormat="1">
      <c r="B278" s="219"/>
      <c r="C278" s="220"/>
      <c r="D278" s="205" t="s">
        <v>140</v>
      </c>
      <c r="E278" s="221" t="s">
        <v>21</v>
      </c>
      <c r="F278" s="222" t="s">
        <v>273</v>
      </c>
      <c r="G278" s="220"/>
      <c r="H278" s="223">
        <v>10.548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140</v>
      </c>
      <c r="AU278" s="229" t="s">
        <v>80</v>
      </c>
      <c r="AV278" s="12" t="s">
        <v>80</v>
      </c>
      <c r="AW278" s="12" t="s">
        <v>34</v>
      </c>
      <c r="AX278" s="12" t="s">
        <v>70</v>
      </c>
      <c r="AY278" s="229" t="s">
        <v>128</v>
      </c>
    </row>
    <row r="279" spans="2:65" s="11" customFormat="1">
      <c r="B279" s="208"/>
      <c r="C279" s="209"/>
      <c r="D279" s="205" t="s">
        <v>140</v>
      </c>
      <c r="E279" s="210" t="s">
        <v>21</v>
      </c>
      <c r="F279" s="211" t="s">
        <v>274</v>
      </c>
      <c r="G279" s="209"/>
      <c r="H279" s="212" t="s">
        <v>21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140</v>
      </c>
      <c r="AU279" s="218" t="s">
        <v>80</v>
      </c>
      <c r="AV279" s="11" t="s">
        <v>78</v>
      </c>
      <c r="AW279" s="11" t="s">
        <v>34</v>
      </c>
      <c r="AX279" s="11" t="s">
        <v>70</v>
      </c>
      <c r="AY279" s="218" t="s">
        <v>128</v>
      </c>
    </row>
    <row r="280" spans="2:65" s="12" customFormat="1">
      <c r="B280" s="219"/>
      <c r="C280" s="220"/>
      <c r="D280" s="205" t="s">
        <v>140</v>
      </c>
      <c r="E280" s="221" t="s">
        <v>21</v>
      </c>
      <c r="F280" s="222" t="s">
        <v>275</v>
      </c>
      <c r="G280" s="220"/>
      <c r="H280" s="223">
        <v>-3.45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140</v>
      </c>
      <c r="AU280" s="229" t="s">
        <v>80</v>
      </c>
      <c r="AV280" s="12" t="s">
        <v>80</v>
      </c>
      <c r="AW280" s="12" t="s">
        <v>34</v>
      </c>
      <c r="AX280" s="12" t="s">
        <v>70</v>
      </c>
      <c r="AY280" s="229" t="s">
        <v>128</v>
      </c>
    </row>
    <row r="281" spans="2:65" s="14" customFormat="1">
      <c r="B281" s="241"/>
      <c r="C281" s="242"/>
      <c r="D281" s="243" t="s">
        <v>140</v>
      </c>
      <c r="E281" s="244" t="s">
        <v>21</v>
      </c>
      <c r="F281" s="245" t="s">
        <v>168</v>
      </c>
      <c r="G281" s="242"/>
      <c r="H281" s="246">
        <v>22.594000000000001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140</v>
      </c>
      <c r="AU281" s="252" t="s">
        <v>80</v>
      </c>
      <c r="AV281" s="14" t="s">
        <v>136</v>
      </c>
      <c r="AW281" s="14" t="s">
        <v>34</v>
      </c>
      <c r="AX281" s="14" t="s">
        <v>78</v>
      </c>
      <c r="AY281" s="252" t="s">
        <v>128</v>
      </c>
    </row>
    <row r="282" spans="2:65" s="1" customFormat="1" ht="22.5" customHeight="1">
      <c r="B282" s="41"/>
      <c r="C282" s="193" t="s">
        <v>285</v>
      </c>
      <c r="D282" s="193" t="s">
        <v>131</v>
      </c>
      <c r="E282" s="194" t="s">
        <v>286</v>
      </c>
      <c r="F282" s="195" t="s">
        <v>287</v>
      </c>
      <c r="G282" s="196" t="s">
        <v>134</v>
      </c>
      <c r="H282" s="197">
        <v>22.594000000000001</v>
      </c>
      <c r="I282" s="198"/>
      <c r="J282" s="199">
        <f>ROUND(I282*H282,2)</f>
        <v>0</v>
      </c>
      <c r="K282" s="195" t="s">
        <v>135</v>
      </c>
      <c r="L282" s="61"/>
      <c r="M282" s="200" t="s">
        <v>21</v>
      </c>
      <c r="N282" s="201" t="s">
        <v>41</v>
      </c>
      <c r="O282" s="42"/>
      <c r="P282" s="202">
        <f>O282*H282</f>
        <v>0</v>
      </c>
      <c r="Q282" s="202">
        <v>1.2999999999999999E-4</v>
      </c>
      <c r="R282" s="202">
        <f>Q282*H282</f>
        <v>2.9372199999999999E-3</v>
      </c>
      <c r="S282" s="202">
        <v>0</v>
      </c>
      <c r="T282" s="203">
        <f>S282*H282</f>
        <v>0</v>
      </c>
      <c r="AR282" s="24" t="s">
        <v>227</v>
      </c>
      <c r="AT282" s="24" t="s">
        <v>131</v>
      </c>
      <c r="AU282" s="24" t="s">
        <v>80</v>
      </c>
      <c r="AY282" s="24" t="s">
        <v>128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78</v>
      </c>
      <c r="BK282" s="204">
        <f>ROUND(I282*H282,2)</f>
        <v>0</v>
      </c>
      <c r="BL282" s="24" t="s">
        <v>227</v>
      </c>
      <c r="BM282" s="24" t="s">
        <v>288</v>
      </c>
    </row>
    <row r="283" spans="2:65" s="1" customFormat="1">
      <c r="B283" s="41"/>
      <c r="C283" s="63"/>
      <c r="D283" s="205" t="s">
        <v>138</v>
      </c>
      <c r="E283" s="63"/>
      <c r="F283" s="206" t="s">
        <v>289</v>
      </c>
      <c r="G283" s="63"/>
      <c r="H283" s="63"/>
      <c r="I283" s="163"/>
      <c r="J283" s="63"/>
      <c r="K283" s="63"/>
      <c r="L283" s="61"/>
      <c r="M283" s="207"/>
      <c r="N283" s="42"/>
      <c r="O283" s="42"/>
      <c r="P283" s="42"/>
      <c r="Q283" s="42"/>
      <c r="R283" s="42"/>
      <c r="S283" s="42"/>
      <c r="T283" s="78"/>
      <c r="AT283" s="24" t="s">
        <v>138</v>
      </c>
      <c r="AU283" s="24" t="s">
        <v>80</v>
      </c>
    </row>
    <row r="284" spans="2:65" s="11" customFormat="1">
      <c r="B284" s="208"/>
      <c r="C284" s="209"/>
      <c r="D284" s="205" t="s">
        <v>140</v>
      </c>
      <c r="E284" s="210" t="s">
        <v>21</v>
      </c>
      <c r="F284" s="211" t="s">
        <v>268</v>
      </c>
      <c r="G284" s="209"/>
      <c r="H284" s="212" t="s">
        <v>21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140</v>
      </c>
      <c r="AU284" s="218" t="s">
        <v>80</v>
      </c>
      <c r="AV284" s="11" t="s">
        <v>78</v>
      </c>
      <c r="AW284" s="11" t="s">
        <v>34</v>
      </c>
      <c r="AX284" s="11" t="s">
        <v>70</v>
      </c>
      <c r="AY284" s="218" t="s">
        <v>128</v>
      </c>
    </row>
    <row r="285" spans="2:65" s="11" customFormat="1">
      <c r="B285" s="208"/>
      <c r="C285" s="209"/>
      <c r="D285" s="205" t="s">
        <v>140</v>
      </c>
      <c r="E285" s="210" t="s">
        <v>21</v>
      </c>
      <c r="F285" s="211" t="s">
        <v>162</v>
      </c>
      <c r="G285" s="209"/>
      <c r="H285" s="212" t="s">
        <v>21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140</v>
      </c>
      <c r="AU285" s="218" t="s">
        <v>80</v>
      </c>
      <c r="AV285" s="11" t="s">
        <v>78</v>
      </c>
      <c r="AW285" s="11" t="s">
        <v>34</v>
      </c>
      <c r="AX285" s="11" t="s">
        <v>70</v>
      </c>
      <c r="AY285" s="218" t="s">
        <v>128</v>
      </c>
    </row>
    <row r="286" spans="2:65" s="12" customFormat="1">
      <c r="B286" s="219"/>
      <c r="C286" s="220"/>
      <c r="D286" s="205" t="s">
        <v>140</v>
      </c>
      <c r="E286" s="221" t="s">
        <v>21</v>
      </c>
      <c r="F286" s="222" t="s">
        <v>269</v>
      </c>
      <c r="G286" s="220"/>
      <c r="H286" s="223">
        <v>3.45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140</v>
      </c>
      <c r="AU286" s="229" t="s">
        <v>80</v>
      </c>
      <c r="AV286" s="12" t="s">
        <v>80</v>
      </c>
      <c r="AW286" s="12" t="s">
        <v>34</v>
      </c>
      <c r="AX286" s="12" t="s">
        <v>70</v>
      </c>
      <c r="AY286" s="229" t="s">
        <v>128</v>
      </c>
    </row>
    <row r="287" spans="2:65" s="12" customFormat="1">
      <c r="B287" s="219"/>
      <c r="C287" s="220"/>
      <c r="D287" s="205" t="s">
        <v>140</v>
      </c>
      <c r="E287" s="221" t="s">
        <v>21</v>
      </c>
      <c r="F287" s="222" t="s">
        <v>270</v>
      </c>
      <c r="G287" s="220"/>
      <c r="H287" s="223">
        <v>10.35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140</v>
      </c>
      <c r="AU287" s="229" t="s">
        <v>80</v>
      </c>
      <c r="AV287" s="12" t="s">
        <v>80</v>
      </c>
      <c r="AW287" s="12" t="s">
        <v>34</v>
      </c>
      <c r="AX287" s="12" t="s">
        <v>70</v>
      </c>
      <c r="AY287" s="229" t="s">
        <v>128</v>
      </c>
    </row>
    <row r="288" spans="2:65" s="12" customFormat="1">
      <c r="B288" s="219"/>
      <c r="C288" s="220"/>
      <c r="D288" s="205" t="s">
        <v>140</v>
      </c>
      <c r="E288" s="221" t="s">
        <v>21</v>
      </c>
      <c r="F288" s="222" t="s">
        <v>271</v>
      </c>
      <c r="G288" s="220"/>
      <c r="H288" s="223">
        <v>1.696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140</v>
      </c>
      <c r="AU288" s="229" t="s">
        <v>80</v>
      </c>
      <c r="AV288" s="12" t="s">
        <v>80</v>
      </c>
      <c r="AW288" s="12" t="s">
        <v>34</v>
      </c>
      <c r="AX288" s="12" t="s">
        <v>70</v>
      </c>
      <c r="AY288" s="229" t="s">
        <v>128</v>
      </c>
    </row>
    <row r="289" spans="2:65" s="12" customFormat="1">
      <c r="B289" s="219"/>
      <c r="C289" s="220"/>
      <c r="D289" s="205" t="s">
        <v>140</v>
      </c>
      <c r="E289" s="221" t="s">
        <v>21</v>
      </c>
      <c r="F289" s="222" t="s">
        <v>21</v>
      </c>
      <c r="G289" s="220"/>
      <c r="H289" s="223">
        <v>0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140</v>
      </c>
      <c r="AU289" s="229" t="s">
        <v>80</v>
      </c>
      <c r="AV289" s="12" t="s">
        <v>80</v>
      </c>
      <c r="AW289" s="12" t="s">
        <v>34</v>
      </c>
      <c r="AX289" s="12" t="s">
        <v>70</v>
      </c>
      <c r="AY289" s="229" t="s">
        <v>128</v>
      </c>
    </row>
    <row r="290" spans="2:65" s="11" customFormat="1">
      <c r="B290" s="208"/>
      <c r="C290" s="209"/>
      <c r="D290" s="205" t="s">
        <v>140</v>
      </c>
      <c r="E290" s="210" t="s">
        <v>21</v>
      </c>
      <c r="F290" s="211" t="s">
        <v>272</v>
      </c>
      <c r="G290" s="209"/>
      <c r="H290" s="212" t="s">
        <v>21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140</v>
      </c>
      <c r="AU290" s="218" t="s">
        <v>80</v>
      </c>
      <c r="AV290" s="11" t="s">
        <v>78</v>
      </c>
      <c r="AW290" s="11" t="s">
        <v>34</v>
      </c>
      <c r="AX290" s="11" t="s">
        <v>70</v>
      </c>
      <c r="AY290" s="218" t="s">
        <v>128</v>
      </c>
    </row>
    <row r="291" spans="2:65" s="11" customFormat="1">
      <c r="B291" s="208"/>
      <c r="C291" s="209"/>
      <c r="D291" s="205" t="s">
        <v>140</v>
      </c>
      <c r="E291" s="210" t="s">
        <v>21</v>
      </c>
      <c r="F291" s="211" t="s">
        <v>162</v>
      </c>
      <c r="G291" s="209"/>
      <c r="H291" s="212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140</v>
      </c>
      <c r="AU291" s="218" t="s">
        <v>80</v>
      </c>
      <c r="AV291" s="11" t="s">
        <v>78</v>
      </c>
      <c r="AW291" s="11" t="s">
        <v>34</v>
      </c>
      <c r="AX291" s="11" t="s">
        <v>70</v>
      </c>
      <c r="AY291" s="218" t="s">
        <v>128</v>
      </c>
    </row>
    <row r="292" spans="2:65" s="12" customFormat="1">
      <c r="B292" s="219"/>
      <c r="C292" s="220"/>
      <c r="D292" s="205" t="s">
        <v>140</v>
      </c>
      <c r="E292" s="221" t="s">
        <v>21</v>
      </c>
      <c r="F292" s="222" t="s">
        <v>273</v>
      </c>
      <c r="G292" s="220"/>
      <c r="H292" s="223">
        <v>10.548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140</v>
      </c>
      <c r="AU292" s="229" t="s">
        <v>80</v>
      </c>
      <c r="AV292" s="12" t="s">
        <v>80</v>
      </c>
      <c r="AW292" s="12" t="s">
        <v>34</v>
      </c>
      <c r="AX292" s="12" t="s">
        <v>70</v>
      </c>
      <c r="AY292" s="229" t="s">
        <v>128</v>
      </c>
    </row>
    <row r="293" spans="2:65" s="11" customFormat="1">
      <c r="B293" s="208"/>
      <c r="C293" s="209"/>
      <c r="D293" s="205" t="s">
        <v>140</v>
      </c>
      <c r="E293" s="210" t="s">
        <v>21</v>
      </c>
      <c r="F293" s="211" t="s">
        <v>274</v>
      </c>
      <c r="G293" s="209"/>
      <c r="H293" s="212" t="s">
        <v>21</v>
      </c>
      <c r="I293" s="213"/>
      <c r="J293" s="209"/>
      <c r="K293" s="209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140</v>
      </c>
      <c r="AU293" s="218" t="s">
        <v>80</v>
      </c>
      <c r="AV293" s="11" t="s">
        <v>78</v>
      </c>
      <c r="AW293" s="11" t="s">
        <v>34</v>
      </c>
      <c r="AX293" s="11" t="s">
        <v>70</v>
      </c>
      <c r="AY293" s="218" t="s">
        <v>128</v>
      </c>
    </row>
    <row r="294" spans="2:65" s="12" customFormat="1">
      <c r="B294" s="219"/>
      <c r="C294" s="220"/>
      <c r="D294" s="205" t="s">
        <v>140</v>
      </c>
      <c r="E294" s="221" t="s">
        <v>21</v>
      </c>
      <c r="F294" s="222" t="s">
        <v>275</v>
      </c>
      <c r="G294" s="220"/>
      <c r="H294" s="223">
        <v>-3.45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140</v>
      </c>
      <c r="AU294" s="229" t="s">
        <v>80</v>
      </c>
      <c r="AV294" s="12" t="s">
        <v>80</v>
      </c>
      <c r="AW294" s="12" t="s">
        <v>34</v>
      </c>
      <c r="AX294" s="12" t="s">
        <v>70</v>
      </c>
      <c r="AY294" s="229" t="s">
        <v>128</v>
      </c>
    </row>
    <row r="295" spans="2:65" s="14" customFormat="1">
      <c r="B295" s="241"/>
      <c r="C295" s="242"/>
      <c r="D295" s="243" t="s">
        <v>140</v>
      </c>
      <c r="E295" s="244" t="s">
        <v>21</v>
      </c>
      <c r="F295" s="245" t="s">
        <v>168</v>
      </c>
      <c r="G295" s="242"/>
      <c r="H295" s="246">
        <v>22.594000000000001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140</v>
      </c>
      <c r="AU295" s="252" t="s">
        <v>80</v>
      </c>
      <c r="AV295" s="14" t="s">
        <v>136</v>
      </c>
      <c r="AW295" s="14" t="s">
        <v>34</v>
      </c>
      <c r="AX295" s="14" t="s">
        <v>78</v>
      </c>
      <c r="AY295" s="252" t="s">
        <v>128</v>
      </c>
    </row>
    <row r="296" spans="2:65" s="1" customFormat="1" ht="22.5" customHeight="1">
      <c r="B296" s="41"/>
      <c r="C296" s="193" t="s">
        <v>290</v>
      </c>
      <c r="D296" s="193" t="s">
        <v>131</v>
      </c>
      <c r="E296" s="194" t="s">
        <v>291</v>
      </c>
      <c r="F296" s="195" t="s">
        <v>292</v>
      </c>
      <c r="G296" s="196" t="s">
        <v>134</v>
      </c>
      <c r="H296" s="197">
        <v>22.594000000000001</v>
      </c>
      <c r="I296" s="198"/>
      <c r="J296" s="199">
        <f>ROUND(I296*H296,2)</f>
        <v>0</v>
      </c>
      <c r="K296" s="195" t="s">
        <v>135</v>
      </c>
      <c r="L296" s="61"/>
      <c r="M296" s="200" t="s">
        <v>21</v>
      </c>
      <c r="N296" s="201" t="s">
        <v>41</v>
      </c>
      <c r="O296" s="42"/>
      <c r="P296" s="202">
        <f>O296*H296</f>
        <v>0</v>
      </c>
      <c r="Q296" s="202">
        <v>1.2999999999999999E-4</v>
      </c>
      <c r="R296" s="202">
        <f>Q296*H296</f>
        <v>2.9372199999999999E-3</v>
      </c>
      <c r="S296" s="202">
        <v>0</v>
      </c>
      <c r="T296" s="203">
        <f>S296*H296</f>
        <v>0</v>
      </c>
      <c r="AR296" s="24" t="s">
        <v>227</v>
      </c>
      <c r="AT296" s="24" t="s">
        <v>131</v>
      </c>
      <c r="AU296" s="24" t="s">
        <v>80</v>
      </c>
      <c r="AY296" s="24" t="s">
        <v>128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24" t="s">
        <v>78</v>
      </c>
      <c r="BK296" s="204">
        <f>ROUND(I296*H296,2)</f>
        <v>0</v>
      </c>
      <c r="BL296" s="24" t="s">
        <v>227</v>
      </c>
      <c r="BM296" s="24" t="s">
        <v>293</v>
      </c>
    </row>
    <row r="297" spans="2:65" s="1" customFormat="1">
      <c r="B297" s="41"/>
      <c r="C297" s="63"/>
      <c r="D297" s="205" t="s">
        <v>138</v>
      </c>
      <c r="E297" s="63"/>
      <c r="F297" s="206" t="s">
        <v>294</v>
      </c>
      <c r="G297" s="63"/>
      <c r="H297" s="63"/>
      <c r="I297" s="163"/>
      <c r="J297" s="63"/>
      <c r="K297" s="63"/>
      <c r="L297" s="61"/>
      <c r="M297" s="207"/>
      <c r="N297" s="42"/>
      <c r="O297" s="42"/>
      <c r="P297" s="42"/>
      <c r="Q297" s="42"/>
      <c r="R297" s="42"/>
      <c r="S297" s="42"/>
      <c r="T297" s="78"/>
      <c r="AT297" s="24" t="s">
        <v>138</v>
      </c>
      <c r="AU297" s="24" t="s">
        <v>80</v>
      </c>
    </row>
    <row r="298" spans="2:65" s="11" customFormat="1">
      <c r="B298" s="208"/>
      <c r="C298" s="209"/>
      <c r="D298" s="205" t="s">
        <v>140</v>
      </c>
      <c r="E298" s="210" t="s">
        <v>21</v>
      </c>
      <c r="F298" s="211" t="s">
        <v>268</v>
      </c>
      <c r="G298" s="209"/>
      <c r="H298" s="212" t="s">
        <v>21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140</v>
      </c>
      <c r="AU298" s="218" t="s">
        <v>80</v>
      </c>
      <c r="AV298" s="11" t="s">
        <v>78</v>
      </c>
      <c r="AW298" s="11" t="s">
        <v>34</v>
      </c>
      <c r="AX298" s="11" t="s">
        <v>70</v>
      </c>
      <c r="AY298" s="218" t="s">
        <v>128</v>
      </c>
    </row>
    <row r="299" spans="2:65" s="11" customFormat="1">
      <c r="B299" s="208"/>
      <c r="C299" s="209"/>
      <c r="D299" s="205" t="s">
        <v>140</v>
      </c>
      <c r="E299" s="210" t="s">
        <v>21</v>
      </c>
      <c r="F299" s="211" t="s">
        <v>162</v>
      </c>
      <c r="G299" s="209"/>
      <c r="H299" s="212" t="s">
        <v>21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140</v>
      </c>
      <c r="AU299" s="218" t="s">
        <v>80</v>
      </c>
      <c r="AV299" s="11" t="s">
        <v>78</v>
      </c>
      <c r="AW299" s="11" t="s">
        <v>34</v>
      </c>
      <c r="AX299" s="11" t="s">
        <v>70</v>
      </c>
      <c r="AY299" s="218" t="s">
        <v>128</v>
      </c>
    </row>
    <row r="300" spans="2:65" s="12" customFormat="1">
      <c r="B300" s="219"/>
      <c r="C300" s="220"/>
      <c r="D300" s="205" t="s">
        <v>140</v>
      </c>
      <c r="E300" s="221" t="s">
        <v>21</v>
      </c>
      <c r="F300" s="222" t="s">
        <v>269</v>
      </c>
      <c r="G300" s="220"/>
      <c r="H300" s="223">
        <v>3.45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140</v>
      </c>
      <c r="AU300" s="229" t="s">
        <v>80</v>
      </c>
      <c r="AV300" s="12" t="s">
        <v>80</v>
      </c>
      <c r="AW300" s="12" t="s">
        <v>34</v>
      </c>
      <c r="AX300" s="12" t="s">
        <v>70</v>
      </c>
      <c r="AY300" s="229" t="s">
        <v>128</v>
      </c>
    </row>
    <row r="301" spans="2:65" s="12" customFormat="1">
      <c r="B301" s="219"/>
      <c r="C301" s="220"/>
      <c r="D301" s="205" t="s">
        <v>140</v>
      </c>
      <c r="E301" s="221" t="s">
        <v>21</v>
      </c>
      <c r="F301" s="222" t="s">
        <v>270</v>
      </c>
      <c r="G301" s="220"/>
      <c r="H301" s="223">
        <v>10.35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140</v>
      </c>
      <c r="AU301" s="229" t="s">
        <v>80</v>
      </c>
      <c r="AV301" s="12" t="s">
        <v>80</v>
      </c>
      <c r="AW301" s="12" t="s">
        <v>34</v>
      </c>
      <c r="AX301" s="12" t="s">
        <v>70</v>
      </c>
      <c r="AY301" s="229" t="s">
        <v>128</v>
      </c>
    </row>
    <row r="302" spans="2:65" s="12" customFormat="1">
      <c r="B302" s="219"/>
      <c r="C302" s="220"/>
      <c r="D302" s="205" t="s">
        <v>140</v>
      </c>
      <c r="E302" s="221" t="s">
        <v>21</v>
      </c>
      <c r="F302" s="222" t="s">
        <v>271</v>
      </c>
      <c r="G302" s="220"/>
      <c r="H302" s="223">
        <v>1.696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140</v>
      </c>
      <c r="AU302" s="229" t="s">
        <v>80</v>
      </c>
      <c r="AV302" s="12" t="s">
        <v>80</v>
      </c>
      <c r="AW302" s="12" t="s">
        <v>34</v>
      </c>
      <c r="AX302" s="12" t="s">
        <v>70</v>
      </c>
      <c r="AY302" s="229" t="s">
        <v>128</v>
      </c>
    </row>
    <row r="303" spans="2:65" s="12" customFormat="1">
      <c r="B303" s="219"/>
      <c r="C303" s="220"/>
      <c r="D303" s="205" t="s">
        <v>140</v>
      </c>
      <c r="E303" s="221" t="s">
        <v>21</v>
      </c>
      <c r="F303" s="222" t="s">
        <v>21</v>
      </c>
      <c r="G303" s="220"/>
      <c r="H303" s="223">
        <v>0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140</v>
      </c>
      <c r="AU303" s="229" t="s">
        <v>80</v>
      </c>
      <c r="AV303" s="12" t="s">
        <v>80</v>
      </c>
      <c r="AW303" s="12" t="s">
        <v>34</v>
      </c>
      <c r="AX303" s="12" t="s">
        <v>70</v>
      </c>
      <c r="AY303" s="229" t="s">
        <v>128</v>
      </c>
    </row>
    <row r="304" spans="2:65" s="11" customFormat="1">
      <c r="B304" s="208"/>
      <c r="C304" s="209"/>
      <c r="D304" s="205" t="s">
        <v>140</v>
      </c>
      <c r="E304" s="210" t="s">
        <v>21</v>
      </c>
      <c r="F304" s="211" t="s">
        <v>272</v>
      </c>
      <c r="G304" s="209"/>
      <c r="H304" s="212" t="s">
        <v>21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140</v>
      </c>
      <c r="AU304" s="218" t="s">
        <v>80</v>
      </c>
      <c r="AV304" s="11" t="s">
        <v>78</v>
      </c>
      <c r="AW304" s="11" t="s">
        <v>34</v>
      </c>
      <c r="AX304" s="11" t="s">
        <v>70</v>
      </c>
      <c r="AY304" s="218" t="s">
        <v>128</v>
      </c>
    </row>
    <row r="305" spans="2:65" s="11" customFormat="1">
      <c r="B305" s="208"/>
      <c r="C305" s="209"/>
      <c r="D305" s="205" t="s">
        <v>140</v>
      </c>
      <c r="E305" s="210" t="s">
        <v>21</v>
      </c>
      <c r="F305" s="211" t="s">
        <v>162</v>
      </c>
      <c r="G305" s="209"/>
      <c r="H305" s="212" t="s">
        <v>21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140</v>
      </c>
      <c r="AU305" s="218" t="s">
        <v>80</v>
      </c>
      <c r="AV305" s="11" t="s">
        <v>78</v>
      </c>
      <c r="AW305" s="11" t="s">
        <v>34</v>
      </c>
      <c r="AX305" s="11" t="s">
        <v>70</v>
      </c>
      <c r="AY305" s="218" t="s">
        <v>128</v>
      </c>
    </row>
    <row r="306" spans="2:65" s="12" customFormat="1">
      <c r="B306" s="219"/>
      <c r="C306" s="220"/>
      <c r="D306" s="205" t="s">
        <v>140</v>
      </c>
      <c r="E306" s="221" t="s">
        <v>21</v>
      </c>
      <c r="F306" s="222" t="s">
        <v>273</v>
      </c>
      <c r="G306" s="220"/>
      <c r="H306" s="223">
        <v>10.548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140</v>
      </c>
      <c r="AU306" s="229" t="s">
        <v>80</v>
      </c>
      <c r="AV306" s="12" t="s">
        <v>80</v>
      </c>
      <c r="AW306" s="12" t="s">
        <v>34</v>
      </c>
      <c r="AX306" s="12" t="s">
        <v>70</v>
      </c>
      <c r="AY306" s="229" t="s">
        <v>128</v>
      </c>
    </row>
    <row r="307" spans="2:65" s="11" customFormat="1">
      <c r="B307" s="208"/>
      <c r="C307" s="209"/>
      <c r="D307" s="205" t="s">
        <v>140</v>
      </c>
      <c r="E307" s="210" t="s">
        <v>21</v>
      </c>
      <c r="F307" s="211" t="s">
        <v>274</v>
      </c>
      <c r="G307" s="209"/>
      <c r="H307" s="212" t="s">
        <v>21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140</v>
      </c>
      <c r="AU307" s="218" t="s">
        <v>80</v>
      </c>
      <c r="AV307" s="11" t="s">
        <v>78</v>
      </c>
      <c r="AW307" s="11" t="s">
        <v>34</v>
      </c>
      <c r="AX307" s="11" t="s">
        <v>70</v>
      </c>
      <c r="AY307" s="218" t="s">
        <v>128</v>
      </c>
    </row>
    <row r="308" spans="2:65" s="12" customFormat="1">
      <c r="B308" s="219"/>
      <c r="C308" s="220"/>
      <c r="D308" s="205" t="s">
        <v>140</v>
      </c>
      <c r="E308" s="221" t="s">
        <v>21</v>
      </c>
      <c r="F308" s="222" t="s">
        <v>275</v>
      </c>
      <c r="G308" s="220"/>
      <c r="H308" s="223">
        <v>-3.45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140</v>
      </c>
      <c r="AU308" s="229" t="s">
        <v>80</v>
      </c>
      <c r="AV308" s="12" t="s">
        <v>80</v>
      </c>
      <c r="AW308" s="12" t="s">
        <v>34</v>
      </c>
      <c r="AX308" s="12" t="s">
        <v>70</v>
      </c>
      <c r="AY308" s="229" t="s">
        <v>128</v>
      </c>
    </row>
    <row r="309" spans="2:65" s="14" customFormat="1">
      <c r="B309" s="241"/>
      <c r="C309" s="242"/>
      <c r="D309" s="243" t="s">
        <v>140</v>
      </c>
      <c r="E309" s="244" t="s">
        <v>21</v>
      </c>
      <c r="F309" s="245" t="s">
        <v>168</v>
      </c>
      <c r="G309" s="242"/>
      <c r="H309" s="246">
        <v>22.594000000000001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140</v>
      </c>
      <c r="AU309" s="252" t="s">
        <v>80</v>
      </c>
      <c r="AV309" s="14" t="s">
        <v>136</v>
      </c>
      <c r="AW309" s="14" t="s">
        <v>34</v>
      </c>
      <c r="AX309" s="14" t="s">
        <v>78</v>
      </c>
      <c r="AY309" s="252" t="s">
        <v>128</v>
      </c>
    </row>
    <row r="310" spans="2:65" s="1" customFormat="1" ht="22.5" customHeight="1">
      <c r="B310" s="41"/>
      <c r="C310" s="193" t="s">
        <v>9</v>
      </c>
      <c r="D310" s="193" t="s">
        <v>131</v>
      </c>
      <c r="E310" s="194" t="s">
        <v>295</v>
      </c>
      <c r="F310" s="195" t="s">
        <v>296</v>
      </c>
      <c r="G310" s="196" t="s">
        <v>134</v>
      </c>
      <c r="H310" s="197">
        <v>502.45299999999997</v>
      </c>
      <c r="I310" s="198"/>
      <c r="J310" s="199">
        <f>ROUND(I310*H310,2)</f>
        <v>0</v>
      </c>
      <c r="K310" s="195" t="s">
        <v>135</v>
      </c>
      <c r="L310" s="61"/>
      <c r="M310" s="200" t="s">
        <v>21</v>
      </c>
      <c r="N310" s="201" t="s">
        <v>41</v>
      </c>
      <c r="O310" s="42"/>
      <c r="P310" s="202">
        <f>O310*H310</f>
        <v>0</v>
      </c>
      <c r="Q310" s="202">
        <v>0</v>
      </c>
      <c r="R310" s="202">
        <f>Q310*H310</f>
        <v>0</v>
      </c>
      <c r="S310" s="202">
        <v>0</v>
      </c>
      <c r="T310" s="203">
        <f>S310*H310</f>
        <v>0</v>
      </c>
      <c r="AR310" s="24" t="s">
        <v>227</v>
      </c>
      <c r="AT310" s="24" t="s">
        <v>131</v>
      </c>
      <c r="AU310" s="24" t="s">
        <v>80</v>
      </c>
      <c r="AY310" s="24" t="s">
        <v>128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78</v>
      </c>
      <c r="BK310" s="204">
        <f>ROUND(I310*H310,2)</f>
        <v>0</v>
      </c>
      <c r="BL310" s="24" t="s">
        <v>227</v>
      </c>
      <c r="BM310" s="24" t="s">
        <v>297</v>
      </c>
    </row>
    <row r="311" spans="2:65" s="1" customFormat="1">
      <c r="B311" s="41"/>
      <c r="C311" s="63"/>
      <c r="D311" s="205" t="s">
        <v>138</v>
      </c>
      <c r="E311" s="63"/>
      <c r="F311" s="206" t="s">
        <v>298</v>
      </c>
      <c r="G311" s="63"/>
      <c r="H311" s="63"/>
      <c r="I311" s="163"/>
      <c r="J311" s="63"/>
      <c r="K311" s="63"/>
      <c r="L311" s="61"/>
      <c r="M311" s="207"/>
      <c r="N311" s="42"/>
      <c r="O311" s="42"/>
      <c r="P311" s="42"/>
      <c r="Q311" s="42"/>
      <c r="R311" s="42"/>
      <c r="S311" s="42"/>
      <c r="T311" s="78"/>
      <c r="AT311" s="24" t="s">
        <v>138</v>
      </c>
      <c r="AU311" s="24" t="s">
        <v>80</v>
      </c>
    </row>
    <row r="312" spans="2:65" s="11" customFormat="1">
      <c r="B312" s="208"/>
      <c r="C312" s="209"/>
      <c r="D312" s="205" t="s">
        <v>140</v>
      </c>
      <c r="E312" s="210" t="s">
        <v>21</v>
      </c>
      <c r="F312" s="211" t="s">
        <v>141</v>
      </c>
      <c r="G312" s="209"/>
      <c r="H312" s="212" t="s">
        <v>21</v>
      </c>
      <c r="I312" s="213"/>
      <c r="J312" s="209"/>
      <c r="K312" s="209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140</v>
      </c>
      <c r="AU312" s="218" t="s">
        <v>80</v>
      </c>
      <c r="AV312" s="11" t="s">
        <v>78</v>
      </c>
      <c r="AW312" s="11" t="s">
        <v>34</v>
      </c>
      <c r="AX312" s="11" t="s">
        <v>70</v>
      </c>
      <c r="AY312" s="218" t="s">
        <v>128</v>
      </c>
    </row>
    <row r="313" spans="2:65" s="12" customFormat="1">
      <c r="B313" s="219"/>
      <c r="C313" s="220"/>
      <c r="D313" s="205" t="s">
        <v>140</v>
      </c>
      <c r="E313" s="221" t="s">
        <v>21</v>
      </c>
      <c r="F313" s="222" t="s">
        <v>142</v>
      </c>
      <c r="G313" s="220"/>
      <c r="H313" s="223">
        <v>186.22800000000001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140</v>
      </c>
      <c r="AU313" s="229" t="s">
        <v>80</v>
      </c>
      <c r="AV313" s="12" t="s">
        <v>80</v>
      </c>
      <c r="AW313" s="12" t="s">
        <v>34</v>
      </c>
      <c r="AX313" s="12" t="s">
        <v>70</v>
      </c>
      <c r="AY313" s="229" t="s">
        <v>128</v>
      </c>
    </row>
    <row r="314" spans="2:65" s="11" customFormat="1">
      <c r="B314" s="208"/>
      <c r="C314" s="209"/>
      <c r="D314" s="205" t="s">
        <v>140</v>
      </c>
      <c r="E314" s="210" t="s">
        <v>21</v>
      </c>
      <c r="F314" s="211" t="s">
        <v>143</v>
      </c>
      <c r="G314" s="209"/>
      <c r="H314" s="212" t="s">
        <v>21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140</v>
      </c>
      <c r="AU314" s="218" t="s">
        <v>80</v>
      </c>
      <c r="AV314" s="11" t="s">
        <v>78</v>
      </c>
      <c r="AW314" s="11" t="s">
        <v>34</v>
      </c>
      <c r="AX314" s="11" t="s">
        <v>70</v>
      </c>
      <c r="AY314" s="218" t="s">
        <v>128</v>
      </c>
    </row>
    <row r="315" spans="2:65" s="12" customFormat="1">
      <c r="B315" s="219"/>
      <c r="C315" s="220"/>
      <c r="D315" s="205" t="s">
        <v>140</v>
      </c>
      <c r="E315" s="221" t="s">
        <v>21</v>
      </c>
      <c r="F315" s="222" t="s">
        <v>144</v>
      </c>
      <c r="G315" s="220"/>
      <c r="H315" s="223">
        <v>-9.4499999999999993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140</v>
      </c>
      <c r="AU315" s="229" t="s">
        <v>80</v>
      </c>
      <c r="AV315" s="12" t="s">
        <v>80</v>
      </c>
      <c r="AW315" s="12" t="s">
        <v>34</v>
      </c>
      <c r="AX315" s="12" t="s">
        <v>70</v>
      </c>
      <c r="AY315" s="229" t="s">
        <v>128</v>
      </c>
    </row>
    <row r="316" spans="2:65" s="12" customFormat="1">
      <c r="B316" s="219"/>
      <c r="C316" s="220"/>
      <c r="D316" s="205" t="s">
        <v>140</v>
      </c>
      <c r="E316" s="221" t="s">
        <v>21</v>
      </c>
      <c r="F316" s="222" t="s">
        <v>145</v>
      </c>
      <c r="G316" s="220"/>
      <c r="H316" s="223">
        <v>11.257999999999999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140</v>
      </c>
      <c r="AU316" s="229" t="s">
        <v>80</v>
      </c>
      <c r="AV316" s="12" t="s">
        <v>80</v>
      </c>
      <c r="AW316" s="12" t="s">
        <v>34</v>
      </c>
      <c r="AX316" s="12" t="s">
        <v>70</v>
      </c>
      <c r="AY316" s="229" t="s">
        <v>128</v>
      </c>
    </row>
    <row r="317" spans="2:65" s="12" customFormat="1">
      <c r="B317" s="219"/>
      <c r="C317" s="220"/>
      <c r="D317" s="205" t="s">
        <v>140</v>
      </c>
      <c r="E317" s="221" t="s">
        <v>21</v>
      </c>
      <c r="F317" s="222" t="s">
        <v>146</v>
      </c>
      <c r="G317" s="220"/>
      <c r="H317" s="223">
        <v>5.18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140</v>
      </c>
      <c r="AU317" s="229" t="s">
        <v>80</v>
      </c>
      <c r="AV317" s="12" t="s">
        <v>80</v>
      </c>
      <c r="AW317" s="12" t="s">
        <v>34</v>
      </c>
      <c r="AX317" s="12" t="s">
        <v>70</v>
      </c>
      <c r="AY317" s="229" t="s">
        <v>128</v>
      </c>
    </row>
    <row r="318" spans="2:65" s="12" customFormat="1">
      <c r="B318" s="219"/>
      <c r="C318" s="220"/>
      <c r="D318" s="205" t="s">
        <v>140</v>
      </c>
      <c r="E318" s="221" t="s">
        <v>21</v>
      </c>
      <c r="F318" s="222" t="s">
        <v>21</v>
      </c>
      <c r="G318" s="220"/>
      <c r="H318" s="223">
        <v>0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140</v>
      </c>
      <c r="AU318" s="229" t="s">
        <v>80</v>
      </c>
      <c r="AV318" s="12" t="s">
        <v>80</v>
      </c>
      <c r="AW318" s="12" t="s">
        <v>34</v>
      </c>
      <c r="AX318" s="12" t="s">
        <v>70</v>
      </c>
      <c r="AY318" s="229" t="s">
        <v>128</v>
      </c>
    </row>
    <row r="319" spans="2:65" s="11" customFormat="1">
      <c r="B319" s="208"/>
      <c r="C319" s="209"/>
      <c r="D319" s="205" t="s">
        <v>140</v>
      </c>
      <c r="E319" s="210" t="s">
        <v>21</v>
      </c>
      <c r="F319" s="211" t="s">
        <v>147</v>
      </c>
      <c r="G319" s="209"/>
      <c r="H319" s="212" t="s">
        <v>21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140</v>
      </c>
      <c r="AU319" s="218" t="s">
        <v>80</v>
      </c>
      <c r="AV319" s="11" t="s">
        <v>78</v>
      </c>
      <c r="AW319" s="11" t="s">
        <v>34</v>
      </c>
      <c r="AX319" s="11" t="s">
        <v>70</v>
      </c>
      <c r="AY319" s="218" t="s">
        <v>128</v>
      </c>
    </row>
    <row r="320" spans="2:65" s="12" customFormat="1">
      <c r="B320" s="219"/>
      <c r="C320" s="220"/>
      <c r="D320" s="205" t="s">
        <v>140</v>
      </c>
      <c r="E320" s="221" t="s">
        <v>21</v>
      </c>
      <c r="F320" s="222" t="s">
        <v>148</v>
      </c>
      <c r="G320" s="220"/>
      <c r="H320" s="223">
        <v>122.089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140</v>
      </c>
      <c r="AU320" s="229" t="s">
        <v>80</v>
      </c>
      <c r="AV320" s="12" t="s">
        <v>80</v>
      </c>
      <c r="AW320" s="12" t="s">
        <v>34</v>
      </c>
      <c r="AX320" s="12" t="s">
        <v>70</v>
      </c>
      <c r="AY320" s="229" t="s">
        <v>128</v>
      </c>
    </row>
    <row r="321" spans="2:51" s="11" customFormat="1">
      <c r="B321" s="208"/>
      <c r="C321" s="209"/>
      <c r="D321" s="205" t="s">
        <v>140</v>
      </c>
      <c r="E321" s="210" t="s">
        <v>21</v>
      </c>
      <c r="F321" s="211" t="s">
        <v>149</v>
      </c>
      <c r="G321" s="209"/>
      <c r="H321" s="212" t="s">
        <v>21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140</v>
      </c>
      <c r="AU321" s="218" t="s">
        <v>80</v>
      </c>
      <c r="AV321" s="11" t="s">
        <v>78</v>
      </c>
      <c r="AW321" s="11" t="s">
        <v>34</v>
      </c>
      <c r="AX321" s="11" t="s">
        <v>70</v>
      </c>
      <c r="AY321" s="218" t="s">
        <v>128</v>
      </c>
    </row>
    <row r="322" spans="2:51" s="12" customFormat="1">
      <c r="B322" s="219"/>
      <c r="C322" s="220"/>
      <c r="D322" s="205" t="s">
        <v>140</v>
      </c>
      <c r="E322" s="221" t="s">
        <v>21</v>
      </c>
      <c r="F322" s="222" t="s">
        <v>150</v>
      </c>
      <c r="G322" s="220"/>
      <c r="H322" s="223">
        <v>123.60599999999999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140</v>
      </c>
      <c r="AU322" s="229" t="s">
        <v>80</v>
      </c>
      <c r="AV322" s="12" t="s">
        <v>80</v>
      </c>
      <c r="AW322" s="12" t="s">
        <v>34</v>
      </c>
      <c r="AX322" s="12" t="s">
        <v>70</v>
      </c>
      <c r="AY322" s="229" t="s">
        <v>128</v>
      </c>
    </row>
    <row r="323" spans="2:51" s="12" customFormat="1">
      <c r="B323" s="219"/>
      <c r="C323" s="220"/>
      <c r="D323" s="205" t="s">
        <v>140</v>
      </c>
      <c r="E323" s="221" t="s">
        <v>21</v>
      </c>
      <c r="F323" s="222" t="s">
        <v>21</v>
      </c>
      <c r="G323" s="220"/>
      <c r="H323" s="223">
        <v>0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140</v>
      </c>
      <c r="AU323" s="229" t="s">
        <v>80</v>
      </c>
      <c r="AV323" s="12" t="s">
        <v>80</v>
      </c>
      <c r="AW323" s="12" t="s">
        <v>34</v>
      </c>
      <c r="AX323" s="12" t="s">
        <v>70</v>
      </c>
      <c r="AY323" s="229" t="s">
        <v>128</v>
      </c>
    </row>
    <row r="324" spans="2:51" s="11" customFormat="1">
      <c r="B324" s="208"/>
      <c r="C324" s="209"/>
      <c r="D324" s="205" t="s">
        <v>140</v>
      </c>
      <c r="E324" s="210" t="s">
        <v>21</v>
      </c>
      <c r="F324" s="211" t="s">
        <v>151</v>
      </c>
      <c r="G324" s="209"/>
      <c r="H324" s="212" t="s">
        <v>21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140</v>
      </c>
      <c r="AU324" s="218" t="s">
        <v>80</v>
      </c>
      <c r="AV324" s="11" t="s">
        <v>78</v>
      </c>
      <c r="AW324" s="11" t="s">
        <v>34</v>
      </c>
      <c r="AX324" s="11" t="s">
        <v>70</v>
      </c>
      <c r="AY324" s="218" t="s">
        <v>128</v>
      </c>
    </row>
    <row r="325" spans="2:51" s="12" customFormat="1">
      <c r="B325" s="219"/>
      <c r="C325" s="220"/>
      <c r="D325" s="205" t="s">
        <v>140</v>
      </c>
      <c r="E325" s="221" t="s">
        <v>21</v>
      </c>
      <c r="F325" s="222" t="s">
        <v>152</v>
      </c>
      <c r="G325" s="220"/>
      <c r="H325" s="223">
        <v>191.77199999999999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140</v>
      </c>
      <c r="AU325" s="229" t="s">
        <v>80</v>
      </c>
      <c r="AV325" s="12" t="s">
        <v>80</v>
      </c>
      <c r="AW325" s="12" t="s">
        <v>34</v>
      </c>
      <c r="AX325" s="12" t="s">
        <v>70</v>
      </c>
      <c r="AY325" s="229" t="s">
        <v>128</v>
      </c>
    </row>
    <row r="326" spans="2:51" s="11" customFormat="1">
      <c r="B326" s="208"/>
      <c r="C326" s="209"/>
      <c r="D326" s="205" t="s">
        <v>140</v>
      </c>
      <c r="E326" s="210" t="s">
        <v>21</v>
      </c>
      <c r="F326" s="211" t="s">
        <v>153</v>
      </c>
      <c r="G326" s="209"/>
      <c r="H326" s="212" t="s">
        <v>21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140</v>
      </c>
      <c r="AU326" s="218" t="s">
        <v>80</v>
      </c>
      <c r="AV326" s="11" t="s">
        <v>78</v>
      </c>
      <c r="AW326" s="11" t="s">
        <v>34</v>
      </c>
      <c r="AX326" s="11" t="s">
        <v>70</v>
      </c>
      <c r="AY326" s="218" t="s">
        <v>128</v>
      </c>
    </row>
    <row r="327" spans="2:51" s="12" customFormat="1">
      <c r="B327" s="219"/>
      <c r="C327" s="220"/>
      <c r="D327" s="205" t="s">
        <v>140</v>
      </c>
      <c r="E327" s="221" t="s">
        <v>21</v>
      </c>
      <c r="F327" s="222" t="s">
        <v>154</v>
      </c>
      <c r="G327" s="220"/>
      <c r="H327" s="223">
        <v>-90.56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140</v>
      </c>
      <c r="AU327" s="229" t="s">
        <v>80</v>
      </c>
      <c r="AV327" s="12" t="s">
        <v>80</v>
      </c>
      <c r="AW327" s="12" t="s">
        <v>34</v>
      </c>
      <c r="AX327" s="12" t="s">
        <v>70</v>
      </c>
      <c r="AY327" s="229" t="s">
        <v>128</v>
      </c>
    </row>
    <row r="328" spans="2:51" s="12" customFormat="1">
      <c r="B328" s="219"/>
      <c r="C328" s="220"/>
      <c r="D328" s="205" t="s">
        <v>140</v>
      </c>
      <c r="E328" s="221" t="s">
        <v>21</v>
      </c>
      <c r="F328" s="222" t="s">
        <v>155</v>
      </c>
      <c r="G328" s="220"/>
      <c r="H328" s="223">
        <v>-34.384999999999998</v>
      </c>
      <c r="I328" s="224"/>
      <c r="J328" s="220"/>
      <c r="K328" s="220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140</v>
      </c>
      <c r="AU328" s="229" t="s">
        <v>80</v>
      </c>
      <c r="AV328" s="12" t="s">
        <v>80</v>
      </c>
      <c r="AW328" s="12" t="s">
        <v>34</v>
      </c>
      <c r="AX328" s="12" t="s">
        <v>70</v>
      </c>
      <c r="AY328" s="229" t="s">
        <v>128</v>
      </c>
    </row>
    <row r="329" spans="2:51" s="11" customFormat="1">
      <c r="B329" s="208"/>
      <c r="C329" s="209"/>
      <c r="D329" s="205" t="s">
        <v>140</v>
      </c>
      <c r="E329" s="210" t="s">
        <v>21</v>
      </c>
      <c r="F329" s="211" t="s">
        <v>156</v>
      </c>
      <c r="G329" s="209"/>
      <c r="H329" s="212" t="s">
        <v>21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140</v>
      </c>
      <c r="AU329" s="218" t="s">
        <v>80</v>
      </c>
      <c r="AV329" s="11" t="s">
        <v>78</v>
      </c>
      <c r="AW329" s="11" t="s">
        <v>34</v>
      </c>
      <c r="AX329" s="11" t="s">
        <v>70</v>
      </c>
      <c r="AY329" s="218" t="s">
        <v>128</v>
      </c>
    </row>
    <row r="330" spans="2:51" s="12" customFormat="1">
      <c r="B330" s="219"/>
      <c r="C330" s="220"/>
      <c r="D330" s="205" t="s">
        <v>140</v>
      </c>
      <c r="E330" s="221" t="s">
        <v>21</v>
      </c>
      <c r="F330" s="222" t="s">
        <v>157</v>
      </c>
      <c r="G330" s="220"/>
      <c r="H330" s="223">
        <v>16.12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140</v>
      </c>
      <c r="AU330" s="229" t="s">
        <v>80</v>
      </c>
      <c r="AV330" s="12" t="s">
        <v>80</v>
      </c>
      <c r="AW330" s="12" t="s">
        <v>34</v>
      </c>
      <c r="AX330" s="12" t="s">
        <v>70</v>
      </c>
      <c r="AY330" s="229" t="s">
        <v>128</v>
      </c>
    </row>
    <row r="331" spans="2:51" s="12" customFormat="1">
      <c r="B331" s="219"/>
      <c r="C331" s="220"/>
      <c r="D331" s="205" t="s">
        <v>140</v>
      </c>
      <c r="E331" s="221" t="s">
        <v>21</v>
      </c>
      <c r="F331" s="222" t="s">
        <v>158</v>
      </c>
      <c r="G331" s="220"/>
      <c r="H331" s="223">
        <v>5.72</v>
      </c>
      <c r="I331" s="224"/>
      <c r="J331" s="220"/>
      <c r="K331" s="220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140</v>
      </c>
      <c r="AU331" s="229" t="s">
        <v>80</v>
      </c>
      <c r="AV331" s="12" t="s">
        <v>80</v>
      </c>
      <c r="AW331" s="12" t="s">
        <v>34</v>
      </c>
      <c r="AX331" s="12" t="s">
        <v>70</v>
      </c>
      <c r="AY331" s="229" t="s">
        <v>128</v>
      </c>
    </row>
    <row r="332" spans="2:51" s="13" customFormat="1">
      <c r="B332" s="230"/>
      <c r="C332" s="231"/>
      <c r="D332" s="205" t="s">
        <v>140</v>
      </c>
      <c r="E332" s="232" t="s">
        <v>21</v>
      </c>
      <c r="F332" s="233" t="s">
        <v>159</v>
      </c>
      <c r="G332" s="231"/>
      <c r="H332" s="234">
        <v>527.57799999999997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140</v>
      </c>
      <c r="AU332" s="240" t="s">
        <v>80</v>
      </c>
      <c r="AV332" s="13" t="s">
        <v>160</v>
      </c>
      <c r="AW332" s="13" t="s">
        <v>34</v>
      </c>
      <c r="AX332" s="13" t="s">
        <v>70</v>
      </c>
      <c r="AY332" s="240" t="s">
        <v>128</v>
      </c>
    </row>
    <row r="333" spans="2:51" s="12" customFormat="1">
      <c r="B333" s="219"/>
      <c r="C333" s="220"/>
      <c r="D333" s="205" t="s">
        <v>140</v>
      </c>
      <c r="E333" s="221" t="s">
        <v>21</v>
      </c>
      <c r="F333" s="222" t="s">
        <v>21</v>
      </c>
      <c r="G333" s="220"/>
      <c r="H333" s="223">
        <v>0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140</v>
      </c>
      <c r="AU333" s="229" t="s">
        <v>80</v>
      </c>
      <c r="AV333" s="12" t="s">
        <v>80</v>
      </c>
      <c r="AW333" s="12" t="s">
        <v>34</v>
      </c>
      <c r="AX333" s="12" t="s">
        <v>70</v>
      </c>
      <c r="AY333" s="229" t="s">
        <v>128</v>
      </c>
    </row>
    <row r="334" spans="2:51" s="11" customFormat="1">
      <c r="B334" s="208"/>
      <c r="C334" s="209"/>
      <c r="D334" s="205" t="s">
        <v>140</v>
      </c>
      <c r="E334" s="210" t="s">
        <v>21</v>
      </c>
      <c r="F334" s="211" t="s">
        <v>161</v>
      </c>
      <c r="G334" s="209"/>
      <c r="H334" s="212" t="s">
        <v>21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140</v>
      </c>
      <c r="AU334" s="218" t="s">
        <v>80</v>
      </c>
      <c r="AV334" s="11" t="s">
        <v>78</v>
      </c>
      <c r="AW334" s="11" t="s">
        <v>34</v>
      </c>
      <c r="AX334" s="11" t="s">
        <v>70</v>
      </c>
      <c r="AY334" s="218" t="s">
        <v>128</v>
      </c>
    </row>
    <row r="335" spans="2:51" s="11" customFormat="1">
      <c r="B335" s="208"/>
      <c r="C335" s="209"/>
      <c r="D335" s="205" t="s">
        <v>140</v>
      </c>
      <c r="E335" s="210" t="s">
        <v>21</v>
      </c>
      <c r="F335" s="211" t="s">
        <v>162</v>
      </c>
      <c r="G335" s="209"/>
      <c r="H335" s="212" t="s">
        <v>21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140</v>
      </c>
      <c r="AU335" s="218" t="s">
        <v>80</v>
      </c>
      <c r="AV335" s="11" t="s">
        <v>78</v>
      </c>
      <c r="AW335" s="11" t="s">
        <v>34</v>
      </c>
      <c r="AX335" s="11" t="s">
        <v>70</v>
      </c>
      <c r="AY335" s="218" t="s">
        <v>128</v>
      </c>
    </row>
    <row r="336" spans="2:51" s="12" customFormat="1">
      <c r="B336" s="219"/>
      <c r="C336" s="220"/>
      <c r="D336" s="205" t="s">
        <v>140</v>
      </c>
      <c r="E336" s="221" t="s">
        <v>21</v>
      </c>
      <c r="F336" s="222" t="s">
        <v>163</v>
      </c>
      <c r="G336" s="220"/>
      <c r="H336" s="223">
        <v>-15.2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140</v>
      </c>
      <c r="AU336" s="229" t="s">
        <v>80</v>
      </c>
      <c r="AV336" s="12" t="s">
        <v>80</v>
      </c>
      <c r="AW336" s="12" t="s">
        <v>34</v>
      </c>
      <c r="AX336" s="12" t="s">
        <v>70</v>
      </c>
      <c r="AY336" s="229" t="s">
        <v>128</v>
      </c>
    </row>
    <row r="337" spans="2:65" s="12" customFormat="1">
      <c r="B337" s="219"/>
      <c r="C337" s="220"/>
      <c r="D337" s="205" t="s">
        <v>140</v>
      </c>
      <c r="E337" s="221" t="s">
        <v>21</v>
      </c>
      <c r="F337" s="222" t="s">
        <v>164</v>
      </c>
      <c r="G337" s="220"/>
      <c r="H337" s="223">
        <v>-41.325000000000003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140</v>
      </c>
      <c r="AU337" s="229" t="s">
        <v>80</v>
      </c>
      <c r="AV337" s="12" t="s">
        <v>80</v>
      </c>
      <c r="AW337" s="12" t="s">
        <v>34</v>
      </c>
      <c r="AX337" s="12" t="s">
        <v>70</v>
      </c>
      <c r="AY337" s="229" t="s">
        <v>128</v>
      </c>
    </row>
    <row r="338" spans="2:65" s="13" customFormat="1">
      <c r="B338" s="230"/>
      <c r="C338" s="231"/>
      <c r="D338" s="205" t="s">
        <v>140</v>
      </c>
      <c r="E338" s="232" t="s">
        <v>21</v>
      </c>
      <c r="F338" s="233" t="s">
        <v>159</v>
      </c>
      <c r="G338" s="231"/>
      <c r="H338" s="234">
        <v>-56.524999999999999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140</v>
      </c>
      <c r="AU338" s="240" t="s">
        <v>80</v>
      </c>
      <c r="AV338" s="13" t="s">
        <v>160</v>
      </c>
      <c r="AW338" s="13" t="s">
        <v>34</v>
      </c>
      <c r="AX338" s="13" t="s">
        <v>70</v>
      </c>
      <c r="AY338" s="240" t="s">
        <v>128</v>
      </c>
    </row>
    <row r="339" spans="2:65" s="12" customFormat="1">
      <c r="B339" s="219"/>
      <c r="C339" s="220"/>
      <c r="D339" s="205" t="s">
        <v>140</v>
      </c>
      <c r="E339" s="221" t="s">
        <v>21</v>
      </c>
      <c r="F339" s="222" t="s">
        <v>21</v>
      </c>
      <c r="G339" s="220"/>
      <c r="H339" s="223">
        <v>0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140</v>
      </c>
      <c r="AU339" s="229" t="s">
        <v>80</v>
      </c>
      <c r="AV339" s="12" t="s">
        <v>80</v>
      </c>
      <c r="AW339" s="12" t="s">
        <v>34</v>
      </c>
      <c r="AX339" s="12" t="s">
        <v>70</v>
      </c>
      <c r="AY339" s="229" t="s">
        <v>128</v>
      </c>
    </row>
    <row r="340" spans="2:65" s="11" customFormat="1">
      <c r="B340" s="208"/>
      <c r="C340" s="209"/>
      <c r="D340" s="205" t="s">
        <v>140</v>
      </c>
      <c r="E340" s="210" t="s">
        <v>21</v>
      </c>
      <c r="F340" s="211" t="s">
        <v>165</v>
      </c>
      <c r="G340" s="209"/>
      <c r="H340" s="212" t="s">
        <v>21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140</v>
      </c>
      <c r="AU340" s="218" t="s">
        <v>80</v>
      </c>
      <c r="AV340" s="11" t="s">
        <v>78</v>
      </c>
      <c r="AW340" s="11" t="s">
        <v>34</v>
      </c>
      <c r="AX340" s="11" t="s">
        <v>70</v>
      </c>
      <c r="AY340" s="218" t="s">
        <v>128</v>
      </c>
    </row>
    <row r="341" spans="2:65" s="12" customFormat="1">
      <c r="B341" s="219"/>
      <c r="C341" s="220"/>
      <c r="D341" s="205" t="s">
        <v>140</v>
      </c>
      <c r="E341" s="221" t="s">
        <v>21</v>
      </c>
      <c r="F341" s="222" t="s">
        <v>166</v>
      </c>
      <c r="G341" s="220"/>
      <c r="H341" s="223">
        <v>8.3000000000000007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140</v>
      </c>
      <c r="AU341" s="229" t="s">
        <v>80</v>
      </c>
      <c r="AV341" s="12" t="s">
        <v>80</v>
      </c>
      <c r="AW341" s="12" t="s">
        <v>34</v>
      </c>
      <c r="AX341" s="12" t="s">
        <v>70</v>
      </c>
      <c r="AY341" s="229" t="s">
        <v>128</v>
      </c>
    </row>
    <row r="342" spans="2:65" s="12" customFormat="1">
      <c r="B342" s="219"/>
      <c r="C342" s="220"/>
      <c r="D342" s="205" t="s">
        <v>140</v>
      </c>
      <c r="E342" s="221" t="s">
        <v>21</v>
      </c>
      <c r="F342" s="222" t="s">
        <v>167</v>
      </c>
      <c r="G342" s="220"/>
      <c r="H342" s="223">
        <v>23.1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140</v>
      </c>
      <c r="AU342" s="229" t="s">
        <v>80</v>
      </c>
      <c r="AV342" s="12" t="s">
        <v>80</v>
      </c>
      <c r="AW342" s="12" t="s">
        <v>34</v>
      </c>
      <c r="AX342" s="12" t="s">
        <v>70</v>
      </c>
      <c r="AY342" s="229" t="s">
        <v>128</v>
      </c>
    </row>
    <row r="343" spans="2:65" s="13" customFormat="1">
      <c r="B343" s="230"/>
      <c r="C343" s="231"/>
      <c r="D343" s="205" t="s">
        <v>140</v>
      </c>
      <c r="E343" s="232" t="s">
        <v>21</v>
      </c>
      <c r="F343" s="233" t="s">
        <v>159</v>
      </c>
      <c r="G343" s="231"/>
      <c r="H343" s="234">
        <v>31.4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140</v>
      </c>
      <c r="AU343" s="240" t="s">
        <v>80</v>
      </c>
      <c r="AV343" s="13" t="s">
        <v>160</v>
      </c>
      <c r="AW343" s="13" t="s">
        <v>34</v>
      </c>
      <c r="AX343" s="13" t="s">
        <v>70</v>
      </c>
      <c r="AY343" s="240" t="s">
        <v>128</v>
      </c>
    </row>
    <row r="344" spans="2:65" s="14" customFormat="1">
      <c r="B344" s="241"/>
      <c r="C344" s="242"/>
      <c r="D344" s="243" t="s">
        <v>140</v>
      </c>
      <c r="E344" s="244" t="s">
        <v>21</v>
      </c>
      <c r="F344" s="245" t="s">
        <v>168</v>
      </c>
      <c r="G344" s="242"/>
      <c r="H344" s="246">
        <v>502.45299999999997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AT344" s="252" t="s">
        <v>140</v>
      </c>
      <c r="AU344" s="252" t="s">
        <v>80</v>
      </c>
      <c r="AV344" s="14" t="s">
        <v>136</v>
      </c>
      <c r="AW344" s="14" t="s">
        <v>34</v>
      </c>
      <c r="AX344" s="14" t="s">
        <v>78</v>
      </c>
      <c r="AY344" s="252" t="s">
        <v>128</v>
      </c>
    </row>
    <row r="345" spans="2:65" s="1" customFormat="1" ht="22.5" customHeight="1">
      <c r="B345" s="41"/>
      <c r="C345" s="193" t="s">
        <v>299</v>
      </c>
      <c r="D345" s="193" t="s">
        <v>131</v>
      </c>
      <c r="E345" s="194" t="s">
        <v>300</v>
      </c>
      <c r="F345" s="195" t="s">
        <v>301</v>
      </c>
      <c r="G345" s="196" t="s">
        <v>134</v>
      </c>
      <c r="H345" s="197">
        <v>502.45299999999997</v>
      </c>
      <c r="I345" s="198"/>
      <c r="J345" s="199">
        <f>ROUND(I345*H345,2)</f>
        <v>0</v>
      </c>
      <c r="K345" s="195" t="s">
        <v>135</v>
      </c>
      <c r="L345" s="61"/>
      <c r="M345" s="200" t="s">
        <v>21</v>
      </c>
      <c r="N345" s="201" t="s">
        <v>41</v>
      </c>
      <c r="O345" s="42"/>
      <c r="P345" s="202">
        <f>O345*H345</f>
        <v>0</v>
      </c>
      <c r="Q345" s="202">
        <v>1.6000000000000001E-4</v>
      </c>
      <c r="R345" s="202">
        <f>Q345*H345</f>
        <v>8.0392480000000002E-2</v>
      </c>
      <c r="S345" s="202">
        <v>0</v>
      </c>
      <c r="T345" s="203">
        <f>S345*H345</f>
        <v>0</v>
      </c>
      <c r="AR345" s="24" t="s">
        <v>227</v>
      </c>
      <c r="AT345" s="24" t="s">
        <v>131</v>
      </c>
      <c r="AU345" s="24" t="s">
        <v>80</v>
      </c>
      <c r="AY345" s="24" t="s">
        <v>128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78</v>
      </c>
      <c r="BK345" s="204">
        <f>ROUND(I345*H345,2)</f>
        <v>0</v>
      </c>
      <c r="BL345" s="24" t="s">
        <v>227</v>
      </c>
      <c r="BM345" s="24" t="s">
        <v>302</v>
      </c>
    </row>
    <row r="346" spans="2:65" s="1" customFormat="1" ht="27">
      <c r="B346" s="41"/>
      <c r="C346" s="63"/>
      <c r="D346" s="205" t="s">
        <v>138</v>
      </c>
      <c r="E346" s="63"/>
      <c r="F346" s="206" t="s">
        <v>303</v>
      </c>
      <c r="G346" s="63"/>
      <c r="H346" s="63"/>
      <c r="I346" s="163"/>
      <c r="J346" s="63"/>
      <c r="K346" s="63"/>
      <c r="L346" s="61"/>
      <c r="M346" s="207"/>
      <c r="N346" s="42"/>
      <c r="O346" s="42"/>
      <c r="P346" s="42"/>
      <c r="Q346" s="42"/>
      <c r="R346" s="42"/>
      <c r="S346" s="42"/>
      <c r="T346" s="78"/>
      <c r="AT346" s="24" t="s">
        <v>138</v>
      </c>
      <c r="AU346" s="24" t="s">
        <v>80</v>
      </c>
    </row>
    <row r="347" spans="2:65" s="11" customFormat="1">
      <c r="B347" s="208"/>
      <c r="C347" s="209"/>
      <c r="D347" s="205" t="s">
        <v>140</v>
      </c>
      <c r="E347" s="210" t="s">
        <v>21</v>
      </c>
      <c r="F347" s="211" t="s">
        <v>141</v>
      </c>
      <c r="G347" s="209"/>
      <c r="H347" s="212" t="s">
        <v>21</v>
      </c>
      <c r="I347" s="213"/>
      <c r="J347" s="209"/>
      <c r="K347" s="209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140</v>
      </c>
      <c r="AU347" s="218" t="s">
        <v>80</v>
      </c>
      <c r="AV347" s="11" t="s">
        <v>78</v>
      </c>
      <c r="AW347" s="11" t="s">
        <v>34</v>
      </c>
      <c r="AX347" s="11" t="s">
        <v>70</v>
      </c>
      <c r="AY347" s="218" t="s">
        <v>128</v>
      </c>
    </row>
    <row r="348" spans="2:65" s="12" customFormat="1">
      <c r="B348" s="219"/>
      <c r="C348" s="220"/>
      <c r="D348" s="205" t="s">
        <v>140</v>
      </c>
      <c r="E348" s="221" t="s">
        <v>21</v>
      </c>
      <c r="F348" s="222" t="s">
        <v>142</v>
      </c>
      <c r="G348" s="220"/>
      <c r="H348" s="223">
        <v>186.22800000000001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140</v>
      </c>
      <c r="AU348" s="229" t="s">
        <v>80</v>
      </c>
      <c r="AV348" s="12" t="s">
        <v>80</v>
      </c>
      <c r="AW348" s="12" t="s">
        <v>34</v>
      </c>
      <c r="AX348" s="12" t="s">
        <v>70</v>
      </c>
      <c r="AY348" s="229" t="s">
        <v>128</v>
      </c>
    </row>
    <row r="349" spans="2:65" s="11" customFormat="1">
      <c r="B349" s="208"/>
      <c r="C349" s="209"/>
      <c r="D349" s="205" t="s">
        <v>140</v>
      </c>
      <c r="E349" s="210" t="s">
        <v>21</v>
      </c>
      <c r="F349" s="211" t="s">
        <v>143</v>
      </c>
      <c r="G349" s="209"/>
      <c r="H349" s="212" t="s">
        <v>21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140</v>
      </c>
      <c r="AU349" s="218" t="s">
        <v>80</v>
      </c>
      <c r="AV349" s="11" t="s">
        <v>78</v>
      </c>
      <c r="AW349" s="11" t="s">
        <v>34</v>
      </c>
      <c r="AX349" s="11" t="s">
        <v>70</v>
      </c>
      <c r="AY349" s="218" t="s">
        <v>128</v>
      </c>
    </row>
    <row r="350" spans="2:65" s="12" customFormat="1">
      <c r="B350" s="219"/>
      <c r="C350" s="220"/>
      <c r="D350" s="205" t="s">
        <v>140</v>
      </c>
      <c r="E350" s="221" t="s">
        <v>21</v>
      </c>
      <c r="F350" s="222" t="s">
        <v>144</v>
      </c>
      <c r="G350" s="220"/>
      <c r="H350" s="223">
        <v>-9.4499999999999993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140</v>
      </c>
      <c r="AU350" s="229" t="s">
        <v>80</v>
      </c>
      <c r="AV350" s="12" t="s">
        <v>80</v>
      </c>
      <c r="AW350" s="12" t="s">
        <v>34</v>
      </c>
      <c r="AX350" s="12" t="s">
        <v>70</v>
      </c>
      <c r="AY350" s="229" t="s">
        <v>128</v>
      </c>
    </row>
    <row r="351" spans="2:65" s="12" customFormat="1">
      <c r="B351" s="219"/>
      <c r="C351" s="220"/>
      <c r="D351" s="205" t="s">
        <v>140</v>
      </c>
      <c r="E351" s="221" t="s">
        <v>21</v>
      </c>
      <c r="F351" s="222" t="s">
        <v>145</v>
      </c>
      <c r="G351" s="220"/>
      <c r="H351" s="223">
        <v>11.257999999999999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140</v>
      </c>
      <c r="AU351" s="229" t="s">
        <v>80</v>
      </c>
      <c r="AV351" s="12" t="s">
        <v>80</v>
      </c>
      <c r="AW351" s="12" t="s">
        <v>34</v>
      </c>
      <c r="AX351" s="12" t="s">
        <v>70</v>
      </c>
      <c r="AY351" s="229" t="s">
        <v>128</v>
      </c>
    </row>
    <row r="352" spans="2:65" s="12" customFormat="1">
      <c r="B352" s="219"/>
      <c r="C352" s="220"/>
      <c r="D352" s="205" t="s">
        <v>140</v>
      </c>
      <c r="E352" s="221" t="s">
        <v>21</v>
      </c>
      <c r="F352" s="222" t="s">
        <v>146</v>
      </c>
      <c r="G352" s="220"/>
      <c r="H352" s="223">
        <v>5.18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140</v>
      </c>
      <c r="AU352" s="229" t="s">
        <v>80</v>
      </c>
      <c r="AV352" s="12" t="s">
        <v>80</v>
      </c>
      <c r="AW352" s="12" t="s">
        <v>34</v>
      </c>
      <c r="AX352" s="12" t="s">
        <v>70</v>
      </c>
      <c r="AY352" s="229" t="s">
        <v>128</v>
      </c>
    </row>
    <row r="353" spans="2:51" s="12" customFormat="1">
      <c r="B353" s="219"/>
      <c r="C353" s="220"/>
      <c r="D353" s="205" t="s">
        <v>140</v>
      </c>
      <c r="E353" s="221" t="s">
        <v>21</v>
      </c>
      <c r="F353" s="222" t="s">
        <v>21</v>
      </c>
      <c r="G353" s="220"/>
      <c r="H353" s="223">
        <v>0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140</v>
      </c>
      <c r="AU353" s="229" t="s">
        <v>80</v>
      </c>
      <c r="AV353" s="12" t="s">
        <v>80</v>
      </c>
      <c r="AW353" s="12" t="s">
        <v>34</v>
      </c>
      <c r="AX353" s="12" t="s">
        <v>70</v>
      </c>
      <c r="AY353" s="229" t="s">
        <v>128</v>
      </c>
    </row>
    <row r="354" spans="2:51" s="11" customFormat="1">
      <c r="B354" s="208"/>
      <c r="C354" s="209"/>
      <c r="D354" s="205" t="s">
        <v>140</v>
      </c>
      <c r="E354" s="210" t="s">
        <v>21</v>
      </c>
      <c r="F354" s="211" t="s">
        <v>147</v>
      </c>
      <c r="G354" s="209"/>
      <c r="H354" s="212" t="s">
        <v>21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140</v>
      </c>
      <c r="AU354" s="218" t="s">
        <v>80</v>
      </c>
      <c r="AV354" s="11" t="s">
        <v>78</v>
      </c>
      <c r="AW354" s="11" t="s">
        <v>34</v>
      </c>
      <c r="AX354" s="11" t="s">
        <v>70</v>
      </c>
      <c r="AY354" s="218" t="s">
        <v>128</v>
      </c>
    </row>
    <row r="355" spans="2:51" s="12" customFormat="1">
      <c r="B355" s="219"/>
      <c r="C355" s="220"/>
      <c r="D355" s="205" t="s">
        <v>140</v>
      </c>
      <c r="E355" s="221" t="s">
        <v>21</v>
      </c>
      <c r="F355" s="222" t="s">
        <v>148</v>
      </c>
      <c r="G355" s="220"/>
      <c r="H355" s="223">
        <v>122.089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140</v>
      </c>
      <c r="AU355" s="229" t="s">
        <v>80</v>
      </c>
      <c r="AV355" s="12" t="s">
        <v>80</v>
      </c>
      <c r="AW355" s="12" t="s">
        <v>34</v>
      </c>
      <c r="AX355" s="12" t="s">
        <v>70</v>
      </c>
      <c r="AY355" s="229" t="s">
        <v>128</v>
      </c>
    </row>
    <row r="356" spans="2:51" s="11" customFormat="1">
      <c r="B356" s="208"/>
      <c r="C356" s="209"/>
      <c r="D356" s="205" t="s">
        <v>140</v>
      </c>
      <c r="E356" s="210" t="s">
        <v>21</v>
      </c>
      <c r="F356" s="211" t="s">
        <v>149</v>
      </c>
      <c r="G356" s="209"/>
      <c r="H356" s="212" t="s">
        <v>21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140</v>
      </c>
      <c r="AU356" s="218" t="s">
        <v>80</v>
      </c>
      <c r="AV356" s="11" t="s">
        <v>78</v>
      </c>
      <c r="AW356" s="11" t="s">
        <v>34</v>
      </c>
      <c r="AX356" s="11" t="s">
        <v>70</v>
      </c>
      <c r="AY356" s="218" t="s">
        <v>128</v>
      </c>
    </row>
    <row r="357" spans="2:51" s="12" customFormat="1">
      <c r="B357" s="219"/>
      <c r="C357" s="220"/>
      <c r="D357" s="205" t="s">
        <v>140</v>
      </c>
      <c r="E357" s="221" t="s">
        <v>21</v>
      </c>
      <c r="F357" s="222" t="s">
        <v>150</v>
      </c>
      <c r="G357" s="220"/>
      <c r="H357" s="223">
        <v>123.60599999999999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140</v>
      </c>
      <c r="AU357" s="229" t="s">
        <v>80</v>
      </c>
      <c r="AV357" s="12" t="s">
        <v>80</v>
      </c>
      <c r="AW357" s="12" t="s">
        <v>34</v>
      </c>
      <c r="AX357" s="12" t="s">
        <v>70</v>
      </c>
      <c r="AY357" s="229" t="s">
        <v>128</v>
      </c>
    </row>
    <row r="358" spans="2:51" s="12" customFormat="1">
      <c r="B358" s="219"/>
      <c r="C358" s="220"/>
      <c r="D358" s="205" t="s">
        <v>140</v>
      </c>
      <c r="E358" s="221" t="s">
        <v>21</v>
      </c>
      <c r="F358" s="222" t="s">
        <v>21</v>
      </c>
      <c r="G358" s="220"/>
      <c r="H358" s="223">
        <v>0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140</v>
      </c>
      <c r="AU358" s="229" t="s">
        <v>80</v>
      </c>
      <c r="AV358" s="12" t="s">
        <v>80</v>
      </c>
      <c r="AW358" s="12" t="s">
        <v>34</v>
      </c>
      <c r="AX358" s="12" t="s">
        <v>70</v>
      </c>
      <c r="AY358" s="229" t="s">
        <v>128</v>
      </c>
    </row>
    <row r="359" spans="2:51" s="11" customFormat="1">
      <c r="B359" s="208"/>
      <c r="C359" s="209"/>
      <c r="D359" s="205" t="s">
        <v>140</v>
      </c>
      <c r="E359" s="210" t="s">
        <v>21</v>
      </c>
      <c r="F359" s="211" t="s">
        <v>151</v>
      </c>
      <c r="G359" s="209"/>
      <c r="H359" s="212" t="s">
        <v>21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140</v>
      </c>
      <c r="AU359" s="218" t="s">
        <v>80</v>
      </c>
      <c r="AV359" s="11" t="s">
        <v>78</v>
      </c>
      <c r="AW359" s="11" t="s">
        <v>34</v>
      </c>
      <c r="AX359" s="11" t="s">
        <v>70</v>
      </c>
      <c r="AY359" s="218" t="s">
        <v>128</v>
      </c>
    </row>
    <row r="360" spans="2:51" s="12" customFormat="1">
      <c r="B360" s="219"/>
      <c r="C360" s="220"/>
      <c r="D360" s="205" t="s">
        <v>140</v>
      </c>
      <c r="E360" s="221" t="s">
        <v>21</v>
      </c>
      <c r="F360" s="222" t="s">
        <v>152</v>
      </c>
      <c r="G360" s="220"/>
      <c r="H360" s="223">
        <v>191.77199999999999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140</v>
      </c>
      <c r="AU360" s="229" t="s">
        <v>80</v>
      </c>
      <c r="AV360" s="12" t="s">
        <v>80</v>
      </c>
      <c r="AW360" s="12" t="s">
        <v>34</v>
      </c>
      <c r="AX360" s="12" t="s">
        <v>70</v>
      </c>
      <c r="AY360" s="229" t="s">
        <v>128</v>
      </c>
    </row>
    <row r="361" spans="2:51" s="11" customFormat="1">
      <c r="B361" s="208"/>
      <c r="C361" s="209"/>
      <c r="D361" s="205" t="s">
        <v>140</v>
      </c>
      <c r="E361" s="210" t="s">
        <v>21</v>
      </c>
      <c r="F361" s="211" t="s">
        <v>153</v>
      </c>
      <c r="G361" s="209"/>
      <c r="H361" s="212" t="s">
        <v>21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140</v>
      </c>
      <c r="AU361" s="218" t="s">
        <v>80</v>
      </c>
      <c r="AV361" s="11" t="s">
        <v>78</v>
      </c>
      <c r="AW361" s="11" t="s">
        <v>34</v>
      </c>
      <c r="AX361" s="11" t="s">
        <v>70</v>
      </c>
      <c r="AY361" s="218" t="s">
        <v>128</v>
      </c>
    </row>
    <row r="362" spans="2:51" s="12" customFormat="1">
      <c r="B362" s="219"/>
      <c r="C362" s="220"/>
      <c r="D362" s="205" t="s">
        <v>140</v>
      </c>
      <c r="E362" s="221" t="s">
        <v>21</v>
      </c>
      <c r="F362" s="222" t="s">
        <v>154</v>
      </c>
      <c r="G362" s="220"/>
      <c r="H362" s="223">
        <v>-90.56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140</v>
      </c>
      <c r="AU362" s="229" t="s">
        <v>80</v>
      </c>
      <c r="AV362" s="12" t="s">
        <v>80</v>
      </c>
      <c r="AW362" s="12" t="s">
        <v>34</v>
      </c>
      <c r="AX362" s="12" t="s">
        <v>70</v>
      </c>
      <c r="AY362" s="229" t="s">
        <v>128</v>
      </c>
    </row>
    <row r="363" spans="2:51" s="12" customFormat="1">
      <c r="B363" s="219"/>
      <c r="C363" s="220"/>
      <c r="D363" s="205" t="s">
        <v>140</v>
      </c>
      <c r="E363" s="221" t="s">
        <v>21</v>
      </c>
      <c r="F363" s="222" t="s">
        <v>155</v>
      </c>
      <c r="G363" s="220"/>
      <c r="H363" s="223">
        <v>-34.384999999999998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140</v>
      </c>
      <c r="AU363" s="229" t="s">
        <v>80</v>
      </c>
      <c r="AV363" s="12" t="s">
        <v>80</v>
      </c>
      <c r="AW363" s="12" t="s">
        <v>34</v>
      </c>
      <c r="AX363" s="12" t="s">
        <v>70</v>
      </c>
      <c r="AY363" s="229" t="s">
        <v>128</v>
      </c>
    </row>
    <row r="364" spans="2:51" s="11" customFormat="1">
      <c r="B364" s="208"/>
      <c r="C364" s="209"/>
      <c r="D364" s="205" t="s">
        <v>140</v>
      </c>
      <c r="E364" s="210" t="s">
        <v>21</v>
      </c>
      <c r="F364" s="211" t="s">
        <v>156</v>
      </c>
      <c r="G364" s="209"/>
      <c r="H364" s="212" t="s">
        <v>21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140</v>
      </c>
      <c r="AU364" s="218" t="s">
        <v>80</v>
      </c>
      <c r="AV364" s="11" t="s">
        <v>78</v>
      </c>
      <c r="AW364" s="11" t="s">
        <v>34</v>
      </c>
      <c r="AX364" s="11" t="s">
        <v>70</v>
      </c>
      <c r="AY364" s="218" t="s">
        <v>128</v>
      </c>
    </row>
    <row r="365" spans="2:51" s="12" customFormat="1">
      <c r="B365" s="219"/>
      <c r="C365" s="220"/>
      <c r="D365" s="205" t="s">
        <v>140</v>
      </c>
      <c r="E365" s="221" t="s">
        <v>21</v>
      </c>
      <c r="F365" s="222" t="s">
        <v>157</v>
      </c>
      <c r="G365" s="220"/>
      <c r="H365" s="223">
        <v>16.12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140</v>
      </c>
      <c r="AU365" s="229" t="s">
        <v>80</v>
      </c>
      <c r="AV365" s="12" t="s">
        <v>80</v>
      </c>
      <c r="AW365" s="12" t="s">
        <v>34</v>
      </c>
      <c r="AX365" s="12" t="s">
        <v>70</v>
      </c>
      <c r="AY365" s="229" t="s">
        <v>128</v>
      </c>
    </row>
    <row r="366" spans="2:51" s="12" customFormat="1">
      <c r="B366" s="219"/>
      <c r="C366" s="220"/>
      <c r="D366" s="205" t="s">
        <v>140</v>
      </c>
      <c r="E366" s="221" t="s">
        <v>21</v>
      </c>
      <c r="F366" s="222" t="s">
        <v>158</v>
      </c>
      <c r="G366" s="220"/>
      <c r="H366" s="223">
        <v>5.72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140</v>
      </c>
      <c r="AU366" s="229" t="s">
        <v>80</v>
      </c>
      <c r="AV366" s="12" t="s">
        <v>80</v>
      </c>
      <c r="AW366" s="12" t="s">
        <v>34</v>
      </c>
      <c r="AX366" s="12" t="s">
        <v>70</v>
      </c>
      <c r="AY366" s="229" t="s">
        <v>128</v>
      </c>
    </row>
    <row r="367" spans="2:51" s="13" customFormat="1">
      <c r="B367" s="230"/>
      <c r="C367" s="231"/>
      <c r="D367" s="205" t="s">
        <v>140</v>
      </c>
      <c r="E367" s="232" t="s">
        <v>21</v>
      </c>
      <c r="F367" s="233" t="s">
        <v>159</v>
      </c>
      <c r="G367" s="231"/>
      <c r="H367" s="234">
        <v>527.57799999999997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140</v>
      </c>
      <c r="AU367" s="240" t="s">
        <v>80</v>
      </c>
      <c r="AV367" s="13" t="s">
        <v>160</v>
      </c>
      <c r="AW367" s="13" t="s">
        <v>34</v>
      </c>
      <c r="AX367" s="13" t="s">
        <v>70</v>
      </c>
      <c r="AY367" s="240" t="s">
        <v>128</v>
      </c>
    </row>
    <row r="368" spans="2:51" s="12" customFormat="1">
      <c r="B368" s="219"/>
      <c r="C368" s="220"/>
      <c r="D368" s="205" t="s">
        <v>140</v>
      </c>
      <c r="E368" s="221" t="s">
        <v>21</v>
      </c>
      <c r="F368" s="222" t="s">
        <v>21</v>
      </c>
      <c r="G368" s="220"/>
      <c r="H368" s="223">
        <v>0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140</v>
      </c>
      <c r="AU368" s="229" t="s">
        <v>80</v>
      </c>
      <c r="AV368" s="12" t="s">
        <v>80</v>
      </c>
      <c r="AW368" s="12" t="s">
        <v>34</v>
      </c>
      <c r="AX368" s="12" t="s">
        <v>70</v>
      </c>
      <c r="AY368" s="229" t="s">
        <v>128</v>
      </c>
    </row>
    <row r="369" spans="2:65" s="11" customFormat="1">
      <c r="B369" s="208"/>
      <c r="C369" s="209"/>
      <c r="D369" s="205" t="s">
        <v>140</v>
      </c>
      <c r="E369" s="210" t="s">
        <v>21</v>
      </c>
      <c r="F369" s="211" t="s">
        <v>161</v>
      </c>
      <c r="G369" s="209"/>
      <c r="H369" s="212" t="s">
        <v>21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140</v>
      </c>
      <c r="AU369" s="218" t="s">
        <v>80</v>
      </c>
      <c r="AV369" s="11" t="s">
        <v>78</v>
      </c>
      <c r="AW369" s="11" t="s">
        <v>34</v>
      </c>
      <c r="AX369" s="11" t="s">
        <v>70</v>
      </c>
      <c r="AY369" s="218" t="s">
        <v>128</v>
      </c>
    </row>
    <row r="370" spans="2:65" s="11" customFormat="1">
      <c r="B370" s="208"/>
      <c r="C370" s="209"/>
      <c r="D370" s="205" t="s">
        <v>140</v>
      </c>
      <c r="E370" s="210" t="s">
        <v>21</v>
      </c>
      <c r="F370" s="211" t="s">
        <v>162</v>
      </c>
      <c r="G370" s="209"/>
      <c r="H370" s="212" t="s">
        <v>21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140</v>
      </c>
      <c r="AU370" s="218" t="s">
        <v>80</v>
      </c>
      <c r="AV370" s="11" t="s">
        <v>78</v>
      </c>
      <c r="AW370" s="11" t="s">
        <v>34</v>
      </c>
      <c r="AX370" s="11" t="s">
        <v>70</v>
      </c>
      <c r="AY370" s="218" t="s">
        <v>128</v>
      </c>
    </row>
    <row r="371" spans="2:65" s="12" customFormat="1">
      <c r="B371" s="219"/>
      <c r="C371" s="220"/>
      <c r="D371" s="205" t="s">
        <v>140</v>
      </c>
      <c r="E371" s="221" t="s">
        <v>21</v>
      </c>
      <c r="F371" s="222" t="s">
        <v>163</v>
      </c>
      <c r="G371" s="220"/>
      <c r="H371" s="223">
        <v>-15.2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140</v>
      </c>
      <c r="AU371" s="229" t="s">
        <v>80</v>
      </c>
      <c r="AV371" s="12" t="s">
        <v>80</v>
      </c>
      <c r="AW371" s="12" t="s">
        <v>34</v>
      </c>
      <c r="AX371" s="12" t="s">
        <v>70</v>
      </c>
      <c r="AY371" s="229" t="s">
        <v>128</v>
      </c>
    </row>
    <row r="372" spans="2:65" s="12" customFormat="1">
      <c r="B372" s="219"/>
      <c r="C372" s="220"/>
      <c r="D372" s="205" t="s">
        <v>140</v>
      </c>
      <c r="E372" s="221" t="s">
        <v>21</v>
      </c>
      <c r="F372" s="222" t="s">
        <v>164</v>
      </c>
      <c r="G372" s="220"/>
      <c r="H372" s="223">
        <v>-41.325000000000003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140</v>
      </c>
      <c r="AU372" s="229" t="s">
        <v>80</v>
      </c>
      <c r="AV372" s="12" t="s">
        <v>80</v>
      </c>
      <c r="AW372" s="12" t="s">
        <v>34</v>
      </c>
      <c r="AX372" s="12" t="s">
        <v>70</v>
      </c>
      <c r="AY372" s="229" t="s">
        <v>128</v>
      </c>
    </row>
    <row r="373" spans="2:65" s="13" customFormat="1">
      <c r="B373" s="230"/>
      <c r="C373" s="231"/>
      <c r="D373" s="205" t="s">
        <v>140</v>
      </c>
      <c r="E373" s="232" t="s">
        <v>21</v>
      </c>
      <c r="F373" s="233" t="s">
        <v>159</v>
      </c>
      <c r="G373" s="231"/>
      <c r="H373" s="234">
        <v>-56.524999999999999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140</v>
      </c>
      <c r="AU373" s="240" t="s">
        <v>80</v>
      </c>
      <c r="AV373" s="13" t="s">
        <v>160</v>
      </c>
      <c r="AW373" s="13" t="s">
        <v>34</v>
      </c>
      <c r="AX373" s="13" t="s">
        <v>70</v>
      </c>
      <c r="AY373" s="240" t="s">
        <v>128</v>
      </c>
    </row>
    <row r="374" spans="2:65" s="12" customFormat="1">
      <c r="B374" s="219"/>
      <c r="C374" s="220"/>
      <c r="D374" s="205" t="s">
        <v>140</v>
      </c>
      <c r="E374" s="221" t="s">
        <v>21</v>
      </c>
      <c r="F374" s="222" t="s">
        <v>21</v>
      </c>
      <c r="G374" s="220"/>
      <c r="H374" s="223">
        <v>0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140</v>
      </c>
      <c r="AU374" s="229" t="s">
        <v>80</v>
      </c>
      <c r="AV374" s="12" t="s">
        <v>80</v>
      </c>
      <c r="AW374" s="12" t="s">
        <v>34</v>
      </c>
      <c r="AX374" s="12" t="s">
        <v>70</v>
      </c>
      <c r="AY374" s="229" t="s">
        <v>128</v>
      </c>
    </row>
    <row r="375" spans="2:65" s="11" customFormat="1">
      <c r="B375" s="208"/>
      <c r="C375" s="209"/>
      <c r="D375" s="205" t="s">
        <v>140</v>
      </c>
      <c r="E375" s="210" t="s">
        <v>21</v>
      </c>
      <c r="F375" s="211" t="s">
        <v>165</v>
      </c>
      <c r="G375" s="209"/>
      <c r="H375" s="212" t="s">
        <v>21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140</v>
      </c>
      <c r="AU375" s="218" t="s">
        <v>80</v>
      </c>
      <c r="AV375" s="11" t="s">
        <v>78</v>
      </c>
      <c r="AW375" s="11" t="s">
        <v>34</v>
      </c>
      <c r="AX375" s="11" t="s">
        <v>70</v>
      </c>
      <c r="AY375" s="218" t="s">
        <v>128</v>
      </c>
    </row>
    <row r="376" spans="2:65" s="12" customFormat="1">
      <c r="B376" s="219"/>
      <c r="C376" s="220"/>
      <c r="D376" s="205" t="s">
        <v>140</v>
      </c>
      <c r="E376" s="221" t="s">
        <v>21</v>
      </c>
      <c r="F376" s="222" t="s">
        <v>166</v>
      </c>
      <c r="G376" s="220"/>
      <c r="H376" s="223">
        <v>8.3000000000000007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140</v>
      </c>
      <c r="AU376" s="229" t="s">
        <v>80</v>
      </c>
      <c r="AV376" s="12" t="s">
        <v>80</v>
      </c>
      <c r="AW376" s="12" t="s">
        <v>34</v>
      </c>
      <c r="AX376" s="12" t="s">
        <v>70</v>
      </c>
      <c r="AY376" s="229" t="s">
        <v>128</v>
      </c>
    </row>
    <row r="377" spans="2:65" s="12" customFormat="1">
      <c r="B377" s="219"/>
      <c r="C377" s="220"/>
      <c r="D377" s="205" t="s">
        <v>140</v>
      </c>
      <c r="E377" s="221" t="s">
        <v>21</v>
      </c>
      <c r="F377" s="222" t="s">
        <v>167</v>
      </c>
      <c r="G377" s="220"/>
      <c r="H377" s="223">
        <v>23.1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140</v>
      </c>
      <c r="AU377" s="229" t="s">
        <v>80</v>
      </c>
      <c r="AV377" s="12" t="s">
        <v>80</v>
      </c>
      <c r="AW377" s="12" t="s">
        <v>34</v>
      </c>
      <c r="AX377" s="12" t="s">
        <v>70</v>
      </c>
      <c r="AY377" s="229" t="s">
        <v>128</v>
      </c>
    </row>
    <row r="378" spans="2:65" s="13" customFormat="1">
      <c r="B378" s="230"/>
      <c r="C378" s="231"/>
      <c r="D378" s="205" t="s">
        <v>140</v>
      </c>
      <c r="E378" s="232" t="s">
        <v>21</v>
      </c>
      <c r="F378" s="233" t="s">
        <v>159</v>
      </c>
      <c r="G378" s="231"/>
      <c r="H378" s="234">
        <v>31.4</v>
      </c>
      <c r="I378" s="235"/>
      <c r="J378" s="231"/>
      <c r="K378" s="231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140</v>
      </c>
      <c r="AU378" s="240" t="s">
        <v>80</v>
      </c>
      <c r="AV378" s="13" t="s">
        <v>160</v>
      </c>
      <c r="AW378" s="13" t="s">
        <v>34</v>
      </c>
      <c r="AX378" s="13" t="s">
        <v>70</v>
      </c>
      <c r="AY378" s="240" t="s">
        <v>128</v>
      </c>
    </row>
    <row r="379" spans="2:65" s="14" customFormat="1">
      <c r="B379" s="241"/>
      <c r="C379" s="242"/>
      <c r="D379" s="243" t="s">
        <v>140</v>
      </c>
      <c r="E379" s="244" t="s">
        <v>21</v>
      </c>
      <c r="F379" s="245" t="s">
        <v>168</v>
      </c>
      <c r="G379" s="242"/>
      <c r="H379" s="246">
        <v>502.45299999999997</v>
      </c>
      <c r="I379" s="247"/>
      <c r="J379" s="242"/>
      <c r="K379" s="242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140</v>
      </c>
      <c r="AU379" s="252" t="s">
        <v>80</v>
      </c>
      <c r="AV379" s="14" t="s">
        <v>136</v>
      </c>
      <c r="AW379" s="14" t="s">
        <v>34</v>
      </c>
      <c r="AX379" s="14" t="s">
        <v>78</v>
      </c>
      <c r="AY379" s="252" t="s">
        <v>128</v>
      </c>
    </row>
    <row r="380" spans="2:65" s="1" customFormat="1" ht="22.5" customHeight="1">
      <c r="B380" s="41"/>
      <c r="C380" s="193" t="s">
        <v>304</v>
      </c>
      <c r="D380" s="193" t="s">
        <v>131</v>
      </c>
      <c r="E380" s="194" t="s">
        <v>305</v>
      </c>
      <c r="F380" s="195" t="s">
        <v>306</v>
      </c>
      <c r="G380" s="196" t="s">
        <v>134</v>
      </c>
      <c r="H380" s="197">
        <v>502.45299999999997</v>
      </c>
      <c r="I380" s="198"/>
      <c r="J380" s="199">
        <f>ROUND(I380*H380,2)</f>
        <v>0</v>
      </c>
      <c r="K380" s="195" t="s">
        <v>135</v>
      </c>
      <c r="L380" s="61"/>
      <c r="M380" s="200" t="s">
        <v>21</v>
      </c>
      <c r="N380" s="201" t="s">
        <v>41</v>
      </c>
      <c r="O380" s="42"/>
      <c r="P380" s="202">
        <f>O380*H380</f>
        <v>0</v>
      </c>
      <c r="Q380" s="202">
        <v>8.3000000000000001E-4</v>
      </c>
      <c r="R380" s="202">
        <f>Q380*H380</f>
        <v>0.41703598999999997</v>
      </c>
      <c r="S380" s="202">
        <v>0</v>
      </c>
      <c r="T380" s="203">
        <f>S380*H380</f>
        <v>0</v>
      </c>
      <c r="AR380" s="24" t="s">
        <v>227</v>
      </c>
      <c r="AT380" s="24" t="s">
        <v>131</v>
      </c>
      <c r="AU380" s="24" t="s">
        <v>80</v>
      </c>
      <c r="AY380" s="24" t="s">
        <v>128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24" t="s">
        <v>78</v>
      </c>
      <c r="BK380" s="204">
        <f>ROUND(I380*H380,2)</f>
        <v>0</v>
      </c>
      <c r="BL380" s="24" t="s">
        <v>227</v>
      </c>
      <c r="BM380" s="24" t="s">
        <v>307</v>
      </c>
    </row>
    <row r="381" spans="2:65" s="1" customFormat="1" ht="27">
      <c r="B381" s="41"/>
      <c r="C381" s="63"/>
      <c r="D381" s="205" t="s">
        <v>138</v>
      </c>
      <c r="E381" s="63"/>
      <c r="F381" s="206" t="s">
        <v>308</v>
      </c>
      <c r="G381" s="63"/>
      <c r="H381" s="63"/>
      <c r="I381" s="163"/>
      <c r="J381" s="63"/>
      <c r="K381" s="63"/>
      <c r="L381" s="61"/>
      <c r="M381" s="207"/>
      <c r="N381" s="42"/>
      <c r="O381" s="42"/>
      <c r="P381" s="42"/>
      <c r="Q381" s="42"/>
      <c r="R381" s="42"/>
      <c r="S381" s="42"/>
      <c r="T381" s="78"/>
      <c r="AT381" s="24" t="s">
        <v>138</v>
      </c>
      <c r="AU381" s="24" t="s">
        <v>80</v>
      </c>
    </row>
    <row r="382" spans="2:65" s="11" customFormat="1">
      <c r="B382" s="208"/>
      <c r="C382" s="209"/>
      <c r="D382" s="205" t="s">
        <v>140</v>
      </c>
      <c r="E382" s="210" t="s">
        <v>21</v>
      </c>
      <c r="F382" s="211" t="s">
        <v>141</v>
      </c>
      <c r="G382" s="209"/>
      <c r="H382" s="212" t="s">
        <v>21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140</v>
      </c>
      <c r="AU382" s="218" t="s">
        <v>80</v>
      </c>
      <c r="AV382" s="11" t="s">
        <v>78</v>
      </c>
      <c r="AW382" s="11" t="s">
        <v>34</v>
      </c>
      <c r="AX382" s="11" t="s">
        <v>70</v>
      </c>
      <c r="AY382" s="218" t="s">
        <v>128</v>
      </c>
    </row>
    <row r="383" spans="2:65" s="12" customFormat="1">
      <c r="B383" s="219"/>
      <c r="C383" s="220"/>
      <c r="D383" s="205" t="s">
        <v>140</v>
      </c>
      <c r="E383" s="221" t="s">
        <v>21</v>
      </c>
      <c r="F383" s="222" t="s">
        <v>142</v>
      </c>
      <c r="G383" s="220"/>
      <c r="H383" s="223">
        <v>186.22800000000001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140</v>
      </c>
      <c r="AU383" s="229" t="s">
        <v>80</v>
      </c>
      <c r="AV383" s="12" t="s">
        <v>80</v>
      </c>
      <c r="AW383" s="12" t="s">
        <v>34</v>
      </c>
      <c r="AX383" s="12" t="s">
        <v>70</v>
      </c>
      <c r="AY383" s="229" t="s">
        <v>128</v>
      </c>
    </row>
    <row r="384" spans="2:65" s="11" customFormat="1">
      <c r="B384" s="208"/>
      <c r="C384" s="209"/>
      <c r="D384" s="205" t="s">
        <v>140</v>
      </c>
      <c r="E384" s="210" t="s">
        <v>21</v>
      </c>
      <c r="F384" s="211" t="s">
        <v>143</v>
      </c>
      <c r="G384" s="209"/>
      <c r="H384" s="212" t="s">
        <v>21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140</v>
      </c>
      <c r="AU384" s="218" t="s">
        <v>80</v>
      </c>
      <c r="AV384" s="11" t="s">
        <v>78</v>
      </c>
      <c r="AW384" s="11" t="s">
        <v>34</v>
      </c>
      <c r="AX384" s="11" t="s">
        <v>70</v>
      </c>
      <c r="AY384" s="218" t="s">
        <v>128</v>
      </c>
    </row>
    <row r="385" spans="2:51" s="12" customFormat="1">
      <c r="B385" s="219"/>
      <c r="C385" s="220"/>
      <c r="D385" s="205" t="s">
        <v>140</v>
      </c>
      <c r="E385" s="221" t="s">
        <v>21</v>
      </c>
      <c r="F385" s="222" t="s">
        <v>144</v>
      </c>
      <c r="G385" s="220"/>
      <c r="H385" s="223">
        <v>-9.4499999999999993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140</v>
      </c>
      <c r="AU385" s="229" t="s">
        <v>80</v>
      </c>
      <c r="AV385" s="12" t="s">
        <v>80</v>
      </c>
      <c r="AW385" s="12" t="s">
        <v>34</v>
      </c>
      <c r="AX385" s="12" t="s">
        <v>70</v>
      </c>
      <c r="AY385" s="229" t="s">
        <v>128</v>
      </c>
    </row>
    <row r="386" spans="2:51" s="12" customFormat="1">
      <c r="B386" s="219"/>
      <c r="C386" s="220"/>
      <c r="D386" s="205" t="s">
        <v>140</v>
      </c>
      <c r="E386" s="221" t="s">
        <v>21</v>
      </c>
      <c r="F386" s="222" t="s">
        <v>145</v>
      </c>
      <c r="G386" s="220"/>
      <c r="H386" s="223">
        <v>11.257999999999999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140</v>
      </c>
      <c r="AU386" s="229" t="s">
        <v>80</v>
      </c>
      <c r="AV386" s="12" t="s">
        <v>80</v>
      </c>
      <c r="AW386" s="12" t="s">
        <v>34</v>
      </c>
      <c r="AX386" s="12" t="s">
        <v>70</v>
      </c>
      <c r="AY386" s="229" t="s">
        <v>128</v>
      </c>
    </row>
    <row r="387" spans="2:51" s="12" customFormat="1">
      <c r="B387" s="219"/>
      <c r="C387" s="220"/>
      <c r="D387" s="205" t="s">
        <v>140</v>
      </c>
      <c r="E387" s="221" t="s">
        <v>21</v>
      </c>
      <c r="F387" s="222" t="s">
        <v>146</v>
      </c>
      <c r="G387" s="220"/>
      <c r="H387" s="223">
        <v>5.18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140</v>
      </c>
      <c r="AU387" s="229" t="s">
        <v>80</v>
      </c>
      <c r="AV387" s="12" t="s">
        <v>80</v>
      </c>
      <c r="AW387" s="12" t="s">
        <v>34</v>
      </c>
      <c r="AX387" s="12" t="s">
        <v>70</v>
      </c>
      <c r="AY387" s="229" t="s">
        <v>128</v>
      </c>
    </row>
    <row r="388" spans="2:51" s="12" customFormat="1">
      <c r="B388" s="219"/>
      <c r="C388" s="220"/>
      <c r="D388" s="205" t="s">
        <v>140</v>
      </c>
      <c r="E388" s="221" t="s">
        <v>21</v>
      </c>
      <c r="F388" s="222" t="s">
        <v>21</v>
      </c>
      <c r="G388" s="220"/>
      <c r="H388" s="223">
        <v>0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140</v>
      </c>
      <c r="AU388" s="229" t="s">
        <v>80</v>
      </c>
      <c r="AV388" s="12" t="s">
        <v>80</v>
      </c>
      <c r="AW388" s="12" t="s">
        <v>34</v>
      </c>
      <c r="AX388" s="12" t="s">
        <v>70</v>
      </c>
      <c r="AY388" s="229" t="s">
        <v>128</v>
      </c>
    </row>
    <row r="389" spans="2:51" s="11" customFormat="1">
      <c r="B389" s="208"/>
      <c r="C389" s="209"/>
      <c r="D389" s="205" t="s">
        <v>140</v>
      </c>
      <c r="E389" s="210" t="s">
        <v>21</v>
      </c>
      <c r="F389" s="211" t="s">
        <v>147</v>
      </c>
      <c r="G389" s="209"/>
      <c r="H389" s="212" t="s">
        <v>21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140</v>
      </c>
      <c r="AU389" s="218" t="s">
        <v>80</v>
      </c>
      <c r="AV389" s="11" t="s">
        <v>78</v>
      </c>
      <c r="AW389" s="11" t="s">
        <v>34</v>
      </c>
      <c r="AX389" s="11" t="s">
        <v>70</v>
      </c>
      <c r="AY389" s="218" t="s">
        <v>128</v>
      </c>
    </row>
    <row r="390" spans="2:51" s="12" customFormat="1">
      <c r="B390" s="219"/>
      <c r="C390" s="220"/>
      <c r="D390" s="205" t="s">
        <v>140</v>
      </c>
      <c r="E390" s="221" t="s">
        <v>21</v>
      </c>
      <c r="F390" s="222" t="s">
        <v>148</v>
      </c>
      <c r="G390" s="220"/>
      <c r="H390" s="223">
        <v>122.089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140</v>
      </c>
      <c r="AU390" s="229" t="s">
        <v>80</v>
      </c>
      <c r="AV390" s="12" t="s">
        <v>80</v>
      </c>
      <c r="AW390" s="12" t="s">
        <v>34</v>
      </c>
      <c r="AX390" s="12" t="s">
        <v>70</v>
      </c>
      <c r="AY390" s="229" t="s">
        <v>128</v>
      </c>
    </row>
    <row r="391" spans="2:51" s="11" customFormat="1">
      <c r="B391" s="208"/>
      <c r="C391" s="209"/>
      <c r="D391" s="205" t="s">
        <v>140</v>
      </c>
      <c r="E391" s="210" t="s">
        <v>21</v>
      </c>
      <c r="F391" s="211" t="s">
        <v>149</v>
      </c>
      <c r="G391" s="209"/>
      <c r="H391" s="212" t="s">
        <v>21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140</v>
      </c>
      <c r="AU391" s="218" t="s">
        <v>80</v>
      </c>
      <c r="AV391" s="11" t="s">
        <v>78</v>
      </c>
      <c r="AW391" s="11" t="s">
        <v>34</v>
      </c>
      <c r="AX391" s="11" t="s">
        <v>70</v>
      </c>
      <c r="AY391" s="218" t="s">
        <v>128</v>
      </c>
    </row>
    <row r="392" spans="2:51" s="12" customFormat="1">
      <c r="B392" s="219"/>
      <c r="C392" s="220"/>
      <c r="D392" s="205" t="s">
        <v>140</v>
      </c>
      <c r="E392" s="221" t="s">
        <v>21</v>
      </c>
      <c r="F392" s="222" t="s">
        <v>150</v>
      </c>
      <c r="G392" s="220"/>
      <c r="H392" s="223">
        <v>123.60599999999999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140</v>
      </c>
      <c r="AU392" s="229" t="s">
        <v>80</v>
      </c>
      <c r="AV392" s="12" t="s">
        <v>80</v>
      </c>
      <c r="AW392" s="12" t="s">
        <v>34</v>
      </c>
      <c r="AX392" s="12" t="s">
        <v>70</v>
      </c>
      <c r="AY392" s="229" t="s">
        <v>128</v>
      </c>
    </row>
    <row r="393" spans="2:51" s="12" customFormat="1">
      <c r="B393" s="219"/>
      <c r="C393" s="220"/>
      <c r="D393" s="205" t="s">
        <v>140</v>
      </c>
      <c r="E393" s="221" t="s">
        <v>21</v>
      </c>
      <c r="F393" s="222" t="s">
        <v>21</v>
      </c>
      <c r="G393" s="220"/>
      <c r="H393" s="223">
        <v>0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140</v>
      </c>
      <c r="AU393" s="229" t="s">
        <v>80</v>
      </c>
      <c r="AV393" s="12" t="s">
        <v>80</v>
      </c>
      <c r="AW393" s="12" t="s">
        <v>34</v>
      </c>
      <c r="AX393" s="12" t="s">
        <v>70</v>
      </c>
      <c r="AY393" s="229" t="s">
        <v>128</v>
      </c>
    </row>
    <row r="394" spans="2:51" s="11" customFormat="1">
      <c r="B394" s="208"/>
      <c r="C394" s="209"/>
      <c r="D394" s="205" t="s">
        <v>140</v>
      </c>
      <c r="E394" s="210" t="s">
        <v>21</v>
      </c>
      <c r="F394" s="211" t="s">
        <v>151</v>
      </c>
      <c r="G394" s="209"/>
      <c r="H394" s="212" t="s">
        <v>21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140</v>
      </c>
      <c r="AU394" s="218" t="s">
        <v>80</v>
      </c>
      <c r="AV394" s="11" t="s">
        <v>78</v>
      </c>
      <c r="AW394" s="11" t="s">
        <v>34</v>
      </c>
      <c r="AX394" s="11" t="s">
        <v>70</v>
      </c>
      <c r="AY394" s="218" t="s">
        <v>128</v>
      </c>
    </row>
    <row r="395" spans="2:51" s="12" customFormat="1">
      <c r="B395" s="219"/>
      <c r="C395" s="220"/>
      <c r="D395" s="205" t="s">
        <v>140</v>
      </c>
      <c r="E395" s="221" t="s">
        <v>21</v>
      </c>
      <c r="F395" s="222" t="s">
        <v>152</v>
      </c>
      <c r="G395" s="220"/>
      <c r="H395" s="223">
        <v>191.77199999999999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140</v>
      </c>
      <c r="AU395" s="229" t="s">
        <v>80</v>
      </c>
      <c r="AV395" s="12" t="s">
        <v>80</v>
      </c>
      <c r="AW395" s="12" t="s">
        <v>34</v>
      </c>
      <c r="AX395" s="12" t="s">
        <v>70</v>
      </c>
      <c r="AY395" s="229" t="s">
        <v>128</v>
      </c>
    </row>
    <row r="396" spans="2:51" s="11" customFormat="1">
      <c r="B396" s="208"/>
      <c r="C396" s="209"/>
      <c r="D396" s="205" t="s">
        <v>140</v>
      </c>
      <c r="E396" s="210" t="s">
        <v>21</v>
      </c>
      <c r="F396" s="211" t="s">
        <v>153</v>
      </c>
      <c r="G396" s="209"/>
      <c r="H396" s="212" t="s">
        <v>21</v>
      </c>
      <c r="I396" s="213"/>
      <c r="J396" s="209"/>
      <c r="K396" s="209"/>
      <c r="L396" s="214"/>
      <c r="M396" s="215"/>
      <c r="N396" s="216"/>
      <c r="O396" s="216"/>
      <c r="P396" s="216"/>
      <c r="Q396" s="216"/>
      <c r="R396" s="216"/>
      <c r="S396" s="216"/>
      <c r="T396" s="217"/>
      <c r="AT396" s="218" t="s">
        <v>140</v>
      </c>
      <c r="AU396" s="218" t="s">
        <v>80</v>
      </c>
      <c r="AV396" s="11" t="s">
        <v>78</v>
      </c>
      <c r="AW396" s="11" t="s">
        <v>34</v>
      </c>
      <c r="AX396" s="11" t="s">
        <v>70</v>
      </c>
      <c r="AY396" s="218" t="s">
        <v>128</v>
      </c>
    </row>
    <row r="397" spans="2:51" s="12" customFormat="1">
      <c r="B397" s="219"/>
      <c r="C397" s="220"/>
      <c r="D397" s="205" t="s">
        <v>140</v>
      </c>
      <c r="E397" s="221" t="s">
        <v>21</v>
      </c>
      <c r="F397" s="222" t="s">
        <v>154</v>
      </c>
      <c r="G397" s="220"/>
      <c r="H397" s="223">
        <v>-90.56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140</v>
      </c>
      <c r="AU397" s="229" t="s">
        <v>80</v>
      </c>
      <c r="AV397" s="12" t="s">
        <v>80</v>
      </c>
      <c r="AW397" s="12" t="s">
        <v>34</v>
      </c>
      <c r="AX397" s="12" t="s">
        <v>70</v>
      </c>
      <c r="AY397" s="229" t="s">
        <v>128</v>
      </c>
    </row>
    <row r="398" spans="2:51" s="12" customFormat="1">
      <c r="B398" s="219"/>
      <c r="C398" s="220"/>
      <c r="D398" s="205" t="s">
        <v>140</v>
      </c>
      <c r="E398" s="221" t="s">
        <v>21</v>
      </c>
      <c r="F398" s="222" t="s">
        <v>155</v>
      </c>
      <c r="G398" s="220"/>
      <c r="H398" s="223">
        <v>-34.384999999999998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140</v>
      </c>
      <c r="AU398" s="229" t="s">
        <v>80</v>
      </c>
      <c r="AV398" s="12" t="s">
        <v>80</v>
      </c>
      <c r="AW398" s="12" t="s">
        <v>34</v>
      </c>
      <c r="AX398" s="12" t="s">
        <v>70</v>
      </c>
      <c r="AY398" s="229" t="s">
        <v>128</v>
      </c>
    </row>
    <row r="399" spans="2:51" s="11" customFormat="1">
      <c r="B399" s="208"/>
      <c r="C399" s="209"/>
      <c r="D399" s="205" t="s">
        <v>140</v>
      </c>
      <c r="E399" s="210" t="s">
        <v>21</v>
      </c>
      <c r="F399" s="211" t="s">
        <v>156</v>
      </c>
      <c r="G399" s="209"/>
      <c r="H399" s="212" t="s">
        <v>21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140</v>
      </c>
      <c r="AU399" s="218" t="s">
        <v>80</v>
      </c>
      <c r="AV399" s="11" t="s">
        <v>78</v>
      </c>
      <c r="AW399" s="11" t="s">
        <v>34</v>
      </c>
      <c r="AX399" s="11" t="s">
        <v>70</v>
      </c>
      <c r="AY399" s="218" t="s">
        <v>128</v>
      </c>
    </row>
    <row r="400" spans="2:51" s="12" customFormat="1">
      <c r="B400" s="219"/>
      <c r="C400" s="220"/>
      <c r="D400" s="205" t="s">
        <v>140</v>
      </c>
      <c r="E400" s="221" t="s">
        <v>21</v>
      </c>
      <c r="F400" s="222" t="s">
        <v>157</v>
      </c>
      <c r="G400" s="220"/>
      <c r="H400" s="223">
        <v>16.12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140</v>
      </c>
      <c r="AU400" s="229" t="s">
        <v>80</v>
      </c>
      <c r="AV400" s="12" t="s">
        <v>80</v>
      </c>
      <c r="AW400" s="12" t="s">
        <v>34</v>
      </c>
      <c r="AX400" s="12" t="s">
        <v>70</v>
      </c>
      <c r="AY400" s="229" t="s">
        <v>128</v>
      </c>
    </row>
    <row r="401" spans="2:63" s="12" customFormat="1">
      <c r="B401" s="219"/>
      <c r="C401" s="220"/>
      <c r="D401" s="205" t="s">
        <v>140</v>
      </c>
      <c r="E401" s="221" t="s">
        <v>21</v>
      </c>
      <c r="F401" s="222" t="s">
        <v>158</v>
      </c>
      <c r="G401" s="220"/>
      <c r="H401" s="223">
        <v>5.72</v>
      </c>
      <c r="I401" s="224"/>
      <c r="J401" s="220"/>
      <c r="K401" s="220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140</v>
      </c>
      <c r="AU401" s="229" t="s">
        <v>80</v>
      </c>
      <c r="AV401" s="12" t="s">
        <v>80</v>
      </c>
      <c r="AW401" s="12" t="s">
        <v>34</v>
      </c>
      <c r="AX401" s="12" t="s">
        <v>70</v>
      </c>
      <c r="AY401" s="229" t="s">
        <v>128</v>
      </c>
    </row>
    <row r="402" spans="2:63" s="13" customFormat="1">
      <c r="B402" s="230"/>
      <c r="C402" s="231"/>
      <c r="D402" s="205" t="s">
        <v>140</v>
      </c>
      <c r="E402" s="232" t="s">
        <v>21</v>
      </c>
      <c r="F402" s="233" t="s">
        <v>159</v>
      </c>
      <c r="G402" s="231"/>
      <c r="H402" s="234">
        <v>527.57799999999997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140</v>
      </c>
      <c r="AU402" s="240" t="s">
        <v>80</v>
      </c>
      <c r="AV402" s="13" t="s">
        <v>160</v>
      </c>
      <c r="AW402" s="13" t="s">
        <v>34</v>
      </c>
      <c r="AX402" s="13" t="s">
        <v>70</v>
      </c>
      <c r="AY402" s="240" t="s">
        <v>128</v>
      </c>
    </row>
    <row r="403" spans="2:63" s="12" customFormat="1">
      <c r="B403" s="219"/>
      <c r="C403" s="220"/>
      <c r="D403" s="205" t="s">
        <v>140</v>
      </c>
      <c r="E403" s="221" t="s">
        <v>21</v>
      </c>
      <c r="F403" s="222" t="s">
        <v>21</v>
      </c>
      <c r="G403" s="220"/>
      <c r="H403" s="223">
        <v>0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140</v>
      </c>
      <c r="AU403" s="229" t="s">
        <v>80</v>
      </c>
      <c r="AV403" s="12" t="s">
        <v>80</v>
      </c>
      <c r="AW403" s="12" t="s">
        <v>34</v>
      </c>
      <c r="AX403" s="12" t="s">
        <v>70</v>
      </c>
      <c r="AY403" s="229" t="s">
        <v>128</v>
      </c>
    </row>
    <row r="404" spans="2:63" s="11" customFormat="1">
      <c r="B404" s="208"/>
      <c r="C404" s="209"/>
      <c r="D404" s="205" t="s">
        <v>140</v>
      </c>
      <c r="E404" s="210" t="s">
        <v>21</v>
      </c>
      <c r="F404" s="211" t="s">
        <v>161</v>
      </c>
      <c r="G404" s="209"/>
      <c r="H404" s="212" t="s">
        <v>21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140</v>
      </c>
      <c r="AU404" s="218" t="s">
        <v>80</v>
      </c>
      <c r="AV404" s="11" t="s">
        <v>78</v>
      </c>
      <c r="AW404" s="11" t="s">
        <v>34</v>
      </c>
      <c r="AX404" s="11" t="s">
        <v>70</v>
      </c>
      <c r="AY404" s="218" t="s">
        <v>128</v>
      </c>
    </row>
    <row r="405" spans="2:63" s="11" customFormat="1">
      <c r="B405" s="208"/>
      <c r="C405" s="209"/>
      <c r="D405" s="205" t="s">
        <v>140</v>
      </c>
      <c r="E405" s="210" t="s">
        <v>21</v>
      </c>
      <c r="F405" s="211" t="s">
        <v>162</v>
      </c>
      <c r="G405" s="209"/>
      <c r="H405" s="212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140</v>
      </c>
      <c r="AU405" s="218" t="s">
        <v>80</v>
      </c>
      <c r="AV405" s="11" t="s">
        <v>78</v>
      </c>
      <c r="AW405" s="11" t="s">
        <v>34</v>
      </c>
      <c r="AX405" s="11" t="s">
        <v>70</v>
      </c>
      <c r="AY405" s="218" t="s">
        <v>128</v>
      </c>
    </row>
    <row r="406" spans="2:63" s="12" customFormat="1">
      <c r="B406" s="219"/>
      <c r="C406" s="220"/>
      <c r="D406" s="205" t="s">
        <v>140</v>
      </c>
      <c r="E406" s="221" t="s">
        <v>21</v>
      </c>
      <c r="F406" s="222" t="s">
        <v>163</v>
      </c>
      <c r="G406" s="220"/>
      <c r="H406" s="223">
        <v>-15.2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140</v>
      </c>
      <c r="AU406" s="229" t="s">
        <v>80</v>
      </c>
      <c r="AV406" s="12" t="s">
        <v>80</v>
      </c>
      <c r="AW406" s="12" t="s">
        <v>34</v>
      </c>
      <c r="AX406" s="12" t="s">
        <v>70</v>
      </c>
      <c r="AY406" s="229" t="s">
        <v>128</v>
      </c>
    </row>
    <row r="407" spans="2:63" s="12" customFormat="1">
      <c r="B407" s="219"/>
      <c r="C407" s="220"/>
      <c r="D407" s="205" t="s">
        <v>140</v>
      </c>
      <c r="E407" s="221" t="s">
        <v>21</v>
      </c>
      <c r="F407" s="222" t="s">
        <v>164</v>
      </c>
      <c r="G407" s="220"/>
      <c r="H407" s="223">
        <v>-41.325000000000003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140</v>
      </c>
      <c r="AU407" s="229" t="s">
        <v>80</v>
      </c>
      <c r="AV407" s="12" t="s">
        <v>80</v>
      </c>
      <c r="AW407" s="12" t="s">
        <v>34</v>
      </c>
      <c r="AX407" s="12" t="s">
        <v>70</v>
      </c>
      <c r="AY407" s="229" t="s">
        <v>128</v>
      </c>
    </row>
    <row r="408" spans="2:63" s="13" customFormat="1">
      <c r="B408" s="230"/>
      <c r="C408" s="231"/>
      <c r="D408" s="205" t="s">
        <v>140</v>
      </c>
      <c r="E408" s="232" t="s">
        <v>21</v>
      </c>
      <c r="F408" s="233" t="s">
        <v>159</v>
      </c>
      <c r="G408" s="231"/>
      <c r="H408" s="234">
        <v>-56.524999999999999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140</v>
      </c>
      <c r="AU408" s="240" t="s">
        <v>80</v>
      </c>
      <c r="AV408" s="13" t="s">
        <v>160</v>
      </c>
      <c r="AW408" s="13" t="s">
        <v>34</v>
      </c>
      <c r="AX408" s="13" t="s">
        <v>70</v>
      </c>
      <c r="AY408" s="240" t="s">
        <v>128</v>
      </c>
    </row>
    <row r="409" spans="2:63" s="12" customFormat="1">
      <c r="B409" s="219"/>
      <c r="C409" s="220"/>
      <c r="D409" s="205" t="s">
        <v>140</v>
      </c>
      <c r="E409" s="221" t="s">
        <v>21</v>
      </c>
      <c r="F409" s="222" t="s">
        <v>21</v>
      </c>
      <c r="G409" s="220"/>
      <c r="H409" s="223">
        <v>0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140</v>
      </c>
      <c r="AU409" s="229" t="s">
        <v>80</v>
      </c>
      <c r="AV409" s="12" t="s">
        <v>80</v>
      </c>
      <c r="AW409" s="12" t="s">
        <v>34</v>
      </c>
      <c r="AX409" s="12" t="s">
        <v>70</v>
      </c>
      <c r="AY409" s="229" t="s">
        <v>128</v>
      </c>
    </row>
    <row r="410" spans="2:63" s="11" customFormat="1">
      <c r="B410" s="208"/>
      <c r="C410" s="209"/>
      <c r="D410" s="205" t="s">
        <v>140</v>
      </c>
      <c r="E410" s="210" t="s">
        <v>21</v>
      </c>
      <c r="F410" s="211" t="s">
        <v>165</v>
      </c>
      <c r="G410" s="209"/>
      <c r="H410" s="212" t="s">
        <v>21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140</v>
      </c>
      <c r="AU410" s="218" t="s">
        <v>80</v>
      </c>
      <c r="AV410" s="11" t="s">
        <v>78</v>
      </c>
      <c r="AW410" s="11" t="s">
        <v>34</v>
      </c>
      <c r="AX410" s="11" t="s">
        <v>70</v>
      </c>
      <c r="AY410" s="218" t="s">
        <v>128</v>
      </c>
    </row>
    <row r="411" spans="2:63" s="12" customFormat="1">
      <c r="B411" s="219"/>
      <c r="C411" s="220"/>
      <c r="D411" s="205" t="s">
        <v>140</v>
      </c>
      <c r="E411" s="221" t="s">
        <v>21</v>
      </c>
      <c r="F411" s="222" t="s">
        <v>166</v>
      </c>
      <c r="G411" s="220"/>
      <c r="H411" s="223">
        <v>8.3000000000000007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140</v>
      </c>
      <c r="AU411" s="229" t="s">
        <v>80</v>
      </c>
      <c r="AV411" s="12" t="s">
        <v>80</v>
      </c>
      <c r="AW411" s="12" t="s">
        <v>34</v>
      </c>
      <c r="AX411" s="12" t="s">
        <v>70</v>
      </c>
      <c r="AY411" s="229" t="s">
        <v>128</v>
      </c>
    </row>
    <row r="412" spans="2:63" s="12" customFormat="1">
      <c r="B412" s="219"/>
      <c r="C412" s="220"/>
      <c r="D412" s="205" t="s">
        <v>140</v>
      </c>
      <c r="E412" s="221" t="s">
        <v>21</v>
      </c>
      <c r="F412" s="222" t="s">
        <v>167</v>
      </c>
      <c r="G412" s="220"/>
      <c r="H412" s="223">
        <v>23.1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140</v>
      </c>
      <c r="AU412" s="229" t="s">
        <v>80</v>
      </c>
      <c r="AV412" s="12" t="s">
        <v>80</v>
      </c>
      <c r="AW412" s="12" t="s">
        <v>34</v>
      </c>
      <c r="AX412" s="12" t="s">
        <v>70</v>
      </c>
      <c r="AY412" s="229" t="s">
        <v>128</v>
      </c>
    </row>
    <row r="413" spans="2:63" s="13" customFormat="1">
      <c r="B413" s="230"/>
      <c r="C413" s="231"/>
      <c r="D413" s="205" t="s">
        <v>140</v>
      </c>
      <c r="E413" s="232" t="s">
        <v>21</v>
      </c>
      <c r="F413" s="233" t="s">
        <v>159</v>
      </c>
      <c r="G413" s="231"/>
      <c r="H413" s="234">
        <v>31.4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140</v>
      </c>
      <c r="AU413" s="240" t="s">
        <v>80</v>
      </c>
      <c r="AV413" s="13" t="s">
        <v>160</v>
      </c>
      <c r="AW413" s="13" t="s">
        <v>34</v>
      </c>
      <c r="AX413" s="13" t="s">
        <v>70</v>
      </c>
      <c r="AY413" s="240" t="s">
        <v>128</v>
      </c>
    </row>
    <row r="414" spans="2:63" s="14" customFormat="1">
      <c r="B414" s="241"/>
      <c r="C414" s="242"/>
      <c r="D414" s="205" t="s">
        <v>140</v>
      </c>
      <c r="E414" s="253" t="s">
        <v>21</v>
      </c>
      <c r="F414" s="254" t="s">
        <v>168</v>
      </c>
      <c r="G414" s="242"/>
      <c r="H414" s="255">
        <v>502.45299999999997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140</v>
      </c>
      <c r="AU414" s="252" t="s">
        <v>80</v>
      </c>
      <c r="AV414" s="14" t="s">
        <v>136</v>
      </c>
      <c r="AW414" s="14" t="s">
        <v>34</v>
      </c>
      <c r="AX414" s="14" t="s">
        <v>78</v>
      </c>
      <c r="AY414" s="252" t="s">
        <v>128</v>
      </c>
    </row>
    <row r="415" spans="2:63" s="10" customFormat="1" ht="37.35" customHeight="1">
      <c r="B415" s="176"/>
      <c r="C415" s="177"/>
      <c r="D415" s="178" t="s">
        <v>69</v>
      </c>
      <c r="E415" s="179" t="s">
        <v>309</v>
      </c>
      <c r="F415" s="179" t="s">
        <v>310</v>
      </c>
      <c r="G415" s="177"/>
      <c r="H415" s="177"/>
      <c r="I415" s="180"/>
      <c r="J415" s="181">
        <f>BK415</f>
        <v>0</v>
      </c>
      <c r="K415" s="177"/>
      <c r="L415" s="182"/>
      <c r="M415" s="183"/>
      <c r="N415" s="184"/>
      <c r="O415" s="184"/>
      <c r="P415" s="185">
        <f>P416+P419+P422</f>
        <v>0</v>
      </c>
      <c r="Q415" s="184"/>
      <c r="R415" s="185">
        <f>R416+R419+R422</f>
        <v>0</v>
      </c>
      <c r="S415" s="184"/>
      <c r="T415" s="186">
        <f>T416+T419+T422</f>
        <v>0</v>
      </c>
      <c r="AR415" s="187" t="s">
        <v>193</v>
      </c>
      <c r="AT415" s="188" t="s">
        <v>69</v>
      </c>
      <c r="AU415" s="188" t="s">
        <v>70</v>
      </c>
      <c r="AY415" s="187" t="s">
        <v>128</v>
      </c>
      <c r="BK415" s="189">
        <f>BK416+BK419+BK422</f>
        <v>0</v>
      </c>
    </row>
    <row r="416" spans="2:63" s="10" customFormat="1" ht="19.899999999999999" customHeight="1">
      <c r="B416" s="176"/>
      <c r="C416" s="177"/>
      <c r="D416" s="190" t="s">
        <v>69</v>
      </c>
      <c r="E416" s="191" t="s">
        <v>311</v>
      </c>
      <c r="F416" s="191" t="s">
        <v>312</v>
      </c>
      <c r="G416" s="177"/>
      <c r="H416" s="177"/>
      <c r="I416" s="180"/>
      <c r="J416" s="192">
        <f>BK416</f>
        <v>0</v>
      </c>
      <c r="K416" s="177"/>
      <c r="L416" s="182"/>
      <c r="M416" s="183"/>
      <c r="N416" s="184"/>
      <c r="O416" s="184"/>
      <c r="P416" s="185">
        <f>SUM(P417:P418)</f>
        <v>0</v>
      </c>
      <c r="Q416" s="184"/>
      <c r="R416" s="185">
        <f>SUM(R417:R418)</f>
        <v>0</v>
      </c>
      <c r="S416" s="184"/>
      <c r="T416" s="186">
        <f>SUM(T417:T418)</f>
        <v>0</v>
      </c>
      <c r="AR416" s="187" t="s">
        <v>193</v>
      </c>
      <c r="AT416" s="188" t="s">
        <v>69</v>
      </c>
      <c r="AU416" s="188" t="s">
        <v>78</v>
      </c>
      <c r="AY416" s="187" t="s">
        <v>128</v>
      </c>
      <c r="BK416" s="189">
        <f>SUM(BK417:BK418)</f>
        <v>0</v>
      </c>
    </row>
    <row r="417" spans="2:65" s="1" customFormat="1" ht="22.5" customHeight="1">
      <c r="B417" s="41"/>
      <c r="C417" s="193" t="s">
        <v>313</v>
      </c>
      <c r="D417" s="193" t="s">
        <v>131</v>
      </c>
      <c r="E417" s="194" t="s">
        <v>314</v>
      </c>
      <c r="F417" s="195" t="s">
        <v>312</v>
      </c>
      <c r="G417" s="196" t="s">
        <v>315</v>
      </c>
      <c r="H417" s="197">
        <v>1</v>
      </c>
      <c r="I417" s="198"/>
      <c r="J417" s="199">
        <f>ROUND(I417*H417,2)</f>
        <v>0</v>
      </c>
      <c r="K417" s="195" t="s">
        <v>237</v>
      </c>
      <c r="L417" s="61"/>
      <c r="M417" s="200" t="s">
        <v>21</v>
      </c>
      <c r="N417" s="201" t="s">
        <v>41</v>
      </c>
      <c r="O417" s="42"/>
      <c r="P417" s="202">
        <f>O417*H417</f>
        <v>0</v>
      </c>
      <c r="Q417" s="202">
        <v>0</v>
      </c>
      <c r="R417" s="202">
        <f>Q417*H417</f>
        <v>0</v>
      </c>
      <c r="S417" s="202">
        <v>0</v>
      </c>
      <c r="T417" s="203">
        <f>S417*H417</f>
        <v>0</v>
      </c>
      <c r="AR417" s="24" t="s">
        <v>316</v>
      </c>
      <c r="AT417" s="24" t="s">
        <v>131</v>
      </c>
      <c r="AU417" s="24" t="s">
        <v>80</v>
      </c>
      <c r="AY417" s="24" t="s">
        <v>128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24" t="s">
        <v>78</v>
      </c>
      <c r="BK417" s="204">
        <f>ROUND(I417*H417,2)</f>
        <v>0</v>
      </c>
      <c r="BL417" s="24" t="s">
        <v>316</v>
      </c>
      <c r="BM417" s="24" t="s">
        <v>317</v>
      </c>
    </row>
    <row r="418" spans="2:65" s="1" customFormat="1">
      <c r="B418" s="41"/>
      <c r="C418" s="63"/>
      <c r="D418" s="205" t="s">
        <v>138</v>
      </c>
      <c r="E418" s="63"/>
      <c r="F418" s="206" t="s">
        <v>318</v>
      </c>
      <c r="G418" s="63"/>
      <c r="H418" s="63"/>
      <c r="I418" s="163"/>
      <c r="J418" s="63"/>
      <c r="K418" s="63"/>
      <c r="L418" s="61"/>
      <c r="M418" s="207"/>
      <c r="N418" s="42"/>
      <c r="O418" s="42"/>
      <c r="P418" s="42"/>
      <c r="Q418" s="42"/>
      <c r="R418" s="42"/>
      <c r="S418" s="42"/>
      <c r="T418" s="78"/>
      <c r="AT418" s="24" t="s">
        <v>138</v>
      </c>
      <c r="AU418" s="24" t="s">
        <v>80</v>
      </c>
    </row>
    <row r="419" spans="2:65" s="10" customFormat="1" ht="29.85" customHeight="1">
      <c r="B419" s="176"/>
      <c r="C419" s="177"/>
      <c r="D419" s="190" t="s">
        <v>69</v>
      </c>
      <c r="E419" s="191" t="s">
        <v>319</v>
      </c>
      <c r="F419" s="191" t="s">
        <v>320</v>
      </c>
      <c r="G419" s="177"/>
      <c r="H419" s="177"/>
      <c r="I419" s="180"/>
      <c r="J419" s="192">
        <f>BK419</f>
        <v>0</v>
      </c>
      <c r="K419" s="177"/>
      <c r="L419" s="182"/>
      <c r="M419" s="183"/>
      <c r="N419" s="184"/>
      <c r="O419" s="184"/>
      <c r="P419" s="185">
        <f>SUM(P420:P421)</f>
        <v>0</v>
      </c>
      <c r="Q419" s="184"/>
      <c r="R419" s="185">
        <f>SUM(R420:R421)</f>
        <v>0</v>
      </c>
      <c r="S419" s="184"/>
      <c r="T419" s="186">
        <f>SUM(T420:T421)</f>
        <v>0</v>
      </c>
      <c r="AR419" s="187" t="s">
        <v>193</v>
      </c>
      <c r="AT419" s="188" t="s">
        <v>69</v>
      </c>
      <c r="AU419" s="188" t="s">
        <v>78</v>
      </c>
      <c r="AY419" s="187" t="s">
        <v>128</v>
      </c>
      <c r="BK419" s="189">
        <f>SUM(BK420:BK421)</f>
        <v>0</v>
      </c>
    </row>
    <row r="420" spans="2:65" s="1" customFormat="1" ht="22.5" customHeight="1">
      <c r="B420" s="41"/>
      <c r="C420" s="193" t="s">
        <v>321</v>
      </c>
      <c r="D420" s="193" t="s">
        <v>131</v>
      </c>
      <c r="E420" s="194" t="s">
        <v>322</v>
      </c>
      <c r="F420" s="195" t="s">
        <v>320</v>
      </c>
      <c r="G420" s="196" t="s">
        <v>315</v>
      </c>
      <c r="H420" s="197">
        <v>1</v>
      </c>
      <c r="I420" s="198"/>
      <c r="J420" s="199">
        <f>ROUND(I420*H420,2)</f>
        <v>0</v>
      </c>
      <c r="K420" s="195" t="s">
        <v>237</v>
      </c>
      <c r="L420" s="61"/>
      <c r="M420" s="200" t="s">
        <v>21</v>
      </c>
      <c r="N420" s="201" t="s">
        <v>41</v>
      </c>
      <c r="O420" s="42"/>
      <c r="P420" s="202">
        <f>O420*H420</f>
        <v>0</v>
      </c>
      <c r="Q420" s="202">
        <v>0</v>
      </c>
      <c r="R420" s="202">
        <f>Q420*H420</f>
        <v>0</v>
      </c>
      <c r="S420" s="202">
        <v>0</v>
      </c>
      <c r="T420" s="203">
        <f>S420*H420</f>
        <v>0</v>
      </c>
      <c r="AR420" s="24" t="s">
        <v>316</v>
      </c>
      <c r="AT420" s="24" t="s">
        <v>131</v>
      </c>
      <c r="AU420" s="24" t="s">
        <v>80</v>
      </c>
      <c r="AY420" s="24" t="s">
        <v>128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24" t="s">
        <v>78</v>
      </c>
      <c r="BK420" s="204">
        <f>ROUND(I420*H420,2)</f>
        <v>0</v>
      </c>
      <c r="BL420" s="24" t="s">
        <v>316</v>
      </c>
      <c r="BM420" s="24" t="s">
        <v>323</v>
      </c>
    </row>
    <row r="421" spans="2:65" s="1" customFormat="1">
      <c r="B421" s="41"/>
      <c r="C421" s="63"/>
      <c r="D421" s="205" t="s">
        <v>138</v>
      </c>
      <c r="E421" s="63"/>
      <c r="F421" s="206" t="s">
        <v>324</v>
      </c>
      <c r="G421" s="63"/>
      <c r="H421" s="63"/>
      <c r="I421" s="163"/>
      <c r="J421" s="63"/>
      <c r="K421" s="63"/>
      <c r="L421" s="61"/>
      <c r="M421" s="207"/>
      <c r="N421" s="42"/>
      <c r="O421" s="42"/>
      <c r="P421" s="42"/>
      <c r="Q421" s="42"/>
      <c r="R421" s="42"/>
      <c r="S421" s="42"/>
      <c r="T421" s="78"/>
      <c r="AT421" s="24" t="s">
        <v>138</v>
      </c>
      <c r="AU421" s="24" t="s">
        <v>80</v>
      </c>
    </row>
    <row r="422" spans="2:65" s="10" customFormat="1" ht="29.85" customHeight="1">
      <c r="B422" s="176"/>
      <c r="C422" s="177"/>
      <c r="D422" s="190" t="s">
        <v>69</v>
      </c>
      <c r="E422" s="191" t="s">
        <v>325</v>
      </c>
      <c r="F422" s="191" t="s">
        <v>326</v>
      </c>
      <c r="G422" s="177"/>
      <c r="H422" s="177"/>
      <c r="I422" s="180"/>
      <c r="J422" s="192">
        <f>BK422</f>
        <v>0</v>
      </c>
      <c r="K422" s="177"/>
      <c r="L422" s="182"/>
      <c r="M422" s="183"/>
      <c r="N422" s="184"/>
      <c r="O422" s="184"/>
      <c r="P422" s="185">
        <f>SUM(P423:P424)</f>
        <v>0</v>
      </c>
      <c r="Q422" s="184"/>
      <c r="R422" s="185">
        <f>SUM(R423:R424)</f>
        <v>0</v>
      </c>
      <c r="S422" s="184"/>
      <c r="T422" s="186">
        <f>SUM(T423:T424)</f>
        <v>0</v>
      </c>
      <c r="AR422" s="187" t="s">
        <v>193</v>
      </c>
      <c r="AT422" s="188" t="s">
        <v>69</v>
      </c>
      <c r="AU422" s="188" t="s">
        <v>78</v>
      </c>
      <c r="AY422" s="187" t="s">
        <v>128</v>
      </c>
      <c r="BK422" s="189">
        <f>SUM(BK423:BK424)</f>
        <v>0</v>
      </c>
    </row>
    <row r="423" spans="2:65" s="1" customFormat="1" ht="31.5" customHeight="1">
      <c r="B423" s="41"/>
      <c r="C423" s="193" t="s">
        <v>327</v>
      </c>
      <c r="D423" s="193" t="s">
        <v>131</v>
      </c>
      <c r="E423" s="194" t="s">
        <v>328</v>
      </c>
      <c r="F423" s="195" t="s">
        <v>329</v>
      </c>
      <c r="G423" s="196" t="s">
        <v>315</v>
      </c>
      <c r="H423" s="197">
        <v>1</v>
      </c>
      <c r="I423" s="198"/>
      <c r="J423" s="199">
        <f>ROUND(I423*H423,2)</f>
        <v>0</v>
      </c>
      <c r="K423" s="195" t="s">
        <v>21</v>
      </c>
      <c r="L423" s="61"/>
      <c r="M423" s="200" t="s">
        <v>21</v>
      </c>
      <c r="N423" s="201" t="s">
        <v>41</v>
      </c>
      <c r="O423" s="42"/>
      <c r="P423" s="202">
        <f>O423*H423</f>
        <v>0</v>
      </c>
      <c r="Q423" s="202">
        <v>0</v>
      </c>
      <c r="R423" s="202">
        <f>Q423*H423</f>
        <v>0</v>
      </c>
      <c r="S423" s="202">
        <v>0</v>
      </c>
      <c r="T423" s="203">
        <f>S423*H423</f>
        <v>0</v>
      </c>
      <c r="AR423" s="24" t="s">
        <v>316</v>
      </c>
      <c r="AT423" s="24" t="s">
        <v>131</v>
      </c>
      <c r="AU423" s="24" t="s">
        <v>80</v>
      </c>
      <c r="AY423" s="24" t="s">
        <v>128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24" t="s">
        <v>78</v>
      </c>
      <c r="BK423" s="204">
        <f>ROUND(I423*H423,2)</f>
        <v>0</v>
      </c>
      <c r="BL423" s="24" t="s">
        <v>316</v>
      </c>
      <c r="BM423" s="24" t="s">
        <v>330</v>
      </c>
    </row>
    <row r="424" spans="2:65" s="1" customFormat="1">
      <c r="B424" s="41"/>
      <c r="C424" s="63"/>
      <c r="D424" s="205" t="s">
        <v>138</v>
      </c>
      <c r="E424" s="63"/>
      <c r="F424" s="206" t="s">
        <v>331</v>
      </c>
      <c r="G424" s="63"/>
      <c r="H424" s="63"/>
      <c r="I424" s="163"/>
      <c r="J424" s="63"/>
      <c r="K424" s="63"/>
      <c r="L424" s="61"/>
      <c r="M424" s="262"/>
      <c r="N424" s="263"/>
      <c r="O424" s="263"/>
      <c r="P424" s="263"/>
      <c r="Q424" s="263"/>
      <c r="R424" s="263"/>
      <c r="S424" s="263"/>
      <c r="T424" s="264"/>
      <c r="AT424" s="24" t="s">
        <v>138</v>
      </c>
      <c r="AU424" s="24" t="s">
        <v>80</v>
      </c>
    </row>
    <row r="425" spans="2:65" s="1" customFormat="1" ht="6.95" customHeight="1">
      <c r="B425" s="56"/>
      <c r="C425" s="57"/>
      <c r="D425" s="57"/>
      <c r="E425" s="57"/>
      <c r="F425" s="57"/>
      <c r="G425" s="57"/>
      <c r="H425" s="57"/>
      <c r="I425" s="139"/>
      <c r="J425" s="57"/>
      <c r="K425" s="57"/>
      <c r="L425" s="61"/>
    </row>
  </sheetData>
  <sheetProtection password="CC35" sheet="1" objects="1" scenarios="1" formatCells="0" formatColumns="0" formatRows="0" sort="0" autoFilter="0"/>
  <autoFilter ref="C87:K424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87" t="s">
        <v>88</v>
      </c>
      <c r="H1" s="387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88" t="str">
        <f>'Rekapitulace stavby'!K6</f>
        <v>Oprava fasády Česká Lípa - Richterhof č.p.64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332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17. 4. 2017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0" t="s">
        <v>21</v>
      </c>
      <c r="F24" s="380"/>
      <c r="G24" s="380"/>
      <c r="H24" s="38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36</v>
      </c>
      <c r="E27" s="42"/>
      <c r="F27" s="42"/>
      <c r="G27" s="42"/>
      <c r="H27" s="42"/>
      <c r="I27" s="118"/>
      <c r="J27" s="128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38</v>
      </c>
      <c r="G29" s="42"/>
      <c r="H29" s="42"/>
      <c r="I29" s="129" t="s">
        <v>37</v>
      </c>
      <c r="J29" s="46" t="s">
        <v>39</v>
      </c>
      <c r="K29" s="45"/>
    </row>
    <row r="30" spans="2:11" s="1" customFormat="1" ht="14.45" customHeight="1">
      <c r="B30" s="41"/>
      <c r="C30" s="42"/>
      <c r="D30" s="49" t="s">
        <v>40</v>
      </c>
      <c r="E30" s="49" t="s">
        <v>41</v>
      </c>
      <c r="F30" s="130">
        <f>ROUND(SUM(BE88:BE824), 2)</f>
        <v>0</v>
      </c>
      <c r="G30" s="42"/>
      <c r="H30" s="42"/>
      <c r="I30" s="131">
        <v>0.21</v>
      </c>
      <c r="J30" s="130">
        <f>ROUND(ROUND((SUM(BE88:BE824)),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42</v>
      </c>
      <c r="F31" s="130">
        <f>ROUND(SUM(BF88:BF824), 2)</f>
        <v>0</v>
      </c>
      <c r="G31" s="42"/>
      <c r="H31" s="42"/>
      <c r="I31" s="131">
        <v>0.15</v>
      </c>
      <c r="J31" s="130">
        <f>ROUND(ROUND((SUM(BF88:BF824)),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43</v>
      </c>
      <c r="F32" s="130">
        <f>ROUND(SUM(BG88:BG824),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44</v>
      </c>
      <c r="F33" s="130">
        <f>ROUND(SUM(BH88:BH824),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0">
        <f>ROUND(SUM(BI88:BI824),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46</v>
      </c>
      <c r="E36" s="79"/>
      <c r="F36" s="79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88" t="str">
        <f>E7</f>
        <v>Oprava fasády Česká Lípa - Richterhof č.p.64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0" t="str">
        <f>E9</f>
        <v>02 - SO 02 - Objekt B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Česlá Lípa</v>
      </c>
      <c r="G49" s="42"/>
      <c r="H49" s="42"/>
      <c r="I49" s="119" t="s">
        <v>25</v>
      </c>
      <c r="J49" s="120" t="str">
        <f>IF(J12="","",J12)</f>
        <v>17. 4. 2017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96</v>
      </c>
      <c r="D54" s="132"/>
      <c r="E54" s="132"/>
      <c r="F54" s="132"/>
      <c r="G54" s="132"/>
      <c r="H54" s="132"/>
      <c r="I54" s="145"/>
      <c r="J54" s="146" t="s">
        <v>97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98</v>
      </c>
      <c r="D56" s="42"/>
      <c r="E56" s="42"/>
      <c r="F56" s="42"/>
      <c r="G56" s="42"/>
      <c r="H56" s="42"/>
      <c r="I56" s="118"/>
      <c r="J56" s="128">
        <f>J88</f>
        <v>0</v>
      </c>
      <c r="K56" s="45"/>
      <c r="AU56" s="24" t="s">
        <v>99</v>
      </c>
    </row>
    <row r="57" spans="2:47" s="7" customFormat="1" ht="24.95" customHeight="1">
      <c r="B57" s="149"/>
      <c r="C57" s="150"/>
      <c r="D57" s="151" t="s">
        <v>100</v>
      </c>
      <c r="E57" s="152"/>
      <c r="F57" s="152"/>
      <c r="G57" s="152"/>
      <c r="H57" s="152"/>
      <c r="I57" s="153"/>
      <c r="J57" s="154">
        <f>J89</f>
        <v>0</v>
      </c>
      <c r="K57" s="155"/>
    </row>
    <row r="58" spans="2:47" s="8" customFormat="1" ht="19.899999999999999" customHeight="1">
      <c r="B58" s="156"/>
      <c r="C58" s="157"/>
      <c r="D58" s="158" t="s">
        <v>101</v>
      </c>
      <c r="E58" s="159"/>
      <c r="F58" s="159"/>
      <c r="G58" s="159"/>
      <c r="H58" s="159"/>
      <c r="I58" s="160"/>
      <c r="J58" s="161">
        <f>J90</f>
        <v>0</v>
      </c>
      <c r="K58" s="162"/>
    </row>
    <row r="59" spans="2:47" s="8" customFormat="1" ht="19.899999999999999" customHeight="1">
      <c r="B59" s="156"/>
      <c r="C59" s="157"/>
      <c r="D59" s="158" t="s">
        <v>102</v>
      </c>
      <c r="E59" s="159"/>
      <c r="F59" s="159"/>
      <c r="G59" s="159"/>
      <c r="H59" s="159"/>
      <c r="I59" s="160"/>
      <c r="J59" s="161">
        <f>J211</f>
        <v>0</v>
      </c>
      <c r="K59" s="162"/>
    </row>
    <row r="60" spans="2:47" s="8" customFormat="1" ht="19.899999999999999" customHeight="1">
      <c r="B60" s="156"/>
      <c r="C60" s="157"/>
      <c r="D60" s="158" t="s">
        <v>103</v>
      </c>
      <c r="E60" s="159"/>
      <c r="F60" s="159"/>
      <c r="G60" s="159"/>
      <c r="H60" s="159"/>
      <c r="I60" s="160"/>
      <c r="J60" s="161">
        <f>J325</f>
        <v>0</v>
      </c>
      <c r="K60" s="162"/>
    </row>
    <row r="61" spans="2:47" s="8" customFormat="1" ht="19.899999999999999" customHeight="1">
      <c r="B61" s="156"/>
      <c r="C61" s="157"/>
      <c r="D61" s="158" t="s">
        <v>104</v>
      </c>
      <c r="E61" s="159"/>
      <c r="F61" s="159"/>
      <c r="G61" s="159"/>
      <c r="H61" s="159"/>
      <c r="I61" s="160"/>
      <c r="J61" s="161">
        <f>J332</f>
        <v>0</v>
      </c>
      <c r="K61" s="162"/>
    </row>
    <row r="62" spans="2:47" s="7" customFormat="1" ht="24.95" customHeight="1">
      <c r="B62" s="149"/>
      <c r="C62" s="150"/>
      <c r="D62" s="151" t="s">
        <v>105</v>
      </c>
      <c r="E62" s="152"/>
      <c r="F62" s="152"/>
      <c r="G62" s="152"/>
      <c r="H62" s="152"/>
      <c r="I62" s="153"/>
      <c r="J62" s="154">
        <f>J335</f>
        <v>0</v>
      </c>
      <c r="K62" s="155"/>
    </row>
    <row r="63" spans="2:47" s="8" customFormat="1" ht="19.899999999999999" customHeight="1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J336</f>
        <v>0</v>
      </c>
      <c r="K63" s="162"/>
    </row>
    <row r="64" spans="2:47" s="8" customFormat="1" ht="19.899999999999999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J371</f>
        <v>0</v>
      </c>
      <c r="K64" s="162"/>
    </row>
    <row r="65" spans="2:12" s="7" customFormat="1" ht="24.95" customHeight="1">
      <c r="B65" s="149"/>
      <c r="C65" s="150"/>
      <c r="D65" s="151" t="s">
        <v>108</v>
      </c>
      <c r="E65" s="152"/>
      <c r="F65" s="152"/>
      <c r="G65" s="152"/>
      <c r="H65" s="152"/>
      <c r="I65" s="153"/>
      <c r="J65" s="154">
        <f>J815</f>
        <v>0</v>
      </c>
      <c r="K65" s="155"/>
    </row>
    <row r="66" spans="2:12" s="8" customFormat="1" ht="19.899999999999999" customHeight="1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J816</f>
        <v>0</v>
      </c>
      <c r="K66" s="162"/>
    </row>
    <row r="67" spans="2:12" s="8" customFormat="1" ht="19.899999999999999" customHeight="1">
      <c r="B67" s="156"/>
      <c r="C67" s="157"/>
      <c r="D67" s="158" t="s">
        <v>110</v>
      </c>
      <c r="E67" s="159"/>
      <c r="F67" s="159"/>
      <c r="G67" s="159"/>
      <c r="H67" s="159"/>
      <c r="I67" s="160"/>
      <c r="J67" s="161">
        <f>J819</f>
        <v>0</v>
      </c>
      <c r="K67" s="162"/>
    </row>
    <row r="68" spans="2:12" s="8" customFormat="1" ht="19.899999999999999" customHeight="1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J822</f>
        <v>0</v>
      </c>
      <c r="K68" s="16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2"/>
      <c r="J74" s="60"/>
      <c r="K74" s="60"/>
      <c r="L74" s="61"/>
    </row>
    <row r="75" spans="2:12" s="1" customFormat="1" ht="36.950000000000003" customHeight="1">
      <c r="B75" s="41"/>
      <c r="C75" s="62" t="s">
        <v>112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2.5" customHeight="1">
      <c r="B78" s="41"/>
      <c r="C78" s="63"/>
      <c r="D78" s="63"/>
      <c r="E78" s="384" t="str">
        <f>E7</f>
        <v>Oprava fasády Česká Lípa - Richterhof č.p.64</v>
      </c>
      <c r="F78" s="385"/>
      <c r="G78" s="385"/>
      <c r="H78" s="385"/>
      <c r="I78" s="163"/>
      <c r="J78" s="63"/>
      <c r="K78" s="63"/>
      <c r="L78" s="61"/>
    </row>
    <row r="79" spans="2:12" s="1" customFormat="1" ht="14.45" customHeight="1">
      <c r="B79" s="41"/>
      <c r="C79" s="65" t="s">
        <v>93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23.25" customHeight="1">
      <c r="B80" s="41"/>
      <c r="C80" s="63"/>
      <c r="D80" s="63"/>
      <c r="E80" s="352" t="str">
        <f>E9</f>
        <v>02 - SO 02 - Objekt B</v>
      </c>
      <c r="F80" s="386"/>
      <c r="G80" s="386"/>
      <c r="H80" s="386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64" t="str">
        <f>F12</f>
        <v>Česlá Lípa</v>
      </c>
      <c r="G82" s="63"/>
      <c r="H82" s="63"/>
      <c r="I82" s="165" t="s">
        <v>25</v>
      </c>
      <c r="J82" s="73" t="str">
        <f>IF(J12="","",J12)</f>
        <v>17. 4. 2017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5">
      <c r="B84" s="41"/>
      <c r="C84" s="65" t="s">
        <v>27</v>
      </c>
      <c r="D84" s="63"/>
      <c r="E84" s="63"/>
      <c r="F84" s="164" t="str">
        <f>E15</f>
        <v xml:space="preserve"> </v>
      </c>
      <c r="G84" s="63"/>
      <c r="H84" s="63"/>
      <c r="I84" s="165" t="s">
        <v>33</v>
      </c>
      <c r="J84" s="164" t="str">
        <f>E21</f>
        <v xml:space="preserve"> 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64" t="str">
        <f>IF(E18="","",E18)</f>
        <v/>
      </c>
      <c r="G85" s="63"/>
      <c r="H85" s="63"/>
      <c r="I85" s="16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9" customFormat="1" ht="29.25" customHeight="1">
      <c r="B87" s="166"/>
      <c r="C87" s="167" t="s">
        <v>113</v>
      </c>
      <c r="D87" s="168" t="s">
        <v>55</v>
      </c>
      <c r="E87" s="168" t="s">
        <v>51</v>
      </c>
      <c r="F87" s="168" t="s">
        <v>114</v>
      </c>
      <c r="G87" s="168" t="s">
        <v>115</v>
      </c>
      <c r="H87" s="168" t="s">
        <v>116</v>
      </c>
      <c r="I87" s="169" t="s">
        <v>117</v>
      </c>
      <c r="J87" s="168" t="s">
        <v>97</v>
      </c>
      <c r="K87" s="170" t="s">
        <v>118</v>
      </c>
      <c r="L87" s="171"/>
      <c r="M87" s="81" t="s">
        <v>119</v>
      </c>
      <c r="N87" s="82" t="s">
        <v>40</v>
      </c>
      <c r="O87" s="82" t="s">
        <v>120</v>
      </c>
      <c r="P87" s="82" t="s">
        <v>121</v>
      </c>
      <c r="Q87" s="82" t="s">
        <v>122</v>
      </c>
      <c r="R87" s="82" t="s">
        <v>123</v>
      </c>
      <c r="S87" s="82" t="s">
        <v>124</v>
      </c>
      <c r="T87" s="83" t="s">
        <v>125</v>
      </c>
    </row>
    <row r="88" spans="2:65" s="1" customFormat="1" ht="29.25" customHeight="1">
      <c r="B88" s="41"/>
      <c r="C88" s="87" t="s">
        <v>98</v>
      </c>
      <c r="D88" s="63"/>
      <c r="E88" s="63"/>
      <c r="F88" s="63"/>
      <c r="G88" s="63"/>
      <c r="H88" s="63"/>
      <c r="I88" s="163"/>
      <c r="J88" s="172">
        <f>BK88</f>
        <v>0</v>
      </c>
      <c r="K88" s="63"/>
      <c r="L88" s="61"/>
      <c r="M88" s="84"/>
      <c r="N88" s="85"/>
      <c r="O88" s="85"/>
      <c r="P88" s="173">
        <f>P89+P335+P815</f>
        <v>0</v>
      </c>
      <c r="Q88" s="85"/>
      <c r="R88" s="173">
        <f>R89+R335+R815</f>
        <v>3.74751421752</v>
      </c>
      <c r="S88" s="85"/>
      <c r="T88" s="174">
        <f>T89+T335+T815</f>
        <v>3.7369749999999997</v>
      </c>
      <c r="AT88" s="24" t="s">
        <v>69</v>
      </c>
      <c r="AU88" s="24" t="s">
        <v>99</v>
      </c>
      <c r="BK88" s="175">
        <f>BK89+BK335+BK815</f>
        <v>0</v>
      </c>
    </row>
    <row r="89" spans="2:65" s="10" customFormat="1" ht="37.35" customHeight="1">
      <c r="B89" s="176"/>
      <c r="C89" s="177"/>
      <c r="D89" s="178" t="s">
        <v>69</v>
      </c>
      <c r="E89" s="179" t="s">
        <v>126</v>
      </c>
      <c r="F89" s="179" t="s">
        <v>127</v>
      </c>
      <c r="G89" s="177"/>
      <c r="H89" s="177"/>
      <c r="I89" s="180"/>
      <c r="J89" s="181">
        <f>BK89</f>
        <v>0</v>
      </c>
      <c r="K89" s="177"/>
      <c r="L89" s="182"/>
      <c r="M89" s="183"/>
      <c r="N89" s="184"/>
      <c r="O89" s="184"/>
      <c r="P89" s="185">
        <f>P90+P211+P325+P332</f>
        <v>0</v>
      </c>
      <c r="Q89" s="184"/>
      <c r="R89" s="185">
        <f>R90+R211+R325+R332</f>
        <v>3.2280925375199998</v>
      </c>
      <c r="S89" s="184"/>
      <c r="T89" s="186">
        <f>T90+T211+T325+T332</f>
        <v>3.5237229999999999</v>
      </c>
      <c r="AR89" s="187" t="s">
        <v>78</v>
      </c>
      <c r="AT89" s="188" t="s">
        <v>69</v>
      </c>
      <c r="AU89" s="188" t="s">
        <v>70</v>
      </c>
      <c r="AY89" s="187" t="s">
        <v>128</v>
      </c>
      <c r="BK89" s="189">
        <f>BK90+BK211+BK325+BK332</f>
        <v>0</v>
      </c>
    </row>
    <row r="90" spans="2:65" s="10" customFormat="1" ht="19.899999999999999" customHeight="1">
      <c r="B90" s="176"/>
      <c r="C90" s="177"/>
      <c r="D90" s="190" t="s">
        <v>69</v>
      </c>
      <c r="E90" s="191" t="s">
        <v>129</v>
      </c>
      <c r="F90" s="191" t="s">
        <v>130</v>
      </c>
      <c r="G90" s="177"/>
      <c r="H90" s="177"/>
      <c r="I90" s="180"/>
      <c r="J90" s="192">
        <f>BK90</f>
        <v>0</v>
      </c>
      <c r="K90" s="177"/>
      <c r="L90" s="182"/>
      <c r="M90" s="183"/>
      <c r="N90" s="184"/>
      <c r="O90" s="184"/>
      <c r="P90" s="185">
        <f>SUM(P91:P210)</f>
        <v>0</v>
      </c>
      <c r="Q90" s="184"/>
      <c r="R90" s="185">
        <f>SUM(R91:R210)</f>
        <v>3.2280925375199998</v>
      </c>
      <c r="S90" s="184"/>
      <c r="T90" s="186">
        <f>SUM(T91:T210)</f>
        <v>0</v>
      </c>
      <c r="AR90" s="187" t="s">
        <v>78</v>
      </c>
      <c r="AT90" s="188" t="s">
        <v>69</v>
      </c>
      <c r="AU90" s="188" t="s">
        <v>78</v>
      </c>
      <c r="AY90" s="187" t="s">
        <v>128</v>
      </c>
      <c r="BK90" s="189">
        <f>SUM(BK91:BK210)</f>
        <v>0</v>
      </c>
    </row>
    <row r="91" spans="2:65" s="1" customFormat="1" ht="22.5" customHeight="1">
      <c r="B91" s="41"/>
      <c r="C91" s="193" t="s">
        <v>78</v>
      </c>
      <c r="D91" s="193" t="s">
        <v>131</v>
      </c>
      <c r="E91" s="194" t="s">
        <v>132</v>
      </c>
      <c r="F91" s="195" t="s">
        <v>133</v>
      </c>
      <c r="G91" s="196" t="s">
        <v>134</v>
      </c>
      <c r="H91" s="197">
        <v>503.38900000000001</v>
      </c>
      <c r="I91" s="198"/>
      <c r="J91" s="199">
        <f>ROUND(I91*H91,2)</f>
        <v>0</v>
      </c>
      <c r="K91" s="195" t="s">
        <v>135</v>
      </c>
      <c r="L91" s="61"/>
      <c r="M91" s="200" t="s">
        <v>21</v>
      </c>
      <c r="N91" s="201" t="s">
        <v>41</v>
      </c>
      <c r="O91" s="42"/>
      <c r="P91" s="202">
        <f>O91*H91</f>
        <v>0</v>
      </c>
      <c r="Q91" s="202">
        <v>6.3899999999999998E-3</v>
      </c>
      <c r="R91" s="202">
        <f>Q91*H91</f>
        <v>3.2166557099999999</v>
      </c>
      <c r="S91" s="202">
        <v>0</v>
      </c>
      <c r="T91" s="203">
        <f>S91*H91</f>
        <v>0</v>
      </c>
      <c r="AR91" s="24" t="s">
        <v>136</v>
      </c>
      <c r="AT91" s="24" t="s">
        <v>131</v>
      </c>
      <c r="AU91" s="24" t="s">
        <v>80</v>
      </c>
      <c r="AY91" s="24" t="s">
        <v>128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78</v>
      </c>
      <c r="BK91" s="204">
        <f>ROUND(I91*H91,2)</f>
        <v>0</v>
      </c>
      <c r="BL91" s="24" t="s">
        <v>136</v>
      </c>
      <c r="BM91" s="24" t="s">
        <v>333</v>
      </c>
    </row>
    <row r="92" spans="2:65" s="1" customFormat="1" ht="27">
      <c r="B92" s="41"/>
      <c r="C92" s="63"/>
      <c r="D92" s="205" t="s">
        <v>138</v>
      </c>
      <c r="E92" s="63"/>
      <c r="F92" s="206" t="s">
        <v>334</v>
      </c>
      <c r="G92" s="63"/>
      <c r="H92" s="63"/>
      <c r="I92" s="163"/>
      <c r="J92" s="63"/>
      <c r="K92" s="63"/>
      <c r="L92" s="61"/>
      <c r="M92" s="207"/>
      <c r="N92" s="42"/>
      <c r="O92" s="42"/>
      <c r="P92" s="42"/>
      <c r="Q92" s="42"/>
      <c r="R92" s="42"/>
      <c r="S92" s="42"/>
      <c r="T92" s="78"/>
      <c r="AT92" s="24" t="s">
        <v>138</v>
      </c>
      <c r="AU92" s="24" t="s">
        <v>80</v>
      </c>
    </row>
    <row r="93" spans="2:65" s="11" customFormat="1">
      <c r="B93" s="208"/>
      <c r="C93" s="209"/>
      <c r="D93" s="205" t="s">
        <v>140</v>
      </c>
      <c r="E93" s="210" t="s">
        <v>21</v>
      </c>
      <c r="F93" s="211" t="s">
        <v>147</v>
      </c>
      <c r="G93" s="209"/>
      <c r="H93" s="212" t="s">
        <v>21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140</v>
      </c>
      <c r="AU93" s="218" t="s">
        <v>80</v>
      </c>
      <c r="AV93" s="11" t="s">
        <v>78</v>
      </c>
      <c r="AW93" s="11" t="s">
        <v>34</v>
      </c>
      <c r="AX93" s="11" t="s">
        <v>70</v>
      </c>
      <c r="AY93" s="218" t="s">
        <v>128</v>
      </c>
    </row>
    <row r="94" spans="2:65" s="11" customFormat="1">
      <c r="B94" s="208"/>
      <c r="C94" s="209"/>
      <c r="D94" s="205" t="s">
        <v>140</v>
      </c>
      <c r="E94" s="210" t="s">
        <v>21</v>
      </c>
      <c r="F94" s="211" t="s">
        <v>335</v>
      </c>
      <c r="G94" s="209"/>
      <c r="H94" s="212" t="s">
        <v>21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140</v>
      </c>
      <c r="AU94" s="218" t="s">
        <v>80</v>
      </c>
      <c r="AV94" s="11" t="s">
        <v>78</v>
      </c>
      <c r="AW94" s="11" t="s">
        <v>34</v>
      </c>
      <c r="AX94" s="11" t="s">
        <v>70</v>
      </c>
      <c r="AY94" s="218" t="s">
        <v>128</v>
      </c>
    </row>
    <row r="95" spans="2:65" s="12" customFormat="1">
      <c r="B95" s="219"/>
      <c r="C95" s="220"/>
      <c r="D95" s="205" t="s">
        <v>140</v>
      </c>
      <c r="E95" s="221" t="s">
        <v>21</v>
      </c>
      <c r="F95" s="222" t="s">
        <v>336</v>
      </c>
      <c r="G95" s="220"/>
      <c r="H95" s="223">
        <v>108.224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140</v>
      </c>
      <c r="AU95" s="229" t="s">
        <v>80</v>
      </c>
      <c r="AV95" s="12" t="s">
        <v>80</v>
      </c>
      <c r="AW95" s="12" t="s">
        <v>34</v>
      </c>
      <c r="AX95" s="12" t="s">
        <v>70</v>
      </c>
      <c r="AY95" s="229" t="s">
        <v>128</v>
      </c>
    </row>
    <row r="96" spans="2:65" s="11" customFormat="1">
      <c r="B96" s="208"/>
      <c r="C96" s="209"/>
      <c r="D96" s="205" t="s">
        <v>140</v>
      </c>
      <c r="E96" s="210" t="s">
        <v>21</v>
      </c>
      <c r="F96" s="211" t="s">
        <v>337</v>
      </c>
      <c r="G96" s="209"/>
      <c r="H96" s="212" t="s">
        <v>21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140</v>
      </c>
      <c r="AU96" s="218" t="s">
        <v>80</v>
      </c>
      <c r="AV96" s="11" t="s">
        <v>78</v>
      </c>
      <c r="AW96" s="11" t="s">
        <v>34</v>
      </c>
      <c r="AX96" s="11" t="s">
        <v>70</v>
      </c>
      <c r="AY96" s="218" t="s">
        <v>128</v>
      </c>
    </row>
    <row r="97" spans="2:51" s="12" customFormat="1">
      <c r="B97" s="219"/>
      <c r="C97" s="220"/>
      <c r="D97" s="205" t="s">
        <v>140</v>
      </c>
      <c r="E97" s="221" t="s">
        <v>21</v>
      </c>
      <c r="F97" s="222" t="s">
        <v>338</v>
      </c>
      <c r="G97" s="220"/>
      <c r="H97" s="223">
        <v>70.06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140</v>
      </c>
      <c r="AU97" s="229" t="s">
        <v>80</v>
      </c>
      <c r="AV97" s="12" t="s">
        <v>80</v>
      </c>
      <c r="AW97" s="12" t="s">
        <v>34</v>
      </c>
      <c r="AX97" s="12" t="s">
        <v>70</v>
      </c>
      <c r="AY97" s="229" t="s">
        <v>128</v>
      </c>
    </row>
    <row r="98" spans="2:51" s="11" customFormat="1">
      <c r="B98" s="208"/>
      <c r="C98" s="209"/>
      <c r="D98" s="205" t="s">
        <v>140</v>
      </c>
      <c r="E98" s="210" t="s">
        <v>21</v>
      </c>
      <c r="F98" s="211" t="s">
        <v>339</v>
      </c>
      <c r="G98" s="209"/>
      <c r="H98" s="212" t="s">
        <v>21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140</v>
      </c>
      <c r="AU98" s="218" t="s">
        <v>80</v>
      </c>
      <c r="AV98" s="11" t="s">
        <v>78</v>
      </c>
      <c r="AW98" s="11" t="s">
        <v>34</v>
      </c>
      <c r="AX98" s="11" t="s">
        <v>70</v>
      </c>
      <c r="AY98" s="218" t="s">
        <v>128</v>
      </c>
    </row>
    <row r="99" spans="2:51" s="12" customFormat="1">
      <c r="B99" s="219"/>
      <c r="C99" s="220"/>
      <c r="D99" s="205" t="s">
        <v>140</v>
      </c>
      <c r="E99" s="221" t="s">
        <v>21</v>
      </c>
      <c r="F99" s="222" t="s">
        <v>340</v>
      </c>
      <c r="G99" s="220"/>
      <c r="H99" s="223">
        <v>99.66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140</v>
      </c>
      <c r="AU99" s="229" t="s">
        <v>80</v>
      </c>
      <c r="AV99" s="12" t="s">
        <v>80</v>
      </c>
      <c r="AW99" s="12" t="s">
        <v>34</v>
      </c>
      <c r="AX99" s="12" t="s">
        <v>70</v>
      </c>
      <c r="AY99" s="229" t="s">
        <v>128</v>
      </c>
    </row>
    <row r="100" spans="2:51" s="11" customFormat="1">
      <c r="B100" s="208"/>
      <c r="C100" s="209"/>
      <c r="D100" s="205" t="s">
        <v>140</v>
      </c>
      <c r="E100" s="210" t="s">
        <v>21</v>
      </c>
      <c r="F100" s="211" t="s">
        <v>341</v>
      </c>
      <c r="G100" s="209"/>
      <c r="H100" s="212" t="s">
        <v>21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140</v>
      </c>
      <c r="AU100" s="218" t="s">
        <v>80</v>
      </c>
      <c r="AV100" s="11" t="s">
        <v>78</v>
      </c>
      <c r="AW100" s="11" t="s">
        <v>34</v>
      </c>
      <c r="AX100" s="11" t="s">
        <v>70</v>
      </c>
      <c r="AY100" s="218" t="s">
        <v>128</v>
      </c>
    </row>
    <row r="101" spans="2:51" s="11" customFormat="1">
      <c r="B101" s="208"/>
      <c r="C101" s="209"/>
      <c r="D101" s="205" t="s">
        <v>140</v>
      </c>
      <c r="E101" s="210" t="s">
        <v>21</v>
      </c>
      <c r="F101" s="211" t="s">
        <v>339</v>
      </c>
      <c r="G101" s="209"/>
      <c r="H101" s="212" t="s">
        <v>21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140</v>
      </c>
      <c r="AU101" s="218" t="s">
        <v>80</v>
      </c>
      <c r="AV101" s="11" t="s">
        <v>78</v>
      </c>
      <c r="AW101" s="11" t="s">
        <v>34</v>
      </c>
      <c r="AX101" s="11" t="s">
        <v>70</v>
      </c>
      <c r="AY101" s="218" t="s">
        <v>128</v>
      </c>
    </row>
    <row r="102" spans="2:51" s="12" customFormat="1">
      <c r="B102" s="219"/>
      <c r="C102" s="220"/>
      <c r="D102" s="205" t="s">
        <v>140</v>
      </c>
      <c r="E102" s="221" t="s">
        <v>21</v>
      </c>
      <c r="F102" s="222" t="s">
        <v>342</v>
      </c>
      <c r="G102" s="220"/>
      <c r="H102" s="223">
        <v>118.72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140</v>
      </c>
      <c r="AU102" s="229" t="s">
        <v>80</v>
      </c>
      <c r="AV102" s="12" t="s">
        <v>80</v>
      </c>
      <c r="AW102" s="12" t="s">
        <v>34</v>
      </c>
      <c r="AX102" s="12" t="s">
        <v>70</v>
      </c>
      <c r="AY102" s="229" t="s">
        <v>128</v>
      </c>
    </row>
    <row r="103" spans="2:51" s="11" customFormat="1">
      <c r="B103" s="208"/>
      <c r="C103" s="209"/>
      <c r="D103" s="205" t="s">
        <v>140</v>
      </c>
      <c r="E103" s="210" t="s">
        <v>21</v>
      </c>
      <c r="F103" s="211" t="s">
        <v>343</v>
      </c>
      <c r="G103" s="209"/>
      <c r="H103" s="212" t="s">
        <v>21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140</v>
      </c>
      <c r="AU103" s="218" t="s">
        <v>80</v>
      </c>
      <c r="AV103" s="11" t="s">
        <v>78</v>
      </c>
      <c r="AW103" s="11" t="s">
        <v>34</v>
      </c>
      <c r="AX103" s="11" t="s">
        <v>70</v>
      </c>
      <c r="AY103" s="218" t="s">
        <v>128</v>
      </c>
    </row>
    <row r="104" spans="2:51" s="11" customFormat="1">
      <c r="B104" s="208"/>
      <c r="C104" s="209"/>
      <c r="D104" s="205" t="s">
        <v>140</v>
      </c>
      <c r="E104" s="210" t="s">
        <v>21</v>
      </c>
      <c r="F104" s="211" t="s">
        <v>335</v>
      </c>
      <c r="G104" s="209"/>
      <c r="H104" s="212" t="s">
        <v>21</v>
      </c>
      <c r="I104" s="213"/>
      <c r="J104" s="209"/>
      <c r="K104" s="209"/>
      <c r="L104" s="214"/>
      <c r="M104" s="215"/>
      <c r="N104" s="216"/>
      <c r="O104" s="216"/>
      <c r="P104" s="216"/>
      <c r="Q104" s="216"/>
      <c r="R104" s="216"/>
      <c r="S104" s="216"/>
      <c r="T104" s="217"/>
      <c r="AT104" s="218" t="s">
        <v>140</v>
      </c>
      <c r="AU104" s="218" t="s">
        <v>80</v>
      </c>
      <c r="AV104" s="11" t="s">
        <v>78</v>
      </c>
      <c r="AW104" s="11" t="s">
        <v>34</v>
      </c>
      <c r="AX104" s="11" t="s">
        <v>70</v>
      </c>
      <c r="AY104" s="218" t="s">
        <v>128</v>
      </c>
    </row>
    <row r="105" spans="2:51" s="12" customFormat="1">
      <c r="B105" s="219"/>
      <c r="C105" s="220"/>
      <c r="D105" s="205" t="s">
        <v>140</v>
      </c>
      <c r="E105" s="221" t="s">
        <v>21</v>
      </c>
      <c r="F105" s="222" t="s">
        <v>344</v>
      </c>
      <c r="G105" s="220"/>
      <c r="H105" s="223">
        <v>67.048000000000002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140</v>
      </c>
      <c r="AU105" s="229" t="s">
        <v>80</v>
      </c>
      <c r="AV105" s="12" t="s">
        <v>80</v>
      </c>
      <c r="AW105" s="12" t="s">
        <v>34</v>
      </c>
      <c r="AX105" s="12" t="s">
        <v>70</v>
      </c>
      <c r="AY105" s="229" t="s">
        <v>128</v>
      </c>
    </row>
    <row r="106" spans="2:51" s="11" customFormat="1">
      <c r="B106" s="208"/>
      <c r="C106" s="209"/>
      <c r="D106" s="205" t="s">
        <v>140</v>
      </c>
      <c r="E106" s="210" t="s">
        <v>21</v>
      </c>
      <c r="F106" s="211" t="s">
        <v>337</v>
      </c>
      <c r="G106" s="209"/>
      <c r="H106" s="212" t="s">
        <v>21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140</v>
      </c>
      <c r="AU106" s="218" t="s">
        <v>80</v>
      </c>
      <c r="AV106" s="11" t="s">
        <v>78</v>
      </c>
      <c r="AW106" s="11" t="s">
        <v>34</v>
      </c>
      <c r="AX106" s="11" t="s">
        <v>70</v>
      </c>
      <c r="AY106" s="218" t="s">
        <v>128</v>
      </c>
    </row>
    <row r="107" spans="2:51" s="12" customFormat="1">
      <c r="B107" s="219"/>
      <c r="C107" s="220"/>
      <c r="D107" s="205" t="s">
        <v>140</v>
      </c>
      <c r="E107" s="221" t="s">
        <v>21</v>
      </c>
      <c r="F107" s="222" t="s">
        <v>345</v>
      </c>
      <c r="G107" s="220"/>
      <c r="H107" s="223">
        <v>60.654000000000003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140</v>
      </c>
      <c r="AU107" s="229" t="s">
        <v>80</v>
      </c>
      <c r="AV107" s="12" t="s">
        <v>80</v>
      </c>
      <c r="AW107" s="12" t="s">
        <v>34</v>
      </c>
      <c r="AX107" s="12" t="s">
        <v>70</v>
      </c>
      <c r="AY107" s="229" t="s">
        <v>128</v>
      </c>
    </row>
    <row r="108" spans="2:51" s="13" customFormat="1">
      <c r="B108" s="230"/>
      <c r="C108" s="231"/>
      <c r="D108" s="205" t="s">
        <v>140</v>
      </c>
      <c r="E108" s="232" t="s">
        <v>21</v>
      </c>
      <c r="F108" s="233" t="s">
        <v>159</v>
      </c>
      <c r="G108" s="231"/>
      <c r="H108" s="234">
        <v>524.36599999999999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140</v>
      </c>
      <c r="AU108" s="240" t="s">
        <v>80</v>
      </c>
      <c r="AV108" s="13" t="s">
        <v>160</v>
      </c>
      <c r="AW108" s="13" t="s">
        <v>34</v>
      </c>
      <c r="AX108" s="13" t="s">
        <v>70</v>
      </c>
      <c r="AY108" s="240" t="s">
        <v>128</v>
      </c>
    </row>
    <row r="109" spans="2:51" s="12" customFormat="1">
      <c r="B109" s="219"/>
      <c r="C109" s="220"/>
      <c r="D109" s="205" t="s">
        <v>140</v>
      </c>
      <c r="E109" s="221" t="s">
        <v>21</v>
      </c>
      <c r="F109" s="222" t="s">
        <v>21</v>
      </c>
      <c r="G109" s="220"/>
      <c r="H109" s="223">
        <v>0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140</v>
      </c>
      <c r="AU109" s="229" t="s">
        <v>80</v>
      </c>
      <c r="AV109" s="12" t="s">
        <v>80</v>
      </c>
      <c r="AW109" s="12" t="s">
        <v>34</v>
      </c>
      <c r="AX109" s="12" t="s">
        <v>70</v>
      </c>
      <c r="AY109" s="229" t="s">
        <v>128</v>
      </c>
    </row>
    <row r="110" spans="2:51" s="11" customFormat="1">
      <c r="B110" s="208"/>
      <c r="C110" s="209"/>
      <c r="D110" s="205" t="s">
        <v>140</v>
      </c>
      <c r="E110" s="210" t="s">
        <v>21</v>
      </c>
      <c r="F110" s="211" t="s">
        <v>346</v>
      </c>
      <c r="G110" s="209"/>
      <c r="H110" s="212" t="s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140</v>
      </c>
      <c r="AU110" s="218" t="s">
        <v>80</v>
      </c>
      <c r="AV110" s="11" t="s">
        <v>78</v>
      </c>
      <c r="AW110" s="11" t="s">
        <v>34</v>
      </c>
      <c r="AX110" s="11" t="s">
        <v>70</v>
      </c>
      <c r="AY110" s="218" t="s">
        <v>128</v>
      </c>
    </row>
    <row r="111" spans="2:51" s="11" customFormat="1">
      <c r="B111" s="208"/>
      <c r="C111" s="209"/>
      <c r="D111" s="205" t="s">
        <v>140</v>
      </c>
      <c r="E111" s="210" t="s">
        <v>21</v>
      </c>
      <c r="F111" s="211" t="s">
        <v>147</v>
      </c>
      <c r="G111" s="209"/>
      <c r="H111" s="212" t="s">
        <v>21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140</v>
      </c>
      <c r="AU111" s="218" t="s">
        <v>80</v>
      </c>
      <c r="AV111" s="11" t="s">
        <v>78</v>
      </c>
      <c r="AW111" s="11" t="s">
        <v>34</v>
      </c>
      <c r="AX111" s="11" t="s">
        <v>70</v>
      </c>
      <c r="AY111" s="218" t="s">
        <v>128</v>
      </c>
    </row>
    <row r="112" spans="2:51" s="11" customFormat="1">
      <c r="B112" s="208"/>
      <c r="C112" s="209"/>
      <c r="D112" s="205" t="s">
        <v>140</v>
      </c>
      <c r="E112" s="210" t="s">
        <v>21</v>
      </c>
      <c r="F112" s="211" t="s">
        <v>335</v>
      </c>
      <c r="G112" s="209"/>
      <c r="H112" s="212" t="s">
        <v>21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140</v>
      </c>
      <c r="AU112" s="218" t="s">
        <v>80</v>
      </c>
      <c r="AV112" s="11" t="s">
        <v>78</v>
      </c>
      <c r="AW112" s="11" t="s">
        <v>34</v>
      </c>
      <c r="AX112" s="11" t="s">
        <v>70</v>
      </c>
      <c r="AY112" s="218" t="s">
        <v>128</v>
      </c>
    </row>
    <row r="113" spans="2:51" s="12" customFormat="1">
      <c r="B113" s="219"/>
      <c r="C113" s="220"/>
      <c r="D113" s="205" t="s">
        <v>140</v>
      </c>
      <c r="E113" s="221" t="s">
        <v>21</v>
      </c>
      <c r="F113" s="222" t="s">
        <v>347</v>
      </c>
      <c r="G113" s="220"/>
      <c r="H113" s="223">
        <v>-5.7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140</v>
      </c>
      <c r="AU113" s="229" t="s">
        <v>80</v>
      </c>
      <c r="AV113" s="12" t="s">
        <v>80</v>
      </c>
      <c r="AW113" s="12" t="s">
        <v>34</v>
      </c>
      <c r="AX113" s="12" t="s">
        <v>70</v>
      </c>
      <c r="AY113" s="229" t="s">
        <v>128</v>
      </c>
    </row>
    <row r="114" spans="2:51" s="12" customFormat="1">
      <c r="B114" s="219"/>
      <c r="C114" s="220"/>
      <c r="D114" s="205" t="s">
        <v>140</v>
      </c>
      <c r="E114" s="221" t="s">
        <v>21</v>
      </c>
      <c r="F114" s="222" t="s">
        <v>348</v>
      </c>
      <c r="G114" s="220"/>
      <c r="H114" s="223">
        <v>-3.75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140</v>
      </c>
      <c r="AU114" s="229" t="s">
        <v>80</v>
      </c>
      <c r="AV114" s="12" t="s">
        <v>80</v>
      </c>
      <c r="AW114" s="12" t="s">
        <v>34</v>
      </c>
      <c r="AX114" s="12" t="s">
        <v>70</v>
      </c>
      <c r="AY114" s="229" t="s">
        <v>128</v>
      </c>
    </row>
    <row r="115" spans="2:51" s="12" customFormat="1">
      <c r="B115" s="219"/>
      <c r="C115" s="220"/>
      <c r="D115" s="205" t="s">
        <v>140</v>
      </c>
      <c r="E115" s="221" t="s">
        <v>21</v>
      </c>
      <c r="F115" s="222" t="s">
        <v>349</v>
      </c>
      <c r="G115" s="220"/>
      <c r="H115" s="223">
        <v>-10</v>
      </c>
      <c r="I115" s="224"/>
      <c r="J115" s="220"/>
      <c r="K115" s="220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140</v>
      </c>
      <c r="AU115" s="229" t="s">
        <v>80</v>
      </c>
      <c r="AV115" s="12" t="s">
        <v>80</v>
      </c>
      <c r="AW115" s="12" t="s">
        <v>34</v>
      </c>
      <c r="AX115" s="12" t="s">
        <v>70</v>
      </c>
      <c r="AY115" s="229" t="s">
        <v>128</v>
      </c>
    </row>
    <row r="116" spans="2:51" s="11" customFormat="1">
      <c r="B116" s="208"/>
      <c r="C116" s="209"/>
      <c r="D116" s="205" t="s">
        <v>140</v>
      </c>
      <c r="E116" s="210" t="s">
        <v>21</v>
      </c>
      <c r="F116" s="211" t="s">
        <v>337</v>
      </c>
      <c r="G116" s="209"/>
      <c r="H116" s="212" t="s">
        <v>21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140</v>
      </c>
      <c r="AU116" s="218" t="s">
        <v>80</v>
      </c>
      <c r="AV116" s="11" t="s">
        <v>78</v>
      </c>
      <c r="AW116" s="11" t="s">
        <v>34</v>
      </c>
      <c r="AX116" s="11" t="s">
        <v>70</v>
      </c>
      <c r="AY116" s="218" t="s">
        <v>128</v>
      </c>
    </row>
    <row r="117" spans="2:51" s="12" customFormat="1">
      <c r="B117" s="219"/>
      <c r="C117" s="220"/>
      <c r="D117" s="205" t="s">
        <v>140</v>
      </c>
      <c r="E117" s="221" t="s">
        <v>21</v>
      </c>
      <c r="F117" s="222" t="s">
        <v>350</v>
      </c>
      <c r="G117" s="220"/>
      <c r="H117" s="223">
        <v>-1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140</v>
      </c>
      <c r="AU117" s="229" t="s">
        <v>80</v>
      </c>
      <c r="AV117" s="12" t="s">
        <v>80</v>
      </c>
      <c r="AW117" s="12" t="s">
        <v>34</v>
      </c>
      <c r="AX117" s="12" t="s">
        <v>70</v>
      </c>
      <c r="AY117" s="229" t="s">
        <v>128</v>
      </c>
    </row>
    <row r="118" spans="2:51" s="12" customFormat="1">
      <c r="B118" s="219"/>
      <c r="C118" s="220"/>
      <c r="D118" s="205" t="s">
        <v>140</v>
      </c>
      <c r="E118" s="221" t="s">
        <v>21</v>
      </c>
      <c r="F118" s="222" t="s">
        <v>351</v>
      </c>
      <c r="G118" s="220"/>
      <c r="H118" s="223">
        <v>-1.35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140</v>
      </c>
      <c r="AU118" s="229" t="s">
        <v>80</v>
      </c>
      <c r="AV118" s="12" t="s">
        <v>80</v>
      </c>
      <c r="AW118" s="12" t="s">
        <v>34</v>
      </c>
      <c r="AX118" s="12" t="s">
        <v>70</v>
      </c>
      <c r="AY118" s="229" t="s">
        <v>128</v>
      </c>
    </row>
    <row r="119" spans="2:51" s="12" customFormat="1">
      <c r="B119" s="219"/>
      <c r="C119" s="220"/>
      <c r="D119" s="205" t="s">
        <v>140</v>
      </c>
      <c r="E119" s="221" t="s">
        <v>21</v>
      </c>
      <c r="F119" s="222" t="s">
        <v>352</v>
      </c>
      <c r="G119" s="220"/>
      <c r="H119" s="223">
        <v>-6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140</v>
      </c>
      <c r="AU119" s="229" t="s">
        <v>80</v>
      </c>
      <c r="AV119" s="12" t="s">
        <v>80</v>
      </c>
      <c r="AW119" s="12" t="s">
        <v>34</v>
      </c>
      <c r="AX119" s="12" t="s">
        <v>70</v>
      </c>
      <c r="AY119" s="229" t="s">
        <v>128</v>
      </c>
    </row>
    <row r="120" spans="2:51" s="11" customFormat="1">
      <c r="B120" s="208"/>
      <c r="C120" s="209"/>
      <c r="D120" s="205" t="s">
        <v>140</v>
      </c>
      <c r="E120" s="210" t="s">
        <v>21</v>
      </c>
      <c r="F120" s="211" t="s">
        <v>339</v>
      </c>
      <c r="G120" s="209"/>
      <c r="H120" s="212" t="s">
        <v>21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140</v>
      </c>
      <c r="AU120" s="218" t="s">
        <v>80</v>
      </c>
      <c r="AV120" s="11" t="s">
        <v>78</v>
      </c>
      <c r="AW120" s="11" t="s">
        <v>34</v>
      </c>
      <c r="AX120" s="11" t="s">
        <v>70</v>
      </c>
      <c r="AY120" s="218" t="s">
        <v>128</v>
      </c>
    </row>
    <row r="121" spans="2:51" s="12" customFormat="1">
      <c r="B121" s="219"/>
      <c r="C121" s="220"/>
      <c r="D121" s="205" t="s">
        <v>140</v>
      </c>
      <c r="E121" s="221" t="s">
        <v>21</v>
      </c>
      <c r="F121" s="222" t="s">
        <v>353</v>
      </c>
      <c r="G121" s="220"/>
      <c r="H121" s="223">
        <v>-2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140</v>
      </c>
      <c r="AU121" s="229" t="s">
        <v>80</v>
      </c>
      <c r="AV121" s="12" t="s">
        <v>80</v>
      </c>
      <c r="AW121" s="12" t="s">
        <v>34</v>
      </c>
      <c r="AX121" s="12" t="s">
        <v>70</v>
      </c>
      <c r="AY121" s="229" t="s">
        <v>128</v>
      </c>
    </row>
    <row r="122" spans="2:51" s="12" customFormat="1">
      <c r="B122" s="219"/>
      <c r="C122" s="220"/>
      <c r="D122" s="205" t="s">
        <v>140</v>
      </c>
      <c r="E122" s="221" t="s">
        <v>21</v>
      </c>
      <c r="F122" s="222" t="s">
        <v>354</v>
      </c>
      <c r="G122" s="220"/>
      <c r="H122" s="223">
        <v>-3.8</v>
      </c>
      <c r="I122" s="224"/>
      <c r="J122" s="220"/>
      <c r="K122" s="220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140</v>
      </c>
      <c r="AU122" s="229" t="s">
        <v>80</v>
      </c>
      <c r="AV122" s="12" t="s">
        <v>80</v>
      </c>
      <c r="AW122" s="12" t="s">
        <v>34</v>
      </c>
      <c r="AX122" s="12" t="s">
        <v>70</v>
      </c>
      <c r="AY122" s="229" t="s">
        <v>128</v>
      </c>
    </row>
    <row r="123" spans="2:51" s="11" customFormat="1">
      <c r="B123" s="208"/>
      <c r="C123" s="209"/>
      <c r="D123" s="205" t="s">
        <v>140</v>
      </c>
      <c r="E123" s="210" t="s">
        <v>21</v>
      </c>
      <c r="F123" s="211" t="s">
        <v>341</v>
      </c>
      <c r="G123" s="209"/>
      <c r="H123" s="212" t="s">
        <v>21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140</v>
      </c>
      <c r="AU123" s="218" t="s">
        <v>80</v>
      </c>
      <c r="AV123" s="11" t="s">
        <v>78</v>
      </c>
      <c r="AW123" s="11" t="s">
        <v>34</v>
      </c>
      <c r="AX123" s="11" t="s">
        <v>70</v>
      </c>
      <c r="AY123" s="218" t="s">
        <v>128</v>
      </c>
    </row>
    <row r="124" spans="2:51" s="11" customFormat="1">
      <c r="B124" s="208"/>
      <c r="C124" s="209"/>
      <c r="D124" s="205" t="s">
        <v>140</v>
      </c>
      <c r="E124" s="210" t="s">
        <v>21</v>
      </c>
      <c r="F124" s="211" t="s">
        <v>339</v>
      </c>
      <c r="G124" s="209"/>
      <c r="H124" s="212" t="s">
        <v>21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140</v>
      </c>
      <c r="AU124" s="218" t="s">
        <v>80</v>
      </c>
      <c r="AV124" s="11" t="s">
        <v>78</v>
      </c>
      <c r="AW124" s="11" t="s">
        <v>34</v>
      </c>
      <c r="AX124" s="11" t="s">
        <v>70</v>
      </c>
      <c r="AY124" s="218" t="s">
        <v>128</v>
      </c>
    </row>
    <row r="125" spans="2:51" s="12" customFormat="1">
      <c r="B125" s="219"/>
      <c r="C125" s="220"/>
      <c r="D125" s="205" t="s">
        <v>140</v>
      </c>
      <c r="E125" s="221" t="s">
        <v>21</v>
      </c>
      <c r="F125" s="222" t="s">
        <v>352</v>
      </c>
      <c r="G125" s="220"/>
      <c r="H125" s="223">
        <v>-6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140</v>
      </c>
      <c r="AU125" s="229" t="s">
        <v>80</v>
      </c>
      <c r="AV125" s="12" t="s">
        <v>80</v>
      </c>
      <c r="AW125" s="12" t="s">
        <v>34</v>
      </c>
      <c r="AX125" s="12" t="s">
        <v>70</v>
      </c>
      <c r="AY125" s="229" t="s">
        <v>128</v>
      </c>
    </row>
    <row r="126" spans="2:51" s="12" customFormat="1">
      <c r="B126" s="219"/>
      <c r="C126" s="220"/>
      <c r="D126" s="205" t="s">
        <v>140</v>
      </c>
      <c r="E126" s="221" t="s">
        <v>21</v>
      </c>
      <c r="F126" s="222" t="s">
        <v>355</v>
      </c>
      <c r="G126" s="220"/>
      <c r="H126" s="223">
        <v>-1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140</v>
      </c>
      <c r="AU126" s="229" t="s">
        <v>80</v>
      </c>
      <c r="AV126" s="12" t="s">
        <v>80</v>
      </c>
      <c r="AW126" s="12" t="s">
        <v>34</v>
      </c>
      <c r="AX126" s="12" t="s">
        <v>70</v>
      </c>
      <c r="AY126" s="229" t="s">
        <v>128</v>
      </c>
    </row>
    <row r="127" spans="2:51" s="12" customFormat="1">
      <c r="B127" s="219"/>
      <c r="C127" s="220"/>
      <c r="D127" s="205" t="s">
        <v>140</v>
      </c>
      <c r="E127" s="221" t="s">
        <v>21</v>
      </c>
      <c r="F127" s="222" t="s">
        <v>356</v>
      </c>
      <c r="G127" s="220"/>
      <c r="H127" s="223">
        <v>-7.05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140</v>
      </c>
      <c r="AU127" s="229" t="s">
        <v>80</v>
      </c>
      <c r="AV127" s="12" t="s">
        <v>80</v>
      </c>
      <c r="AW127" s="12" t="s">
        <v>34</v>
      </c>
      <c r="AX127" s="12" t="s">
        <v>70</v>
      </c>
      <c r="AY127" s="229" t="s">
        <v>128</v>
      </c>
    </row>
    <row r="128" spans="2:51" s="12" customFormat="1">
      <c r="B128" s="219"/>
      <c r="C128" s="220"/>
      <c r="D128" s="205" t="s">
        <v>140</v>
      </c>
      <c r="E128" s="221" t="s">
        <v>21</v>
      </c>
      <c r="F128" s="222" t="s">
        <v>357</v>
      </c>
      <c r="G128" s="220"/>
      <c r="H128" s="223">
        <v>-13.3</v>
      </c>
      <c r="I128" s="224"/>
      <c r="J128" s="220"/>
      <c r="K128" s="220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140</v>
      </c>
      <c r="AU128" s="229" t="s">
        <v>80</v>
      </c>
      <c r="AV128" s="12" t="s">
        <v>80</v>
      </c>
      <c r="AW128" s="12" t="s">
        <v>34</v>
      </c>
      <c r="AX128" s="12" t="s">
        <v>70</v>
      </c>
      <c r="AY128" s="229" t="s">
        <v>128</v>
      </c>
    </row>
    <row r="129" spans="2:51" s="11" customFormat="1">
      <c r="B129" s="208"/>
      <c r="C129" s="209"/>
      <c r="D129" s="205" t="s">
        <v>140</v>
      </c>
      <c r="E129" s="210" t="s">
        <v>21</v>
      </c>
      <c r="F129" s="211" t="s">
        <v>343</v>
      </c>
      <c r="G129" s="209"/>
      <c r="H129" s="212" t="s">
        <v>21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140</v>
      </c>
      <c r="AU129" s="218" t="s">
        <v>80</v>
      </c>
      <c r="AV129" s="11" t="s">
        <v>78</v>
      </c>
      <c r="AW129" s="11" t="s">
        <v>34</v>
      </c>
      <c r="AX129" s="11" t="s">
        <v>70</v>
      </c>
      <c r="AY129" s="218" t="s">
        <v>128</v>
      </c>
    </row>
    <row r="130" spans="2:51" s="11" customFormat="1">
      <c r="B130" s="208"/>
      <c r="C130" s="209"/>
      <c r="D130" s="205" t="s">
        <v>140</v>
      </c>
      <c r="E130" s="210" t="s">
        <v>21</v>
      </c>
      <c r="F130" s="211" t="s">
        <v>335</v>
      </c>
      <c r="G130" s="209"/>
      <c r="H130" s="212" t="s">
        <v>21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140</v>
      </c>
      <c r="AU130" s="218" t="s">
        <v>80</v>
      </c>
      <c r="AV130" s="11" t="s">
        <v>78</v>
      </c>
      <c r="AW130" s="11" t="s">
        <v>34</v>
      </c>
      <c r="AX130" s="11" t="s">
        <v>70</v>
      </c>
      <c r="AY130" s="218" t="s">
        <v>128</v>
      </c>
    </row>
    <row r="131" spans="2:51" s="12" customFormat="1">
      <c r="B131" s="219"/>
      <c r="C131" s="220"/>
      <c r="D131" s="205" t="s">
        <v>140</v>
      </c>
      <c r="E131" s="221" t="s">
        <v>21</v>
      </c>
      <c r="F131" s="222" t="s">
        <v>358</v>
      </c>
      <c r="G131" s="220"/>
      <c r="H131" s="223">
        <v>-6.75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140</v>
      </c>
      <c r="AU131" s="229" t="s">
        <v>80</v>
      </c>
      <c r="AV131" s="12" t="s">
        <v>80</v>
      </c>
      <c r="AW131" s="12" t="s">
        <v>34</v>
      </c>
      <c r="AX131" s="12" t="s">
        <v>70</v>
      </c>
      <c r="AY131" s="229" t="s">
        <v>128</v>
      </c>
    </row>
    <row r="132" spans="2:51" s="12" customFormat="1">
      <c r="B132" s="219"/>
      <c r="C132" s="220"/>
      <c r="D132" s="205" t="s">
        <v>140</v>
      </c>
      <c r="E132" s="221" t="s">
        <v>21</v>
      </c>
      <c r="F132" s="222" t="s">
        <v>359</v>
      </c>
      <c r="G132" s="220"/>
      <c r="H132" s="223">
        <v>-2.52</v>
      </c>
      <c r="I132" s="224"/>
      <c r="J132" s="220"/>
      <c r="K132" s="220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140</v>
      </c>
      <c r="AU132" s="229" t="s">
        <v>80</v>
      </c>
      <c r="AV132" s="12" t="s">
        <v>80</v>
      </c>
      <c r="AW132" s="12" t="s">
        <v>34</v>
      </c>
      <c r="AX132" s="12" t="s">
        <v>70</v>
      </c>
      <c r="AY132" s="229" t="s">
        <v>128</v>
      </c>
    </row>
    <row r="133" spans="2:51" s="12" customFormat="1">
      <c r="B133" s="219"/>
      <c r="C133" s="220"/>
      <c r="D133" s="205" t="s">
        <v>140</v>
      </c>
      <c r="E133" s="221" t="s">
        <v>21</v>
      </c>
      <c r="F133" s="222" t="s">
        <v>360</v>
      </c>
      <c r="G133" s="220"/>
      <c r="H133" s="223">
        <v>-4.32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140</v>
      </c>
      <c r="AU133" s="229" t="s">
        <v>80</v>
      </c>
      <c r="AV133" s="12" t="s">
        <v>80</v>
      </c>
      <c r="AW133" s="12" t="s">
        <v>34</v>
      </c>
      <c r="AX133" s="12" t="s">
        <v>70</v>
      </c>
      <c r="AY133" s="229" t="s">
        <v>128</v>
      </c>
    </row>
    <row r="134" spans="2:51" s="11" customFormat="1">
      <c r="B134" s="208"/>
      <c r="C134" s="209"/>
      <c r="D134" s="205" t="s">
        <v>140</v>
      </c>
      <c r="E134" s="210" t="s">
        <v>21</v>
      </c>
      <c r="F134" s="211" t="s">
        <v>337</v>
      </c>
      <c r="G134" s="209"/>
      <c r="H134" s="212" t="s">
        <v>21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140</v>
      </c>
      <c r="AU134" s="218" t="s">
        <v>80</v>
      </c>
      <c r="AV134" s="11" t="s">
        <v>78</v>
      </c>
      <c r="AW134" s="11" t="s">
        <v>34</v>
      </c>
      <c r="AX134" s="11" t="s">
        <v>70</v>
      </c>
      <c r="AY134" s="218" t="s">
        <v>128</v>
      </c>
    </row>
    <row r="135" spans="2:51" s="12" customFormat="1">
      <c r="B135" s="219"/>
      <c r="C135" s="220"/>
      <c r="D135" s="205" t="s">
        <v>140</v>
      </c>
      <c r="E135" s="221" t="s">
        <v>21</v>
      </c>
      <c r="F135" s="222" t="s">
        <v>361</v>
      </c>
      <c r="G135" s="220"/>
      <c r="H135" s="223">
        <v>-3.8250000000000002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140</v>
      </c>
      <c r="AU135" s="229" t="s">
        <v>80</v>
      </c>
      <c r="AV135" s="12" t="s">
        <v>80</v>
      </c>
      <c r="AW135" s="12" t="s">
        <v>34</v>
      </c>
      <c r="AX135" s="12" t="s">
        <v>70</v>
      </c>
      <c r="AY135" s="229" t="s">
        <v>128</v>
      </c>
    </row>
    <row r="136" spans="2:51" s="12" customFormat="1">
      <c r="B136" s="219"/>
      <c r="C136" s="220"/>
      <c r="D136" s="205" t="s">
        <v>140</v>
      </c>
      <c r="E136" s="221" t="s">
        <v>21</v>
      </c>
      <c r="F136" s="222" t="s">
        <v>362</v>
      </c>
      <c r="G136" s="220"/>
      <c r="H136" s="223">
        <v>-2.3220000000000001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140</v>
      </c>
      <c r="AU136" s="229" t="s">
        <v>80</v>
      </c>
      <c r="AV136" s="12" t="s">
        <v>80</v>
      </c>
      <c r="AW136" s="12" t="s">
        <v>34</v>
      </c>
      <c r="AX136" s="12" t="s">
        <v>70</v>
      </c>
      <c r="AY136" s="229" t="s">
        <v>128</v>
      </c>
    </row>
    <row r="137" spans="2:51" s="12" customFormat="1">
      <c r="B137" s="219"/>
      <c r="C137" s="220"/>
      <c r="D137" s="205" t="s">
        <v>140</v>
      </c>
      <c r="E137" s="221" t="s">
        <v>21</v>
      </c>
      <c r="F137" s="222" t="s">
        <v>363</v>
      </c>
      <c r="G137" s="220"/>
      <c r="H137" s="223">
        <v>-2.5369999999999999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140</v>
      </c>
      <c r="AU137" s="229" t="s">
        <v>80</v>
      </c>
      <c r="AV137" s="12" t="s">
        <v>80</v>
      </c>
      <c r="AW137" s="12" t="s">
        <v>34</v>
      </c>
      <c r="AX137" s="12" t="s">
        <v>70</v>
      </c>
      <c r="AY137" s="229" t="s">
        <v>128</v>
      </c>
    </row>
    <row r="138" spans="2:51" s="12" customFormat="1">
      <c r="B138" s="219"/>
      <c r="C138" s="220"/>
      <c r="D138" s="205" t="s">
        <v>140</v>
      </c>
      <c r="E138" s="221" t="s">
        <v>21</v>
      </c>
      <c r="F138" s="222" t="s">
        <v>364</v>
      </c>
      <c r="G138" s="220"/>
      <c r="H138" s="223">
        <v>-7.2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140</v>
      </c>
      <c r="AU138" s="229" t="s">
        <v>80</v>
      </c>
      <c r="AV138" s="12" t="s">
        <v>80</v>
      </c>
      <c r="AW138" s="12" t="s">
        <v>34</v>
      </c>
      <c r="AX138" s="12" t="s">
        <v>70</v>
      </c>
      <c r="AY138" s="229" t="s">
        <v>128</v>
      </c>
    </row>
    <row r="139" spans="2:51" s="13" customFormat="1">
      <c r="B139" s="230"/>
      <c r="C139" s="231"/>
      <c r="D139" s="205" t="s">
        <v>140</v>
      </c>
      <c r="E139" s="232" t="s">
        <v>21</v>
      </c>
      <c r="F139" s="233" t="s">
        <v>159</v>
      </c>
      <c r="G139" s="231"/>
      <c r="H139" s="234">
        <v>-90.424000000000007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140</v>
      </c>
      <c r="AU139" s="240" t="s">
        <v>80</v>
      </c>
      <c r="AV139" s="13" t="s">
        <v>160</v>
      </c>
      <c r="AW139" s="13" t="s">
        <v>34</v>
      </c>
      <c r="AX139" s="13" t="s">
        <v>70</v>
      </c>
      <c r="AY139" s="240" t="s">
        <v>128</v>
      </c>
    </row>
    <row r="140" spans="2:51" s="12" customFormat="1">
      <c r="B140" s="219"/>
      <c r="C140" s="220"/>
      <c r="D140" s="205" t="s">
        <v>140</v>
      </c>
      <c r="E140" s="221" t="s">
        <v>21</v>
      </c>
      <c r="F140" s="222" t="s">
        <v>21</v>
      </c>
      <c r="G140" s="220"/>
      <c r="H140" s="223">
        <v>0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140</v>
      </c>
      <c r="AU140" s="229" t="s">
        <v>80</v>
      </c>
      <c r="AV140" s="12" t="s">
        <v>80</v>
      </c>
      <c r="AW140" s="12" t="s">
        <v>34</v>
      </c>
      <c r="AX140" s="12" t="s">
        <v>70</v>
      </c>
      <c r="AY140" s="229" t="s">
        <v>128</v>
      </c>
    </row>
    <row r="141" spans="2:51" s="11" customFormat="1">
      <c r="B141" s="208"/>
      <c r="C141" s="209"/>
      <c r="D141" s="205" t="s">
        <v>140</v>
      </c>
      <c r="E141" s="210" t="s">
        <v>21</v>
      </c>
      <c r="F141" s="211" t="s">
        <v>365</v>
      </c>
      <c r="G141" s="209"/>
      <c r="H141" s="212" t="s">
        <v>21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140</v>
      </c>
      <c r="AU141" s="218" t="s">
        <v>80</v>
      </c>
      <c r="AV141" s="11" t="s">
        <v>78</v>
      </c>
      <c r="AW141" s="11" t="s">
        <v>34</v>
      </c>
      <c r="AX141" s="11" t="s">
        <v>70</v>
      </c>
      <c r="AY141" s="218" t="s">
        <v>128</v>
      </c>
    </row>
    <row r="142" spans="2:51" s="11" customFormat="1">
      <c r="B142" s="208"/>
      <c r="C142" s="209"/>
      <c r="D142" s="205" t="s">
        <v>140</v>
      </c>
      <c r="E142" s="210" t="s">
        <v>21</v>
      </c>
      <c r="F142" s="211" t="s">
        <v>147</v>
      </c>
      <c r="G142" s="209"/>
      <c r="H142" s="212" t="s">
        <v>21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140</v>
      </c>
      <c r="AU142" s="218" t="s">
        <v>80</v>
      </c>
      <c r="AV142" s="11" t="s">
        <v>78</v>
      </c>
      <c r="AW142" s="11" t="s">
        <v>34</v>
      </c>
      <c r="AX142" s="11" t="s">
        <v>70</v>
      </c>
      <c r="AY142" s="218" t="s">
        <v>128</v>
      </c>
    </row>
    <row r="143" spans="2:51" s="11" customFormat="1">
      <c r="B143" s="208"/>
      <c r="C143" s="209"/>
      <c r="D143" s="205" t="s">
        <v>140</v>
      </c>
      <c r="E143" s="210" t="s">
        <v>21</v>
      </c>
      <c r="F143" s="211" t="s">
        <v>335</v>
      </c>
      <c r="G143" s="209"/>
      <c r="H143" s="212" t="s">
        <v>21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140</v>
      </c>
      <c r="AU143" s="218" t="s">
        <v>80</v>
      </c>
      <c r="AV143" s="11" t="s">
        <v>78</v>
      </c>
      <c r="AW143" s="11" t="s">
        <v>34</v>
      </c>
      <c r="AX143" s="11" t="s">
        <v>70</v>
      </c>
      <c r="AY143" s="218" t="s">
        <v>128</v>
      </c>
    </row>
    <row r="144" spans="2:51" s="12" customFormat="1">
      <c r="B144" s="219"/>
      <c r="C144" s="220"/>
      <c r="D144" s="205" t="s">
        <v>140</v>
      </c>
      <c r="E144" s="221" t="s">
        <v>21</v>
      </c>
      <c r="F144" s="222" t="s">
        <v>366</v>
      </c>
      <c r="G144" s="220"/>
      <c r="H144" s="223">
        <v>3.16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140</v>
      </c>
      <c r="AU144" s="229" t="s">
        <v>80</v>
      </c>
      <c r="AV144" s="12" t="s">
        <v>80</v>
      </c>
      <c r="AW144" s="12" t="s">
        <v>34</v>
      </c>
      <c r="AX144" s="12" t="s">
        <v>70</v>
      </c>
      <c r="AY144" s="229" t="s">
        <v>128</v>
      </c>
    </row>
    <row r="145" spans="2:51" s="12" customFormat="1">
      <c r="B145" s="219"/>
      <c r="C145" s="220"/>
      <c r="D145" s="205" t="s">
        <v>140</v>
      </c>
      <c r="E145" s="221" t="s">
        <v>21</v>
      </c>
      <c r="F145" s="222" t="s">
        <v>367</v>
      </c>
      <c r="G145" s="220"/>
      <c r="H145" s="223">
        <v>1.7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140</v>
      </c>
      <c r="AU145" s="229" t="s">
        <v>80</v>
      </c>
      <c r="AV145" s="12" t="s">
        <v>80</v>
      </c>
      <c r="AW145" s="12" t="s">
        <v>34</v>
      </c>
      <c r="AX145" s="12" t="s">
        <v>70</v>
      </c>
      <c r="AY145" s="229" t="s">
        <v>128</v>
      </c>
    </row>
    <row r="146" spans="2:51" s="12" customFormat="1">
      <c r="B146" s="219"/>
      <c r="C146" s="220"/>
      <c r="D146" s="205" t="s">
        <v>140</v>
      </c>
      <c r="E146" s="221" t="s">
        <v>21</v>
      </c>
      <c r="F146" s="222" t="s">
        <v>368</v>
      </c>
      <c r="G146" s="220"/>
      <c r="H146" s="223">
        <v>4.45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140</v>
      </c>
      <c r="AU146" s="229" t="s">
        <v>80</v>
      </c>
      <c r="AV146" s="12" t="s">
        <v>80</v>
      </c>
      <c r="AW146" s="12" t="s">
        <v>34</v>
      </c>
      <c r="AX146" s="12" t="s">
        <v>70</v>
      </c>
      <c r="AY146" s="229" t="s">
        <v>128</v>
      </c>
    </row>
    <row r="147" spans="2:51" s="11" customFormat="1">
      <c r="B147" s="208"/>
      <c r="C147" s="209"/>
      <c r="D147" s="205" t="s">
        <v>140</v>
      </c>
      <c r="E147" s="210" t="s">
        <v>21</v>
      </c>
      <c r="F147" s="211" t="s">
        <v>337</v>
      </c>
      <c r="G147" s="209"/>
      <c r="H147" s="212" t="s">
        <v>21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140</v>
      </c>
      <c r="AU147" s="218" t="s">
        <v>80</v>
      </c>
      <c r="AV147" s="11" t="s">
        <v>78</v>
      </c>
      <c r="AW147" s="11" t="s">
        <v>34</v>
      </c>
      <c r="AX147" s="11" t="s">
        <v>70</v>
      </c>
      <c r="AY147" s="218" t="s">
        <v>128</v>
      </c>
    </row>
    <row r="148" spans="2:51" s="12" customFormat="1">
      <c r="B148" s="219"/>
      <c r="C148" s="220"/>
      <c r="D148" s="205" t="s">
        <v>140</v>
      </c>
      <c r="E148" s="221" t="s">
        <v>21</v>
      </c>
      <c r="F148" s="222" t="s">
        <v>369</v>
      </c>
      <c r="G148" s="220"/>
      <c r="H148" s="223">
        <v>1.2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140</v>
      </c>
      <c r="AU148" s="229" t="s">
        <v>80</v>
      </c>
      <c r="AV148" s="12" t="s">
        <v>80</v>
      </c>
      <c r="AW148" s="12" t="s">
        <v>34</v>
      </c>
      <c r="AX148" s="12" t="s">
        <v>70</v>
      </c>
      <c r="AY148" s="229" t="s">
        <v>128</v>
      </c>
    </row>
    <row r="149" spans="2:51" s="12" customFormat="1">
      <c r="B149" s="219"/>
      <c r="C149" s="220"/>
      <c r="D149" s="205" t="s">
        <v>140</v>
      </c>
      <c r="E149" s="221" t="s">
        <v>21</v>
      </c>
      <c r="F149" s="222" t="s">
        <v>370</v>
      </c>
      <c r="G149" s="220"/>
      <c r="H149" s="223">
        <v>0.78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140</v>
      </c>
      <c r="AU149" s="229" t="s">
        <v>80</v>
      </c>
      <c r="AV149" s="12" t="s">
        <v>80</v>
      </c>
      <c r="AW149" s="12" t="s">
        <v>34</v>
      </c>
      <c r="AX149" s="12" t="s">
        <v>70</v>
      </c>
      <c r="AY149" s="229" t="s">
        <v>128</v>
      </c>
    </row>
    <row r="150" spans="2:51" s="12" customFormat="1">
      <c r="B150" s="219"/>
      <c r="C150" s="220"/>
      <c r="D150" s="205" t="s">
        <v>140</v>
      </c>
      <c r="E150" s="221" t="s">
        <v>21</v>
      </c>
      <c r="F150" s="222" t="s">
        <v>371</v>
      </c>
      <c r="G150" s="220"/>
      <c r="H150" s="223">
        <v>3.2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140</v>
      </c>
      <c r="AU150" s="229" t="s">
        <v>80</v>
      </c>
      <c r="AV150" s="12" t="s">
        <v>80</v>
      </c>
      <c r="AW150" s="12" t="s">
        <v>34</v>
      </c>
      <c r="AX150" s="12" t="s">
        <v>70</v>
      </c>
      <c r="AY150" s="229" t="s">
        <v>128</v>
      </c>
    </row>
    <row r="151" spans="2:51" s="11" customFormat="1">
      <c r="B151" s="208"/>
      <c r="C151" s="209"/>
      <c r="D151" s="205" t="s">
        <v>140</v>
      </c>
      <c r="E151" s="210" t="s">
        <v>21</v>
      </c>
      <c r="F151" s="211" t="s">
        <v>339</v>
      </c>
      <c r="G151" s="209"/>
      <c r="H151" s="212" t="s">
        <v>21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140</v>
      </c>
      <c r="AU151" s="218" t="s">
        <v>80</v>
      </c>
      <c r="AV151" s="11" t="s">
        <v>78</v>
      </c>
      <c r="AW151" s="11" t="s">
        <v>34</v>
      </c>
      <c r="AX151" s="11" t="s">
        <v>70</v>
      </c>
      <c r="AY151" s="218" t="s">
        <v>128</v>
      </c>
    </row>
    <row r="152" spans="2:51" s="12" customFormat="1">
      <c r="B152" s="219"/>
      <c r="C152" s="220"/>
      <c r="D152" s="205" t="s">
        <v>140</v>
      </c>
      <c r="E152" s="221" t="s">
        <v>21</v>
      </c>
      <c r="F152" s="222" t="s">
        <v>372</v>
      </c>
      <c r="G152" s="220"/>
      <c r="H152" s="223">
        <v>1.2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140</v>
      </c>
      <c r="AU152" s="229" t="s">
        <v>80</v>
      </c>
      <c r="AV152" s="12" t="s">
        <v>80</v>
      </c>
      <c r="AW152" s="12" t="s">
        <v>34</v>
      </c>
      <c r="AX152" s="12" t="s">
        <v>70</v>
      </c>
      <c r="AY152" s="229" t="s">
        <v>128</v>
      </c>
    </row>
    <row r="153" spans="2:51" s="12" customFormat="1">
      <c r="B153" s="219"/>
      <c r="C153" s="220"/>
      <c r="D153" s="205" t="s">
        <v>140</v>
      </c>
      <c r="E153" s="221" t="s">
        <v>21</v>
      </c>
      <c r="F153" s="222" t="s">
        <v>373</v>
      </c>
      <c r="G153" s="220"/>
      <c r="H153" s="223">
        <v>1.92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140</v>
      </c>
      <c r="AU153" s="229" t="s">
        <v>80</v>
      </c>
      <c r="AV153" s="12" t="s">
        <v>80</v>
      </c>
      <c r="AW153" s="12" t="s">
        <v>34</v>
      </c>
      <c r="AX153" s="12" t="s">
        <v>70</v>
      </c>
      <c r="AY153" s="229" t="s">
        <v>128</v>
      </c>
    </row>
    <row r="154" spans="2:51" s="11" customFormat="1">
      <c r="B154" s="208"/>
      <c r="C154" s="209"/>
      <c r="D154" s="205" t="s">
        <v>140</v>
      </c>
      <c r="E154" s="210" t="s">
        <v>21</v>
      </c>
      <c r="F154" s="211" t="s">
        <v>341</v>
      </c>
      <c r="G154" s="209"/>
      <c r="H154" s="212" t="s">
        <v>21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140</v>
      </c>
      <c r="AU154" s="218" t="s">
        <v>80</v>
      </c>
      <c r="AV154" s="11" t="s">
        <v>78</v>
      </c>
      <c r="AW154" s="11" t="s">
        <v>34</v>
      </c>
      <c r="AX154" s="11" t="s">
        <v>70</v>
      </c>
      <c r="AY154" s="218" t="s">
        <v>128</v>
      </c>
    </row>
    <row r="155" spans="2:51" s="11" customFormat="1">
      <c r="B155" s="208"/>
      <c r="C155" s="209"/>
      <c r="D155" s="205" t="s">
        <v>140</v>
      </c>
      <c r="E155" s="210" t="s">
        <v>21</v>
      </c>
      <c r="F155" s="211" t="s">
        <v>339</v>
      </c>
      <c r="G155" s="209"/>
      <c r="H155" s="212" t="s">
        <v>21</v>
      </c>
      <c r="I155" s="213"/>
      <c r="J155" s="209"/>
      <c r="K155" s="209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140</v>
      </c>
      <c r="AU155" s="218" t="s">
        <v>80</v>
      </c>
      <c r="AV155" s="11" t="s">
        <v>78</v>
      </c>
      <c r="AW155" s="11" t="s">
        <v>34</v>
      </c>
      <c r="AX155" s="11" t="s">
        <v>70</v>
      </c>
      <c r="AY155" s="218" t="s">
        <v>128</v>
      </c>
    </row>
    <row r="156" spans="2:51" s="12" customFormat="1">
      <c r="B156" s="219"/>
      <c r="C156" s="220"/>
      <c r="D156" s="205" t="s">
        <v>140</v>
      </c>
      <c r="E156" s="221" t="s">
        <v>21</v>
      </c>
      <c r="F156" s="222" t="s">
        <v>371</v>
      </c>
      <c r="G156" s="220"/>
      <c r="H156" s="223">
        <v>3.2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140</v>
      </c>
      <c r="AU156" s="229" t="s">
        <v>80</v>
      </c>
      <c r="AV156" s="12" t="s">
        <v>80</v>
      </c>
      <c r="AW156" s="12" t="s">
        <v>34</v>
      </c>
      <c r="AX156" s="12" t="s">
        <v>70</v>
      </c>
      <c r="AY156" s="229" t="s">
        <v>128</v>
      </c>
    </row>
    <row r="157" spans="2:51" s="12" customFormat="1">
      <c r="B157" s="219"/>
      <c r="C157" s="220"/>
      <c r="D157" s="205" t="s">
        <v>140</v>
      </c>
      <c r="E157" s="221" t="s">
        <v>21</v>
      </c>
      <c r="F157" s="222" t="s">
        <v>374</v>
      </c>
      <c r="G157" s="220"/>
      <c r="H157" s="223">
        <v>0.6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140</v>
      </c>
      <c r="AU157" s="229" t="s">
        <v>80</v>
      </c>
      <c r="AV157" s="12" t="s">
        <v>80</v>
      </c>
      <c r="AW157" s="12" t="s">
        <v>34</v>
      </c>
      <c r="AX157" s="12" t="s">
        <v>70</v>
      </c>
      <c r="AY157" s="229" t="s">
        <v>128</v>
      </c>
    </row>
    <row r="158" spans="2:51" s="12" customFormat="1">
      <c r="B158" s="219"/>
      <c r="C158" s="220"/>
      <c r="D158" s="205" t="s">
        <v>140</v>
      </c>
      <c r="E158" s="221" t="s">
        <v>21</v>
      </c>
      <c r="F158" s="222" t="s">
        <v>375</v>
      </c>
      <c r="G158" s="220"/>
      <c r="H158" s="223">
        <v>7.5149999999999997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140</v>
      </c>
      <c r="AU158" s="229" t="s">
        <v>80</v>
      </c>
      <c r="AV158" s="12" t="s">
        <v>80</v>
      </c>
      <c r="AW158" s="12" t="s">
        <v>34</v>
      </c>
      <c r="AX158" s="12" t="s">
        <v>70</v>
      </c>
      <c r="AY158" s="229" t="s">
        <v>128</v>
      </c>
    </row>
    <row r="159" spans="2:51" s="12" customFormat="1">
      <c r="B159" s="219"/>
      <c r="C159" s="220"/>
      <c r="D159" s="205" t="s">
        <v>140</v>
      </c>
      <c r="E159" s="221" t="s">
        <v>21</v>
      </c>
      <c r="F159" s="222" t="s">
        <v>376</v>
      </c>
      <c r="G159" s="220"/>
      <c r="H159" s="223">
        <v>6.72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140</v>
      </c>
      <c r="AU159" s="229" t="s">
        <v>80</v>
      </c>
      <c r="AV159" s="12" t="s">
        <v>80</v>
      </c>
      <c r="AW159" s="12" t="s">
        <v>34</v>
      </c>
      <c r="AX159" s="12" t="s">
        <v>70</v>
      </c>
      <c r="AY159" s="229" t="s">
        <v>128</v>
      </c>
    </row>
    <row r="160" spans="2:51" s="11" customFormat="1">
      <c r="B160" s="208"/>
      <c r="C160" s="209"/>
      <c r="D160" s="205" t="s">
        <v>140</v>
      </c>
      <c r="E160" s="210" t="s">
        <v>21</v>
      </c>
      <c r="F160" s="211" t="s">
        <v>343</v>
      </c>
      <c r="G160" s="209"/>
      <c r="H160" s="212" t="s">
        <v>21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140</v>
      </c>
      <c r="AU160" s="218" t="s">
        <v>80</v>
      </c>
      <c r="AV160" s="11" t="s">
        <v>78</v>
      </c>
      <c r="AW160" s="11" t="s">
        <v>34</v>
      </c>
      <c r="AX160" s="11" t="s">
        <v>70</v>
      </c>
      <c r="AY160" s="218" t="s">
        <v>128</v>
      </c>
    </row>
    <row r="161" spans="2:51" s="11" customFormat="1">
      <c r="B161" s="208"/>
      <c r="C161" s="209"/>
      <c r="D161" s="205" t="s">
        <v>140</v>
      </c>
      <c r="E161" s="210" t="s">
        <v>21</v>
      </c>
      <c r="F161" s="211" t="s">
        <v>335</v>
      </c>
      <c r="G161" s="209"/>
      <c r="H161" s="212" t="s">
        <v>21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140</v>
      </c>
      <c r="AU161" s="218" t="s">
        <v>80</v>
      </c>
      <c r="AV161" s="11" t="s">
        <v>78</v>
      </c>
      <c r="AW161" s="11" t="s">
        <v>34</v>
      </c>
      <c r="AX161" s="11" t="s">
        <v>70</v>
      </c>
      <c r="AY161" s="218" t="s">
        <v>128</v>
      </c>
    </row>
    <row r="162" spans="2:51" s="12" customFormat="1">
      <c r="B162" s="219"/>
      <c r="C162" s="220"/>
      <c r="D162" s="205" t="s">
        <v>140</v>
      </c>
      <c r="E162" s="221" t="s">
        <v>21</v>
      </c>
      <c r="F162" s="222" t="s">
        <v>377</v>
      </c>
      <c r="G162" s="220"/>
      <c r="H162" s="223">
        <v>3.9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140</v>
      </c>
      <c r="AU162" s="229" t="s">
        <v>80</v>
      </c>
      <c r="AV162" s="12" t="s">
        <v>80</v>
      </c>
      <c r="AW162" s="12" t="s">
        <v>34</v>
      </c>
      <c r="AX162" s="12" t="s">
        <v>70</v>
      </c>
      <c r="AY162" s="229" t="s">
        <v>128</v>
      </c>
    </row>
    <row r="163" spans="2:51" s="12" customFormat="1">
      <c r="B163" s="219"/>
      <c r="C163" s="220"/>
      <c r="D163" s="205" t="s">
        <v>140</v>
      </c>
      <c r="E163" s="221" t="s">
        <v>21</v>
      </c>
      <c r="F163" s="222" t="s">
        <v>378</v>
      </c>
      <c r="G163" s="220"/>
      <c r="H163" s="223">
        <v>1.48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140</v>
      </c>
      <c r="AU163" s="229" t="s">
        <v>80</v>
      </c>
      <c r="AV163" s="12" t="s">
        <v>80</v>
      </c>
      <c r="AW163" s="12" t="s">
        <v>34</v>
      </c>
      <c r="AX163" s="12" t="s">
        <v>70</v>
      </c>
      <c r="AY163" s="229" t="s">
        <v>128</v>
      </c>
    </row>
    <row r="164" spans="2:51" s="12" customFormat="1">
      <c r="B164" s="219"/>
      <c r="C164" s="220"/>
      <c r="D164" s="205" t="s">
        <v>140</v>
      </c>
      <c r="E164" s="221" t="s">
        <v>21</v>
      </c>
      <c r="F164" s="222" t="s">
        <v>379</v>
      </c>
      <c r="G164" s="220"/>
      <c r="H164" s="223">
        <v>2.46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140</v>
      </c>
      <c r="AU164" s="229" t="s">
        <v>80</v>
      </c>
      <c r="AV164" s="12" t="s">
        <v>80</v>
      </c>
      <c r="AW164" s="12" t="s">
        <v>34</v>
      </c>
      <c r="AX164" s="12" t="s">
        <v>70</v>
      </c>
      <c r="AY164" s="229" t="s">
        <v>128</v>
      </c>
    </row>
    <row r="165" spans="2:51" s="11" customFormat="1">
      <c r="B165" s="208"/>
      <c r="C165" s="209"/>
      <c r="D165" s="205" t="s">
        <v>140</v>
      </c>
      <c r="E165" s="210" t="s">
        <v>21</v>
      </c>
      <c r="F165" s="211" t="s">
        <v>337</v>
      </c>
      <c r="G165" s="209"/>
      <c r="H165" s="212" t="s">
        <v>21</v>
      </c>
      <c r="I165" s="213"/>
      <c r="J165" s="209"/>
      <c r="K165" s="209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140</v>
      </c>
      <c r="AU165" s="218" t="s">
        <v>80</v>
      </c>
      <c r="AV165" s="11" t="s">
        <v>78</v>
      </c>
      <c r="AW165" s="11" t="s">
        <v>34</v>
      </c>
      <c r="AX165" s="11" t="s">
        <v>70</v>
      </c>
      <c r="AY165" s="218" t="s">
        <v>128</v>
      </c>
    </row>
    <row r="166" spans="2:51" s="12" customFormat="1">
      <c r="B166" s="219"/>
      <c r="C166" s="220"/>
      <c r="D166" s="205" t="s">
        <v>140</v>
      </c>
      <c r="E166" s="221" t="s">
        <v>21</v>
      </c>
      <c r="F166" s="222" t="s">
        <v>380</v>
      </c>
      <c r="G166" s="220"/>
      <c r="H166" s="223">
        <v>2.31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140</v>
      </c>
      <c r="AU166" s="229" t="s">
        <v>80</v>
      </c>
      <c r="AV166" s="12" t="s">
        <v>80</v>
      </c>
      <c r="AW166" s="12" t="s">
        <v>34</v>
      </c>
      <c r="AX166" s="12" t="s">
        <v>70</v>
      </c>
      <c r="AY166" s="229" t="s">
        <v>128</v>
      </c>
    </row>
    <row r="167" spans="2:51" s="12" customFormat="1">
      <c r="B167" s="219"/>
      <c r="C167" s="220"/>
      <c r="D167" s="205" t="s">
        <v>140</v>
      </c>
      <c r="E167" s="221" t="s">
        <v>21</v>
      </c>
      <c r="F167" s="222" t="s">
        <v>381</v>
      </c>
      <c r="G167" s="220"/>
      <c r="H167" s="223">
        <v>1.0760000000000001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140</v>
      </c>
      <c r="AU167" s="229" t="s">
        <v>80</v>
      </c>
      <c r="AV167" s="12" t="s">
        <v>80</v>
      </c>
      <c r="AW167" s="12" t="s">
        <v>34</v>
      </c>
      <c r="AX167" s="12" t="s">
        <v>70</v>
      </c>
      <c r="AY167" s="229" t="s">
        <v>128</v>
      </c>
    </row>
    <row r="168" spans="2:51" s="12" customFormat="1">
      <c r="B168" s="219"/>
      <c r="C168" s="220"/>
      <c r="D168" s="205" t="s">
        <v>140</v>
      </c>
      <c r="E168" s="221" t="s">
        <v>21</v>
      </c>
      <c r="F168" s="222" t="s">
        <v>382</v>
      </c>
      <c r="G168" s="220"/>
      <c r="H168" s="223">
        <v>1.0960000000000001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140</v>
      </c>
      <c r="AU168" s="229" t="s">
        <v>80</v>
      </c>
      <c r="AV168" s="12" t="s">
        <v>80</v>
      </c>
      <c r="AW168" s="12" t="s">
        <v>34</v>
      </c>
      <c r="AX168" s="12" t="s">
        <v>70</v>
      </c>
      <c r="AY168" s="229" t="s">
        <v>128</v>
      </c>
    </row>
    <row r="169" spans="2:51" s="12" customFormat="1">
      <c r="B169" s="219"/>
      <c r="C169" s="220"/>
      <c r="D169" s="205" t="s">
        <v>140</v>
      </c>
      <c r="E169" s="221" t="s">
        <v>21</v>
      </c>
      <c r="F169" s="222" t="s">
        <v>383</v>
      </c>
      <c r="G169" s="220"/>
      <c r="H169" s="223">
        <v>4.0999999999999996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140</v>
      </c>
      <c r="AU169" s="229" t="s">
        <v>80</v>
      </c>
      <c r="AV169" s="12" t="s">
        <v>80</v>
      </c>
      <c r="AW169" s="12" t="s">
        <v>34</v>
      </c>
      <c r="AX169" s="12" t="s">
        <v>70</v>
      </c>
      <c r="AY169" s="229" t="s">
        <v>128</v>
      </c>
    </row>
    <row r="170" spans="2:51" s="13" customFormat="1">
      <c r="B170" s="230"/>
      <c r="C170" s="231"/>
      <c r="D170" s="205" t="s">
        <v>140</v>
      </c>
      <c r="E170" s="232" t="s">
        <v>21</v>
      </c>
      <c r="F170" s="233" t="s">
        <v>159</v>
      </c>
      <c r="G170" s="231"/>
      <c r="H170" s="234">
        <v>52.067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140</v>
      </c>
      <c r="AU170" s="240" t="s">
        <v>80</v>
      </c>
      <c r="AV170" s="13" t="s">
        <v>160</v>
      </c>
      <c r="AW170" s="13" t="s">
        <v>34</v>
      </c>
      <c r="AX170" s="13" t="s">
        <v>70</v>
      </c>
      <c r="AY170" s="240" t="s">
        <v>128</v>
      </c>
    </row>
    <row r="171" spans="2:51" s="12" customFormat="1">
      <c r="B171" s="219"/>
      <c r="C171" s="220"/>
      <c r="D171" s="205" t="s">
        <v>140</v>
      </c>
      <c r="E171" s="221" t="s">
        <v>21</v>
      </c>
      <c r="F171" s="222" t="s">
        <v>21</v>
      </c>
      <c r="G171" s="220"/>
      <c r="H171" s="223">
        <v>0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140</v>
      </c>
      <c r="AU171" s="229" t="s">
        <v>80</v>
      </c>
      <c r="AV171" s="12" t="s">
        <v>80</v>
      </c>
      <c r="AW171" s="12" t="s">
        <v>34</v>
      </c>
      <c r="AX171" s="12" t="s">
        <v>70</v>
      </c>
      <c r="AY171" s="229" t="s">
        <v>128</v>
      </c>
    </row>
    <row r="172" spans="2:51" s="11" customFormat="1">
      <c r="B172" s="208"/>
      <c r="C172" s="209"/>
      <c r="D172" s="205" t="s">
        <v>140</v>
      </c>
      <c r="E172" s="210" t="s">
        <v>21</v>
      </c>
      <c r="F172" s="211" t="s">
        <v>384</v>
      </c>
      <c r="G172" s="209"/>
      <c r="H172" s="212" t="s">
        <v>21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140</v>
      </c>
      <c r="AU172" s="218" t="s">
        <v>80</v>
      </c>
      <c r="AV172" s="11" t="s">
        <v>78</v>
      </c>
      <c r="AW172" s="11" t="s">
        <v>34</v>
      </c>
      <c r="AX172" s="11" t="s">
        <v>70</v>
      </c>
      <c r="AY172" s="218" t="s">
        <v>128</v>
      </c>
    </row>
    <row r="173" spans="2:51" s="11" customFormat="1">
      <c r="B173" s="208"/>
      <c r="C173" s="209"/>
      <c r="D173" s="205" t="s">
        <v>140</v>
      </c>
      <c r="E173" s="210" t="s">
        <v>21</v>
      </c>
      <c r="F173" s="211" t="s">
        <v>339</v>
      </c>
      <c r="G173" s="209"/>
      <c r="H173" s="212" t="s">
        <v>21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140</v>
      </c>
      <c r="AU173" s="218" t="s">
        <v>80</v>
      </c>
      <c r="AV173" s="11" t="s">
        <v>78</v>
      </c>
      <c r="AW173" s="11" t="s">
        <v>34</v>
      </c>
      <c r="AX173" s="11" t="s">
        <v>70</v>
      </c>
      <c r="AY173" s="218" t="s">
        <v>128</v>
      </c>
    </row>
    <row r="174" spans="2:51" s="12" customFormat="1">
      <c r="B174" s="219"/>
      <c r="C174" s="220"/>
      <c r="D174" s="205" t="s">
        <v>140</v>
      </c>
      <c r="E174" s="221" t="s">
        <v>21</v>
      </c>
      <c r="F174" s="222" t="s">
        <v>385</v>
      </c>
      <c r="G174" s="220"/>
      <c r="H174" s="223">
        <v>17.38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140</v>
      </c>
      <c r="AU174" s="229" t="s">
        <v>80</v>
      </c>
      <c r="AV174" s="12" t="s">
        <v>80</v>
      </c>
      <c r="AW174" s="12" t="s">
        <v>34</v>
      </c>
      <c r="AX174" s="12" t="s">
        <v>70</v>
      </c>
      <c r="AY174" s="229" t="s">
        <v>128</v>
      </c>
    </row>
    <row r="175" spans="2:51" s="13" customFormat="1">
      <c r="B175" s="230"/>
      <c r="C175" s="231"/>
      <c r="D175" s="205" t="s">
        <v>140</v>
      </c>
      <c r="E175" s="232" t="s">
        <v>21</v>
      </c>
      <c r="F175" s="233" t="s">
        <v>159</v>
      </c>
      <c r="G175" s="231"/>
      <c r="H175" s="234">
        <v>17.38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140</v>
      </c>
      <c r="AU175" s="240" t="s">
        <v>80</v>
      </c>
      <c r="AV175" s="13" t="s">
        <v>160</v>
      </c>
      <c r="AW175" s="13" t="s">
        <v>34</v>
      </c>
      <c r="AX175" s="13" t="s">
        <v>70</v>
      </c>
      <c r="AY175" s="240" t="s">
        <v>128</v>
      </c>
    </row>
    <row r="176" spans="2:51" s="14" customFormat="1">
      <c r="B176" s="241"/>
      <c r="C176" s="242"/>
      <c r="D176" s="243" t="s">
        <v>140</v>
      </c>
      <c r="E176" s="244" t="s">
        <v>21</v>
      </c>
      <c r="F176" s="245" t="s">
        <v>168</v>
      </c>
      <c r="G176" s="242"/>
      <c r="H176" s="246">
        <v>503.38900000000001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140</v>
      </c>
      <c r="AU176" s="252" t="s">
        <v>80</v>
      </c>
      <c r="AV176" s="14" t="s">
        <v>136</v>
      </c>
      <c r="AW176" s="14" t="s">
        <v>34</v>
      </c>
      <c r="AX176" s="14" t="s">
        <v>78</v>
      </c>
      <c r="AY176" s="252" t="s">
        <v>128</v>
      </c>
    </row>
    <row r="177" spans="2:65" s="1" customFormat="1" ht="22.5" customHeight="1">
      <c r="B177" s="41"/>
      <c r="C177" s="193" t="s">
        <v>80</v>
      </c>
      <c r="D177" s="193" t="s">
        <v>131</v>
      </c>
      <c r="E177" s="194" t="s">
        <v>169</v>
      </c>
      <c r="F177" s="195" t="s">
        <v>170</v>
      </c>
      <c r="G177" s="196" t="s">
        <v>134</v>
      </c>
      <c r="H177" s="197">
        <v>90.424000000000007</v>
      </c>
      <c r="I177" s="198"/>
      <c r="J177" s="199">
        <f>ROUND(I177*H177,2)</f>
        <v>0</v>
      </c>
      <c r="K177" s="195" t="s">
        <v>21</v>
      </c>
      <c r="L177" s="61"/>
      <c r="M177" s="200" t="s">
        <v>21</v>
      </c>
      <c r="N177" s="201" t="s">
        <v>41</v>
      </c>
      <c r="O177" s="42"/>
      <c r="P177" s="202">
        <f>O177*H177</f>
        <v>0</v>
      </c>
      <c r="Q177" s="202">
        <v>1.2648E-4</v>
      </c>
      <c r="R177" s="202">
        <f>Q177*H177</f>
        <v>1.143682752E-2</v>
      </c>
      <c r="S177" s="202">
        <v>0</v>
      </c>
      <c r="T177" s="203">
        <f>S177*H177</f>
        <v>0</v>
      </c>
      <c r="AR177" s="24" t="s">
        <v>136</v>
      </c>
      <c r="AT177" s="24" t="s">
        <v>131</v>
      </c>
      <c r="AU177" s="24" t="s">
        <v>80</v>
      </c>
      <c r="AY177" s="24" t="s">
        <v>128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78</v>
      </c>
      <c r="BK177" s="204">
        <f>ROUND(I177*H177,2)</f>
        <v>0</v>
      </c>
      <c r="BL177" s="24" t="s">
        <v>136</v>
      </c>
      <c r="BM177" s="24" t="s">
        <v>386</v>
      </c>
    </row>
    <row r="178" spans="2:65" s="1" customFormat="1">
      <c r="B178" s="41"/>
      <c r="C178" s="63"/>
      <c r="D178" s="205" t="s">
        <v>138</v>
      </c>
      <c r="E178" s="63"/>
      <c r="F178" s="206" t="s">
        <v>170</v>
      </c>
      <c r="G178" s="63"/>
      <c r="H178" s="63"/>
      <c r="I178" s="163"/>
      <c r="J178" s="63"/>
      <c r="K178" s="63"/>
      <c r="L178" s="61"/>
      <c r="M178" s="207"/>
      <c r="N178" s="42"/>
      <c r="O178" s="42"/>
      <c r="P178" s="42"/>
      <c r="Q178" s="42"/>
      <c r="R178" s="42"/>
      <c r="S178" s="42"/>
      <c r="T178" s="78"/>
      <c r="AT178" s="24" t="s">
        <v>138</v>
      </c>
      <c r="AU178" s="24" t="s">
        <v>80</v>
      </c>
    </row>
    <row r="179" spans="2:65" s="11" customFormat="1">
      <c r="B179" s="208"/>
      <c r="C179" s="209"/>
      <c r="D179" s="205" t="s">
        <v>140</v>
      </c>
      <c r="E179" s="210" t="s">
        <v>21</v>
      </c>
      <c r="F179" s="211" t="s">
        <v>147</v>
      </c>
      <c r="G179" s="209"/>
      <c r="H179" s="212" t="s">
        <v>21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140</v>
      </c>
      <c r="AU179" s="218" t="s">
        <v>80</v>
      </c>
      <c r="AV179" s="11" t="s">
        <v>78</v>
      </c>
      <c r="AW179" s="11" t="s">
        <v>34</v>
      </c>
      <c r="AX179" s="11" t="s">
        <v>70</v>
      </c>
      <c r="AY179" s="218" t="s">
        <v>128</v>
      </c>
    </row>
    <row r="180" spans="2:65" s="11" customFormat="1">
      <c r="B180" s="208"/>
      <c r="C180" s="209"/>
      <c r="D180" s="205" t="s">
        <v>140</v>
      </c>
      <c r="E180" s="210" t="s">
        <v>21</v>
      </c>
      <c r="F180" s="211" t="s">
        <v>335</v>
      </c>
      <c r="G180" s="209"/>
      <c r="H180" s="212" t="s">
        <v>21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140</v>
      </c>
      <c r="AU180" s="218" t="s">
        <v>80</v>
      </c>
      <c r="AV180" s="11" t="s">
        <v>78</v>
      </c>
      <c r="AW180" s="11" t="s">
        <v>34</v>
      </c>
      <c r="AX180" s="11" t="s">
        <v>70</v>
      </c>
      <c r="AY180" s="218" t="s">
        <v>128</v>
      </c>
    </row>
    <row r="181" spans="2:65" s="12" customFormat="1">
      <c r="B181" s="219"/>
      <c r="C181" s="220"/>
      <c r="D181" s="205" t="s">
        <v>140</v>
      </c>
      <c r="E181" s="221" t="s">
        <v>21</v>
      </c>
      <c r="F181" s="222" t="s">
        <v>387</v>
      </c>
      <c r="G181" s="220"/>
      <c r="H181" s="223">
        <v>5.7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140</v>
      </c>
      <c r="AU181" s="229" t="s">
        <v>80</v>
      </c>
      <c r="AV181" s="12" t="s">
        <v>80</v>
      </c>
      <c r="AW181" s="12" t="s">
        <v>34</v>
      </c>
      <c r="AX181" s="12" t="s">
        <v>70</v>
      </c>
      <c r="AY181" s="229" t="s">
        <v>128</v>
      </c>
    </row>
    <row r="182" spans="2:65" s="12" customFormat="1">
      <c r="B182" s="219"/>
      <c r="C182" s="220"/>
      <c r="D182" s="205" t="s">
        <v>140</v>
      </c>
      <c r="E182" s="221" t="s">
        <v>21</v>
      </c>
      <c r="F182" s="222" t="s">
        <v>388</v>
      </c>
      <c r="G182" s="220"/>
      <c r="H182" s="223">
        <v>3.75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140</v>
      </c>
      <c r="AU182" s="229" t="s">
        <v>80</v>
      </c>
      <c r="AV182" s="12" t="s">
        <v>80</v>
      </c>
      <c r="AW182" s="12" t="s">
        <v>34</v>
      </c>
      <c r="AX182" s="12" t="s">
        <v>70</v>
      </c>
      <c r="AY182" s="229" t="s">
        <v>128</v>
      </c>
    </row>
    <row r="183" spans="2:65" s="12" customFormat="1">
      <c r="B183" s="219"/>
      <c r="C183" s="220"/>
      <c r="D183" s="205" t="s">
        <v>140</v>
      </c>
      <c r="E183" s="221" t="s">
        <v>21</v>
      </c>
      <c r="F183" s="222" t="s">
        <v>389</v>
      </c>
      <c r="G183" s="220"/>
      <c r="H183" s="223">
        <v>10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140</v>
      </c>
      <c r="AU183" s="229" t="s">
        <v>80</v>
      </c>
      <c r="AV183" s="12" t="s">
        <v>80</v>
      </c>
      <c r="AW183" s="12" t="s">
        <v>34</v>
      </c>
      <c r="AX183" s="12" t="s">
        <v>70</v>
      </c>
      <c r="AY183" s="229" t="s">
        <v>128</v>
      </c>
    </row>
    <row r="184" spans="2:65" s="11" customFormat="1">
      <c r="B184" s="208"/>
      <c r="C184" s="209"/>
      <c r="D184" s="205" t="s">
        <v>140</v>
      </c>
      <c r="E184" s="210" t="s">
        <v>21</v>
      </c>
      <c r="F184" s="211" t="s">
        <v>337</v>
      </c>
      <c r="G184" s="209"/>
      <c r="H184" s="212" t="s">
        <v>21</v>
      </c>
      <c r="I184" s="213"/>
      <c r="J184" s="209"/>
      <c r="K184" s="209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140</v>
      </c>
      <c r="AU184" s="218" t="s">
        <v>80</v>
      </c>
      <c r="AV184" s="11" t="s">
        <v>78</v>
      </c>
      <c r="AW184" s="11" t="s">
        <v>34</v>
      </c>
      <c r="AX184" s="11" t="s">
        <v>70</v>
      </c>
      <c r="AY184" s="218" t="s">
        <v>128</v>
      </c>
    </row>
    <row r="185" spans="2:65" s="12" customFormat="1">
      <c r="B185" s="219"/>
      <c r="C185" s="220"/>
      <c r="D185" s="205" t="s">
        <v>140</v>
      </c>
      <c r="E185" s="221" t="s">
        <v>21</v>
      </c>
      <c r="F185" s="222" t="s">
        <v>390</v>
      </c>
      <c r="G185" s="220"/>
      <c r="H185" s="223">
        <v>1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140</v>
      </c>
      <c r="AU185" s="229" t="s">
        <v>80</v>
      </c>
      <c r="AV185" s="12" t="s">
        <v>80</v>
      </c>
      <c r="AW185" s="12" t="s">
        <v>34</v>
      </c>
      <c r="AX185" s="12" t="s">
        <v>70</v>
      </c>
      <c r="AY185" s="229" t="s">
        <v>128</v>
      </c>
    </row>
    <row r="186" spans="2:65" s="12" customFormat="1">
      <c r="B186" s="219"/>
      <c r="C186" s="220"/>
      <c r="D186" s="205" t="s">
        <v>140</v>
      </c>
      <c r="E186" s="221" t="s">
        <v>21</v>
      </c>
      <c r="F186" s="222" t="s">
        <v>391</v>
      </c>
      <c r="G186" s="220"/>
      <c r="H186" s="223">
        <v>1.35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140</v>
      </c>
      <c r="AU186" s="229" t="s">
        <v>80</v>
      </c>
      <c r="AV186" s="12" t="s">
        <v>80</v>
      </c>
      <c r="AW186" s="12" t="s">
        <v>34</v>
      </c>
      <c r="AX186" s="12" t="s">
        <v>70</v>
      </c>
      <c r="AY186" s="229" t="s">
        <v>128</v>
      </c>
    </row>
    <row r="187" spans="2:65" s="12" customFormat="1">
      <c r="B187" s="219"/>
      <c r="C187" s="220"/>
      <c r="D187" s="205" t="s">
        <v>140</v>
      </c>
      <c r="E187" s="221" t="s">
        <v>21</v>
      </c>
      <c r="F187" s="222" t="s">
        <v>392</v>
      </c>
      <c r="G187" s="220"/>
      <c r="H187" s="223">
        <v>6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140</v>
      </c>
      <c r="AU187" s="229" t="s">
        <v>80</v>
      </c>
      <c r="AV187" s="12" t="s">
        <v>80</v>
      </c>
      <c r="AW187" s="12" t="s">
        <v>34</v>
      </c>
      <c r="AX187" s="12" t="s">
        <v>70</v>
      </c>
      <c r="AY187" s="229" t="s">
        <v>128</v>
      </c>
    </row>
    <row r="188" spans="2:65" s="11" customFormat="1">
      <c r="B188" s="208"/>
      <c r="C188" s="209"/>
      <c r="D188" s="205" t="s">
        <v>140</v>
      </c>
      <c r="E188" s="210" t="s">
        <v>21</v>
      </c>
      <c r="F188" s="211" t="s">
        <v>339</v>
      </c>
      <c r="G188" s="209"/>
      <c r="H188" s="212" t="s">
        <v>21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140</v>
      </c>
      <c r="AU188" s="218" t="s">
        <v>80</v>
      </c>
      <c r="AV188" s="11" t="s">
        <v>78</v>
      </c>
      <c r="AW188" s="11" t="s">
        <v>34</v>
      </c>
      <c r="AX188" s="11" t="s">
        <v>70</v>
      </c>
      <c r="AY188" s="218" t="s">
        <v>128</v>
      </c>
    </row>
    <row r="189" spans="2:65" s="12" customFormat="1">
      <c r="B189" s="219"/>
      <c r="C189" s="220"/>
      <c r="D189" s="205" t="s">
        <v>140</v>
      </c>
      <c r="E189" s="221" t="s">
        <v>21</v>
      </c>
      <c r="F189" s="222" t="s">
        <v>393</v>
      </c>
      <c r="G189" s="220"/>
      <c r="H189" s="223">
        <v>2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140</v>
      </c>
      <c r="AU189" s="229" t="s">
        <v>80</v>
      </c>
      <c r="AV189" s="12" t="s">
        <v>80</v>
      </c>
      <c r="AW189" s="12" t="s">
        <v>34</v>
      </c>
      <c r="AX189" s="12" t="s">
        <v>70</v>
      </c>
      <c r="AY189" s="229" t="s">
        <v>128</v>
      </c>
    </row>
    <row r="190" spans="2:65" s="12" customFormat="1">
      <c r="B190" s="219"/>
      <c r="C190" s="220"/>
      <c r="D190" s="205" t="s">
        <v>140</v>
      </c>
      <c r="E190" s="221" t="s">
        <v>21</v>
      </c>
      <c r="F190" s="222" t="s">
        <v>394</v>
      </c>
      <c r="G190" s="220"/>
      <c r="H190" s="223">
        <v>3.8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140</v>
      </c>
      <c r="AU190" s="229" t="s">
        <v>80</v>
      </c>
      <c r="AV190" s="12" t="s">
        <v>80</v>
      </c>
      <c r="AW190" s="12" t="s">
        <v>34</v>
      </c>
      <c r="AX190" s="12" t="s">
        <v>70</v>
      </c>
      <c r="AY190" s="229" t="s">
        <v>128</v>
      </c>
    </row>
    <row r="191" spans="2:65" s="13" customFormat="1">
      <c r="B191" s="230"/>
      <c r="C191" s="231"/>
      <c r="D191" s="205" t="s">
        <v>140</v>
      </c>
      <c r="E191" s="232" t="s">
        <v>21</v>
      </c>
      <c r="F191" s="233" t="s">
        <v>159</v>
      </c>
      <c r="G191" s="231"/>
      <c r="H191" s="234">
        <v>33.6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140</v>
      </c>
      <c r="AU191" s="240" t="s">
        <v>80</v>
      </c>
      <c r="AV191" s="13" t="s">
        <v>160</v>
      </c>
      <c r="AW191" s="13" t="s">
        <v>34</v>
      </c>
      <c r="AX191" s="13" t="s">
        <v>70</v>
      </c>
      <c r="AY191" s="240" t="s">
        <v>128</v>
      </c>
    </row>
    <row r="192" spans="2:65" s="11" customFormat="1">
      <c r="B192" s="208"/>
      <c r="C192" s="209"/>
      <c r="D192" s="205" t="s">
        <v>140</v>
      </c>
      <c r="E192" s="210" t="s">
        <v>21</v>
      </c>
      <c r="F192" s="211" t="s">
        <v>341</v>
      </c>
      <c r="G192" s="209"/>
      <c r="H192" s="212" t="s">
        <v>21</v>
      </c>
      <c r="I192" s="213"/>
      <c r="J192" s="209"/>
      <c r="K192" s="209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140</v>
      </c>
      <c r="AU192" s="218" t="s">
        <v>80</v>
      </c>
      <c r="AV192" s="11" t="s">
        <v>78</v>
      </c>
      <c r="AW192" s="11" t="s">
        <v>34</v>
      </c>
      <c r="AX192" s="11" t="s">
        <v>70</v>
      </c>
      <c r="AY192" s="218" t="s">
        <v>128</v>
      </c>
    </row>
    <row r="193" spans="2:51" s="11" customFormat="1">
      <c r="B193" s="208"/>
      <c r="C193" s="209"/>
      <c r="D193" s="205" t="s">
        <v>140</v>
      </c>
      <c r="E193" s="210" t="s">
        <v>21</v>
      </c>
      <c r="F193" s="211" t="s">
        <v>339</v>
      </c>
      <c r="G193" s="209"/>
      <c r="H193" s="212" t="s">
        <v>21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140</v>
      </c>
      <c r="AU193" s="218" t="s">
        <v>80</v>
      </c>
      <c r="AV193" s="11" t="s">
        <v>78</v>
      </c>
      <c r="AW193" s="11" t="s">
        <v>34</v>
      </c>
      <c r="AX193" s="11" t="s">
        <v>70</v>
      </c>
      <c r="AY193" s="218" t="s">
        <v>128</v>
      </c>
    </row>
    <row r="194" spans="2:51" s="12" customFormat="1">
      <c r="B194" s="219"/>
      <c r="C194" s="220"/>
      <c r="D194" s="205" t="s">
        <v>140</v>
      </c>
      <c r="E194" s="221" t="s">
        <v>21</v>
      </c>
      <c r="F194" s="222" t="s">
        <v>392</v>
      </c>
      <c r="G194" s="220"/>
      <c r="H194" s="223">
        <v>6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140</v>
      </c>
      <c r="AU194" s="229" t="s">
        <v>80</v>
      </c>
      <c r="AV194" s="12" t="s">
        <v>80</v>
      </c>
      <c r="AW194" s="12" t="s">
        <v>34</v>
      </c>
      <c r="AX194" s="12" t="s">
        <v>70</v>
      </c>
      <c r="AY194" s="229" t="s">
        <v>128</v>
      </c>
    </row>
    <row r="195" spans="2:51" s="12" customFormat="1">
      <c r="B195" s="219"/>
      <c r="C195" s="220"/>
      <c r="D195" s="205" t="s">
        <v>140</v>
      </c>
      <c r="E195" s="221" t="s">
        <v>21</v>
      </c>
      <c r="F195" s="222" t="s">
        <v>395</v>
      </c>
      <c r="G195" s="220"/>
      <c r="H195" s="223">
        <v>1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140</v>
      </c>
      <c r="AU195" s="229" t="s">
        <v>80</v>
      </c>
      <c r="AV195" s="12" t="s">
        <v>80</v>
      </c>
      <c r="AW195" s="12" t="s">
        <v>34</v>
      </c>
      <c r="AX195" s="12" t="s">
        <v>70</v>
      </c>
      <c r="AY195" s="229" t="s">
        <v>128</v>
      </c>
    </row>
    <row r="196" spans="2:51" s="12" customFormat="1">
      <c r="B196" s="219"/>
      <c r="C196" s="220"/>
      <c r="D196" s="205" t="s">
        <v>140</v>
      </c>
      <c r="E196" s="221" t="s">
        <v>21</v>
      </c>
      <c r="F196" s="222" t="s">
        <v>396</v>
      </c>
      <c r="G196" s="220"/>
      <c r="H196" s="223">
        <v>7.05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140</v>
      </c>
      <c r="AU196" s="229" t="s">
        <v>80</v>
      </c>
      <c r="AV196" s="12" t="s">
        <v>80</v>
      </c>
      <c r="AW196" s="12" t="s">
        <v>34</v>
      </c>
      <c r="AX196" s="12" t="s">
        <v>70</v>
      </c>
      <c r="AY196" s="229" t="s">
        <v>128</v>
      </c>
    </row>
    <row r="197" spans="2:51" s="12" customFormat="1">
      <c r="B197" s="219"/>
      <c r="C197" s="220"/>
      <c r="D197" s="205" t="s">
        <v>140</v>
      </c>
      <c r="E197" s="221" t="s">
        <v>21</v>
      </c>
      <c r="F197" s="222" t="s">
        <v>397</v>
      </c>
      <c r="G197" s="220"/>
      <c r="H197" s="223">
        <v>13.3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140</v>
      </c>
      <c r="AU197" s="229" t="s">
        <v>80</v>
      </c>
      <c r="AV197" s="12" t="s">
        <v>80</v>
      </c>
      <c r="AW197" s="12" t="s">
        <v>34</v>
      </c>
      <c r="AX197" s="12" t="s">
        <v>70</v>
      </c>
      <c r="AY197" s="229" t="s">
        <v>128</v>
      </c>
    </row>
    <row r="198" spans="2:51" s="13" customFormat="1">
      <c r="B198" s="230"/>
      <c r="C198" s="231"/>
      <c r="D198" s="205" t="s">
        <v>140</v>
      </c>
      <c r="E198" s="232" t="s">
        <v>21</v>
      </c>
      <c r="F198" s="233" t="s">
        <v>159</v>
      </c>
      <c r="G198" s="231"/>
      <c r="H198" s="234">
        <v>27.35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140</v>
      </c>
      <c r="AU198" s="240" t="s">
        <v>80</v>
      </c>
      <c r="AV198" s="13" t="s">
        <v>160</v>
      </c>
      <c r="AW198" s="13" t="s">
        <v>34</v>
      </c>
      <c r="AX198" s="13" t="s">
        <v>70</v>
      </c>
      <c r="AY198" s="240" t="s">
        <v>128</v>
      </c>
    </row>
    <row r="199" spans="2:51" s="11" customFormat="1">
      <c r="B199" s="208"/>
      <c r="C199" s="209"/>
      <c r="D199" s="205" t="s">
        <v>140</v>
      </c>
      <c r="E199" s="210" t="s">
        <v>21</v>
      </c>
      <c r="F199" s="211" t="s">
        <v>343</v>
      </c>
      <c r="G199" s="209"/>
      <c r="H199" s="212" t="s">
        <v>21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140</v>
      </c>
      <c r="AU199" s="218" t="s">
        <v>80</v>
      </c>
      <c r="AV199" s="11" t="s">
        <v>78</v>
      </c>
      <c r="AW199" s="11" t="s">
        <v>34</v>
      </c>
      <c r="AX199" s="11" t="s">
        <v>70</v>
      </c>
      <c r="AY199" s="218" t="s">
        <v>128</v>
      </c>
    </row>
    <row r="200" spans="2:51" s="11" customFormat="1">
      <c r="B200" s="208"/>
      <c r="C200" s="209"/>
      <c r="D200" s="205" t="s">
        <v>140</v>
      </c>
      <c r="E200" s="210" t="s">
        <v>21</v>
      </c>
      <c r="F200" s="211" t="s">
        <v>335</v>
      </c>
      <c r="G200" s="209"/>
      <c r="H200" s="212" t="s">
        <v>21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140</v>
      </c>
      <c r="AU200" s="218" t="s">
        <v>80</v>
      </c>
      <c r="AV200" s="11" t="s">
        <v>78</v>
      </c>
      <c r="AW200" s="11" t="s">
        <v>34</v>
      </c>
      <c r="AX200" s="11" t="s">
        <v>70</v>
      </c>
      <c r="AY200" s="218" t="s">
        <v>128</v>
      </c>
    </row>
    <row r="201" spans="2:51" s="12" customFormat="1">
      <c r="B201" s="219"/>
      <c r="C201" s="220"/>
      <c r="D201" s="205" t="s">
        <v>140</v>
      </c>
      <c r="E201" s="221" t="s">
        <v>21</v>
      </c>
      <c r="F201" s="222" t="s">
        <v>398</v>
      </c>
      <c r="G201" s="220"/>
      <c r="H201" s="223">
        <v>6.75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140</v>
      </c>
      <c r="AU201" s="229" t="s">
        <v>80</v>
      </c>
      <c r="AV201" s="12" t="s">
        <v>80</v>
      </c>
      <c r="AW201" s="12" t="s">
        <v>34</v>
      </c>
      <c r="AX201" s="12" t="s">
        <v>70</v>
      </c>
      <c r="AY201" s="229" t="s">
        <v>128</v>
      </c>
    </row>
    <row r="202" spans="2:51" s="12" customFormat="1">
      <c r="B202" s="219"/>
      <c r="C202" s="220"/>
      <c r="D202" s="205" t="s">
        <v>140</v>
      </c>
      <c r="E202" s="221" t="s">
        <v>21</v>
      </c>
      <c r="F202" s="222" t="s">
        <v>399</v>
      </c>
      <c r="G202" s="220"/>
      <c r="H202" s="223">
        <v>2.52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140</v>
      </c>
      <c r="AU202" s="229" t="s">
        <v>80</v>
      </c>
      <c r="AV202" s="12" t="s">
        <v>80</v>
      </c>
      <c r="AW202" s="12" t="s">
        <v>34</v>
      </c>
      <c r="AX202" s="12" t="s">
        <v>70</v>
      </c>
      <c r="AY202" s="229" t="s">
        <v>128</v>
      </c>
    </row>
    <row r="203" spans="2:51" s="12" customFormat="1">
      <c r="B203" s="219"/>
      <c r="C203" s="220"/>
      <c r="D203" s="205" t="s">
        <v>140</v>
      </c>
      <c r="E203" s="221" t="s">
        <v>21</v>
      </c>
      <c r="F203" s="222" t="s">
        <v>400</v>
      </c>
      <c r="G203" s="220"/>
      <c r="H203" s="223">
        <v>4.32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140</v>
      </c>
      <c r="AU203" s="229" t="s">
        <v>80</v>
      </c>
      <c r="AV203" s="12" t="s">
        <v>80</v>
      </c>
      <c r="AW203" s="12" t="s">
        <v>34</v>
      </c>
      <c r="AX203" s="12" t="s">
        <v>70</v>
      </c>
      <c r="AY203" s="229" t="s">
        <v>128</v>
      </c>
    </row>
    <row r="204" spans="2:51" s="11" customFormat="1">
      <c r="B204" s="208"/>
      <c r="C204" s="209"/>
      <c r="D204" s="205" t="s">
        <v>140</v>
      </c>
      <c r="E204" s="210" t="s">
        <v>21</v>
      </c>
      <c r="F204" s="211" t="s">
        <v>337</v>
      </c>
      <c r="G204" s="209"/>
      <c r="H204" s="212" t="s">
        <v>21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140</v>
      </c>
      <c r="AU204" s="218" t="s">
        <v>80</v>
      </c>
      <c r="AV204" s="11" t="s">
        <v>78</v>
      </c>
      <c r="AW204" s="11" t="s">
        <v>34</v>
      </c>
      <c r="AX204" s="11" t="s">
        <v>70</v>
      </c>
      <c r="AY204" s="218" t="s">
        <v>128</v>
      </c>
    </row>
    <row r="205" spans="2:51" s="12" customFormat="1">
      <c r="B205" s="219"/>
      <c r="C205" s="220"/>
      <c r="D205" s="205" t="s">
        <v>140</v>
      </c>
      <c r="E205" s="221" t="s">
        <v>21</v>
      </c>
      <c r="F205" s="222" t="s">
        <v>401</v>
      </c>
      <c r="G205" s="220"/>
      <c r="H205" s="223">
        <v>3.8250000000000002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140</v>
      </c>
      <c r="AU205" s="229" t="s">
        <v>80</v>
      </c>
      <c r="AV205" s="12" t="s">
        <v>80</v>
      </c>
      <c r="AW205" s="12" t="s">
        <v>34</v>
      </c>
      <c r="AX205" s="12" t="s">
        <v>70</v>
      </c>
      <c r="AY205" s="229" t="s">
        <v>128</v>
      </c>
    </row>
    <row r="206" spans="2:51" s="12" customFormat="1">
      <c r="B206" s="219"/>
      <c r="C206" s="220"/>
      <c r="D206" s="205" t="s">
        <v>140</v>
      </c>
      <c r="E206" s="221" t="s">
        <v>21</v>
      </c>
      <c r="F206" s="222" t="s">
        <v>402</v>
      </c>
      <c r="G206" s="220"/>
      <c r="H206" s="223">
        <v>2.3220000000000001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140</v>
      </c>
      <c r="AU206" s="229" t="s">
        <v>80</v>
      </c>
      <c r="AV206" s="12" t="s">
        <v>80</v>
      </c>
      <c r="AW206" s="12" t="s">
        <v>34</v>
      </c>
      <c r="AX206" s="12" t="s">
        <v>70</v>
      </c>
      <c r="AY206" s="229" t="s">
        <v>128</v>
      </c>
    </row>
    <row r="207" spans="2:51" s="12" customFormat="1">
      <c r="B207" s="219"/>
      <c r="C207" s="220"/>
      <c r="D207" s="205" t="s">
        <v>140</v>
      </c>
      <c r="E207" s="221" t="s">
        <v>21</v>
      </c>
      <c r="F207" s="222" t="s">
        <v>403</v>
      </c>
      <c r="G207" s="220"/>
      <c r="H207" s="223">
        <v>2.5369999999999999</v>
      </c>
      <c r="I207" s="224"/>
      <c r="J207" s="220"/>
      <c r="K207" s="220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140</v>
      </c>
      <c r="AU207" s="229" t="s">
        <v>80</v>
      </c>
      <c r="AV207" s="12" t="s">
        <v>80</v>
      </c>
      <c r="AW207" s="12" t="s">
        <v>34</v>
      </c>
      <c r="AX207" s="12" t="s">
        <v>70</v>
      </c>
      <c r="AY207" s="229" t="s">
        <v>128</v>
      </c>
    </row>
    <row r="208" spans="2:51" s="12" customFormat="1">
      <c r="B208" s="219"/>
      <c r="C208" s="220"/>
      <c r="D208" s="205" t="s">
        <v>140</v>
      </c>
      <c r="E208" s="221" t="s">
        <v>21</v>
      </c>
      <c r="F208" s="222" t="s">
        <v>404</v>
      </c>
      <c r="G208" s="220"/>
      <c r="H208" s="223">
        <v>7.2</v>
      </c>
      <c r="I208" s="224"/>
      <c r="J208" s="220"/>
      <c r="K208" s="220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140</v>
      </c>
      <c r="AU208" s="229" t="s">
        <v>80</v>
      </c>
      <c r="AV208" s="12" t="s">
        <v>80</v>
      </c>
      <c r="AW208" s="12" t="s">
        <v>34</v>
      </c>
      <c r="AX208" s="12" t="s">
        <v>70</v>
      </c>
      <c r="AY208" s="229" t="s">
        <v>128</v>
      </c>
    </row>
    <row r="209" spans="2:65" s="13" customFormat="1">
      <c r="B209" s="230"/>
      <c r="C209" s="231"/>
      <c r="D209" s="205" t="s">
        <v>140</v>
      </c>
      <c r="E209" s="232" t="s">
        <v>21</v>
      </c>
      <c r="F209" s="233" t="s">
        <v>159</v>
      </c>
      <c r="G209" s="231"/>
      <c r="H209" s="234">
        <v>29.474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140</v>
      </c>
      <c r="AU209" s="240" t="s">
        <v>80</v>
      </c>
      <c r="AV209" s="13" t="s">
        <v>160</v>
      </c>
      <c r="AW209" s="13" t="s">
        <v>34</v>
      </c>
      <c r="AX209" s="13" t="s">
        <v>70</v>
      </c>
      <c r="AY209" s="240" t="s">
        <v>128</v>
      </c>
    </row>
    <row r="210" spans="2:65" s="14" customFormat="1">
      <c r="B210" s="241"/>
      <c r="C210" s="242"/>
      <c r="D210" s="205" t="s">
        <v>140</v>
      </c>
      <c r="E210" s="253" t="s">
        <v>21</v>
      </c>
      <c r="F210" s="254" t="s">
        <v>168</v>
      </c>
      <c r="G210" s="242"/>
      <c r="H210" s="255">
        <v>90.424000000000007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140</v>
      </c>
      <c r="AU210" s="252" t="s">
        <v>80</v>
      </c>
      <c r="AV210" s="14" t="s">
        <v>136</v>
      </c>
      <c r="AW210" s="14" t="s">
        <v>34</v>
      </c>
      <c r="AX210" s="14" t="s">
        <v>78</v>
      </c>
      <c r="AY210" s="252" t="s">
        <v>128</v>
      </c>
    </row>
    <row r="211" spans="2:65" s="10" customFormat="1" ht="29.85" customHeight="1">
      <c r="B211" s="176"/>
      <c r="C211" s="177"/>
      <c r="D211" s="190" t="s">
        <v>69</v>
      </c>
      <c r="E211" s="191" t="s">
        <v>175</v>
      </c>
      <c r="F211" s="191" t="s">
        <v>176</v>
      </c>
      <c r="G211" s="177"/>
      <c r="H211" s="177"/>
      <c r="I211" s="180"/>
      <c r="J211" s="192">
        <f>BK211</f>
        <v>0</v>
      </c>
      <c r="K211" s="177"/>
      <c r="L211" s="182"/>
      <c r="M211" s="183"/>
      <c r="N211" s="184"/>
      <c r="O211" s="184"/>
      <c r="P211" s="185">
        <f>SUM(P212:P324)</f>
        <v>0</v>
      </c>
      <c r="Q211" s="184"/>
      <c r="R211" s="185">
        <f>SUM(R212:R324)</f>
        <v>0</v>
      </c>
      <c r="S211" s="184"/>
      <c r="T211" s="186">
        <f>SUM(T212:T324)</f>
        <v>3.5237229999999999</v>
      </c>
      <c r="AR211" s="187" t="s">
        <v>78</v>
      </c>
      <c r="AT211" s="188" t="s">
        <v>69</v>
      </c>
      <c r="AU211" s="188" t="s">
        <v>78</v>
      </c>
      <c r="AY211" s="187" t="s">
        <v>128</v>
      </c>
      <c r="BK211" s="189">
        <f>SUM(BK212:BK324)</f>
        <v>0</v>
      </c>
    </row>
    <row r="212" spans="2:65" s="1" customFormat="1" ht="22.5" customHeight="1">
      <c r="B212" s="41"/>
      <c r="C212" s="193" t="s">
        <v>160</v>
      </c>
      <c r="D212" s="193" t="s">
        <v>131</v>
      </c>
      <c r="E212" s="194" t="s">
        <v>177</v>
      </c>
      <c r="F212" s="195" t="s">
        <v>178</v>
      </c>
      <c r="G212" s="196" t="s">
        <v>134</v>
      </c>
      <c r="H212" s="197">
        <v>575.08799999999997</v>
      </c>
      <c r="I212" s="198"/>
      <c r="J212" s="199">
        <f>ROUND(I212*H212,2)</f>
        <v>0</v>
      </c>
      <c r="K212" s="195" t="s">
        <v>21</v>
      </c>
      <c r="L212" s="61"/>
      <c r="M212" s="200" t="s">
        <v>21</v>
      </c>
      <c r="N212" s="201" t="s">
        <v>41</v>
      </c>
      <c r="O212" s="42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AR212" s="24" t="s">
        <v>136</v>
      </c>
      <c r="AT212" s="24" t="s">
        <v>131</v>
      </c>
      <c r="AU212" s="24" t="s">
        <v>80</v>
      </c>
      <c r="AY212" s="24" t="s">
        <v>128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24" t="s">
        <v>78</v>
      </c>
      <c r="BK212" s="204">
        <f>ROUND(I212*H212,2)</f>
        <v>0</v>
      </c>
      <c r="BL212" s="24" t="s">
        <v>136</v>
      </c>
      <c r="BM212" s="24" t="s">
        <v>405</v>
      </c>
    </row>
    <row r="213" spans="2:65" s="1" customFormat="1">
      <c r="B213" s="41"/>
      <c r="C213" s="63"/>
      <c r="D213" s="205" t="s">
        <v>138</v>
      </c>
      <c r="E213" s="63"/>
      <c r="F213" s="206" t="s">
        <v>178</v>
      </c>
      <c r="G213" s="63"/>
      <c r="H213" s="63"/>
      <c r="I213" s="163"/>
      <c r="J213" s="63"/>
      <c r="K213" s="63"/>
      <c r="L213" s="61"/>
      <c r="M213" s="207"/>
      <c r="N213" s="42"/>
      <c r="O213" s="42"/>
      <c r="P213" s="42"/>
      <c r="Q213" s="42"/>
      <c r="R213" s="42"/>
      <c r="S213" s="42"/>
      <c r="T213" s="78"/>
      <c r="AT213" s="24" t="s">
        <v>138</v>
      </c>
      <c r="AU213" s="24" t="s">
        <v>80</v>
      </c>
    </row>
    <row r="214" spans="2:65" s="1" customFormat="1" ht="27">
      <c r="B214" s="41"/>
      <c r="C214" s="63"/>
      <c r="D214" s="205" t="s">
        <v>180</v>
      </c>
      <c r="E214" s="63"/>
      <c r="F214" s="256" t="s">
        <v>181</v>
      </c>
      <c r="G214" s="63"/>
      <c r="H214" s="63"/>
      <c r="I214" s="163"/>
      <c r="J214" s="63"/>
      <c r="K214" s="63"/>
      <c r="L214" s="61"/>
      <c r="M214" s="207"/>
      <c r="N214" s="42"/>
      <c r="O214" s="42"/>
      <c r="P214" s="42"/>
      <c r="Q214" s="42"/>
      <c r="R214" s="42"/>
      <c r="S214" s="42"/>
      <c r="T214" s="78"/>
      <c r="AT214" s="24" t="s">
        <v>180</v>
      </c>
      <c r="AU214" s="24" t="s">
        <v>80</v>
      </c>
    </row>
    <row r="215" spans="2:65" s="11" customFormat="1">
      <c r="B215" s="208"/>
      <c r="C215" s="209"/>
      <c r="D215" s="205" t="s">
        <v>140</v>
      </c>
      <c r="E215" s="210" t="s">
        <v>21</v>
      </c>
      <c r="F215" s="211" t="s">
        <v>147</v>
      </c>
      <c r="G215" s="209"/>
      <c r="H215" s="212" t="s">
        <v>21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140</v>
      </c>
      <c r="AU215" s="218" t="s">
        <v>80</v>
      </c>
      <c r="AV215" s="11" t="s">
        <v>78</v>
      </c>
      <c r="AW215" s="11" t="s">
        <v>34</v>
      </c>
      <c r="AX215" s="11" t="s">
        <v>70</v>
      </c>
      <c r="AY215" s="218" t="s">
        <v>128</v>
      </c>
    </row>
    <row r="216" spans="2:65" s="11" customFormat="1">
      <c r="B216" s="208"/>
      <c r="C216" s="209"/>
      <c r="D216" s="205" t="s">
        <v>140</v>
      </c>
      <c r="E216" s="210" t="s">
        <v>21</v>
      </c>
      <c r="F216" s="211" t="s">
        <v>335</v>
      </c>
      <c r="G216" s="209"/>
      <c r="H216" s="212" t="s">
        <v>21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140</v>
      </c>
      <c r="AU216" s="218" t="s">
        <v>80</v>
      </c>
      <c r="AV216" s="11" t="s">
        <v>78</v>
      </c>
      <c r="AW216" s="11" t="s">
        <v>34</v>
      </c>
      <c r="AX216" s="11" t="s">
        <v>70</v>
      </c>
      <c r="AY216" s="218" t="s">
        <v>128</v>
      </c>
    </row>
    <row r="217" spans="2:65" s="12" customFormat="1">
      <c r="B217" s="219"/>
      <c r="C217" s="220"/>
      <c r="D217" s="205" t="s">
        <v>140</v>
      </c>
      <c r="E217" s="221" t="s">
        <v>21</v>
      </c>
      <c r="F217" s="222" t="s">
        <v>406</v>
      </c>
      <c r="G217" s="220"/>
      <c r="H217" s="223">
        <v>127.42400000000001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140</v>
      </c>
      <c r="AU217" s="229" t="s">
        <v>80</v>
      </c>
      <c r="AV217" s="12" t="s">
        <v>80</v>
      </c>
      <c r="AW217" s="12" t="s">
        <v>34</v>
      </c>
      <c r="AX217" s="12" t="s">
        <v>70</v>
      </c>
      <c r="AY217" s="229" t="s">
        <v>128</v>
      </c>
    </row>
    <row r="218" spans="2:65" s="11" customFormat="1">
      <c r="B218" s="208"/>
      <c r="C218" s="209"/>
      <c r="D218" s="205" t="s">
        <v>140</v>
      </c>
      <c r="E218" s="210" t="s">
        <v>21</v>
      </c>
      <c r="F218" s="211" t="s">
        <v>337</v>
      </c>
      <c r="G218" s="209"/>
      <c r="H218" s="212" t="s">
        <v>21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140</v>
      </c>
      <c r="AU218" s="218" t="s">
        <v>80</v>
      </c>
      <c r="AV218" s="11" t="s">
        <v>78</v>
      </c>
      <c r="AW218" s="11" t="s">
        <v>34</v>
      </c>
      <c r="AX218" s="11" t="s">
        <v>70</v>
      </c>
      <c r="AY218" s="218" t="s">
        <v>128</v>
      </c>
    </row>
    <row r="219" spans="2:65" s="12" customFormat="1">
      <c r="B219" s="219"/>
      <c r="C219" s="220"/>
      <c r="D219" s="205" t="s">
        <v>140</v>
      </c>
      <c r="E219" s="221" t="s">
        <v>21</v>
      </c>
      <c r="F219" s="222" t="s">
        <v>338</v>
      </c>
      <c r="G219" s="220"/>
      <c r="H219" s="223">
        <v>70.06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140</v>
      </c>
      <c r="AU219" s="229" t="s">
        <v>80</v>
      </c>
      <c r="AV219" s="12" t="s">
        <v>80</v>
      </c>
      <c r="AW219" s="12" t="s">
        <v>34</v>
      </c>
      <c r="AX219" s="12" t="s">
        <v>70</v>
      </c>
      <c r="AY219" s="229" t="s">
        <v>128</v>
      </c>
    </row>
    <row r="220" spans="2:65" s="11" customFormat="1">
      <c r="B220" s="208"/>
      <c r="C220" s="209"/>
      <c r="D220" s="205" t="s">
        <v>140</v>
      </c>
      <c r="E220" s="210" t="s">
        <v>21</v>
      </c>
      <c r="F220" s="211" t="s">
        <v>339</v>
      </c>
      <c r="G220" s="209"/>
      <c r="H220" s="212" t="s">
        <v>21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140</v>
      </c>
      <c r="AU220" s="218" t="s">
        <v>80</v>
      </c>
      <c r="AV220" s="11" t="s">
        <v>78</v>
      </c>
      <c r="AW220" s="11" t="s">
        <v>34</v>
      </c>
      <c r="AX220" s="11" t="s">
        <v>70</v>
      </c>
      <c r="AY220" s="218" t="s">
        <v>128</v>
      </c>
    </row>
    <row r="221" spans="2:65" s="12" customFormat="1">
      <c r="B221" s="219"/>
      <c r="C221" s="220"/>
      <c r="D221" s="205" t="s">
        <v>140</v>
      </c>
      <c r="E221" s="221" t="s">
        <v>21</v>
      </c>
      <c r="F221" s="222" t="s">
        <v>407</v>
      </c>
      <c r="G221" s="220"/>
      <c r="H221" s="223">
        <v>121.58199999999999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140</v>
      </c>
      <c r="AU221" s="229" t="s">
        <v>80</v>
      </c>
      <c r="AV221" s="12" t="s">
        <v>80</v>
      </c>
      <c r="AW221" s="12" t="s">
        <v>34</v>
      </c>
      <c r="AX221" s="12" t="s">
        <v>70</v>
      </c>
      <c r="AY221" s="229" t="s">
        <v>128</v>
      </c>
    </row>
    <row r="222" spans="2:65" s="13" customFormat="1">
      <c r="B222" s="230"/>
      <c r="C222" s="231"/>
      <c r="D222" s="205" t="s">
        <v>140</v>
      </c>
      <c r="E222" s="232" t="s">
        <v>21</v>
      </c>
      <c r="F222" s="233" t="s">
        <v>159</v>
      </c>
      <c r="G222" s="231"/>
      <c r="H222" s="234">
        <v>319.06599999999997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140</v>
      </c>
      <c r="AU222" s="240" t="s">
        <v>80</v>
      </c>
      <c r="AV222" s="13" t="s">
        <v>160</v>
      </c>
      <c r="AW222" s="13" t="s">
        <v>34</v>
      </c>
      <c r="AX222" s="13" t="s">
        <v>70</v>
      </c>
      <c r="AY222" s="240" t="s">
        <v>128</v>
      </c>
    </row>
    <row r="223" spans="2:65" s="11" customFormat="1">
      <c r="B223" s="208"/>
      <c r="C223" s="209"/>
      <c r="D223" s="205" t="s">
        <v>140</v>
      </c>
      <c r="E223" s="210" t="s">
        <v>21</v>
      </c>
      <c r="F223" s="211" t="s">
        <v>341</v>
      </c>
      <c r="G223" s="209"/>
      <c r="H223" s="212" t="s">
        <v>21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140</v>
      </c>
      <c r="AU223" s="218" t="s">
        <v>80</v>
      </c>
      <c r="AV223" s="11" t="s">
        <v>78</v>
      </c>
      <c r="AW223" s="11" t="s">
        <v>34</v>
      </c>
      <c r="AX223" s="11" t="s">
        <v>70</v>
      </c>
      <c r="AY223" s="218" t="s">
        <v>128</v>
      </c>
    </row>
    <row r="224" spans="2:65" s="11" customFormat="1">
      <c r="B224" s="208"/>
      <c r="C224" s="209"/>
      <c r="D224" s="205" t="s">
        <v>140</v>
      </c>
      <c r="E224" s="210" t="s">
        <v>21</v>
      </c>
      <c r="F224" s="211" t="s">
        <v>339</v>
      </c>
      <c r="G224" s="209"/>
      <c r="H224" s="212" t="s">
        <v>21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140</v>
      </c>
      <c r="AU224" s="218" t="s">
        <v>80</v>
      </c>
      <c r="AV224" s="11" t="s">
        <v>78</v>
      </c>
      <c r="AW224" s="11" t="s">
        <v>34</v>
      </c>
      <c r="AX224" s="11" t="s">
        <v>70</v>
      </c>
      <c r="AY224" s="218" t="s">
        <v>128</v>
      </c>
    </row>
    <row r="225" spans="2:65" s="12" customFormat="1">
      <c r="B225" s="219"/>
      <c r="C225" s="220"/>
      <c r="D225" s="205" t="s">
        <v>140</v>
      </c>
      <c r="E225" s="221" t="s">
        <v>21</v>
      </c>
      <c r="F225" s="222" t="s">
        <v>408</v>
      </c>
      <c r="G225" s="220"/>
      <c r="H225" s="223">
        <v>128.32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140</v>
      </c>
      <c r="AU225" s="229" t="s">
        <v>80</v>
      </c>
      <c r="AV225" s="12" t="s">
        <v>80</v>
      </c>
      <c r="AW225" s="12" t="s">
        <v>34</v>
      </c>
      <c r="AX225" s="12" t="s">
        <v>70</v>
      </c>
      <c r="AY225" s="229" t="s">
        <v>128</v>
      </c>
    </row>
    <row r="226" spans="2:65" s="13" customFormat="1">
      <c r="B226" s="230"/>
      <c r="C226" s="231"/>
      <c r="D226" s="205" t="s">
        <v>140</v>
      </c>
      <c r="E226" s="232" t="s">
        <v>21</v>
      </c>
      <c r="F226" s="233" t="s">
        <v>159</v>
      </c>
      <c r="G226" s="231"/>
      <c r="H226" s="234">
        <v>128.32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140</v>
      </c>
      <c r="AU226" s="240" t="s">
        <v>80</v>
      </c>
      <c r="AV226" s="13" t="s">
        <v>160</v>
      </c>
      <c r="AW226" s="13" t="s">
        <v>34</v>
      </c>
      <c r="AX226" s="13" t="s">
        <v>70</v>
      </c>
      <c r="AY226" s="240" t="s">
        <v>128</v>
      </c>
    </row>
    <row r="227" spans="2:65" s="11" customFormat="1">
      <c r="B227" s="208"/>
      <c r="C227" s="209"/>
      <c r="D227" s="205" t="s">
        <v>140</v>
      </c>
      <c r="E227" s="210" t="s">
        <v>21</v>
      </c>
      <c r="F227" s="211" t="s">
        <v>343</v>
      </c>
      <c r="G227" s="209"/>
      <c r="H227" s="212" t="s">
        <v>21</v>
      </c>
      <c r="I227" s="213"/>
      <c r="J227" s="209"/>
      <c r="K227" s="209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140</v>
      </c>
      <c r="AU227" s="218" t="s">
        <v>80</v>
      </c>
      <c r="AV227" s="11" t="s">
        <v>78</v>
      </c>
      <c r="AW227" s="11" t="s">
        <v>34</v>
      </c>
      <c r="AX227" s="11" t="s">
        <v>70</v>
      </c>
      <c r="AY227" s="218" t="s">
        <v>128</v>
      </c>
    </row>
    <row r="228" spans="2:65" s="11" customFormat="1">
      <c r="B228" s="208"/>
      <c r="C228" s="209"/>
      <c r="D228" s="205" t="s">
        <v>140</v>
      </c>
      <c r="E228" s="210" t="s">
        <v>21</v>
      </c>
      <c r="F228" s="211" t="s">
        <v>335</v>
      </c>
      <c r="G228" s="209"/>
      <c r="H228" s="212" t="s">
        <v>21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140</v>
      </c>
      <c r="AU228" s="218" t="s">
        <v>80</v>
      </c>
      <c r="AV228" s="11" t="s">
        <v>78</v>
      </c>
      <c r="AW228" s="11" t="s">
        <v>34</v>
      </c>
      <c r="AX228" s="11" t="s">
        <v>70</v>
      </c>
      <c r="AY228" s="218" t="s">
        <v>128</v>
      </c>
    </row>
    <row r="229" spans="2:65" s="12" customFormat="1">
      <c r="B229" s="219"/>
      <c r="C229" s="220"/>
      <c r="D229" s="205" t="s">
        <v>140</v>
      </c>
      <c r="E229" s="221" t="s">
        <v>21</v>
      </c>
      <c r="F229" s="222" t="s">
        <v>344</v>
      </c>
      <c r="G229" s="220"/>
      <c r="H229" s="223">
        <v>67.048000000000002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140</v>
      </c>
      <c r="AU229" s="229" t="s">
        <v>80</v>
      </c>
      <c r="AV229" s="12" t="s">
        <v>80</v>
      </c>
      <c r="AW229" s="12" t="s">
        <v>34</v>
      </c>
      <c r="AX229" s="12" t="s">
        <v>70</v>
      </c>
      <c r="AY229" s="229" t="s">
        <v>128</v>
      </c>
    </row>
    <row r="230" spans="2:65" s="11" customFormat="1">
      <c r="B230" s="208"/>
      <c r="C230" s="209"/>
      <c r="D230" s="205" t="s">
        <v>140</v>
      </c>
      <c r="E230" s="210" t="s">
        <v>21</v>
      </c>
      <c r="F230" s="211" t="s">
        <v>337</v>
      </c>
      <c r="G230" s="209"/>
      <c r="H230" s="212" t="s">
        <v>21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140</v>
      </c>
      <c r="AU230" s="218" t="s">
        <v>80</v>
      </c>
      <c r="AV230" s="11" t="s">
        <v>78</v>
      </c>
      <c r="AW230" s="11" t="s">
        <v>34</v>
      </c>
      <c r="AX230" s="11" t="s">
        <v>70</v>
      </c>
      <c r="AY230" s="218" t="s">
        <v>128</v>
      </c>
    </row>
    <row r="231" spans="2:65" s="12" customFormat="1">
      <c r="B231" s="219"/>
      <c r="C231" s="220"/>
      <c r="D231" s="205" t="s">
        <v>140</v>
      </c>
      <c r="E231" s="221" t="s">
        <v>21</v>
      </c>
      <c r="F231" s="222" t="s">
        <v>345</v>
      </c>
      <c r="G231" s="220"/>
      <c r="H231" s="223">
        <v>60.654000000000003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140</v>
      </c>
      <c r="AU231" s="229" t="s">
        <v>80</v>
      </c>
      <c r="AV231" s="12" t="s">
        <v>80</v>
      </c>
      <c r="AW231" s="12" t="s">
        <v>34</v>
      </c>
      <c r="AX231" s="12" t="s">
        <v>70</v>
      </c>
      <c r="AY231" s="229" t="s">
        <v>128</v>
      </c>
    </row>
    <row r="232" spans="2:65" s="13" customFormat="1">
      <c r="B232" s="230"/>
      <c r="C232" s="231"/>
      <c r="D232" s="205" t="s">
        <v>140</v>
      </c>
      <c r="E232" s="232" t="s">
        <v>21</v>
      </c>
      <c r="F232" s="233" t="s">
        <v>159</v>
      </c>
      <c r="G232" s="231"/>
      <c r="H232" s="234">
        <v>127.702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140</v>
      </c>
      <c r="AU232" s="240" t="s">
        <v>80</v>
      </c>
      <c r="AV232" s="13" t="s">
        <v>160</v>
      </c>
      <c r="AW232" s="13" t="s">
        <v>34</v>
      </c>
      <c r="AX232" s="13" t="s">
        <v>70</v>
      </c>
      <c r="AY232" s="240" t="s">
        <v>128</v>
      </c>
    </row>
    <row r="233" spans="2:65" s="14" customFormat="1">
      <c r="B233" s="241"/>
      <c r="C233" s="242"/>
      <c r="D233" s="243" t="s">
        <v>140</v>
      </c>
      <c r="E233" s="244" t="s">
        <v>21</v>
      </c>
      <c r="F233" s="245" t="s">
        <v>168</v>
      </c>
      <c r="G233" s="242"/>
      <c r="H233" s="246">
        <v>575.08799999999997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AT233" s="252" t="s">
        <v>140</v>
      </c>
      <c r="AU233" s="252" t="s">
        <v>80</v>
      </c>
      <c r="AV233" s="14" t="s">
        <v>136</v>
      </c>
      <c r="AW233" s="14" t="s">
        <v>34</v>
      </c>
      <c r="AX233" s="14" t="s">
        <v>78</v>
      </c>
      <c r="AY233" s="252" t="s">
        <v>128</v>
      </c>
    </row>
    <row r="234" spans="2:65" s="1" customFormat="1" ht="22.5" customHeight="1">
      <c r="B234" s="41"/>
      <c r="C234" s="193" t="s">
        <v>136</v>
      </c>
      <c r="D234" s="193" t="s">
        <v>131</v>
      </c>
      <c r="E234" s="194" t="s">
        <v>188</v>
      </c>
      <c r="F234" s="195" t="s">
        <v>189</v>
      </c>
      <c r="G234" s="196" t="s">
        <v>134</v>
      </c>
      <c r="H234" s="197">
        <v>575.08799999999997</v>
      </c>
      <c r="I234" s="198"/>
      <c r="J234" s="199">
        <f>ROUND(I234*H234,2)</f>
        <v>0</v>
      </c>
      <c r="K234" s="195" t="s">
        <v>21</v>
      </c>
      <c r="L234" s="61"/>
      <c r="M234" s="200" t="s">
        <v>21</v>
      </c>
      <c r="N234" s="201" t="s">
        <v>41</v>
      </c>
      <c r="O234" s="42"/>
      <c r="P234" s="202">
        <f>O234*H234</f>
        <v>0</v>
      </c>
      <c r="Q234" s="202">
        <v>0</v>
      </c>
      <c r="R234" s="202">
        <f>Q234*H234</f>
        <v>0</v>
      </c>
      <c r="S234" s="202">
        <v>0</v>
      </c>
      <c r="T234" s="203">
        <f>S234*H234</f>
        <v>0</v>
      </c>
      <c r="AR234" s="24" t="s">
        <v>136</v>
      </c>
      <c r="AT234" s="24" t="s">
        <v>131</v>
      </c>
      <c r="AU234" s="24" t="s">
        <v>80</v>
      </c>
      <c r="AY234" s="24" t="s">
        <v>128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78</v>
      </c>
      <c r="BK234" s="204">
        <f>ROUND(I234*H234,2)</f>
        <v>0</v>
      </c>
      <c r="BL234" s="24" t="s">
        <v>136</v>
      </c>
      <c r="BM234" s="24" t="s">
        <v>409</v>
      </c>
    </row>
    <row r="235" spans="2:65" s="1" customFormat="1">
      <c r="B235" s="41"/>
      <c r="C235" s="63"/>
      <c r="D235" s="205" t="s">
        <v>138</v>
      </c>
      <c r="E235" s="63"/>
      <c r="F235" s="206" t="s">
        <v>191</v>
      </c>
      <c r="G235" s="63"/>
      <c r="H235" s="63"/>
      <c r="I235" s="163"/>
      <c r="J235" s="63"/>
      <c r="K235" s="63"/>
      <c r="L235" s="61"/>
      <c r="M235" s="207"/>
      <c r="N235" s="42"/>
      <c r="O235" s="42"/>
      <c r="P235" s="42"/>
      <c r="Q235" s="42"/>
      <c r="R235" s="42"/>
      <c r="S235" s="42"/>
      <c r="T235" s="78"/>
      <c r="AT235" s="24" t="s">
        <v>138</v>
      </c>
      <c r="AU235" s="24" t="s">
        <v>80</v>
      </c>
    </row>
    <row r="236" spans="2:65" s="1" customFormat="1" ht="27">
      <c r="B236" s="41"/>
      <c r="C236" s="63"/>
      <c r="D236" s="205" t="s">
        <v>180</v>
      </c>
      <c r="E236" s="63"/>
      <c r="F236" s="256" t="s">
        <v>192</v>
      </c>
      <c r="G236" s="63"/>
      <c r="H236" s="63"/>
      <c r="I236" s="163"/>
      <c r="J236" s="63"/>
      <c r="K236" s="63"/>
      <c r="L236" s="61"/>
      <c r="M236" s="207"/>
      <c r="N236" s="42"/>
      <c r="O236" s="42"/>
      <c r="P236" s="42"/>
      <c r="Q236" s="42"/>
      <c r="R236" s="42"/>
      <c r="S236" s="42"/>
      <c r="T236" s="78"/>
      <c r="AT236" s="24" t="s">
        <v>180</v>
      </c>
      <c r="AU236" s="24" t="s">
        <v>80</v>
      </c>
    </row>
    <row r="237" spans="2:65" s="12" customFormat="1">
      <c r="B237" s="219"/>
      <c r="C237" s="220"/>
      <c r="D237" s="205" t="s">
        <v>140</v>
      </c>
      <c r="E237" s="221" t="s">
        <v>21</v>
      </c>
      <c r="F237" s="222" t="s">
        <v>410</v>
      </c>
      <c r="G237" s="220"/>
      <c r="H237" s="223">
        <v>575.08799999999997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140</v>
      </c>
      <c r="AU237" s="229" t="s">
        <v>80</v>
      </c>
      <c r="AV237" s="12" t="s">
        <v>80</v>
      </c>
      <c r="AW237" s="12" t="s">
        <v>34</v>
      </c>
      <c r="AX237" s="12" t="s">
        <v>70</v>
      </c>
      <c r="AY237" s="229" t="s">
        <v>128</v>
      </c>
    </row>
    <row r="238" spans="2:65" s="14" customFormat="1">
      <c r="B238" s="241"/>
      <c r="C238" s="242"/>
      <c r="D238" s="243" t="s">
        <v>140</v>
      </c>
      <c r="E238" s="244" t="s">
        <v>21</v>
      </c>
      <c r="F238" s="245" t="s">
        <v>168</v>
      </c>
      <c r="G238" s="242"/>
      <c r="H238" s="246">
        <v>575.08799999999997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140</v>
      </c>
      <c r="AU238" s="252" t="s">
        <v>80</v>
      </c>
      <c r="AV238" s="14" t="s">
        <v>136</v>
      </c>
      <c r="AW238" s="14" t="s">
        <v>34</v>
      </c>
      <c r="AX238" s="14" t="s">
        <v>78</v>
      </c>
      <c r="AY238" s="252" t="s">
        <v>128</v>
      </c>
    </row>
    <row r="239" spans="2:65" s="1" customFormat="1" ht="31.5" customHeight="1">
      <c r="B239" s="41"/>
      <c r="C239" s="193" t="s">
        <v>193</v>
      </c>
      <c r="D239" s="193" t="s">
        <v>131</v>
      </c>
      <c r="E239" s="194" t="s">
        <v>194</v>
      </c>
      <c r="F239" s="195" t="s">
        <v>195</v>
      </c>
      <c r="G239" s="196" t="s">
        <v>134</v>
      </c>
      <c r="H239" s="197">
        <v>503.38900000000001</v>
      </c>
      <c r="I239" s="198"/>
      <c r="J239" s="199">
        <f>ROUND(I239*H239,2)</f>
        <v>0</v>
      </c>
      <c r="K239" s="195" t="s">
        <v>135</v>
      </c>
      <c r="L239" s="61"/>
      <c r="M239" s="200" t="s">
        <v>21</v>
      </c>
      <c r="N239" s="201" t="s">
        <v>41</v>
      </c>
      <c r="O239" s="42"/>
      <c r="P239" s="202">
        <f>O239*H239</f>
        <v>0</v>
      </c>
      <c r="Q239" s="202">
        <v>0</v>
      </c>
      <c r="R239" s="202">
        <f>Q239*H239</f>
        <v>0</v>
      </c>
      <c r="S239" s="202">
        <v>7.0000000000000001E-3</v>
      </c>
      <c r="T239" s="203">
        <f>S239*H239</f>
        <v>3.5237229999999999</v>
      </c>
      <c r="AR239" s="24" t="s">
        <v>136</v>
      </c>
      <c r="AT239" s="24" t="s">
        <v>131</v>
      </c>
      <c r="AU239" s="24" t="s">
        <v>80</v>
      </c>
      <c r="AY239" s="24" t="s">
        <v>128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4" t="s">
        <v>78</v>
      </c>
      <c r="BK239" s="204">
        <f>ROUND(I239*H239,2)</f>
        <v>0</v>
      </c>
      <c r="BL239" s="24" t="s">
        <v>136</v>
      </c>
      <c r="BM239" s="24" t="s">
        <v>411</v>
      </c>
    </row>
    <row r="240" spans="2:65" s="1" customFormat="1" ht="27">
      <c r="B240" s="41"/>
      <c r="C240" s="63"/>
      <c r="D240" s="205" t="s">
        <v>138</v>
      </c>
      <c r="E240" s="63"/>
      <c r="F240" s="206" t="s">
        <v>197</v>
      </c>
      <c r="G240" s="63"/>
      <c r="H240" s="63"/>
      <c r="I240" s="163"/>
      <c r="J240" s="63"/>
      <c r="K240" s="63"/>
      <c r="L240" s="61"/>
      <c r="M240" s="207"/>
      <c r="N240" s="42"/>
      <c r="O240" s="42"/>
      <c r="P240" s="42"/>
      <c r="Q240" s="42"/>
      <c r="R240" s="42"/>
      <c r="S240" s="42"/>
      <c r="T240" s="78"/>
      <c r="AT240" s="24" t="s">
        <v>138</v>
      </c>
      <c r="AU240" s="24" t="s">
        <v>80</v>
      </c>
    </row>
    <row r="241" spans="2:51" s="11" customFormat="1">
      <c r="B241" s="208"/>
      <c r="C241" s="209"/>
      <c r="D241" s="205" t="s">
        <v>140</v>
      </c>
      <c r="E241" s="210" t="s">
        <v>21</v>
      </c>
      <c r="F241" s="211" t="s">
        <v>147</v>
      </c>
      <c r="G241" s="209"/>
      <c r="H241" s="212" t="s">
        <v>21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140</v>
      </c>
      <c r="AU241" s="218" t="s">
        <v>80</v>
      </c>
      <c r="AV241" s="11" t="s">
        <v>78</v>
      </c>
      <c r="AW241" s="11" t="s">
        <v>34</v>
      </c>
      <c r="AX241" s="11" t="s">
        <v>70</v>
      </c>
      <c r="AY241" s="218" t="s">
        <v>128</v>
      </c>
    </row>
    <row r="242" spans="2:51" s="11" customFormat="1">
      <c r="B242" s="208"/>
      <c r="C242" s="209"/>
      <c r="D242" s="205" t="s">
        <v>140</v>
      </c>
      <c r="E242" s="210" t="s">
        <v>21</v>
      </c>
      <c r="F242" s="211" t="s">
        <v>335</v>
      </c>
      <c r="G242" s="209"/>
      <c r="H242" s="212" t="s">
        <v>21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140</v>
      </c>
      <c r="AU242" s="218" t="s">
        <v>80</v>
      </c>
      <c r="AV242" s="11" t="s">
        <v>78</v>
      </c>
      <c r="AW242" s="11" t="s">
        <v>34</v>
      </c>
      <c r="AX242" s="11" t="s">
        <v>70</v>
      </c>
      <c r="AY242" s="218" t="s">
        <v>128</v>
      </c>
    </row>
    <row r="243" spans="2:51" s="12" customFormat="1">
      <c r="B243" s="219"/>
      <c r="C243" s="220"/>
      <c r="D243" s="205" t="s">
        <v>140</v>
      </c>
      <c r="E243" s="221" t="s">
        <v>21</v>
      </c>
      <c r="F243" s="222" t="s">
        <v>336</v>
      </c>
      <c r="G243" s="220"/>
      <c r="H243" s="223">
        <v>108.224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140</v>
      </c>
      <c r="AU243" s="229" t="s">
        <v>80</v>
      </c>
      <c r="AV243" s="12" t="s">
        <v>80</v>
      </c>
      <c r="AW243" s="12" t="s">
        <v>34</v>
      </c>
      <c r="AX243" s="12" t="s">
        <v>70</v>
      </c>
      <c r="AY243" s="229" t="s">
        <v>128</v>
      </c>
    </row>
    <row r="244" spans="2:51" s="11" customFormat="1">
      <c r="B244" s="208"/>
      <c r="C244" s="209"/>
      <c r="D244" s="205" t="s">
        <v>140</v>
      </c>
      <c r="E244" s="210" t="s">
        <v>21</v>
      </c>
      <c r="F244" s="211" t="s">
        <v>337</v>
      </c>
      <c r="G244" s="209"/>
      <c r="H244" s="212" t="s">
        <v>21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140</v>
      </c>
      <c r="AU244" s="218" t="s">
        <v>80</v>
      </c>
      <c r="AV244" s="11" t="s">
        <v>78</v>
      </c>
      <c r="AW244" s="11" t="s">
        <v>34</v>
      </c>
      <c r="AX244" s="11" t="s">
        <v>70</v>
      </c>
      <c r="AY244" s="218" t="s">
        <v>128</v>
      </c>
    </row>
    <row r="245" spans="2:51" s="12" customFormat="1">
      <c r="B245" s="219"/>
      <c r="C245" s="220"/>
      <c r="D245" s="205" t="s">
        <v>140</v>
      </c>
      <c r="E245" s="221" t="s">
        <v>21</v>
      </c>
      <c r="F245" s="222" t="s">
        <v>338</v>
      </c>
      <c r="G245" s="220"/>
      <c r="H245" s="223">
        <v>70.06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140</v>
      </c>
      <c r="AU245" s="229" t="s">
        <v>80</v>
      </c>
      <c r="AV245" s="12" t="s">
        <v>80</v>
      </c>
      <c r="AW245" s="12" t="s">
        <v>34</v>
      </c>
      <c r="AX245" s="12" t="s">
        <v>70</v>
      </c>
      <c r="AY245" s="229" t="s">
        <v>128</v>
      </c>
    </row>
    <row r="246" spans="2:51" s="11" customFormat="1">
      <c r="B246" s="208"/>
      <c r="C246" s="209"/>
      <c r="D246" s="205" t="s">
        <v>140</v>
      </c>
      <c r="E246" s="210" t="s">
        <v>21</v>
      </c>
      <c r="F246" s="211" t="s">
        <v>339</v>
      </c>
      <c r="G246" s="209"/>
      <c r="H246" s="212" t="s">
        <v>21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140</v>
      </c>
      <c r="AU246" s="218" t="s">
        <v>80</v>
      </c>
      <c r="AV246" s="11" t="s">
        <v>78</v>
      </c>
      <c r="AW246" s="11" t="s">
        <v>34</v>
      </c>
      <c r="AX246" s="11" t="s">
        <v>70</v>
      </c>
      <c r="AY246" s="218" t="s">
        <v>128</v>
      </c>
    </row>
    <row r="247" spans="2:51" s="12" customFormat="1">
      <c r="B247" s="219"/>
      <c r="C247" s="220"/>
      <c r="D247" s="205" t="s">
        <v>140</v>
      </c>
      <c r="E247" s="221" t="s">
        <v>21</v>
      </c>
      <c r="F247" s="222" t="s">
        <v>340</v>
      </c>
      <c r="G247" s="220"/>
      <c r="H247" s="223">
        <v>99.66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140</v>
      </c>
      <c r="AU247" s="229" t="s">
        <v>80</v>
      </c>
      <c r="AV247" s="12" t="s">
        <v>80</v>
      </c>
      <c r="AW247" s="12" t="s">
        <v>34</v>
      </c>
      <c r="AX247" s="12" t="s">
        <v>70</v>
      </c>
      <c r="AY247" s="229" t="s">
        <v>128</v>
      </c>
    </row>
    <row r="248" spans="2:51" s="11" customFormat="1">
      <c r="B248" s="208"/>
      <c r="C248" s="209"/>
      <c r="D248" s="205" t="s">
        <v>140</v>
      </c>
      <c r="E248" s="210" t="s">
        <v>21</v>
      </c>
      <c r="F248" s="211" t="s">
        <v>341</v>
      </c>
      <c r="G248" s="209"/>
      <c r="H248" s="212" t="s">
        <v>21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140</v>
      </c>
      <c r="AU248" s="218" t="s">
        <v>80</v>
      </c>
      <c r="AV248" s="11" t="s">
        <v>78</v>
      </c>
      <c r="AW248" s="11" t="s">
        <v>34</v>
      </c>
      <c r="AX248" s="11" t="s">
        <v>70</v>
      </c>
      <c r="AY248" s="218" t="s">
        <v>128</v>
      </c>
    </row>
    <row r="249" spans="2:51" s="11" customFormat="1">
      <c r="B249" s="208"/>
      <c r="C249" s="209"/>
      <c r="D249" s="205" t="s">
        <v>140</v>
      </c>
      <c r="E249" s="210" t="s">
        <v>21</v>
      </c>
      <c r="F249" s="211" t="s">
        <v>339</v>
      </c>
      <c r="G249" s="209"/>
      <c r="H249" s="212" t="s">
        <v>21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140</v>
      </c>
      <c r="AU249" s="218" t="s">
        <v>80</v>
      </c>
      <c r="AV249" s="11" t="s">
        <v>78</v>
      </c>
      <c r="AW249" s="11" t="s">
        <v>34</v>
      </c>
      <c r="AX249" s="11" t="s">
        <v>70</v>
      </c>
      <c r="AY249" s="218" t="s">
        <v>128</v>
      </c>
    </row>
    <row r="250" spans="2:51" s="12" customFormat="1">
      <c r="B250" s="219"/>
      <c r="C250" s="220"/>
      <c r="D250" s="205" t="s">
        <v>140</v>
      </c>
      <c r="E250" s="221" t="s">
        <v>21</v>
      </c>
      <c r="F250" s="222" t="s">
        <v>342</v>
      </c>
      <c r="G250" s="220"/>
      <c r="H250" s="223">
        <v>118.72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140</v>
      </c>
      <c r="AU250" s="229" t="s">
        <v>80</v>
      </c>
      <c r="AV250" s="12" t="s">
        <v>80</v>
      </c>
      <c r="AW250" s="12" t="s">
        <v>34</v>
      </c>
      <c r="AX250" s="12" t="s">
        <v>70</v>
      </c>
      <c r="AY250" s="229" t="s">
        <v>128</v>
      </c>
    </row>
    <row r="251" spans="2:51" s="11" customFormat="1">
      <c r="B251" s="208"/>
      <c r="C251" s="209"/>
      <c r="D251" s="205" t="s">
        <v>140</v>
      </c>
      <c r="E251" s="210" t="s">
        <v>21</v>
      </c>
      <c r="F251" s="211" t="s">
        <v>343</v>
      </c>
      <c r="G251" s="209"/>
      <c r="H251" s="212" t="s">
        <v>21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140</v>
      </c>
      <c r="AU251" s="218" t="s">
        <v>80</v>
      </c>
      <c r="AV251" s="11" t="s">
        <v>78</v>
      </c>
      <c r="AW251" s="11" t="s">
        <v>34</v>
      </c>
      <c r="AX251" s="11" t="s">
        <v>70</v>
      </c>
      <c r="AY251" s="218" t="s">
        <v>128</v>
      </c>
    </row>
    <row r="252" spans="2:51" s="11" customFormat="1">
      <c r="B252" s="208"/>
      <c r="C252" s="209"/>
      <c r="D252" s="205" t="s">
        <v>140</v>
      </c>
      <c r="E252" s="210" t="s">
        <v>21</v>
      </c>
      <c r="F252" s="211" t="s">
        <v>335</v>
      </c>
      <c r="G252" s="209"/>
      <c r="H252" s="212" t="s">
        <v>21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140</v>
      </c>
      <c r="AU252" s="218" t="s">
        <v>80</v>
      </c>
      <c r="AV252" s="11" t="s">
        <v>78</v>
      </c>
      <c r="AW252" s="11" t="s">
        <v>34</v>
      </c>
      <c r="AX252" s="11" t="s">
        <v>70</v>
      </c>
      <c r="AY252" s="218" t="s">
        <v>128</v>
      </c>
    </row>
    <row r="253" spans="2:51" s="12" customFormat="1">
      <c r="B253" s="219"/>
      <c r="C253" s="220"/>
      <c r="D253" s="205" t="s">
        <v>140</v>
      </c>
      <c r="E253" s="221" t="s">
        <v>21</v>
      </c>
      <c r="F253" s="222" t="s">
        <v>344</v>
      </c>
      <c r="G253" s="220"/>
      <c r="H253" s="223">
        <v>67.048000000000002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140</v>
      </c>
      <c r="AU253" s="229" t="s">
        <v>80</v>
      </c>
      <c r="AV253" s="12" t="s">
        <v>80</v>
      </c>
      <c r="AW253" s="12" t="s">
        <v>34</v>
      </c>
      <c r="AX253" s="12" t="s">
        <v>70</v>
      </c>
      <c r="AY253" s="229" t="s">
        <v>128</v>
      </c>
    </row>
    <row r="254" spans="2:51" s="11" customFormat="1">
      <c r="B254" s="208"/>
      <c r="C254" s="209"/>
      <c r="D254" s="205" t="s">
        <v>140</v>
      </c>
      <c r="E254" s="210" t="s">
        <v>21</v>
      </c>
      <c r="F254" s="211" t="s">
        <v>337</v>
      </c>
      <c r="G254" s="209"/>
      <c r="H254" s="212" t="s">
        <v>21</v>
      </c>
      <c r="I254" s="213"/>
      <c r="J254" s="209"/>
      <c r="K254" s="209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140</v>
      </c>
      <c r="AU254" s="218" t="s">
        <v>80</v>
      </c>
      <c r="AV254" s="11" t="s">
        <v>78</v>
      </c>
      <c r="AW254" s="11" t="s">
        <v>34</v>
      </c>
      <c r="AX254" s="11" t="s">
        <v>70</v>
      </c>
      <c r="AY254" s="218" t="s">
        <v>128</v>
      </c>
    </row>
    <row r="255" spans="2:51" s="12" customFormat="1">
      <c r="B255" s="219"/>
      <c r="C255" s="220"/>
      <c r="D255" s="205" t="s">
        <v>140</v>
      </c>
      <c r="E255" s="221" t="s">
        <v>21</v>
      </c>
      <c r="F255" s="222" t="s">
        <v>345</v>
      </c>
      <c r="G255" s="220"/>
      <c r="H255" s="223">
        <v>60.654000000000003</v>
      </c>
      <c r="I255" s="224"/>
      <c r="J255" s="220"/>
      <c r="K255" s="220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140</v>
      </c>
      <c r="AU255" s="229" t="s">
        <v>80</v>
      </c>
      <c r="AV255" s="12" t="s">
        <v>80</v>
      </c>
      <c r="AW255" s="12" t="s">
        <v>34</v>
      </c>
      <c r="AX255" s="12" t="s">
        <v>70</v>
      </c>
      <c r="AY255" s="229" t="s">
        <v>128</v>
      </c>
    </row>
    <row r="256" spans="2:51" s="13" customFormat="1">
      <c r="B256" s="230"/>
      <c r="C256" s="231"/>
      <c r="D256" s="205" t="s">
        <v>140</v>
      </c>
      <c r="E256" s="232" t="s">
        <v>21</v>
      </c>
      <c r="F256" s="233" t="s">
        <v>159</v>
      </c>
      <c r="G256" s="231"/>
      <c r="H256" s="234">
        <v>524.36599999999999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140</v>
      </c>
      <c r="AU256" s="240" t="s">
        <v>80</v>
      </c>
      <c r="AV256" s="13" t="s">
        <v>160</v>
      </c>
      <c r="AW256" s="13" t="s">
        <v>34</v>
      </c>
      <c r="AX256" s="13" t="s">
        <v>70</v>
      </c>
      <c r="AY256" s="240" t="s">
        <v>128</v>
      </c>
    </row>
    <row r="257" spans="2:51" s="12" customFormat="1">
      <c r="B257" s="219"/>
      <c r="C257" s="220"/>
      <c r="D257" s="205" t="s">
        <v>140</v>
      </c>
      <c r="E257" s="221" t="s">
        <v>21</v>
      </c>
      <c r="F257" s="222" t="s">
        <v>21</v>
      </c>
      <c r="G257" s="220"/>
      <c r="H257" s="223">
        <v>0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140</v>
      </c>
      <c r="AU257" s="229" t="s">
        <v>80</v>
      </c>
      <c r="AV257" s="12" t="s">
        <v>80</v>
      </c>
      <c r="AW257" s="12" t="s">
        <v>34</v>
      </c>
      <c r="AX257" s="12" t="s">
        <v>70</v>
      </c>
      <c r="AY257" s="229" t="s">
        <v>128</v>
      </c>
    </row>
    <row r="258" spans="2:51" s="11" customFormat="1">
      <c r="B258" s="208"/>
      <c r="C258" s="209"/>
      <c r="D258" s="205" t="s">
        <v>140</v>
      </c>
      <c r="E258" s="210" t="s">
        <v>21</v>
      </c>
      <c r="F258" s="211" t="s">
        <v>346</v>
      </c>
      <c r="G258" s="209"/>
      <c r="H258" s="212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140</v>
      </c>
      <c r="AU258" s="218" t="s">
        <v>80</v>
      </c>
      <c r="AV258" s="11" t="s">
        <v>78</v>
      </c>
      <c r="AW258" s="11" t="s">
        <v>34</v>
      </c>
      <c r="AX258" s="11" t="s">
        <v>70</v>
      </c>
      <c r="AY258" s="218" t="s">
        <v>128</v>
      </c>
    </row>
    <row r="259" spans="2:51" s="11" customFormat="1">
      <c r="B259" s="208"/>
      <c r="C259" s="209"/>
      <c r="D259" s="205" t="s">
        <v>140</v>
      </c>
      <c r="E259" s="210" t="s">
        <v>21</v>
      </c>
      <c r="F259" s="211" t="s">
        <v>147</v>
      </c>
      <c r="G259" s="209"/>
      <c r="H259" s="212" t="s">
        <v>21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140</v>
      </c>
      <c r="AU259" s="218" t="s">
        <v>80</v>
      </c>
      <c r="AV259" s="11" t="s">
        <v>78</v>
      </c>
      <c r="AW259" s="11" t="s">
        <v>34</v>
      </c>
      <c r="AX259" s="11" t="s">
        <v>70</v>
      </c>
      <c r="AY259" s="218" t="s">
        <v>128</v>
      </c>
    </row>
    <row r="260" spans="2:51" s="11" customFormat="1">
      <c r="B260" s="208"/>
      <c r="C260" s="209"/>
      <c r="D260" s="205" t="s">
        <v>140</v>
      </c>
      <c r="E260" s="210" t="s">
        <v>21</v>
      </c>
      <c r="F260" s="211" t="s">
        <v>335</v>
      </c>
      <c r="G260" s="209"/>
      <c r="H260" s="212" t="s">
        <v>21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140</v>
      </c>
      <c r="AU260" s="218" t="s">
        <v>80</v>
      </c>
      <c r="AV260" s="11" t="s">
        <v>78</v>
      </c>
      <c r="AW260" s="11" t="s">
        <v>34</v>
      </c>
      <c r="AX260" s="11" t="s">
        <v>70</v>
      </c>
      <c r="AY260" s="218" t="s">
        <v>128</v>
      </c>
    </row>
    <row r="261" spans="2:51" s="12" customFormat="1">
      <c r="B261" s="219"/>
      <c r="C261" s="220"/>
      <c r="D261" s="205" t="s">
        <v>140</v>
      </c>
      <c r="E261" s="221" t="s">
        <v>21</v>
      </c>
      <c r="F261" s="222" t="s">
        <v>347</v>
      </c>
      <c r="G261" s="220"/>
      <c r="H261" s="223">
        <v>-5.7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140</v>
      </c>
      <c r="AU261" s="229" t="s">
        <v>80</v>
      </c>
      <c r="AV261" s="12" t="s">
        <v>80</v>
      </c>
      <c r="AW261" s="12" t="s">
        <v>34</v>
      </c>
      <c r="AX261" s="12" t="s">
        <v>70</v>
      </c>
      <c r="AY261" s="229" t="s">
        <v>128</v>
      </c>
    </row>
    <row r="262" spans="2:51" s="12" customFormat="1">
      <c r="B262" s="219"/>
      <c r="C262" s="220"/>
      <c r="D262" s="205" t="s">
        <v>140</v>
      </c>
      <c r="E262" s="221" t="s">
        <v>21</v>
      </c>
      <c r="F262" s="222" t="s">
        <v>348</v>
      </c>
      <c r="G262" s="220"/>
      <c r="H262" s="223">
        <v>-3.75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140</v>
      </c>
      <c r="AU262" s="229" t="s">
        <v>80</v>
      </c>
      <c r="AV262" s="12" t="s">
        <v>80</v>
      </c>
      <c r="AW262" s="12" t="s">
        <v>34</v>
      </c>
      <c r="AX262" s="12" t="s">
        <v>70</v>
      </c>
      <c r="AY262" s="229" t="s">
        <v>128</v>
      </c>
    </row>
    <row r="263" spans="2:51" s="12" customFormat="1">
      <c r="B263" s="219"/>
      <c r="C263" s="220"/>
      <c r="D263" s="205" t="s">
        <v>140</v>
      </c>
      <c r="E263" s="221" t="s">
        <v>21</v>
      </c>
      <c r="F263" s="222" t="s">
        <v>349</v>
      </c>
      <c r="G263" s="220"/>
      <c r="H263" s="223">
        <v>-10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140</v>
      </c>
      <c r="AU263" s="229" t="s">
        <v>80</v>
      </c>
      <c r="AV263" s="12" t="s">
        <v>80</v>
      </c>
      <c r="AW263" s="12" t="s">
        <v>34</v>
      </c>
      <c r="AX263" s="12" t="s">
        <v>70</v>
      </c>
      <c r="AY263" s="229" t="s">
        <v>128</v>
      </c>
    </row>
    <row r="264" spans="2:51" s="11" customFormat="1">
      <c r="B264" s="208"/>
      <c r="C264" s="209"/>
      <c r="D264" s="205" t="s">
        <v>140</v>
      </c>
      <c r="E264" s="210" t="s">
        <v>21</v>
      </c>
      <c r="F264" s="211" t="s">
        <v>337</v>
      </c>
      <c r="G264" s="209"/>
      <c r="H264" s="212" t="s">
        <v>21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140</v>
      </c>
      <c r="AU264" s="218" t="s">
        <v>80</v>
      </c>
      <c r="AV264" s="11" t="s">
        <v>78</v>
      </c>
      <c r="AW264" s="11" t="s">
        <v>34</v>
      </c>
      <c r="AX264" s="11" t="s">
        <v>70</v>
      </c>
      <c r="AY264" s="218" t="s">
        <v>128</v>
      </c>
    </row>
    <row r="265" spans="2:51" s="12" customFormat="1">
      <c r="B265" s="219"/>
      <c r="C265" s="220"/>
      <c r="D265" s="205" t="s">
        <v>140</v>
      </c>
      <c r="E265" s="221" t="s">
        <v>21</v>
      </c>
      <c r="F265" s="222" t="s">
        <v>350</v>
      </c>
      <c r="G265" s="220"/>
      <c r="H265" s="223">
        <v>-1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140</v>
      </c>
      <c r="AU265" s="229" t="s">
        <v>80</v>
      </c>
      <c r="AV265" s="12" t="s">
        <v>80</v>
      </c>
      <c r="AW265" s="12" t="s">
        <v>34</v>
      </c>
      <c r="AX265" s="12" t="s">
        <v>70</v>
      </c>
      <c r="AY265" s="229" t="s">
        <v>128</v>
      </c>
    </row>
    <row r="266" spans="2:51" s="12" customFormat="1">
      <c r="B266" s="219"/>
      <c r="C266" s="220"/>
      <c r="D266" s="205" t="s">
        <v>140</v>
      </c>
      <c r="E266" s="221" t="s">
        <v>21</v>
      </c>
      <c r="F266" s="222" t="s">
        <v>351</v>
      </c>
      <c r="G266" s="220"/>
      <c r="H266" s="223">
        <v>-1.35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140</v>
      </c>
      <c r="AU266" s="229" t="s">
        <v>80</v>
      </c>
      <c r="AV266" s="12" t="s">
        <v>80</v>
      </c>
      <c r="AW266" s="12" t="s">
        <v>34</v>
      </c>
      <c r="AX266" s="12" t="s">
        <v>70</v>
      </c>
      <c r="AY266" s="229" t="s">
        <v>128</v>
      </c>
    </row>
    <row r="267" spans="2:51" s="12" customFormat="1">
      <c r="B267" s="219"/>
      <c r="C267" s="220"/>
      <c r="D267" s="205" t="s">
        <v>140</v>
      </c>
      <c r="E267" s="221" t="s">
        <v>21</v>
      </c>
      <c r="F267" s="222" t="s">
        <v>352</v>
      </c>
      <c r="G267" s="220"/>
      <c r="H267" s="223">
        <v>-6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140</v>
      </c>
      <c r="AU267" s="229" t="s">
        <v>80</v>
      </c>
      <c r="AV267" s="12" t="s">
        <v>80</v>
      </c>
      <c r="AW267" s="12" t="s">
        <v>34</v>
      </c>
      <c r="AX267" s="12" t="s">
        <v>70</v>
      </c>
      <c r="AY267" s="229" t="s">
        <v>128</v>
      </c>
    </row>
    <row r="268" spans="2:51" s="11" customFormat="1">
      <c r="B268" s="208"/>
      <c r="C268" s="209"/>
      <c r="D268" s="205" t="s">
        <v>140</v>
      </c>
      <c r="E268" s="210" t="s">
        <v>21</v>
      </c>
      <c r="F268" s="211" t="s">
        <v>339</v>
      </c>
      <c r="G268" s="209"/>
      <c r="H268" s="212" t="s">
        <v>21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140</v>
      </c>
      <c r="AU268" s="218" t="s">
        <v>80</v>
      </c>
      <c r="AV268" s="11" t="s">
        <v>78</v>
      </c>
      <c r="AW268" s="11" t="s">
        <v>34</v>
      </c>
      <c r="AX268" s="11" t="s">
        <v>70</v>
      </c>
      <c r="AY268" s="218" t="s">
        <v>128</v>
      </c>
    </row>
    <row r="269" spans="2:51" s="12" customFormat="1">
      <c r="B269" s="219"/>
      <c r="C269" s="220"/>
      <c r="D269" s="205" t="s">
        <v>140</v>
      </c>
      <c r="E269" s="221" t="s">
        <v>21</v>
      </c>
      <c r="F269" s="222" t="s">
        <v>353</v>
      </c>
      <c r="G269" s="220"/>
      <c r="H269" s="223">
        <v>-2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140</v>
      </c>
      <c r="AU269" s="229" t="s">
        <v>80</v>
      </c>
      <c r="AV269" s="12" t="s">
        <v>80</v>
      </c>
      <c r="AW269" s="12" t="s">
        <v>34</v>
      </c>
      <c r="AX269" s="12" t="s">
        <v>70</v>
      </c>
      <c r="AY269" s="229" t="s">
        <v>128</v>
      </c>
    </row>
    <row r="270" spans="2:51" s="12" customFormat="1">
      <c r="B270" s="219"/>
      <c r="C270" s="220"/>
      <c r="D270" s="205" t="s">
        <v>140</v>
      </c>
      <c r="E270" s="221" t="s">
        <v>21</v>
      </c>
      <c r="F270" s="222" t="s">
        <v>354</v>
      </c>
      <c r="G270" s="220"/>
      <c r="H270" s="223">
        <v>-3.8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140</v>
      </c>
      <c r="AU270" s="229" t="s">
        <v>80</v>
      </c>
      <c r="AV270" s="12" t="s">
        <v>80</v>
      </c>
      <c r="AW270" s="12" t="s">
        <v>34</v>
      </c>
      <c r="AX270" s="12" t="s">
        <v>70</v>
      </c>
      <c r="AY270" s="229" t="s">
        <v>128</v>
      </c>
    </row>
    <row r="271" spans="2:51" s="11" customFormat="1">
      <c r="B271" s="208"/>
      <c r="C271" s="209"/>
      <c r="D271" s="205" t="s">
        <v>140</v>
      </c>
      <c r="E271" s="210" t="s">
        <v>21</v>
      </c>
      <c r="F271" s="211" t="s">
        <v>341</v>
      </c>
      <c r="G271" s="209"/>
      <c r="H271" s="212" t="s">
        <v>21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140</v>
      </c>
      <c r="AU271" s="218" t="s">
        <v>80</v>
      </c>
      <c r="AV271" s="11" t="s">
        <v>78</v>
      </c>
      <c r="AW271" s="11" t="s">
        <v>34</v>
      </c>
      <c r="AX271" s="11" t="s">
        <v>70</v>
      </c>
      <c r="AY271" s="218" t="s">
        <v>128</v>
      </c>
    </row>
    <row r="272" spans="2:51" s="11" customFormat="1">
      <c r="B272" s="208"/>
      <c r="C272" s="209"/>
      <c r="D272" s="205" t="s">
        <v>140</v>
      </c>
      <c r="E272" s="210" t="s">
        <v>21</v>
      </c>
      <c r="F272" s="211" t="s">
        <v>339</v>
      </c>
      <c r="G272" s="209"/>
      <c r="H272" s="212" t="s">
        <v>21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140</v>
      </c>
      <c r="AU272" s="218" t="s">
        <v>80</v>
      </c>
      <c r="AV272" s="11" t="s">
        <v>78</v>
      </c>
      <c r="AW272" s="11" t="s">
        <v>34</v>
      </c>
      <c r="AX272" s="11" t="s">
        <v>70</v>
      </c>
      <c r="AY272" s="218" t="s">
        <v>128</v>
      </c>
    </row>
    <row r="273" spans="2:51" s="12" customFormat="1">
      <c r="B273" s="219"/>
      <c r="C273" s="220"/>
      <c r="D273" s="205" t="s">
        <v>140</v>
      </c>
      <c r="E273" s="221" t="s">
        <v>21</v>
      </c>
      <c r="F273" s="222" t="s">
        <v>352</v>
      </c>
      <c r="G273" s="220"/>
      <c r="H273" s="223">
        <v>-6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140</v>
      </c>
      <c r="AU273" s="229" t="s">
        <v>80</v>
      </c>
      <c r="AV273" s="12" t="s">
        <v>80</v>
      </c>
      <c r="AW273" s="12" t="s">
        <v>34</v>
      </c>
      <c r="AX273" s="12" t="s">
        <v>70</v>
      </c>
      <c r="AY273" s="229" t="s">
        <v>128</v>
      </c>
    </row>
    <row r="274" spans="2:51" s="12" customFormat="1">
      <c r="B274" s="219"/>
      <c r="C274" s="220"/>
      <c r="D274" s="205" t="s">
        <v>140</v>
      </c>
      <c r="E274" s="221" t="s">
        <v>21</v>
      </c>
      <c r="F274" s="222" t="s">
        <v>355</v>
      </c>
      <c r="G274" s="220"/>
      <c r="H274" s="223">
        <v>-1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140</v>
      </c>
      <c r="AU274" s="229" t="s">
        <v>80</v>
      </c>
      <c r="AV274" s="12" t="s">
        <v>80</v>
      </c>
      <c r="AW274" s="12" t="s">
        <v>34</v>
      </c>
      <c r="AX274" s="12" t="s">
        <v>70</v>
      </c>
      <c r="AY274" s="229" t="s">
        <v>128</v>
      </c>
    </row>
    <row r="275" spans="2:51" s="12" customFormat="1">
      <c r="B275" s="219"/>
      <c r="C275" s="220"/>
      <c r="D275" s="205" t="s">
        <v>140</v>
      </c>
      <c r="E275" s="221" t="s">
        <v>21</v>
      </c>
      <c r="F275" s="222" t="s">
        <v>356</v>
      </c>
      <c r="G275" s="220"/>
      <c r="H275" s="223">
        <v>-7.05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140</v>
      </c>
      <c r="AU275" s="229" t="s">
        <v>80</v>
      </c>
      <c r="AV275" s="12" t="s">
        <v>80</v>
      </c>
      <c r="AW275" s="12" t="s">
        <v>34</v>
      </c>
      <c r="AX275" s="12" t="s">
        <v>70</v>
      </c>
      <c r="AY275" s="229" t="s">
        <v>128</v>
      </c>
    </row>
    <row r="276" spans="2:51" s="12" customFormat="1">
      <c r="B276" s="219"/>
      <c r="C276" s="220"/>
      <c r="D276" s="205" t="s">
        <v>140</v>
      </c>
      <c r="E276" s="221" t="s">
        <v>21</v>
      </c>
      <c r="F276" s="222" t="s">
        <v>357</v>
      </c>
      <c r="G276" s="220"/>
      <c r="H276" s="223">
        <v>-13.3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140</v>
      </c>
      <c r="AU276" s="229" t="s">
        <v>80</v>
      </c>
      <c r="AV276" s="12" t="s">
        <v>80</v>
      </c>
      <c r="AW276" s="12" t="s">
        <v>34</v>
      </c>
      <c r="AX276" s="12" t="s">
        <v>70</v>
      </c>
      <c r="AY276" s="229" t="s">
        <v>128</v>
      </c>
    </row>
    <row r="277" spans="2:51" s="11" customFormat="1">
      <c r="B277" s="208"/>
      <c r="C277" s="209"/>
      <c r="D277" s="205" t="s">
        <v>140</v>
      </c>
      <c r="E277" s="210" t="s">
        <v>21</v>
      </c>
      <c r="F277" s="211" t="s">
        <v>343</v>
      </c>
      <c r="G277" s="209"/>
      <c r="H277" s="212" t="s">
        <v>21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140</v>
      </c>
      <c r="AU277" s="218" t="s">
        <v>80</v>
      </c>
      <c r="AV277" s="11" t="s">
        <v>78</v>
      </c>
      <c r="AW277" s="11" t="s">
        <v>34</v>
      </c>
      <c r="AX277" s="11" t="s">
        <v>70</v>
      </c>
      <c r="AY277" s="218" t="s">
        <v>128</v>
      </c>
    </row>
    <row r="278" spans="2:51" s="11" customFormat="1">
      <c r="B278" s="208"/>
      <c r="C278" s="209"/>
      <c r="D278" s="205" t="s">
        <v>140</v>
      </c>
      <c r="E278" s="210" t="s">
        <v>21</v>
      </c>
      <c r="F278" s="211" t="s">
        <v>335</v>
      </c>
      <c r="G278" s="209"/>
      <c r="H278" s="212" t="s">
        <v>21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140</v>
      </c>
      <c r="AU278" s="218" t="s">
        <v>80</v>
      </c>
      <c r="AV278" s="11" t="s">
        <v>78</v>
      </c>
      <c r="AW278" s="11" t="s">
        <v>34</v>
      </c>
      <c r="AX278" s="11" t="s">
        <v>70</v>
      </c>
      <c r="AY278" s="218" t="s">
        <v>128</v>
      </c>
    </row>
    <row r="279" spans="2:51" s="12" customFormat="1">
      <c r="B279" s="219"/>
      <c r="C279" s="220"/>
      <c r="D279" s="205" t="s">
        <v>140</v>
      </c>
      <c r="E279" s="221" t="s">
        <v>21</v>
      </c>
      <c r="F279" s="222" t="s">
        <v>358</v>
      </c>
      <c r="G279" s="220"/>
      <c r="H279" s="223">
        <v>-6.75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140</v>
      </c>
      <c r="AU279" s="229" t="s">
        <v>80</v>
      </c>
      <c r="AV279" s="12" t="s">
        <v>80</v>
      </c>
      <c r="AW279" s="12" t="s">
        <v>34</v>
      </c>
      <c r="AX279" s="12" t="s">
        <v>70</v>
      </c>
      <c r="AY279" s="229" t="s">
        <v>128</v>
      </c>
    </row>
    <row r="280" spans="2:51" s="12" customFormat="1">
      <c r="B280" s="219"/>
      <c r="C280" s="220"/>
      <c r="D280" s="205" t="s">
        <v>140</v>
      </c>
      <c r="E280" s="221" t="s">
        <v>21</v>
      </c>
      <c r="F280" s="222" t="s">
        <v>359</v>
      </c>
      <c r="G280" s="220"/>
      <c r="H280" s="223">
        <v>-2.52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140</v>
      </c>
      <c r="AU280" s="229" t="s">
        <v>80</v>
      </c>
      <c r="AV280" s="12" t="s">
        <v>80</v>
      </c>
      <c r="AW280" s="12" t="s">
        <v>34</v>
      </c>
      <c r="AX280" s="12" t="s">
        <v>70</v>
      </c>
      <c r="AY280" s="229" t="s">
        <v>128</v>
      </c>
    </row>
    <row r="281" spans="2:51" s="12" customFormat="1">
      <c r="B281" s="219"/>
      <c r="C281" s="220"/>
      <c r="D281" s="205" t="s">
        <v>140</v>
      </c>
      <c r="E281" s="221" t="s">
        <v>21</v>
      </c>
      <c r="F281" s="222" t="s">
        <v>360</v>
      </c>
      <c r="G281" s="220"/>
      <c r="H281" s="223">
        <v>-4.32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140</v>
      </c>
      <c r="AU281" s="229" t="s">
        <v>80</v>
      </c>
      <c r="AV281" s="12" t="s">
        <v>80</v>
      </c>
      <c r="AW281" s="12" t="s">
        <v>34</v>
      </c>
      <c r="AX281" s="12" t="s">
        <v>70</v>
      </c>
      <c r="AY281" s="229" t="s">
        <v>128</v>
      </c>
    </row>
    <row r="282" spans="2:51" s="11" customFormat="1">
      <c r="B282" s="208"/>
      <c r="C282" s="209"/>
      <c r="D282" s="205" t="s">
        <v>140</v>
      </c>
      <c r="E282" s="210" t="s">
        <v>21</v>
      </c>
      <c r="F282" s="211" t="s">
        <v>337</v>
      </c>
      <c r="G282" s="209"/>
      <c r="H282" s="212" t="s">
        <v>21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140</v>
      </c>
      <c r="AU282" s="218" t="s">
        <v>80</v>
      </c>
      <c r="AV282" s="11" t="s">
        <v>78</v>
      </c>
      <c r="AW282" s="11" t="s">
        <v>34</v>
      </c>
      <c r="AX282" s="11" t="s">
        <v>70</v>
      </c>
      <c r="AY282" s="218" t="s">
        <v>128</v>
      </c>
    </row>
    <row r="283" spans="2:51" s="12" customFormat="1">
      <c r="B283" s="219"/>
      <c r="C283" s="220"/>
      <c r="D283" s="205" t="s">
        <v>140</v>
      </c>
      <c r="E283" s="221" t="s">
        <v>21</v>
      </c>
      <c r="F283" s="222" t="s">
        <v>361</v>
      </c>
      <c r="G283" s="220"/>
      <c r="H283" s="223">
        <v>-3.8250000000000002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140</v>
      </c>
      <c r="AU283" s="229" t="s">
        <v>80</v>
      </c>
      <c r="AV283" s="12" t="s">
        <v>80</v>
      </c>
      <c r="AW283" s="12" t="s">
        <v>34</v>
      </c>
      <c r="AX283" s="12" t="s">
        <v>70</v>
      </c>
      <c r="AY283" s="229" t="s">
        <v>128</v>
      </c>
    </row>
    <row r="284" spans="2:51" s="12" customFormat="1">
      <c r="B284" s="219"/>
      <c r="C284" s="220"/>
      <c r="D284" s="205" t="s">
        <v>140</v>
      </c>
      <c r="E284" s="221" t="s">
        <v>21</v>
      </c>
      <c r="F284" s="222" t="s">
        <v>362</v>
      </c>
      <c r="G284" s="220"/>
      <c r="H284" s="223">
        <v>-2.3220000000000001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140</v>
      </c>
      <c r="AU284" s="229" t="s">
        <v>80</v>
      </c>
      <c r="AV284" s="12" t="s">
        <v>80</v>
      </c>
      <c r="AW284" s="12" t="s">
        <v>34</v>
      </c>
      <c r="AX284" s="12" t="s">
        <v>70</v>
      </c>
      <c r="AY284" s="229" t="s">
        <v>128</v>
      </c>
    </row>
    <row r="285" spans="2:51" s="12" customFormat="1">
      <c r="B285" s="219"/>
      <c r="C285" s="220"/>
      <c r="D285" s="205" t="s">
        <v>140</v>
      </c>
      <c r="E285" s="221" t="s">
        <v>21</v>
      </c>
      <c r="F285" s="222" t="s">
        <v>363</v>
      </c>
      <c r="G285" s="220"/>
      <c r="H285" s="223">
        <v>-2.5369999999999999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140</v>
      </c>
      <c r="AU285" s="229" t="s">
        <v>80</v>
      </c>
      <c r="AV285" s="12" t="s">
        <v>80</v>
      </c>
      <c r="AW285" s="12" t="s">
        <v>34</v>
      </c>
      <c r="AX285" s="12" t="s">
        <v>70</v>
      </c>
      <c r="AY285" s="229" t="s">
        <v>128</v>
      </c>
    </row>
    <row r="286" spans="2:51" s="12" customFormat="1">
      <c r="B286" s="219"/>
      <c r="C286" s="220"/>
      <c r="D286" s="205" t="s">
        <v>140</v>
      </c>
      <c r="E286" s="221" t="s">
        <v>21</v>
      </c>
      <c r="F286" s="222" t="s">
        <v>364</v>
      </c>
      <c r="G286" s="220"/>
      <c r="H286" s="223">
        <v>-7.2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140</v>
      </c>
      <c r="AU286" s="229" t="s">
        <v>80</v>
      </c>
      <c r="AV286" s="12" t="s">
        <v>80</v>
      </c>
      <c r="AW286" s="12" t="s">
        <v>34</v>
      </c>
      <c r="AX286" s="12" t="s">
        <v>70</v>
      </c>
      <c r="AY286" s="229" t="s">
        <v>128</v>
      </c>
    </row>
    <row r="287" spans="2:51" s="13" customFormat="1">
      <c r="B287" s="230"/>
      <c r="C287" s="231"/>
      <c r="D287" s="205" t="s">
        <v>140</v>
      </c>
      <c r="E287" s="232" t="s">
        <v>21</v>
      </c>
      <c r="F287" s="233" t="s">
        <v>159</v>
      </c>
      <c r="G287" s="231"/>
      <c r="H287" s="234">
        <v>-90.424000000000007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140</v>
      </c>
      <c r="AU287" s="240" t="s">
        <v>80</v>
      </c>
      <c r="AV287" s="13" t="s">
        <v>160</v>
      </c>
      <c r="AW287" s="13" t="s">
        <v>34</v>
      </c>
      <c r="AX287" s="13" t="s">
        <v>70</v>
      </c>
      <c r="AY287" s="240" t="s">
        <v>128</v>
      </c>
    </row>
    <row r="288" spans="2:51" s="12" customFormat="1">
      <c r="B288" s="219"/>
      <c r="C288" s="220"/>
      <c r="D288" s="205" t="s">
        <v>140</v>
      </c>
      <c r="E288" s="221" t="s">
        <v>21</v>
      </c>
      <c r="F288" s="222" t="s">
        <v>21</v>
      </c>
      <c r="G288" s="220"/>
      <c r="H288" s="223">
        <v>0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140</v>
      </c>
      <c r="AU288" s="229" t="s">
        <v>80</v>
      </c>
      <c r="AV288" s="12" t="s">
        <v>80</v>
      </c>
      <c r="AW288" s="12" t="s">
        <v>34</v>
      </c>
      <c r="AX288" s="12" t="s">
        <v>70</v>
      </c>
      <c r="AY288" s="229" t="s">
        <v>128</v>
      </c>
    </row>
    <row r="289" spans="2:51" s="11" customFormat="1">
      <c r="B289" s="208"/>
      <c r="C289" s="209"/>
      <c r="D289" s="205" t="s">
        <v>140</v>
      </c>
      <c r="E289" s="210" t="s">
        <v>21</v>
      </c>
      <c r="F289" s="211" t="s">
        <v>365</v>
      </c>
      <c r="G289" s="209"/>
      <c r="H289" s="212" t="s">
        <v>21</v>
      </c>
      <c r="I289" s="213"/>
      <c r="J289" s="209"/>
      <c r="K289" s="209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140</v>
      </c>
      <c r="AU289" s="218" t="s">
        <v>80</v>
      </c>
      <c r="AV289" s="11" t="s">
        <v>78</v>
      </c>
      <c r="AW289" s="11" t="s">
        <v>34</v>
      </c>
      <c r="AX289" s="11" t="s">
        <v>70</v>
      </c>
      <c r="AY289" s="218" t="s">
        <v>128</v>
      </c>
    </row>
    <row r="290" spans="2:51" s="11" customFormat="1">
      <c r="B290" s="208"/>
      <c r="C290" s="209"/>
      <c r="D290" s="205" t="s">
        <v>140</v>
      </c>
      <c r="E290" s="210" t="s">
        <v>21</v>
      </c>
      <c r="F290" s="211" t="s">
        <v>147</v>
      </c>
      <c r="G290" s="209"/>
      <c r="H290" s="212" t="s">
        <v>21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140</v>
      </c>
      <c r="AU290" s="218" t="s">
        <v>80</v>
      </c>
      <c r="AV290" s="11" t="s">
        <v>78</v>
      </c>
      <c r="AW290" s="11" t="s">
        <v>34</v>
      </c>
      <c r="AX290" s="11" t="s">
        <v>70</v>
      </c>
      <c r="AY290" s="218" t="s">
        <v>128</v>
      </c>
    </row>
    <row r="291" spans="2:51" s="11" customFormat="1">
      <c r="B291" s="208"/>
      <c r="C291" s="209"/>
      <c r="D291" s="205" t="s">
        <v>140</v>
      </c>
      <c r="E291" s="210" t="s">
        <v>21</v>
      </c>
      <c r="F291" s="211" t="s">
        <v>335</v>
      </c>
      <c r="G291" s="209"/>
      <c r="H291" s="212" t="s">
        <v>21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140</v>
      </c>
      <c r="AU291" s="218" t="s">
        <v>80</v>
      </c>
      <c r="AV291" s="11" t="s">
        <v>78</v>
      </c>
      <c r="AW291" s="11" t="s">
        <v>34</v>
      </c>
      <c r="AX291" s="11" t="s">
        <v>70</v>
      </c>
      <c r="AY291" s="218" t="s">
        <v>128</v>
      </c>
    </row>
    <row r="292" spans="2:51" s="12" customFormat="1">
      <c r="B292" s="219"/>
      <c r="C292" s="220"/>
      <c r="D292" s="205" t="s">
        <v>140</v>
      </c>
      <c r="E292" s="221" t="s">
        <v>21</v>
      </c>
      <c r="F292" s="222" t="s">
        <v>366</v>
      </c>
      <c r="G292" s="220"/>
      <c r="H292" s="223">
        <v>3.16</v>
      </c>
      <c r="I292" s="224"/>
      <c r="J292" s="220"/>
      <c r="K292" s="220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140</v>
      </c>
      <c r="AU292" s="229" t="s">
        <v>80</v>
      </c>
      <c r="AV292" s="12" t="s">
        <v>80</v>
      </c>
      <c r="AW292" s="12" t="s">
        <v>34</v>
      </c>
      <c r="AX292" s="12" t="s">
        <v>70</v>
      </c>
      <c r="AY292" s="229" t="s">
        <v>128</v>
      </c>
    </row>
    <row r="293" spans="2:51" s="12" customFormat="1">
      <c r="B293" s="219"/>
      <c r="C293" s="220"/>
      <c r="D293" s="205" t="s">
        <v>140</v>
      </c>
      <c r="E293" s="221" t="s">
        <v>21</v>
      </c>
      <c r="F293" s="222" t="s">
        <v>367</v>
      </c>
      <c r="G293" s="220"/>
      <c r="H293" s="223">
        <v>1.7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140</v>
      </c>
      <c r="AU293" s="229" t="s">
        <v>80</v>
      </c>
      <c r="AV293" s="12" t="s">
        <v>80</v>
      </c>
      <c r="AW293" s="12" t="s">
        <v>34</v>
      </c>
      <c r="AX293" s="12" t="s">
        <v>70</v>
      </c>
      <c r="AY293" s="229" t="s">
        <v>128</v>
      </c>
    </row>
    <row r="294" spans="2:51" s="12" customFormat="1">
      <c r="B294" s="219"/>
      <c r="C294" s="220"/>
      <c r="D294" s="205" t="s">
        <v>140</v>
      </c>
      <c r="E294" s="221" t="s">
        <v>21</v>
      </c>
      <c r="F294" s="222" t="s">
        <v>368</v>
      </c>
      <c r="G294" s="220"/>
      <c r="H294" s="223">
        <v>4.45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140</v>
      </c>
      <c r="AU294" s="229" t="s">
        <v>80</v>
      </c>
      <c r="AV294" s="12" t="s">
        <v>80</v>
      </c>
      <c r="AW294" s="12" t="s">
        <v>34</v>
      </c>
      <c r="AX294" s="12" t="s">
        <v>70</v>
      </c>
      <c r="AY294" s="229" t="s">
        <v>128</v>
      </c>
    </row>
    <row r="295" spans="2:51" s="11" customFormat="1">
      <c r="B295" s="208"/>
      <c r="C295" s="209"/>
      <c r="D295" s="205" t="s">
        <v>140</v>
      </c>
      <c r="E295" s="210" t="s">
        <v>21</v>
      </c>
      <c r="F295" s="211" t="s">
        <v>337</v>
      </c>
      <c r="G295" s="209"/>
      <c r="H295" s="212" t="s">
        <v>21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140</v>
      </c>
      <c r="AU295" s="218" t="s">
        <v>80</v>
      </c>
      <c r="AV295" s="11" t="s">
        <v>78</v>
      </c>
      <c r="AW295" s="11" t="s">
        <v>34</v>
      </c>
      <c r="AX295" s="11" t="s">
        <v>70</v>
      </c>
      <c r="AY295" s="218" t="s">
        <v>128</v>
      </c>
    </row>
    <row r="296" spans="2:51" s="12" customFormat="1">
      <c r="B296" s="219"/>
      <c r="C296" s="220"/>
      <c r="D296" s="205" t="s">
        <v>140</v>
      </c>
      <c r="E296" s="221" t="s">
        <v>21</v>
      </c>
      <c r="F296" s="222" t="s">
        <v>369</v>
      </c>
      <c r="G296" s="220"/>
      <c r="H296" s="223">
        <v>1.2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140</v>
      </c>
      <c r="AU296" s="229" t="s">
        <v>80</v>
      </c>
      <c r="AV296" s="12" t="s">
        <v>80</v>
      </c>
      <c r="AW296" s="12" t="s">
        <v>34</v>
      </c>
      <c r="AX296" s="12" t="s">
        <v>70</v>
      </c>
      <c r="AY296" s="229" t="s">
        <v>128</v>
      </c>
    </row>
    <row r="297" spans="2:51" s="12" customFormat="1">
      <c r="B297" s="219"/>
      <c r="C297" s="220"/>
      <c r="D297" s="205" t="s">
        <v>140</v>
      </c>
      <c r="E297" s="221" t="s">
        <v>21</v>
      </c>
      <c r="F297" s="222" t="s">
        <v>370</v>
      </c>
      <c r="G297" s="220"/>
      <c r="H297" s="223">
        <v>0.78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140</v>
      </c>
      <c r="AU297" s="229" t="s">
        <v>80</v>
      </c>
      <c r="AV297" s="12" t="s">
        <v>80</v>
      </c>
      <c r="AW297" s="12" t="s">
        <v>34</v>
      </c>
      <c r="AX297" s="12" t="s">
        <v>70</v>
      </c>
      <c r="AY297" s="229" t="s">
        <v>128</v>
      </c>
    </row>
    <row r="298" spans="2:51" s="12" customFormat="1">
      <c r="B298" s="219"/>
      <c r="C298" s="220"/>
      <c r="D298" s="205" t="s">
        <v>140</v>
      </c>
      <c r="E298" s="221" t="s">
        <v>21</v>
      </c>
      <c r="F298" s="222" t="s">
        <v>371</v>
      </c>
      <c r="G298" s="220"/>
      <c r="H298" s="223">
        <v>3.2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140</v>
      </c>
      <c r="AU298" s="229" t="s">
        <v>80</v>
      </c>
      <c r="AV298" s="12" t="s">
        <v>80</v>
      </c>
      <c r="AW298" s="12" t="s">
        <v>34</v>
      </c>
      <c r="AX298" s="12" t="s">
        <v>70</v>
      </c>
      <c r="AY298" s="229" t="s">
        <v>128</v>
      </c>
    </row>
    <row r="299" spans="2:51" s="11" customFormat="1">
      <c r="B299" s="208"/>
      <c r="C299" s="209"/>
      <c r="D299" s="205" t="s">
        <v>140</v>
      </c>
      <c r="E299" s="210" t="s">
        <v>21</v>
      </c>
      <c r="F299" s="211" t="s">
        <v>339</v>
      </c>
      <c r="G299" s="209"/>
      <c r="H299" s="212" t="s">
        <v>21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140</v>
      </c>
      <c r="AU299" s="218" t="s">
        <v>80</v>
      </c>
      <c r="AV299" s="11" t="s">
        <v>78</v>
      </c>
      <c r="AW299" s="11" t="s">
        <v>34</v>
      </c>
      <c r="AX299" s="11" t="s">
        <v>70</v>
      </c>
      <c r="AY299" s="218" t="s">
        <v>128</v>
      </c>
    </row>
    <row r="300" spans="2:51" s="12" customFormat="1">
      <c r="B300" s="219"/>
      <c r="C300" s="220"/>
      <c r="D300" s="205" t="s">
        <v>140</v>
      </c>
      <c r="E300" s="221" t="s">
        <v>21</v>
      </c>
      <c r="F300" s="222" t="s">
        <v>372</v>
      </c>
      <c r="G300" s="220"/>
      <c r="H300" s="223">
        <v>1.2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140</v>
      </c>
      <c r="AU300" s="229" t="s">
        <v>80</v>
      </c>
      <c r="AV300" s="12" t="s">
        <v>80</v>
      </c>
      <c r="AW300" s="12" t="s">
        <v>34</v>
      </c>
      <c r="AX300" s="12" t="s">
        <v>70</v>
      </c>
      <c r="AY300" s="229" t="s">
        <v>128</v>
      </c>
    </row>
    <row r="301" spans="2:51" s="12" customFormat="1">
      <c r="B301" s="219"/>
      <c r="C301" s="220"/>
      <c r="D301" s="205" t="s">
        <v>140</v>
      </c>
      <c r="E301" s="221" t="s">
        <v>21</v>
      </c>
      <c r="F301" s="222" t="s">
        <v>373</v>
      </c>
      <c r="G301" s="220"/>
      <c r="H301" s="223">
        <v>1.92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140</v>
      </c>
      <c r="AU301" s="229" t="s">
        <v>80</v>
      </c>
      <c r="AV301" s="12" t="s">
        <v>80</v>
      </c>
      <c r="AW301" s="12" t="s">
        <v>34</v>
      </c>
      <c r="AX301" s="12" t="s">
        <v>70</v>
      </c>
      <c r="AY301" s="229" t="s">
        <v>128</v>
      </c>
    </row>
    <row r="302" spans="2:51" s="11" customFormat="1">
      <c r="B302" s="208"/>
      <c r="C302" s="209"/>
      <c r="D302" s="205" t="s">
        <v>140</v>
      </c>
      <c r="E302" s="210" t="s">
        <v>21</v>
      </c>
      <c r="F302" s="211" t="s">
        <v>341</v>
      </c>
      <c r="G302" s="209"/>
      <c r="H302" s="212" t="s">
        <v>21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140</v>
      </c>
      <c r="AU302" s="218" t="s">
        <v>80</v>
      </c>
      <c r="AV302" s="11" t="s">
        <v>78</v>
      </c>
      <c r="AW302" s="11" t="s">
        <v>34</v>
      </c>
      <c r="AX302" s="11" t="s">
        <v>70</v>
      </c>
      <c r="AY302" s="218" t="s">
        <v>128</v>
      </c>
    </row>
    <row r="303" spans="2:51" s="11" customFormat="1">
      <c r="B303" s="208"/>
      <c r="C303" s="209"/>
      <c r="D303" s="205" t="s">
        <v>140</v>
      </c>
      <c r="E303" s="210" t="s">
        <v>21</v>
      </c>
      <c r="F303" s="211" t="s">
        <v>339</v>
      </c>
      <c r="G303" s="209"/>
      <c r="H303" s="212" t="s">
        <v>21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140</v>
      </c>
      <c r="AU303" s="218" t="s">
        <v>80</v>
      </c>
      <c r="AV303" s="11" t="s">
        <v>78</v>
      </c>
      <c r="AW303" s="11" t="s">
        <v>34</v>
      </c>
      <c r="AX303" s="11" t="s">
        <v>70</v>
      </c>
      <c r="AY303" s="218" t="s">
        <v>128</v>
      </c>
    </row>
    <row r="304" spans="2:51" s="12" customFormat="1">
      <c r="B304" s="219"/>
      <c r="C304" s="220"/>
      <c r="D304" s="205" t="s">
        <v>140</v>
      </c>
      <c r="E304" s="221" t="s">
        <v>21</v>
      </c>
      <c r="F304" s="222" t="s">
        <v>371</v>
      </c>
      <c r="G304" s="220"/>
      <c r="H304" s="223">
        <v>3.2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140</v>
      </c>
      <c r="AU304" s="229" t="s">
        <v>80</v>
      </c>
      <c r="AV304" s="12" t="s">
        <v>80</v>
      </c>
      <c r="AW304" s="12" t="s">
        <v>34</v>
      </c>
      <c r="AX304" s="12" t="s">
        <v>70</v>
      </c>
      <c r="AY304" s="229" t="s">
        <v>128</v>
      </c>
    </row>
    <row r="305" spans="2:51" s="12" customFormat="1">
      <c r="B305" s="219"/>
      <c r="C305" s="220"/>
      <c r="D305" s="205" t="s">
        <v>140</v>
      </c>
      <c r="E305" s="221" t="s">
        <v>21</v>
      </c>
      <c r="F305" s="222" t="s">
        <v>374</v>
      </c>
      <c r="G305" s="220"/>
      <c r="H305" s="223">
        <v>0.6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140</v>
      </c>
      <c r="AU305" s="229" t="s">
        <v>80</v>
      </c>
      <c r="AV305" s="12" t="s">
        <v>80</v>
      </c>
      <c r="AW305" s="12" t="s">
        <v>34</v>
      </c>
      <c r="AX305" s="12" t="s">
        <v>70</v>
      </c>
      <c r="AY305" s="229" t="s">
        <v>128</v>
      </c>
    </row>
    <row r="306" spans="2:51" s="12" customFormat="1">
      <c r="B306" s="219"/>
      <c r="C306" s="220"/>
      <c r="D306" s="205" t="s">
        <v>140</v>
      </c>
      <c r="E306" s="221" t="s">
        <v>21</v>
      </c>
      <c r="F306" s="222" t="s">
        <v>375</v>
      </c>
      <c r="G306" s="220"/>
      <c r="H306" s="223">
        <v>7.5149999999999997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140</v>
      </c>
      <c r="AU306" s="229" t="s">
        <v>80</v>
      </c>
      <c r="AV306" s="12" t="s">
        <v>80</v>
      </c>
      <c r="AW306" s="12" t="s">
        <v>34</v>
      </c>
      <c r="AX306" s="12" t="s">
        <v>70</v>
      </c>
      <c r="AY306" s="229" t="s">
        <v>128</v>
      </c>
    </row>
    <row r="307" spans="2:51" s="12" customFormat="1">
      <c r="B307" s="219"/>
      <c r="C307" s="220"/>
      <c r="D307" s="205" t="s">
        <v>140</v>
      </c>
      <c r="E307" s="221" t="s">
        <v>21</v>
      </c>
      <c r="F307" s="222" t="s">
        <v>376</v>
      </c>
      <c r="G307" s="220"/>
      <c r="H307" s="223">
        <v>6.72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140</v>
      </c>
      <c r="AU307" s="229" t="s">
        <v>80</v>
      </c>
      <c r="AV307" s="12" t="s">
        <v>80</v>
      </c>
      <c r="AW307" s="12" t="s">
        <v>34</v>
      </c>
      <c r="AX307" s="12" t="s">
        <v>70</v>
      </c>
      <c r="AY307" s="229" t="s">
        <v>128</v>
      </c>
    </row>
    <row r="308" spans="2:51" s="11" customFormat="1">
      <c r="B308" s="208"/>
      <c r="C308" s="209"/>
      <c r="D308" s="205" t="s">
        <v>140</v>
      </c>
      <c r="E308" s="210" t="s">
        <v>21</v>
      </c>
      <c r="F308" s="211" t="s">
        <v>343</v>
      </c>
      <c r="G308" s="209"/>
      <c r="H308" s="212" t="s">
        <v>21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140</v>
      </c>
      <c r="AU308" s="218" t="s">
        <v>80</v>
      </c>
      <c r="AV308" s="11" t="s">
        <v>78</v>
      </c>
      <c r="AW308" s="11" t="s">
        <v>34</v>
      </c>
      <c r="AX308" s="11" t="s">
        <v>70</v>
      </c>
      <c r="AY308" s="218" t="s">
        <v>128</v>
      </c>
    </row>
    <row r="309" spans="2:51" s="11" customFormat="1">
      <c r="B309" s="208"/>
      <c r="C309" s="209"/>
      <c r="D309" s="205" t="s">
        <v>140</v>
      </c>
      <c r="E309" s="210" t="s">
        <v>21</v>
      </c>
      <c r="F309" s="211" t="s">
        <v>335</v>
      </c>
      <c r="G309" s="209"/>
      <c r="H309" s="212" t="s">
        <v>21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140</v>
      </c>
      <c r="AU309" s="218" t="s">
        <v>80</v>
      </c>
      <c r="AV309" s="11" t="s">
        <v>78</v>
      </c>
      <c r="AW309" s="11" t="s">
        <v>34</v>
      </c>
      <c r="AX309" s="11" t="s">
        <v>70</v>
      </c>
      <c r="AY309" s="218" t="s">
        <v>128</v>
      </c>
    </row>
    <row r="310" spans="2:51" s="12" customFormat="1">
      <c r="B310" s="219"/>
      <c r="C310" s="220"/>
      <c r="D310" s="205" t="s">
        <v>140</v>
      </c>
      <c r="E310" s="221" t="s">
        <v>21</v>
      </c>
      <c r="F310" s="222" t="s">
        <v>377</v>
      </c>
      <c r="G310" s="220"/>
      <c r="H310" s="223">
        <v>3.9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140</v>
      </c>
      <c r="AU310" s="229" t="s">
        <v>80</v>
      </c>
      <c r="AV310" s="12" t="s">
        <v>80</v>
      </c>
      <c r="AW310" s="12" t="s">
        <v>34</v>
      </c>
      <c r="AX310" s="12" t="s">
        <v>70</v>
      </c>
      <c r="AY310" s="229" t="s">
        <v>128</v>
      </c>
    </row>
    <row r="311" spans="2:51" s="12" customFormat="1">
      <c r="B311" s="219"/>
      <c r="C311" s="220"/>
      <c r="D311" s="205" t="s">
        <v>140</v>
      </c>
      <c r="E311" s="221" t="s">
        <v>21</v>
      </c>
      <c r="F311" s="222" t="s">
        <v>378</v>
      </c>
      <c r="G311" s="220"/>
      <c r="H311" s="223">
        <v>1.48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140</v>
      </c>
      <c r="AU311" s="229" t="s">
        <v>80</v>
      </c>
      <c r="AV311" s="12" t="s">
        <v>80</v>
      </c>
      <c r="AW311" s="12" t="s">
        <v>34</v>
      </c>
      <c r="AX311" s="12" t="s">
        <v>70</v>
      </c>
      <c r="AY311" s="229" t="s">
        <v>128</v>
      </c>
    </row>
    <row r="312" spans="2:51" s="12" customFormat="1">
      <c r="B312" s="219"/>
      <c r="C312" s="220"/>
      <c r="D312" s="205" t="s">
        <v>140</v>
      </c>
      <c r="E312" s="221" t="s">
        <v>21</v>
      </c>
      <c r="F312" s="222" t="s">
        <v>379</v>
      </c>
      <c r="G312" s="220"/>
      <c r="H312" s="223">
        <v>2.46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140</v>
      </c>
      <c r="AU312" s="229" t="s">
        <v>80</v>
      </c>
      <c r="AV312" s="12" t="s">
        <v>80</v>
      </c>
      <c r="AW312" s="12" t="s">
        <v>34</v>
      </c>
      <c r="AX312" s="12" t="s">
        <v>70</v>
      </c>
      <c r="AY312" s="229" t="s">
        <v>128</v>
      </c>
    </row>
    <row r="313" spans="2:51" s="11" customFormat="1">
      <c r="B313" s="208"/>
      <c r="C313" s="209"/>
      <c r="D313" s="205" t="s">
        <v>140</v>
      </c>
      <c r="E313" s="210" t="s">
        <v>21</v>
      </c>
      <c r="F313" s="211" t="s">
        <v>337</v>
      </c>
      <c r="G313" s="209"/>
      <c r="H313" s="212" t="s">
        <v>21</v>
      </c>
      <c r="I313" s="213"/>
      <c r="J313" s="209"/>
      <c r="K313" s="209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140</v>
      </c>
      <c r="AU313" s="218" t="s">
        <v>80</v>
      </c>
      <c r="AV313" s="11" t="s">
        <v>78</v>
      </c>
      <c r="AW313" s="11" t="s">
        <v>34</v>
      </c>
      <c r="AX313" s="11" t="s">
        <v>70</v>
      </c>
      <c r="AY313" s="218" t="s">
        <v>128</v>
      </c>
    </row>
    <row r="314" spans="2:51" s="12" customFormat="1">
      <c r="B314" s="219"/>
      <c r="C314" s="220"/>
      <c r="D314" s="205" t="s">
        <v>140</v>
      </c>
      <c r="E314" s="221" t="s">
        <v>21</v>
      </c>
      <c r="F314" s="222" t="s">
        <v>380</v>
      </c>
      <c r="G314" s="220"/>
      <c r="H314" s="223">
        <v>2.31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140</v>
      </c>
      <c r="AU314" s="229" t="s">
        <v>80</v>
      </c>
      <c r="AV314" s="12" t="s">
        <v>80</v>
      </c>
      <c r="AW314" s="12" t="s">
        <v>34</v>
      </c>
      <c r="AX314" s="12" t="s">
        <v>70</v>
      </c>
      <c r="AY314" s="229" t="s">
        <v>128</v>
      </c>
    </row>
    <row r="315" spans="2:51" s="12" customFormat="1">
      <c r="B315" s="219"/>
      <c r="C315" s="220"/>
      <c r="D315" s="205" t="s">
        <v>140</v>
      </c>
      <c r="E315" s="221" t="s">
        <v>21</v>
      </c>
      <c r="F315" s="222" t="s">
        <v>381</v>
      </c>
      <c r="G315" s="220"/>
      <c r="H315" s="223">
        <v>1.0760000000000001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140</v>
      </c>
      <c r="AU315" s="229" t="s">
        <v>80</v>
      </c>
      <c r="AV315" s="12" t="s">
        <v>80</v>
      </c>
      <c r="AW315" s="12" t="s">
        <v>34</v>
      </c>
      <c r="AX315" s="12" t="s">
        <v>70</v>
      </c>
      <c r="AY315" s="229" t="s">
        <v>128</v>
      </c>
    </row>
    <row r="316" spans="2:51" s="12" customFormat="1">
      <c r="B316" s="219"/>
      <c r="C316" s="220"/>
      <c r="D316" s="205" t="s">
        <v>140</v>
      </c>
      <c r="E316" s="221" t="s">
        <v>21</v>
      </c>
      <c r="F316" s="222" t="s">
        <v>382</v>
      </c>
      <c r="G316" s="220"/>
      <c r="H316" s="223">
        <v>1.0960000000000001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140</v>
      </c>
      <c r="AU316" s="229" t="s">
        <v>80</v>
      </c>
      <c r="AV316" s="12" t="s">
        <v>80</v>
      </c>
      <c r="AW316" s="12" t="s">
        <v>34</v>
      </c>
      <c r="AX316" s="12" t="s">
        <v>70</v>
      </c>
      <c r="AY316" s="229" t="s">
        <v>128</v>
      </c>
    </row>
    <row r="317" spans="2:51" s="12" customFormat="1">
      <c r="B317" s="219"/>
      <c r="C317" s="220"/>
      <c r="D317" s="205" t="s">
        <v>140</v>
      </c>
      <c r="E317" s="221" t="s">
        <v>21</v>
      </c>
      <c r="F317" s="222" t="s">
        <v>383</v>
      </c>
      <c r="G317" s="220"/>
      <c r="H317" s="223">
        <v>4.0999999999999996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140</v>
      </c>
      <c r="AU317" s="229" t="s">
        <v>80</v>
      </c>
      <c r="AV317" s="12" t="s">
        <v>80</v>
      </c>
      <c r="AW317" s="12" t="s">
        <v>34</v>
      </c>
      <c r="AX317" s="12" t="s">
        <v>70</v>
      </c>
      <c r="AY317" s="229" t="s">
        <v>128</v>
      </c>
    </row>
    <row r="318" spans="2:51" s="13" customFormat="1">
      <c r="B318" s="230"/>
      <c r="C318" s="231"/>
      <c r="D318" s="205" t="s">
        <v>140</v>
      </c>
      <c r="E318" s="232" t="s">
        <v>21</v>
      </c>
      <c r="F318" s="233" t="s">
        <v>159</v>
      </c>
      <c r="G318" s="231"/>
      <c r="H318" s="234">
        <v>52.067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140</v>
      </c>
      <c r="AU318" s="240" t="s">
        <v>80</v>
      </c>
      <c r="AV318" s="13" t="s">
        <v>160</v>
      </c>
      <c r="AW318" s="13" t="s">
        <v>34</v>
      </c>
      <c r="AX318" s="13" t="s">
        <v>70</v>
      </c>
      <c r="AY318" s="240" t="s">
        <v>128</v>
      </c>
    </row>
    <row r="319" spans="2:51" s="12" customFormat="1">
      <c r="B319" s="219"/>
      <c r="C319" s="220"/>
      <c r="D319" s="205" t="s">
        <v>140</v>
      </c>
      <c r="E319" s="221" t="s">
        <v>21</v>
      </c>
      <c r="F319" s="222" t="s">
        <v>21</v>
      </c>
      <c r="G319" s="220"/>
      <c r="H319" s="223">
        <v>0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140</v>
      </c>
      <c r="AU319" s="229" t="s">
        <v>80</v>
      </c>
      <c r="AV319" s="12" t="s">
        <v>80</v>
      </c>
      <c r="AW319" s="12" t="s">
        <v>34</v>
      </c>
      <c r="AX319" s="12" t="s">
        <v>70</v>
      </c>
      <c r="AY319" s="229" t="s">
        <v>128</v>
      </c>
    </row>
    <row r="320" spans="2:51" s="11" customFormat="1">
      <c r="B320" s="208"/>
      <c r="C320" s="209"/>
      <c r="D320" s="205" t="s">
        <v>140</v>
      </c>
      <c r="E320" s="210" t="s">
        <v>21</v>
      </c>
      <c r="F320" s="211" t="s">
        <v>384</v>
      </c>
      <c r="G320" s="209"/>
      <c r="H320" s="212" t="s">
        <v>21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140</v>
      </c>
      <c r="AU320" s="218" t="s">
        <v>80</v>
      </c>
      <c r="AV320" s="11" t="s">
        <v>78</v>
      </c>
      <c r="AW320" s="11" t="s">
        <v>34</v>
      </c>
      <c r="AX320" s="11" t="s">
        <v>70</v>
      </c>
      <c r="AY320" s="218" t="s">
        <v>128</v>
      </c>
    </row>
    <row r="321" spans="2:65" s="11" customFormat="1">
      <c r="B321" s="208"/>
      <c r="C321" s="209"/>
      <c r="D321" s="205" t="s">
        <v>140</v>
      </c>
      <c r="E321" s="210" t="s">
        <v>21</v>
      </c>
      <c r="F321" s="211" t="s">
        <v>339</v>
      </c>
      <c r="G321" s="209"/>
      <c r="H321" s="212" t="s">
        <v>21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140</v>
      </c>
      <c r="AU321" s="218" t="s">
        <v>80</v>
      </c>
      <c r="AV321" s="11" t="s">
        <v>78</v>
      </c>
      <c r="AW321" s="11" t="s">
        <v>34</v>
      </c>
      <c r="AX321" s="11" t="s">
        <v>70</v>
      </c>
      <c r="AY321" s="218" t="s">
        <v>128</v>
      </c>
    </row>
    <row r="322" spans="2:65" s="12" customFormat="1">
      <c r="B322" s="219"/>
      <c r="C322" s="220"/>
      <c r="D322" s="205" t="s">
        <v>140</v>
      </c>
      <c r="E322" s="221" t="s">
        <v>21</v>
      </c>
      <c r="F322" s="222" t="s">
        <v>385</v>
      </c>
      <c r="G322" s="220"/>
      <c r="H322" s="223">
        <v>17.38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140</v>
      </c>
      <c r="AU322" s="229" t="s">
        <v>80</v>
      </c>
      <c r="AV322" s="12" t="s">
        <v>80</v>
      </c>
      <c r="AW322" s="12" t="s">
        <v>34</v>
      </c>
      <c r="AX322" s="12" t="s">
        <v>70</v>
      </c>
      <c r="AY322" s="229" t="s">
        <v>128</v>
      </c>
    </row>
    <row r="323" spans="2:65" s="13" customFormat="1">
      <c r="B323" s="230"/>
      <c r="C323" s="231"/>
      <c r="D323" s="205" t="s">
        <v>140</v>
      </c>
      <c r="E323" s="232" t="s">
        <v>21</v>
      </c>
      <c r="F323" s="233" t="s">
        <v>159</v>
      </c>
      <c r="G323" s="231"/>
      <c r="H323" s="234">
        <v>17.38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140</v>
      </c>
      <c r="AU323" s="240" t="s">
        <v>80</v>
      </c>
      <c r="AV323" s="13" t="s">
        <v>160</v>
      </c>
      <c r="AW323" s="13" t="s">
        <v>34</v>
      </c>
      <c r="AX323" s="13" t="s">
        <v>70</v>
      </c>
      <c r="AY323" s="240" t="s">
        <v>128</v>
      </c>
    </row>
    <row r="324" spans="2:65" s="14" customFormat="1">
      <c r="B324" s="241"/>
      <c r="C324" s="242"/>
      <c r="D324" s="205" t="s">
        <v>140</v>
      </c>
      <c r="E324" s="253" t="s">
        <v>21</v>
      </c>
      <c r="F324" s="254" t="s">
        <v>168</v>
      </c>
      <c r="G324" s="242"/>
      <c r="H324" s="255">
        <v>503.38900000000001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140</v>
      </c>
      <c r="AU324" s="252" t="s">
        <v>80</v>
      </c>
      <c r="AV324" s="14" t="s">
        <v>136</v>
      </c>
      <c r="AW324" s="14" t="s">
        <v>34</v>
      </c>
      <c r="AX324" s="14" t="s">
        <v>78</v>
      </c>
      <c r="AY324" s="252" t="s">
        <v>128</v>
      </c>
    </row>
    <row r="325" spans="2:65" s="10" customFormat="1" ht="29.85" customHeight="1">
      <c r="B325" s="176"/>
      <c r="C325" s="177"/>
      <c r="D325" s="190" t="s">
        <v>69</v>
      </c>
      <c r="E325" s="191" t="s">
        <v>198</v>
      </c>
      <c r="F325" s="191" t="s">
        <v>199</v>
      </c>
      <c r="G325" s="177"/>
      <c r="H325" s="177"/>
      <c r="I325" s="180"/>
      <c r="J325" s="192">
        <f>BK325</f>
        <v>0</v>
      </c>
      <c r="K325" s="177"/>
      <c r="L325" s="182"/>
      <c r="M325" s="183"/>
      <c r="N325" s="184"/>
      <c r="O325" s="184"/>
      <c r="P325" s="185">
        <f>SUM(P326:P331)</f>
        <v>0</v>
      </c>
      <c r="Q325" s="184"/>
      <c r="R325" s="185">
        <f>SUM(R326:R331)</f>
        <v>0</v>
      </c>
      <c r="S325" s="184"/>
      <c r="T325" s="186">
        <f>SUM(T326:T331)</f>
        <v>0</v>
      </c>
      <c r="AR325" s="187" t="s">
        <v>78</v>
      </c>
      <c r="AT325" s="188" t="s">
        <v>69</v>
      </c>
      <c r="AU325" s="188" t="s">
        <v>78</v>
      </c>
      <c r="AY325" s="187" t="s">
        <v>128</v>
      </c>
      <c r="BK325" s="189">
        <f>SUM(BK326:BK331)</f>
        <v>0</v>
      </c>
    </row>
    <row r="326" spans="2:65" s="1" customFormat="1" ht="31.5" customHeight="1">
      <c r="B326" s="41"/>
      <c r="C326" s="193" t="s">
        <v>129</v>
      </c>
      <c r="D326" s="193" t="s">
        <v>131</v>
      </c>
      <c r="E326" s="194" t="s">
        <v>412</v>
      </c>
      <c r="F326" s="195" t="s">
        <v>413</v>
      </c>
      <c r="G326" s="196" t="s">
        <v>202</v>
      </c>
      <c r="H326" s="197">
        <v>3.7370000000000001</v>
      </c>
      <c r="I326" s="198"/>
      <c r="J326" s="199">
        <f>ROUND(I326*H326,2)</f>
        <v>0</v>
      </c>
      <c r="K326" s="195" t="s">
        <v>135</v>
      </c>
      <c r="L326" s="61"/>
      <c r="M326" s="200" t="s">
        <v>21</v>
      </c>
      <c r="N326" s="201" t="s">
        <v>41</v>
      </c>
      <c r="O326" s="4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AR326" s="24" t="s">
        <v>136</v>
      </c>
      <c r="AT326" s="24" t="s">
        <v>131</v>
      </c>
      <c r="AU326" s="24" t="s">
        <v>80</v>
      </c>
      <c r="AY326" s="24" t="s">
        <v>128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78</v>
      </c>
      <c r="BK326" s="204">
        <f>ROUND(I326*H326,2)</f>
        <v>0</v>
      </c>
      <c r="BL326" s="24" t="s">
        <v>136</v>
      </c>
      <c r="BM326" s="24" t="s">
        <v>414</v>
      </c>
    </row>
    <row r="327" spans="2:65" s="1" customFormat="1" ht="27">
      <c r="B327" s="41"/>
      <c r="C327" s="63"/>
      <c r="D327" s="243" t="s">
        <v>138</v>
      </c>
      <c r="E327" s="63"/>
      <c r="F327" s="260" t="s">
        <v>415</v>
      </c>
      <c r="G327" s="63"/>
      <c r="H327" s="63"/>
      <c r="I327" s="163"/>
      <c r="J327" s="63"/>
      <c r="K327" s="63"/>
      <c r="L327" s="61"/>
      <c r="M327" s="207"/>
      <c r="N327" s="42"/>
      <c r="O327" s="42"/>
      <c r="P327" s="42"/>
      <c r="Q327" s="42"/>
      <c r="R327" s="42"/>
      <c r="S327" s="42"/>
      <c r="T327" s="78"/>
      <c r="AT327" s="24" t="s">
        <v>138</v>
      </c>
      <c r="AU327" s="24" t="s">
        <v>80</v>
      </c>
    </row>
    <row r="328" spans="2:65" s="1" customFormat="1" ht="22.5" customHeight="1">
      <c r="B328" s="41"/>
      <c r="C328" s="193" t="s">
        <v>204</v>
      </c>
      <c r="D328" s="193" t="s">
        <v>131</v>
      </c>
      <c r="E328" s="194" t="s">
        <v>205</v>
      </c>
      <c r="F328" s="195" t="s">
        <v>206</v>
      </c>
      <c r="G328" s="196" t="s">
        <v>202</v>
      </c>
      <c r="H328" s="197">
        <v>3.919</v>
      </c>
      <c r="I328" s="198"/>
      <c r="J328" s="199">
        <f>ROUND(I328*H328,2)</f>
        <v>0</v>
      </c>
      <c r="K328" s="195" t="s">
        <v>21</v>
      </c>
      <c r="L328" s="61"/>
      <c r="M328" s="200" t="s">
        <v>21</v>
      </c>
      <c r="N328" s="201" t="s">
        <v>41</v>
      </c>
      <c r="O328" s="42"/>
      <c r="P328" s="202">
        <f>O328*H328</f>
        <v>0</v>
      </c>
      <c r="Q328" s="202">
        <v>0</v>
      </c>
      <c r="R328" s="202">
        <f>Q328*H328</f>
        <v>0</v>
      </c>
      <c r="S328" s="202">
        <v>0</v>
      </c>
      <c r="T328" s="203">
        <f>S328*H328</f>
        <v>0</v>
      </c>
      <c r="AR328" s="24" t="s">
        <v>136</v>
      </c>
      <c r="AT328" s="24" t="s">
        <v>131</v>
      </c>
      <c r="AU328" s="24" t="s">
        <v>80</v>
      </c>
      <c r="AY328" s="24" t="s">
        <v>128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24" t="s">
        <v>78</v>
      </c>
      <c r="BK328" s="204">
        <f>ROUND(I328*H328,2)</f>
        <v>0</v>
      </c>
      <c r="BL328" s="24" t="s">
        <v>136</v>
      </c>
      <c r="BM328" s="24" t="s">
        <v>416</v>
      </c>
    </row>
    <row r="329" spans="2:65" s="1" customFormat="1">
      <c r="B329" s="41"/>
      <c r="C329" s="63"/>
      <c r="D329" s="243" t="s">
        <v>138</v>
      </c>
      <c r="E329" s="63"/>
      <c r="F329" s="260" t="s">
        <v>206</v>
      </c>
      <c r="G329" s="63"/>
      <c r="H329" s="63"/>
      <c r="I329" s="163"/>
      <c r="J329" s="63"/>
      <c r="K329" s="63"/>
      <c r="L329" s="61"/>
      <c r="M329" s="207"/>
      <c r="N329" s="42"/>
      <c r="O329" s="42"/>
      <c r="P329" s="42"/>
      <c r="Q329" s="42"/>
      <c r="R329" s="42"/>
      <c r="S329" s="42"/>
      <c r="T329" s="78"/>
      <c r="AT329" s="24" t="s">
        <v>138</v>
      </c>
      <c r="AU329" s="24" t="s">
        <v>80</v>
      </c>
    </row>
    <row r="330" spans="2:65" s="1" customFormat="1" ht="22.5" customHeight="1">
      <c r="B330" s="41"/>
      <c r="C330" s="193" t="s">
        <v>208</v>
      </c>
      <c r="D330" s="193" t="s">
        <v>131</v>
      </c>
      <c r="E330" s="194" t="s">
        <v>209</v>
      </c>
      <c r="F330" s="195" t="s">
        <v>210</v>
      </c>
      <c r="G330" s="196" t="s">
        <v>202</v>
      </c>
      <c r="H330" s="197">
        <v>3.7370000000000001</v>
      </c>
      <c r="I330" s="198"/>
      <c r="J330" s="199">
        <f>ROUND(I330*H330,2)</f>
        <v>0</v>
      </c>
      <c r="K330" s="195" t="s">
        <v>135</v>
      </c>
      <c r="L330" s="61"/>
      <c r="M330" s="200" t="s">
        <v>21</v>
      </c>
      <c r="N330" s="201" t="s">
        <v>41</v>
      </c>
      <c r="O330" s="42"/>
      <c r="P330" s="202">
        <f>O330*H330</f>
        <v>0</v>
      </c>
      <c r="Q330" s="202">
        <v>0</v>
      </c>
      <c r="R330" s="202">
        <f>Q330*H330</f>
        <v>0</v>
      </c>
      <c r="S330" s="202">
        <v>0</v>
      </c>
      <c r="T330" s="203">
        <f>S330*H330</f>
        <v>0</v>
      </c>
      <c r="AR330" s="24" t="s">
        <v>136</v>
      </c>
      <c r="AT330" s="24" t="s">
        <v>131</v>
      </c>
      <c r="AU330" s="24" t="s">
        <v>80</v>
      </c>
      <c r="AY330" s="24" t="s">
        <v>128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78</v>
      </c>
      <c r="BK330" s="204">
        <f>ROUND(I330*H330,2)</f>
        <v>0</v>
      </c>
      <c r="BL330" s="24" t="s">
        <v>136</v>
      </c>
      <c r="BM330" s="24" t="s">
        <v>417</v>
      </c>
    </row>
    <row r="331" spans="2:65" s="1" customFormat="1">
      <c r="B331" s="41"/>
      <c r="C331" s="63"/>
      <c r="D331" s="205" t="s">
        <v>138</v>
      </c>
      <c r="E331" s="63"/>
      <c r="F331" s="206" t="s">
        <v>212</v>
      </c>
      <c r="G331" s="63"/>
      <c r="H331" s="63"/>
      <c r="I331" s="163"/>
      <c r="J331" s="63"/>
      <c r="K331" s="63"/>
      <c r="L331" s="61"/>
      <c r="M331" s="207"/>
      <c r="N331" s="42"/>
      <c r="O331" s="42"/>
      <c r="P331" s="42"/>
      <c r="Q331" s="42"/>
      <c r="R331" s="42"/>
      <c r="S331" s="42"/>
      <c r="T331" s="78"/>
      <c r="AT331" s="24" t="s">
        <v>138</v>
      </c>
      <c r="AU331" s="24" t="s">
        <v>80</v>
      </c>
    </row>
    <row r="332" spans="2:65" s="10" customFormat="1" ht="29.85" customHeight="1">
      <c r="B332" s="176"/>
      <c r="C332" s="177"/>
      <c r="D332" s="190" t="s">
        <v>69</v>
      </c>
      <c r="E332" s="191" t="s">
        <v>213</v>
      </c>
      <c r="F332" s="191" t="s">
        <v>214</v>
      </c>
      <c r="G332" s="177"/>
      <c r="H332" s="177"/>
      <c r="I332" s="180"/>
      <c r="J332" s="192">
        <f>BK332</f>
        <v>0</v>
      </c>
      <c r="K332" s="177"/>
      <c r="L332" s="182"/>
      <c r="M332" s="183"/>
      <c r="N332" s="184"/>
      <c r="O332" s="184"/>
      <c r="P332" s="185">
        <f>SUM(P333:P334)</f>
        <v>0</v>
      </c>
      <c r="Q332" s="184"/>
      <c r="R332" s="185">
        <f>SUM(R333:R334)</f>
        <v>0</v>
      </c>
      <c r="S332" s="184"/>
      <c r="T332" s="186">
        <f>SUM(T333:T334)</f>
        <v>0</v>
      </c>
      <c r="AR332" s="187" t="s">
        <v>78</v>
      </c>
      <c r="AT332" s="188" t="s">
        <v>69</v>
      </c>
      <c r="AU332" s="188" t="s">
        <v>78</v>
      </c>
      <c r="AY332" s="187" t="s">
        <v>128</v>
      </c>
      <c r="BK332" s="189">
        <f>SUM(BK333:BK334)</f>
        <v>0</v>
      </c>
    </row>
    <row r="333" spans="2:65" s="1" customFormat="1" ht="22.5" customHeight="1">
      <c r="B333" s="41"/>
      <c r="C333" s="193" t="s">
        <v>175</v>
      </c>
      <c r="D333" s="193" t="s">
        <v>131</v>
      </c>
      <c r="E333" s="194" t="s">
        <v>418</v>
      </c>
      <c r="F333" s="195" t="s">
        <v>419</v>
      </c>
      <c r="G333" s="196" t="s">
        <v>202</v>
      </c>
      <c r="H333" s="197">
        <v>3.2280000000000002</v>
      </c>
      <c r="I333" s="198"/>
      <c r="J333" s="199">
        <f>ROUND(I333*H333,2)</f>
        <v>0</v>
      </c>
      <c r="K333" s="195" t="s">
        <v>135</v>
      </c>
      <c r="L333" s="61"/>
      <c r="M333" s="200" t="s">
        <v>21</v>
      </c>
      <c r="N333" s="201" t="s">
        <v>41</v>
      </c>
      <c r="O333" s="42"/>
      <c r="P333" s="202">
        <f>O333*H333</f>
        <v>0</v>
      </c>
      <c r="Q333" s="202">
        <v>0</v>
      </c>
      <c r="R333" s="202">
        <f>Q333*H333</f>
        <v>0</v>
      </c>
      <c r="S333" s="202">
        <v>0</v>
      </c>
      <c r="T333" s="203">
        <f>S333*H333</f>
        <v>0</v>
      </c>
      <c r="AR333" s="24" t="s">
        <v>136</v>
      </c>
      <c r="AT333" s="24" t="s">
        <v>131</v>
      </c>
      <c r="AU333" s="24" t="s">
        <v>80</v>
      </c>
      <c r="AY333" s="24" t="s">
        <v>128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24" t="s">
        <v>78</v>
      </c>
      <c r="BK333" s="204">
        <f>ROUND(I333*H333,2)</f>
        <v>0</v>
      </c>
      <c r="BL333" s="24" t="s">
        <v>136</v>
      </c>
      <c r="BM333" s="24" t="s">
        <v>420</v>
      </c>
    </row>
    <row r="334" spans="2:65" s="1" customFormat="1" ht="40.5">
      <c r="B334" s="41"/>
      <c r="C334" s="63"/>
      <c r="D334" s="205" t="s">
        <v>138</v>
      </c>
      <c r="E334" s="63"/>
      <c r="F334" s="206" t="s">
        <v>421</v>
      </c>
      <c r="G334" s="63"/>
      <c r="H334" s="63"/>
      <c r="I334" s="163"/>
      <c r="J334" s="63"/>
      <c r="K334" s="63"/>
      <c r="L334" s="61"/>
      <c r="M334" s="207"/>
      <c r="N334" s="42"/>
      <c r="O334" s="42"/>
      <c r="P334" s="42"/>
      <c r="Q334" s="42"/>
      <c r="R334" s="42"/>
      <c r="S334" s="42"/>
      <c r="T334" s="78"/>
      <c r="AT334" s="24" t="s">
        <v>138</v>
      </c>
      <c r="AU334" s="24" t="s">
        <v>80</v>
      </c>
    </row>
    <row r="335" spans="2:65" s="10" customFormat="1" ht="37.35" customHeight="1">
      <c r="B335" s="176"/>
      <c r="C335" s="177"/>
      <c r="D335" s="178" t="s">
        <v>69</v>
      </c>
      <c r="E335" s="179" t="s">
        <v>219</v>
      </c>
      <c r="F335" s="179" t="s">
        <v>220</v>
      </c>
      <c r="G335" s="177"/>
      <c r="H335" s="177"/>
      <c r="I335" s="180"/>
      <c r="J335" s="181">
        <f>BK335</f>
        <v>0</v>
      </c>
      <c r="K335" s="177"/>
      <c r="L335" s="182"/>
      <c r="M335" s="183"/>
      <c r="N335" s="184"/>
      <c r="O335" s="184"/>
      <c r="P335" s="185">
        <f>P336+P371</f>
        <v>0</v>
      </c>
      <c r="Q335" s="184"/>
      <c r="R335" s="185">
        <f>R336+R371</f>
        <v>0.51942168</v>
      </c>
      <c r="S335" s="184"/>
      <c r="T335" s="186">
        <f>T336+T371</f>
        <v>0.21325199999999997</v>
      </c>
      <c r="AR335" s="187" t="s">
        <v>80</v>
      </c>
      <c r="AT335" s="188" t="s">
        <v>69</v>
      </c>
      <c r="AU335" s="188" t="s">
        <v>70</v>
      </c>
      <c r="AY335" s="187" t="s">
        <v>128</v>
      </c>
      <c r="BK335" s="189">
        <f>BK336+BK371</f>
        <v>0</v>
      </c>
    </row>
    <row r="336" spans="2:65" s="10" customFormat="1" ht="19.899999999999999" customHeight="1">
      <c r="B336" s="176"/>
      <c r="C336" s="177"/>
      <c r="D336" s="190" t="s">
        <v>69</v>
      </c>
      <c r="E336" s="191" t="s">
        <v>221</v>
      </c>
      <c r="F336" s="191" t="s">
        <v>222</v>
      </c>
      <c r="G336" s="177"/>
      <c r="H336" s="177"/>
      <c r="I336" s="180"/>
      <c r="J336" s="192">
        <f>BK336</f>
        <v>0</v>
      </c>
      <c r="K336" s="177"/>
      <c r="L336" s="182"/>
      <c r="M336" s="183"/>
      <c r="N336" s="184"/>
      <c r="O336" s="184"/>
      <c r="P336" s="185">
        <f>SUM(P337:P370)</f>
        <v>0</v>
      </c>
      <c r="Q336" s="184"/>
      <c r="R336" s="185">
        <f>SUM(R337:R370)</f>
        <v>0</v>
      </c>
      <c r="S336" s="184"/>
      <c r="T336" s="186">
        <f>SUM(T337:T370)</f>
        <v>0.21325199999999997</v>
      </c>
      <c r="AR336" s="187" t="s">
        <v>80</v>
      </c>
      <c r="AT336" s="188" t="s">
        <v>69</v>
      </c>
      <c r="AU336" s="188" t="s">
        <v>78</v>
      </c>
      <c r="AY336" s="187" t="s">
        <v>128</v>
      </c>
      <c r="BK336" s="189">
        <f>SUM(BK337:BK370)</f>
        <v>0</v>
      </c>
    </row>
    <row r="337" spans="2:65" s="1" customFormat="1" ht="22.5" customHeight="1">
      <c r="B337" s="41"/>
      <c r="C337" s="193" t="s">
        <v>223</v>
      </c>
      <c r="D337" s="193" t="s">
        <v>131</v>
      </c>
      <c r="E337" s="194" t="s">
        <v>224</v>
      </c>
      <c r="F337" s="195" t="s">
        <v>225</v>
      </c>
      <c r="G337" s="196" t="s">
        <v>226</v>
      </c>
      <c r="H337" s="197">
        <v>82.02</v>
      </c>
      <c r="I337" s="198"/>
      <c r="J337" s="199">
        <f>ROUND(I337*H337,2)</f>
        <v>0</v>
      </c>
      <c r="K337" s="195" t="s">
        <v>135</v>
      </c>
      <c r="L337" s="61"/>
      <c r="M337" s="200" t="s">
        <v>21</v>
      </c>
      <c r="N337" s="201" t="s">
        <v>41</v>
      </c>
      <c r="O337" s="42"/>
      <c r="P337" s="202">
        <f>O337*H337</f>
        <v>0</v>
      </c>
      <c r="Q337" s="202">
        <v>0</v>
      </c>
      <c r="R337" s="202">
        <f>Q337*H337</f>
        <v>0</v>
      </c>
      <c r="S337" s="202">
        <v>2.5999999999999999E-3</v>
      </c>
      <c r="T337" s="203">
        <f>S337*H337</f>
        <v>0.21325199999999997</v>
      </c>
      <c r="AR337" s="24" t="s">
        <v>227</v>
      </c>
      <c r="AT337" s="24" t="s">
        <v>131</v>
      </c>
      <c r="AU337" s="24" t="s">
        <v>80</v>
      </c>
      <c r="AY337" s="24" t="s">
        <v>128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24" t="s">
        <v>78</v>
      </c>
      <c r="BK337" s="204">
        <f>ROUND(I337*H337,2)</f>
        <v>0</v>
      </c>
      <c r="BL337" s="24" t="s">
        <v>227</v>
      </c>
      <c r="BM337" s="24" t="s">
        <v>422</v>
      </c>
    </row>
    <row r="338" spans="2:65" s="1" customFormat="1">
      <c r="B338" s="41"/>
      <c r="C338" s="63"/>
      <c r="D338" s="205" t="s">
        <v>138</v>
      </c>
      <c r="E338" s="63"/>
      <c r="F338" s="206" t="s">
        <v>229</v>
      </c>
      <c r="G338" s="63"/>
      <c r="H338" s="63"/>
      <c r="I338" s="163"/>
      <c r="J338" s="63"/>
      <c r="K338" s="63"/>
      <c r="L338" s="61"/>
      <c r="M338" s="207"/>
      <c r="N338" s="42"/>
      <c r="O338" s="42"/>
      <c r="P338" s="42"/>
      <c r="Q338" s="42"/>
      <c r="R338" s="42"/>
      <c r="S338" s="42"/>
      <c r="T338" s="78"/>
      <c r="AT338" s="24" t="s">
        <v>138</v>
      </c>
      <c r="AU338" s="24" t="s">
        <v>80</v>
      </c>
    </row>
    <row r="339" spans="2:65" s="11" customFormat="1">
      <c r="B339" s="208"/>
      <c r="C339" s="209"/>
      <c r="D339" s="205" t="s">
        <v>140</v>
      </c>
      <c r="E339" s="210" t="s">
        <v>21</v>
      </c>
      <c r="F339" s="211" t="s">
        <v>147</v>
      </c>
      <c r="G339" s="209"/>
      <c r="H339" s="212" t="s">
        <v>21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140</v>
      </c>
      <c r="AU339" s="218" t="s">
        <v>80</v>
      </c>
      <c r="AV339" s="11" t="s">
        <v>78</v>
      </c>
      <c r="AW339" s="11" t="s">
        <v>34</v>
      </c>
      <c r="AX339" s="11" t="s">
        <v>70</v>
      </c>
      <c r="AY339" s="218" t="s">
        <v>128</v>
      </c>
    </row>
    <row r="340" spans="2:65" s="12" customFormat="1">
      <c r="B340" s="219"/>
      <c r="C340" s="220"/>
      <c r="D340" s="205" t="s">
        <v>140</v>
      </c>
      <c r="E340" s="221" t="s">
        <v>21</v>
      </c>
      <c r="F340" s="222" t="s">
        <v>423</v>
      </c>
      <c r="G340" s="220"/>
      <c r="H340" s="223">
        <v>44.82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140</v>
      </c>
      <c r="AU340" s="229" t="s">
        <v>80</v>
      </c>
      <c r="AV340" s="12" t="s">
        <v>80</v>
      </c>
      <c r="AW340" s="12" t="s">
        <v>34</v>
      </c>
      <c r="AX340" s="12" t="s">
        <v>70</v>
      </c>
      <c r="AY340" s="229" t="s">
        <v>128</v>
      </c>
    </row>
    <row r="341" spans="2:65" s="11" customFormat="1">
      <c r="B341" s="208"/>
      <c r="C341" s="209"/>
      <c r="D341" s="205" t="s">
        <v>140</v>
      </c>
      <c r="E341" s="210" t="s">
        <v>21</v>
      </c>
      <c r="F341" s="211" t="s">
        <v>343</v>
      </c>
      <c r="G341" s="209"/>
      <c r="H341" s="212" t="s">
        <v>21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140</v>
      </c>
      <c r="AU341" s="218" t="s">
        <v>80</v>
      </c>
      <c r="AV341" s="11" t="s">
        <v>78</v>
      </c>
      <c r="AW341" s="11" t="s">
        <v>34</v>
      </c>
      <c r="AX341" s="11" t="s">
        <v>70</v>
      </c>
      <c r="AY341" s="218" t="s">
        <v>128</v>
      </c>
    </row>
    <row r="342" spans="2:65" s="12" customFormat="1">
      <c r="B342" s="219"/>
      <c r="C342" s="220"/>
      <c r="D342" s="205" t="s">
        <v>140</v>
      </c>
      <c r="E342" s="221" t="s">
        <v>21</v>
      </c>
      <c r="F342" s="222" t="s">
        <v>424</v>
      </c>
      <c r="G342" s="220"/>
      <c r="H342" s="223">
        <v>19.05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140</v>
      </c>
      <c r="AU342" s="229" t="s">
        <v>80</v>
      </c>
      <c r="AV342" s="12" t="s">
        <v>80</v>
      </c>
      <c r="AW342" s="12" t="s">
        <v>34</v>
      </c>
      <c r="AX342" s="12" t="s">
        <v>70</v>
      </c>
      <c r="AY342" s="229" t="s">
        <v>128</v>
      </c>
    </row>
    <row r="343" spans="2:65" s="11" customFormat="1">
      <c r="B343" s="208"/>
      <c r="C343" s="209"/>
      <c r="D343" s="205" t="s">
        <v>140</v>
      </c>
      <c r="E343" s="210" t="s">
        <v>21</v>
      </c>
      <c r="F343" s="211" t="s">
        <v>341</v>
      </c>
      <c r="G343" s="209"/>
      <c r="H343" s="212" t="s">
        <v>21</v>
      </c>
      <c r="I343" s="213"/>
      <c r="J343" s="209"/>
      <c r="K343" s="209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140</v>
      </c>
      <c r="AU343" s="218" t="s">
        <v>80</v>
      </c>
      <c r="AV343" s="11" t="s">
        <v>78</v>
      </c>
      <c r="AW343" s="11" t="s">
        <v>34</v>
      </c>
      <c r="AX343" s="11" t="s">
        <v>70</v>
      </c>
      <c r="AY343" s="218" t="s">
        <v>128</v>
      </c>
    </row>
    <row r="344" spans="2:65" s="12" customFormat="1">
      <c r="B344" s="219"/>
      <c r="C344" s="220"/>
      <c r="D344" s="205" t="s">
        <v>140</v>
      </c>
      <c r="E344" s="221" t="s">
        <v>21</v>
      </c>
      <c r="F344" s="222" t="s">
        <v>425</v>
      </c>
      <c r="G344" s="220"/>
      <c r="H344" s="223">
        <v>18.149999999999999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140</v>
      </c>
      <c r="AU344" s="229" t="s">
        <v>80</v>
      </c>
      <c r="AV344" s="12" t="s">
        <v>80</v>
      </c>
      <c r="AW344" s="12" t="s">
        <v>34</v>
      </c>
      <c r="AX344" s="12" t="s">
        <v>70</v>
      </c>
      <c r="AY344" s="229" t="s">
        <v>128</v>
      </c>
    </row>
    <row r="345" spans="2:65" s="14" customFormat="1">
      <c r="B345" s="241"/>
      <c r="C345" s="242"/>
      <c r="D345" s="243" t="s">
        <v>140</v>
      </c>
      <c r="E345" s="244" t="s">
        <v>21</v>
      </c>
      <c r="F345" s="245" t="s">
        <v>168</v>
      </c>
      <c r="G345" s="242"/>
      <c r="H345" s="246">
        <v>82.02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140</v>
      </c>
      <c r="AU345" s="252" t="s">
        <v>80</v>
      </c>
      <c r="AV345" s="14" t="s">
        <v>136</v>
      </c>
      <c r="AW345" s="14" t="s">
        <v>34</v>
      </c>
      <c r="AX345" s="14" t="s">
        <v>78</v>
      </c>
      <c r="AY345" s="252" t="s">
        <v>128</v>
      </c>
    </row>
    <row r="346" spans="2:65" s="1" customFormat="1" ht="22.5" customHeight="1">
      <c r="B346" s="41"/>
      <c r="C346" s="193" t="s">
        <v>234</v>
      </c>
      <c r="D346" s="193" t="s">
        <v>131</v>
      </c>
      <c r="E346" s="194" t="s">
        <v>235</v>
      </c>
      <c r="F346" s="195" t="s">
        <v>236</v>
      </c>
      <c r="G346" s="196" t="s">
        <v>226</v>
      </c>
      <c r="H346" s="197">
        <v>35</v>
      </c>
      <c r="I346" s="198"/>
      <c r="J346" s="199">
        <f>ROUND(I346*H346,2)</f>
        <v>0</v>
      </c>
      <c r="K346" s="195" t="s">
        <v>237</v>
      </c>
      <c r="L346" s="61"/>
      <c r="M346" s="200" t="s">
        <v>21</v>
      </c>
      <c r="N346" s="201" t="s">
        <v>41</v>
      </c>
      <c r="O346" s="42"/>
      <c r="P346" s="202">
        <f>O346*H346</f>
        <v>0</v>
      </c>
      <c r="Q346" s="202">
        <v>0</v>
      </c>
      <c r="R346" s="202">
        <f>Q346*H346</f>
        <v>0</v>
      </c>
      <c r="S346" s="202">
        <v>0</v>
      </c>
      <c r="T346" s="203">
        <f>S346*H346</f>
        <v>0</v>
      </c>
      <c r="AR346" s="24" t="s">
        <v>227</v>
      </c>
      <c r="AT346" s="24" t="s">
        <v>131</v>
      </c>
      <c r="AU346" s="24" t="s">
        <v>80</v>
      </c>
      <c r="AY346" s="24" t="s">
        <v>128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4" t="s">
        <v>78</v>
      </c>
      <c r="BK346" s="204">
        <f>ROUND(I346*H346,2)</f>
        <v>0</v>
      </c>
      <c r="BL346" s="24" t="s">
        <v>227</v>
      </c>
      <c r="BM346" s="24" t="s">
        <v>426</v>
      </c>
    </row>
    <row r="347" spans="2:65" s="1" customFormat="1">
      <c r="B347" s="41"/>
      <c r="C347" s="63"/>
      <c r="D347" s="205" t="s">
        <v>138</v>
      </c>
      <c r="E347" s="63"/>
      <c r="F347" s="206" t="s">
        <v>239</v>
      </c>
      <c r="G347" s="63"/>
      <c r="H347" s="63"/>
      <c r="I347" s="163"/>
      <c r="J347" s="63"/>
      <c r="K347" s="63"/>
      <c r="L347" s="61"/>
      <c r="M347" s="207"/>
      <c r="N347" s="42"/>
      <c r="O347" s="42"/>
      <c r="P347" s="42"/>
      <c r="Q347" s="42"/>
      <c r="R347" s="42"/>
      <c r="S347" s="42"/>
      <c r="T347" s="78"/>
      <c r="AT347" s="24" t="s">
        <v>138</v>
      </c>
      <c r="AU347" s="24" t="s">
        <v>80</v>
      </c>
    </row>
    <row r="348" spans="2:65" s="11" customFormat="1">
      <c r="B348" s="208"/>
      <c r="C348" s="209"/>
      <c r="D348" s="205" t="s">
        <v>140</v>
      </c>
      <c r="E348" s="210" t="s">
        <v>21</v>
      </c>
      <c r="F348" s="211" t="s">
        <v>427</v>
      </c>
      <c r="G348" s="209"/>
      <c r="H348" s="212" t="s">
        <v>21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140</v>
      </c>
      <c r="AU348" s="218" t="s">
        <v>80</v>
      </c>
      <c r="AV348" s="11" t="s">
        <v>78</v>
      </c>
      <c r="AW348" s="11" t="s">
        <v>34</v>
      </c>
      <c r="AX348" s="11" t="s">
        <v>70</v>
      </c>
      <c r="AY348" s="218" t="s">
        <v>128</v>
      </c>
    </row>
    <row r="349" spans="2:65" s="11" customFormat="1">
      <c r="B349" s="208"/>
      <c r="C349" s="209"/>
      <c r="D349" s="205" t="s">
        <v>140</v>
      </c>
      <c r="E349" s="210" t="s">
        <v>21</v>
      </c>
      <c r="F349" s="211" t="s">
        <v>428</v>
      </c>
      <c r="G349" s="209"/>
      <c r="H349" s="212" t="s">
        <v>21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140</v>
      </c>
      <c r="AU349" s="218" t="s">
        <v>80</v>
      </c>
      <c r="AV349" s="11" t="s">
        <v>78</v>
      </c>
      <c r="AW349" s="11" t="s">
        <v>34</v>
      </c>
      <c r="AX349" s="11" t="s">
        <v>70</v>
      </c>
      <c r="AY349" s="218" t="s">
        <v>128</v>
      </c>
    </row>
    <row r="350" spans="2:65" s="12" customFormat="1">
      <c r="B350" s="219"/>
      <c r="C350" s="220"/>
      <c r="D350" s="205" t="s">
        <v>140</v>
      </c>
      <c r="E350" s="221" t="s">
        <v>21</v>
      </c>
      <c r="F350" s="222" t="s">
        <v>429</v>
      </c>
      <c r="G350" s="220"/>
      <c r="H350" s="223">
        <v>35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140</v>
      </c>
      <c r="AU350" s="229" t="s">
        <v>80</v>
      </c>
      <c r="AV350" s="12" t="s">
        <v>80</v>
      </c>
      <c r="AW350" s="12" t="s">
        <v>34</v>
      </c>
      <c r="AX350" s="12" t="s">
        <v>70</v>
      </c>
      <c r="AY350" s="229" t="s">
        <v>128</v>
      </c>
    </row>
    <row r="351" spans="2:65" s="14" customFormat="1">
      <c r="B351" s="241"/>
      <c r="C351" s="242"/>
      <c r="D351" s="243" t="s">
        <v>140</v>
      </c>
      <c r="E351" s="244" t="s">
        <v>21</v>
      </c>
      <c r="F351" s="245" t="s">
        <v>168</v>
      </c>
      <c r="G351" s="242"/>
      <c r="H351" s="246">
        <v>35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AT351" s="252" t="s">
        <v>140</v>
      </c>
      <c r="AU351" s="252" t="s">
        <v>80</v>
      </c>
      <c r="AV351" s="14" t="s">
        <v>136</v>
      </c>
      <c r="AW351" s="14" t="s">
        <v>34</v>
      </c>
      <c r="AX351" s="14" t="s">
        <v>78</v>
      </c>
      <c r="AY351" s="252" t="s">
        <v>128</v>
      </c>
    </row>
    <row r="352" spans="2:65" s="1" customFormat="1" ht="22.5" customHeight="1">
      <c r="B352" s="41"/>
      <c r="C352" s="193" t="s">
        <v>241</v>
      </c>
      <c r="D352" s="193" t="s">
        <v>131</v>
      </c>
      <c r="E352" s="194" t="s">
        <v>242</v>
      </c>
      <c r="F352" s="195" t="s">
        <v>243</v>
      </c>
      <c r="G352" s="196" t="s">
        <v>226</v>
      </c>
      <c r="H352" s="197">
        <v>82.02</v>
      </c>
      <c r="I352" s="198"/>
      <c r="J352" s="199">
        <f>ROUND(I352*H352,2)</f>
        <v>0</v>
      </c>
      <c r="K352" s="195" t="s">
        <v>135</v>
      </c>
      <c r="L352" s="61"/>
      <c r="M352" s="200" t="s">
        <v>21</v>
      </c>
      <c r="N352" s="201" t="s">
        <v>41</v>
      </c>
      <c r="O352" s="42"/>
      <c r="P352" s="202">
        <f>O352*H352</f>
        <v>0</v>
      </c>
      <c r="Q352" s="202">
        <v>0</v>
      </c>
      <c r="R352" s="202">
        <f>Q352*H352</f>
        <v>0</v>
      </c>
      <c r="S352" s="202">
        <v>0</v>
      </c>
      <c r="T352" s="203">
        <f>S352*H352</f>
        <v>0</v>
      </c>
      <c r="AR352" s="24" t="s">
        <v>227</v>
      </c>
      <c r="AT352" s="24" t="s">
        <v>131</v>
      </c>
      <c r="AU352" s="24" t="s">
        <v>80</v>
      </c>
      <c r="AY352" s="24" t="s">
        <v>128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78</v>
      </c>
      <c r="BK352" s="204">
        <f>ROUND(I352*H352,2)</f>
        <v>0</v>
      </c>
      <c r="BL352" s="24" t="s">
        <v>227</v>
      </c>
      <c r="BM352" s="24" t="s">
        <v>430</v>
      </c>
    </row>
    <row r="353" spans="2:65" s="1" customFormat="1">
      <c r="B353" s="41"/>
      <c r="C353" s="63"/>
      <c r="D353" s="205" t="s">
        <v>138</v>
      </c>
      <c r="E353" s="63"/>
      <c r="F353" s="206" t="s">
        <v>245</v>
      </c>
      <c r="G353" s="63"/>
      <c r="H353" s="63"/>
      <c r="I353" s="163"/>
      <c r="J353" s="63"/>
      <c r="K353" s="63"/>
      <c r="L353" s="61"/>
      <c r="M353" s="207"/>
      <c r="N353" s="42"/>
      <c r="O353" s="42"/>
      <c r="P353" s="42"/>
      <c r="Q353" s="42"/>
      <c r="R353" s="42"/>
      <c r="S353" s="42"/>
      <c r="T353" s="78"/>
      <c r="AT353" s="24" t="s">
        <v>138</v>
      </c>
      <c r="AU353" s="24" t="s">
        <v>80</v>
      </c>
    </row>
    <row r="354" spans="2:65" s="11" customFormat="1">
      <c r="B354" s="208"/>
      <c r="C354" s="209"/>
      <c r="D354" s="205" t="s">
        <v>140</v>
      </c>
      <c r="E354" s="210" t="s">
        <v>21</v>
      </c>
      <c r="F354" s="211" t="s">
        <v>147</v>
      </c>
      <c r="G354" s="209"/>
      <c r="H354" s="212" t="s">
        <v>21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140</v>
      </c>
      <c r="AU354" s="218" t="s">
        <v>80</v>
      </c>
      <c r="AV354" s="11" t="s">
        <v>78</v>
      </c>
      <c r="AW354" s="11" t="s">
        <v>34</v>
      </c>
      <c r="AX354" s="11" t="s">
        <v>70</v>
      </c>
      <c r="AY354" s="218" t="s">
        <v>128</v>
      </c>
    </row>
    <row r="355" spans="2:65" s="12" customFormat="1">
      <c r="B355" s="219"/>
      <c r="C355" s="220"/>
      <c r="D355" s="205" t="s">
        <v>140</v>
      </c>
      <c r="E355" s="221" t="s">
        <v>21</v>
      </c>
      <c r="F355" s="222" t="s">
        <v>423</v>
      </c>
      <c r="G355" s="220"/>
      <c r="H355" s="223">
        <v>44.82</v>
      </c>
      <c r="I355" s="224"/>
      <c r="J355" s="220"/>
      <c r="K355" s="220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140</v>
      </c>
      <c r="AU355" s="229" t="s">
        <v>80</v>
      </c>
      <c r="AV355" s="12" t="s">
        <v>80</v>
      </c>
      <c r="AW355" s="12" t="s">
        <v>34</v>
      </c>
      <c r="AX355" s="12" t="s">
        <v>70</v>
      </c>
      <c r="AY355" s="229" t="s">
        <v>128</v>
      </c>
    </row>
    <row r="356" spans="2:65" s="11" customFormat="1">
      <c r="B356" s="208"/>
      <c r="C356" s="209"/>
      <c r="D356" s="205" t="s">
        <v>140</v>
      </c>
      <c r="E356" s="210" t="s">
        <v>21</v>
      </c>
      <c r="F356" s="211" t="s">
        <v>343</v>
      </c>
      <c r="G356" s="209"/>
      <c r="H356" s="212" t="s">
        <v>21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140</v>
      </c>
      <c r="AU356" s="218" t="s">
        <v>80</v>
      </c>
      <c r="AV356" s="11" t="s">
        <v>78</v>
      </c>
      <c r="AW356" s="11" t="s">
        <v>34</v>
      </c>
      <c r="AX356" s="11" t="s">
        <v>70</v>
      </c>
      <c r="AY356" s="218" t="s">
        <v>128</v>
      </c>
    </row>
    <row r="357" spans="2:65" s="12" customFormat="1">
      <c r="B357" s="219"/>
      <c r="C357" s="220"/>
      <c r="D357" s="205" t="s">
        <v>140</v>
      </c>
      <c r="E357" s="221" t="s">
        <v>21</v>
      </c>
      <c r="F357" s="222" t="s">
        <v>424</v>
      </c>
      <c r="G357" s="220"/>
      <c r="H357" s="223">
        <v>19.05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140</v>
      </c>
      <c r="AU357" s="229" t="s">
        <v>80</v>
      </c>
      <c r="AV357" s="12" t="s">
        <v>80</v>
      </c>
      <c r="AW357" s="12" t="s">
        <v>34</v>
      </c>
      <c r="AX357" s="12" t="s">
        <v>70</v>
      </c>
      <c r="AY357" s="229" t="s">
        <v>128</v>
      </c>
    </row>
    <row r="358" spans="2:65" s="11" customFormat="1">
      <c r="B358" s="208"/>
      <c r="C358" s="209"/>
      <c r="D358" s="205" t="s">
        <v>140</v>
      </c>
      <c r="E358" s="210" t="s">
        <v>21</v>
      </c>
      <c r="F358" s="211" t="s">
        <v>341</v>
      </c>
      <c r="G358" s="209"/>
      <c r="H358" s="212" t="s">
        <v>21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140</v>
      </c>
      <c r="AU358" s="218" t="s">
        <v>80</v>
      </c>
      <c r="AV358" s="11" t="s">
        <v>78</v>
      </c>
      <c r="AW358" s="11" t="s">
        <v>34</v>
      </c>
      <c r="AX358" s="11" t="s">
        <v>70</v>
      </c>
      <c r="AY358" s="218" t="s">
        <v>128</v>
      </c>
    </row>
    <row r="359" spans="2:65" s="12" customFormat="1">
      <c r="B359" s="219"/>
      <c r="C359" s="220"/>
      <c r="D359" s="205" t="s">
        <v>140</v>
      </c>
      <c r="E359" s="221" t="s">
        <v>21</v>
      </c>
      <c r="F359" s="222" t="s">
        <v>425</v>
      </c>
      <c r="G359" s="220"/>
      <c r="H359" s="223">
        <v>18.149999999999999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140</v>
      </c>
      <c r="AU359" s="229" t="s">
        <v>80</v>
      </c>
      <c r="AV359" s="12" t="s">
        <v>80</v>
      </c>
      <c r="AW359" s="12" t="s">
        <v>34</v>
      </c>
      <c r="AX359" s="12" t="s">
        <v>70</v>
      </c>
      <c r="AY359" s="229" t="s">
        <v>128</v>
      </c>
    </row>
    <row r="360" spans="2:65" s="14" customFormat="1">
      <c r="B360" s="241"/>
      <c r="C360" s="242"/>
      <c r="D360" s="243" t="s">
        <v>140</v>
      </c>
      <c r="E360" s="244" t="s">
        <v>21</v>
      </c>
      <c r="F360" s="245" t="s">
        <v>168</v>
      </c>
      <c r="G360" s="242"/>
      <c r="H360" s="246">
        <v>82.02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140</v>
      </c>
      <c r="AU360" s="252" t="s">
        <v>80</v>
      </c>
      <c r="AV360" s="14" t="s">
        <v>136</v>
      </c>
      <c r="AW360" s="14" t="s">
        <v>34</v>
      </c>
      <c r="AX360" s="14" t="s">
        <v>78</v>
      </c>
      <c r="AY360" s="252" t="s">
        <v>128</v>
      </c>
    </row>
    <row r="361" spans="2:65" s="1" customFormat="1" ht="22.5" customHeight="1">
      <c r="B361" s="41"/>
      <c r="C361" s="193" t="s">
        <v>246</v>
      </c>
      <c r="D361" s="193" t="s">
        <v>131</v>
      </c>
      <c r="E361" s="194" t="s">
        <v>247</v>
      </c>
      <c r="F361" s="195" t="s">
        <v>248</v>
      </c>
      <c r="G361" s="196" t="s">
        <v>249</v>
      </c>
      <c r="H361" s="197">
        <v>5</v>
      </c>
      <c r="I361" s="198"/>
      <c r="J361" s="199">
        <f>ROUND(I361*H361,2)</f>
        <v>0</v>
      </c>
      <c r="K361" s="195" t="s">
        <v>135</v>
      </c>
      <c r="L361" s="61"/>
      <c r="M361" s="200" t="s">
        <v>21</v>
      </c>
      <c r="N361" s="201" t="s">
        <v>41</v>
      </c>
      <c r="O361" s="42"/>
      <c r="P361" s="202">
        <f>O361*H361</f>
        <v>0</v>
      </c>
      <c r="Q361" s="202">
        <v>0</v>
      </c>
      <c r="R361" s="202">
        <f>Q361*H361</f>
        <v>0</v>
      </c>
      <c r="S361" s="202">
        <v>0</v>
      </c>
      <c r="T361" s="203">
        <f>S361*H361</f>
        <v>0</v>
      </c>
      <c r="AR361" s="24" t="s">
        <v>227</v>
      </c>
      <c r="AT361" s="24" t="s">
        <v>131</v>
      </c>
      <c r="AU361" s="24" t="s">
        <v>80</v>
      </c>
      <c r="AY361" s="24" t="s">
        <v>128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24" t="s">
        <v>78</v>
      </c>
      <c r="BK361" s="204">
        <f>ROUND(I361*H361,2)</f>
        <v>0</v>
      </c>
      <c r="BL361" s="24" t="s">
        <v>227</v>
      </c>
      <c r="BM361" s="24" t="s">
        <v>431</v>
      </c>
    </row>
    <row r="362" spans="2:65" s="1" customFormat="1">
      <c r="B362" s="41"/>
      <c r="C362" s="63"/>
      <c r="D362" s="243" t="s">
        <v>138</v>
      </c>
      <c r="E362" s="63"/>
      <c r="F362" s="260" t="s">
        <v>251</v>
      </c>
      <c r="G362" s="63"/>
      <c r="H362" s="63"/>
      <c r="I362" s="163"/>
      <c r="J362" s="63"/>
      <c r="K362" s="63"/>
      <c r="L362" s="61"/>
      <c r="M362" s="207"/>
      <c r="N362" s="42"/>
      <c r="O362" s="42"/>
      <c r="P362" s="42"/>
      <c r="Q362" s="42"/>
      <c r="R362" s="42"/>
      <c r="S362" s="42"/>
      <c r="T362" s="78"/>
      <c r="AT362" s="24" t="s">
        <v>138</v>
      </c>
      <c r="AU362" s="24" t="s">
        <v>80</v>
      </c>
    </row>
    <row r="363" spans="2:65" s="1" customFormat="1" ht="22.5" customHeight="1">
      <c r="B363" s="41"/>
      <c r="C363" s="193" t="s">
        <v>252</v>
      </c>
      <c r="D363" s="193" t="s">
        <v>131</v>
      </c>
      <c r="E363" s="194" t="s">
        <v>253</v>
      </c>
      <c r="F363" s="195" t="s">
        <v>254</v>
      </c>
      <c r="G363" s="196" t="s">
        <v>226</v>
      </c>
      <c r="H363" s="197">
        <v>35</v>
      </c>
      <c r="I363" s="198"/>
      <c r="J363" s="199">
        <f>ROUND(I363*H363,2)</f>
        <v>0</v>
      </c>
      <c r="K363" s="195" t="s">
        <v>237</v>
      </c>
      <c r="L363" s="61"/>
      <c r="M363" s="200" t="s">
        <v>21</v>
      </c>
      <c r="N363" s="201" t="s">
        <v>41</v>
      </c>
      <c r="O363" s="42"/>
      <c r="P363" s="202">
        <f>O363*H363</f>
        <v>0</v>
      </c>
      <c r="Q363" s="202">
        <v>0</v>
      </c>
      <c r="R363" s="202">
        <f>Q363*H363</f>
        <v>0</v>
      </c>
      <c r="S363" s="202">
        <v>0</v>
      </c>
      <c r="T363" s="203">
        <f>S363*H363</f>
        <v>0</v>
      </c>
      <c r="AR363" s="24" t="s">
        <v>227</v>
      </c>
      <c r="AT363" s="24" t="s">
        <v>131</v>
      </c>
      <c r="AU363" s="24" t="s">
        <v>80</v>
      </c>
      <c r="AY363" s="24" t="s">
        <v>128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24" t="s">
        <v>78</v>
      </c>
      <c r="BK363" s="204">
        <f>ROUND(I363*H363,2)</f>
        <v>0</v>
      </c>
      <c r="BL363" s="24" t="s">
        <v>227</v>
      </c>
      <c r="BM363" s="24" t="s">
        <v>432</v>
      </c>
    </row>
    <row r="364" spans="2:65" s="1" customFormat="1">
      <c r="B364" s="41"/>
      <c r="C364" s="63"/>
      <c r="D364" s="205" t="s">
        <v>138</v>
      </c>
      <c r="E364" s="63"/>
      <c r="F364" s="206" t="s">
        <v>256</v>
      </c>
      <c r="G364" s="63"/>
      <c r="H364" s="63"/>
      <c r="I364" s="163"/>
      <c r="J364" s="63"/>
      <c r="K364" s="63"/>
      <c r="L364" s="61"/>
      <c r="M364" s="207"/>
      <c r="N364" s="42"/>
      <c r="O364" s="42"/>
      <c r="P364" s="42"/>
      <c r="Q364" s="42"/>
      <c r="R364" s="42"/>
      <c r="S364" s="42"/>
      <c r="T364" s="78"/>
      <c r="AT364" s="24" t="s">
        <v>138</v>
      </c>
      <c r="AU364" s="24" t="s">
        <v>80</v>
      </c>
    </row>
    <row r="365" spans="2:65" s="11" customFormat="1">
      <c r="B365" s="208"/>
      <c r="C365" s="209"/>
      <c r="D365" s="205" t="s">
        <v>140</v>
      </c>
      <c r="E365" s="210" t="s">
        <v>21</v>
      </c>
      <c r="F365" s="211" t="s">
        <v>427</v>
      </c>
      <c r="G365" s="209"/>
      <c r="H365" s="212" t="s">
        <v>21</v>
      </c>
      <c r="I365" s="213"/>
      <c r="J365" s="209"/>
      <c r="K365" s="209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140</v>
      </c>
      <c r="AU365" s="218" t="s">
        <v>80</v>
      </c>
      <c r="AV365" s="11" t="s">
        <v>78</v>
      </c>
      <c r="AW365" s="11" t="s">
        <v>34</v>
      </c>
      <c r="AX365" s="11" t="s">
        <v>70</v>
      </c>
      <c r="AY365" s="218" t="s">
        <v>128</v>
      </c>
    </row>
    <row r="366" spans="2:65" s="11" customFormat="1">
      <c r="B366" s="208"/>
      <c r="C366" s="209"/>
      <c r="D366" s="205" t="s">
        <v>140</v>
      </c>
      <c r="E366" s="210" t="s">
        <v>21</v>
      </c>
      <c r="F366" s="211" t="s">
        <v>428</v>
      </c>
      <c r="G366" s="209"/>
      <c r="H366" s="212" t="s">
        <v>21</v>
      </c>
      <c r="I366" s="213"/>
      <c r="J366" s="209"/>
      <c r="K366" s="209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140</v>
      </c>
      <c r="AU366" s="218" t="s">
        <v>80</v>
      </c>
      <c r="AV366" s="11" t="s">
        <v>78</v>
      </c>
      <c r="AW366" s="11" t="s">
        <v>34</v>
      </c>
      <c r="AX366" s="11" t="s">
        <v>70</v>
      </c>
      <c r="AY366" s="218" t="s">
        <v>128</v>
      </c>
    </row>
    <row r="367" spans="2:65" s="12" customFormat="1">
      <c r="B367" s="219"/>
      <c r="C367" s="220"/>
      <c r="D367" s="205" t="s">
        <v>140</v>
      </c>
      <c r="E367" s="221" t="s">
        <v>21</v>
      </c>
      <c r="F367" s="222" t="s">
        <v>429</v>
      </c>
      <c r="G367" s="220"/>
      <c r="H367" s="223">
        <v>35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140</v>
      </c>
      <c r="AU367" s="229" t="s">
        <v>80</v>
      </c>
      <c r="AV367" s="12" t="s">
        <v>80</v>
      </c>
      <c r="AW367" s="12" t="s">
        <v>34</v>
      </c>
      <c r="AX367" s="12" t="s">
        <v>70</v>
      </c>
      <c r="AY367" s="229" t="s">
        <v>128</v>
      </c>
    </row>
    <row r="368" spans="2:65" s="14" customFormat="1">
      <c r="B368" s="241"/>
      <c r="C368" s="242"/>
      <c r="D368" s="243" t="s">
        <v>140</v>
      </c>
      <c r="E368" s="244" t="s">
        <v>21</v>
      </c>
      <c r="F368" s="245" t="s">
        <v>168</v>
      </c>
      <c r="G368" s="242"/>
      <c r="H368" s="246">
        <v>35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140</v>
      </c>
      <c r="AU368" s="252" t="s">
        <v>80</v>
      </c>
      <c r="AV368" s="14" t="s">
        <v>136</v>
      </c>
      <c r="AW368" s="14" t="s">
        <v>34</v>
      </c>
      <c r="AX368" s="14" t="s">
        <v>78</v>
      </c>
      <c r="AY368" s="252" t="s">
        <v>128</v>
      </c>
    </row>
    <row r="369" spans="2:65" s="1" customFormat="1" ht="22.5" customHeight="1">
      <c r="B369" s="41"/>
      <c r="C369" s="193" t="s">
        <v>10</v>
      </c>
      <c r="D369" s="193" t="s">
        <v>131</v>
      </c>
      <c r="E369" s="194" t="s">
        <v>433</v>
      </c>
      <c r="F369" s="195" t="s">
        <v>434</v>
      </c>
      <c r="G369" s="196" t="s">
        <v>259</v>
      </c>
      <c r="H369" s="261"/>
      <c r="I369" s="198"/>
      <c r="J369" s="199">
        <f>ROUND(I369*H369,2)</f>
        <v>0</v>
      </c>
      <c r="K369" s="195" t="s">
        <v>135</v>
      </c>
      <c r="L369" s="61"/>
      <c r="M369" s="200" t="s">
        <v>21</v>
      </c>
      <c r="N369" s="201" t="s">
        <v>41</v>
      </c>
      <c r="O369" s="42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AR369" s="24" t="s">
        <v>227</v>
      </c>
      <c r="AT369" s="24" t="s">
        <v>131</v>
      </c>
      <c r="AU369" s="24" t="s">
        <v>80</v>
      </c>
      <c r="AY369" s="24" t="s">
        <v>128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78</v>
      </c>
      <c r="BK369" s="204">
        <f>ROUND(I369*H369,2)</f>
        <v>0</v>
      </c>
      <c r="BL369" s="24" t="s">
        <v>227</v>
      </c>
      <c r="BM369" s="24" t="s">
        <v>435</v>
      </c>
    </row>
    <row r="370" spans="2:65" s="1" customFormat="1" ht="27">
      <c r="B370" s="41"/>
      <c r="C370" s="63"/>
      <c r="D370" s="205" t="s">
        <v>138</v>
      </c>
      <c r="E370" s="63"/>
      <c r="F370" s="206" t="s">
        <v>436</v>
      </c>
      <c r="G370" s="63"/>
      <c r="H370" s="63"/>
      <c r="I370" s="163"/>
      <c r="J370" s="63"/>
      <c r="K370" s="63"/>
      <c r="L370" s="61"/>
      <c r="M370" s="207"/>
      <c r="N370" s="42"/>
      <c r="O370" s="42"/>
      <c r="P370" s="42"/>
      <c r="Q370" s="42"/>
      <c r="R370" s="42"/>
      <c r="S370" s="42"/>
      <c r="T370" s="78"/>
      <c r="AT370" s="24" t="s">
        <v>138</v>
      </c>
      <c r="AU370" s="24" t="s">
        <v>80</v>
      </c>
    </row>
    <row r="371" spans="2:65" s="10" customFormat="1" ht="29.85" customHeight="1">
      <c r="B371" s="176"/>
      <c r="C371" s="177"/>
      <c r="D371" s="190" t="s">
        <v>69</v>
      </c>
      <c r="E371" s="191" t="s">
        <v>262</v>
      </c>
      <c r="F371" s="191" t="s">
        <v>263</v>
      </c>
      <c r="G371" s="177"/>
      <c r="H371" s="177"/>
      <c r="I371" s="180"/>
      <c r="J371" s="192">
        <f>BK371</f>
        <v>0</v>
      </c>
      <c r="K371" s="177"/>
      <c r="L371" s="182"/>
      <c r="M371" s="183"/>
      <c r="N371" s="184"/>
      <c r="O371" s="184"/>
      <c r="P371" s="185">
        <f>SUM(P372:P814)</f>
        <v>0</v>
      </c>
      <c r="Q371" s="184"/>
      <c r="R371" s="185">
        <f>SUM(R372:R814)</f>
        <v>0.51942168</v>
      </c>
      <c r="S371" s="184"/>
      <c r="T371" s="186">
        <f>SUM(T372:T814)</f>
        <v>0</v>
      </c>
      <c r="AR371" s="187" t="s">
        <v>80</v>
      </c>
      <c r="AT371" s="188" t="s">
        <v>69</v>
      </c>
      <c r="AU371" s="188" t="s">
        <v>78</v>
      </c>
      <c r="AY371" s="187" t="s">
        <v>128</v>
      </c>
      <c r="BK371" s="189">
        <f>SUM(BK372:BK814)</f>
        <v>0</v>
      </c>
    </row>
    <row r="372" spans="2:65" s="1" customFormat="1" ht="22.5" customHeight="1">
      <c r="B372" s="41"/>
      <c r="C372" s="193" t="s">
        <v>227</v>
      </c>
      <c r="D372" s="193" t="s">
        <v>131</v>
      </c>
      <c r="E372" s="194" t="s">
        <v>264</v>
      </c>
      <c r="F372" s="195" t="s">
        <v>265</v>
      </c>
      <c r="G372" s="196" t="s">
        <v>134</v>
      </c>
      <c r="H372" s="197">
        <v>42.993000000000002</v>
      </c>
      <c r="I372" s="198"/>
      <c r="J372" s="199">
        <f>ROUND(I372*H372,2)</f>
        <v>0</v>
      </c>
      <c r="K372" s="195" t="s">
        <v>135</v>
      </c>
      <c r="L372" s="61"/>
      <c r="M372" s="200" t="s">
        <v>21</v>
      </c>
      <c r="N372" s="201" t="s">
        <v>41</v>
      </c>
      <c r="O372" s="42"/>
      <c r="P372" s="202">
        <f>O372*H372</f>
        <v>0</v>
      </c>
      <c r="Q372" s="202">
        <v>6.9999999999999994E-5</v>
      </c>
      <c r="R372" s="202">
        <f>Q372*H372</f>
        <v>3.00951E-3</v>
      </c>
      <c r="S372" s="202">
        <v>0</v>
      </c>
      <c r="T372" s="203">
        <f>S372*H372</f>
        <v>0</v>
      </c>
      <c r="AR372" s="24" t="s">
        <v>227</v>
      </c>
      <c r="AT372" s="24" t="s">
        <v>131</v>
      </c>
      <c r="AU372" s="24" t="s">
        <v>80</v>
      </c>
      <c r="AY372" s="24" t="s">
        <v>128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24" t="s">
        <v>78</v>
      </c>
      <c r="BK372" s="204">
        <f>ROUND(I372*H372,2)</f>
        <v>0</v>
      </c>
      <c r="BL372" s="24" t="s">
        <v>227</v>
      </c>
      <c r="BM372" s="24" t="s">
        <v>437</v>
      </c>
    </row>
    <row r="373" spans="2:65" s="1" customFormat="1" ht="27">
      <c r="B373" s="41"/>
      <c r="C373" s="63"/>
      <c r="D373" s="205" t="s">
        <v>138</v>
      </c>
      <c r="E373" s="63"/>
      <c r="F373" s="206" t="s">
        <v>267</v>
      </c>
      <c r="G373" s="63"/>
      <c r="H373" s="63"/>
      <c r="I373" s="163"/>
      <c r="J373" s="63"/>
      <c r="K373" s="63"/>
      <c r="L373" s="61"/>
      <c r="M373" s="207"/>
      <c r="N373" s="42"/>
      <c r="O373" s="42"/>
      <c r="P373" s="42"/>
      <c r="Q373" s="42"/>
      <c r="R373" s="42"/>
      <c r="S373" s="42"/>
      <c r="T373" s="78"/>
      <c r="AT373" s="24" t="s">
        <v>138</v>
      </c>
      <c r="AU373" s="24" t="s">
        <v>80</v>
      </c>
    </row>
    <row r="374" spans="2:65" s="11" customFormat="1">
      <c r="B374" s="208"/>
      <c r="C374" s="209"/>
      <c r="D374" s="205" t="s">
        <v>140</v>
      </c>
      <c r="E374" s="210" t="s">
        <v>21</v>
      </c>
      <c r="F374" s="211" t="s">
        <v>268</v>
      </c>
      <c r="G374" s="209"/>
      <c r="H374" s="212" t="s">
        <v>21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140</v>
      </c>
      <c r="AU374" s="218" t="s">
        <v>80</v>
      </c>
      <c r="AV374" s="11" t="s">
        <v>78</v>
      </c>
      <c r="AW374" s="11" t="s">
        <v>34</v>
      </c>
      <c r="AX374" s="11" t="s">
        <v>70</v>
      </c>
      <c r="AY374" s="218" t="s">
        <v>128</v>
      </c>
    </row>
    <row r="375" spans="2:65" s="11" customFormat="1">
      <c r="B375" s="208"/>
      <c r="C375" s="209"/>
      <c r="D375" s="205" t="s">
        <v>140</v>
      </c>
      <c r="E375" s="210" t="s">
        <v>21</v>
      </c>
      <c r="F375" s="211" t="s">
        <v>438</v>
      </c>
      <c r="G375" s="209"/>
      <c r="H375" s="212" t="s">
        <v>21</v>
      </c>
      <c r="I375" s="213"/>
      <c r="J375" s="209"/>
      <c r="K375" s="209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140</v>
      </c>
      <c r="AU375" s="218" t="s">
        <v>80</v>
      </c>
      <c r="AV375" s="11" t="s">
        <v>78</v>
      </c>
      <c r="AW375" s="11" t="s">
        <v>34</v>
      </c>
      <c r="AX375" s="11" t="s">
        <v>70</v>
      </c>
      <c r="AY375" s="218" t="s">
        <v>128</v>
      </c>
    </row>
    <row r="376" spans="2:65" s="11" customFormat="1">
      <c r="B376" s="208"/>
      <c r="C376" s="209"/>
      <c r="D376" s="205" t="s">
        <v>140</v>
      </c>
      <c r="E376" s="210" t="s">
        <v>21</v>
      </c>
      <c r="F376" s="211" t="s">
        <v>147</v>
      </c>
      <c r="G376" s="209"/>
      <c r="H376" s="212" t="s">
        <v>21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140</v>
      </c>
      <c r="AU376" s="218" t="s">
        <v>80</v>
      </c>
      <c r="AV376" s="11" t="s">
        <v>78</v>
      </c>
      <c r="AW376" s="11" t="s">
        <v>34</v>
      </c>
      <c r="AX376" s="11" t="s">
        <v>70</v>
      </c>
      <c r="AY376" s="218" t="s">
        <v>128</v>
      </c>
    </row>
    <row r="377" spans="2:65" s="11" customFormat="1">
      <c r="B377" s="208"/>
      <c r="C377" s="209"/>
      <c r="D377" s="205" t="s">
        <v>140</v>
      </c>
      <c r="E377" s="210" t="s">
        <v>21</v>
      </c>
      <c r="F377" s="211" t="s">
        <v>335</v>
      </c>
      <c r="G377" s="209"/>
      <c r="H377" s="212" t="s">
        <v>21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140</v>
      </c>
      <c r="AU377" s="218" t="s">
        <v>80</v>
      </c>
      <c r="AV377" s="11" t="s">
        <v>78</v>
      </c>
      <c r="AW377" s="11" t="s">
        <v>34</v>
      </c>
      <c r="AX377" s="11" t="s">
        <v>70</v>
      </c>
      <c r="AY377" s="218" t="s">
        <v>128</v>
      </c>
    </row>
    <row r="378" spans="2:65" s="12" customFormat="1">
      <c r="B378" s="219"/>
      <c r="C378" s="220"/>
      <c r="D378" s="205" t="s">
        <v>140</v>
      </c>
      <c r="E378" s="221" t="s">
        <v>21</v>
      </c>
      <c r="F378" s="222" t="s">
        <v>439</v>
      </c>
      <c r="G378" s="220"/>
      <c r="H378" s="223">
        <v>1.38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140</v>
      </c>
      <c r="AU378" s="229" t="s">
        <v>80</v>
      </c>
      <c r="AV378" s="12" t="s">
        <v>80</v>
      </c>
      <c r="AW378" s="12" t="s">
        <v>34</v>
      </c>
      <c r="AX378" s="12" t="s">
        <v>70</v>
      </c>
      <c r="AY378" s="229" t="s">
        <v>128</v>
      </c>
    </row>
    <row r="379" spans="2:65" s="12" customFormat="1">
      <c r="B379" s="219"/>
      <c r="C379" s="220"/>
      <c r="D379" s="205" t="s">
        <v>140</v>
      </c>
      <c r="E379" s="221" t="s">
        <v>21</v>
      </c>
      <c r="F379" s="222" t="s">
        <v>440</v>
      </c>
      <c r="G379" s="220"/>
      <c r="H379" s="223">
        <v>0.87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140</v>
      </c>
      <c r="AU379" s="229" t="s">
        <v>80</v>
      </c>
      <c r="AV379" s="12" t="s">
        <v>80</v>
      </c>
      <c r="AW379" s="12" t="s">
        <v>34</v>
      </c>
      <c r="AX379" s="12" t="s">
        <v>70</v>
      </c>
      <c r="AY379" s="229" t="s">
        <v>128</v>
      </c>
    </row>
    <row r="380" spans="2:65" s="12" customFormat="1">
      <c r="B380" s="219"/>
      <c r="C380" s="220"/>
      <c r="D380" s="205" t="s">
        <v>140</v>
      </c>
      <c r="E380" s="221" t="s">
        <v>21</v>
      </c>
      <c r="F380" s="222" t="s">
        <v>441</v>
      </c>
      <c r="G380" s="220"/>
      <c r="H380" s="223">
        <v>2.1749999999999998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140</v>
      </c>
      <c r="AU380" s="229" t="s">
        <v>80</v>
      </c>
      <c r="AV380" s="12" t="s">
        <v>80</v>
      </c>
      <c r="AW380" s="12" t="s">
        <v>34</v>
      </c>
      <c r="AX380" s="12" t="s">
        <v>70</v>
      </c>
      <c r="AY380" s="229" t="s">
        <v>128</v>
      </c>
    </row>
    <row r="381" spans="2:65" s="11" customFormat="1">
      <c r="B381" s="208"/>
      <c r="C381" s="209"/>
      <c r="D381" s="205" t="s">
        <v>140</v>
      </c>
      <c r="E381" s="210" t="s">
        <v>21</v>
      </c>
      <c r="F381" s="211" t="s">
        <v>337</v>
      </c>
      <c r="G381" s="209"/>
      <c r="H381" s="212" t="s">
        <v>21</v>
      </c>
      <c r="I381" s="213"/>
      <c r="J381" s="209"/>
      <c r="K381" s="209"/>
      <c r="L381" s="214"/>
      <c r="M381" s="215"/>
      <c r="N381" s="216"/>
      <c r="O381" s="216"/>
      <c r="P381" s="216"/>
      <c r="Q381" s="216"/>
      <c r="R381" s="216"/>
      <c r="S381" s="216"/>
      <c r="T381" s="217"/>
      <c r="AT381" s="218" t="s">
        <v>140</v>
      </c>
      <c r="AU381" s="218" t="s">
        <v>80</v>
      </c>
      <c r="AV381" s="11" t="s">
        <v>78</v>
      </c>
      <c r="AW381" s="11" t="s">
        <v>34</v>
      </c>
      <c r="AX381" s="11" t="s">
        <v>70</v>
      </c>
      <c r="AY381" s="218" t="s">
        <v>128</v>
      </c>
    </row>
    <row r="382" spans="2:65" s="12" customFormat="1">
      <c r="B382" s="219"/>
      <c r="C382" s="220"/>
      <c r="D382" s="205" t="s">
        <v>140</v>
      </c>
      <c r="E382" s="221" t="s">
        <v>21</v>
      </c>
      <c r="F382" s="222" t="s">
        <v>442</v>
      </c>
      <c r="G382" s="220"/>
      <c r="H382" s="223">
        <v>0.84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140</v>
      </c>
      <c r="AU382" s="229" t="s">
        <v>80</v>
      </c>
      <c r="AV382" s="12" t="s">
        <v>80</v>
      </c>
      <c r="AW382" s="12" t="s">
        <v>34</v>
      </c>
      <c r="AX382" s="12" t="s">
        <v>70</v>
      </c>
      <c r="AY382" s="229" t="s">
        <v>128</v>
      </c>
    </row>
    <row r="383" spans="2:65" s="12" customFormat="1">
      <c r="B383" s="219"/>
      <c r="C383" s="220"/>
      <c r="D383" s="205" t="s">
        <v>140</v>
      </c>
      <c r="E383" s="221" t="s">
        <v>21</v>
      </c>
      <c r="F383" s="222" t="s">
        <v>443</v>
      </c>
      <c r="G383" s="220"/>
      <c r="H383" s="223">
        <v>0.33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140</v>
      </c>
      <c r="AU383" s="229" t="s">
        <v>80</v>
      </c>
      <c r="AV383" s="12" t="s">
        <v>80</v>
      </c>
      <c r="AW383" s="12" t="s">
        <v>34</v>
      </c>
      <c r="AX383" s="12" t="s">
        <v>70</v>
      </c>
      <c r="AY383" s="229" t="s">
        <v>128</v>
      </c>
    </row>
    <row r="384" spans="2:65" s="12" customFormat="1">
      <c r="B384" s="219"/>
      <c r="C384" s="220"/>
      <c r="D384" s="205" t="s">
        <v>140</v>
      </c>
      <c r="E384" s="221" t="s">
        <v>21</v>
      </c>
      <c r="F384" s="222" t="s">
        <v>444</v>
      </c>
      <c r="G384" s="220"/>
      <c r="H384" s="223">
        <v>1.44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140</v>
      </c>
      <c r="AU384" s="229" t="s">
        <v>80</v>
      </c>
      <c r="AV384" s="12" t="s">
        <v>80</v>
      </c>
      <c r="AW384" s="12" t="s">
        <v>34</v>
      </c>
      <c r="AX384" s="12" t="s">
        <v>70</v>
      </c>
      <c r="AY384" s="229" t="s">
        <v>128</v>
      </c>
    </row>
    <row r="385" spans="2:51" s="11" customFormat="1">
      <c r="B385" s="208"/>
      <c r="C385" s="209"/>
      <c r="D385" s="205" t="s">
        <v>140</v>
      </c>
      <c r="E385" s="210" t="s">
        <v>21</v>
      </c>
      <c r="F385" s="211" t="s">
        <v>339</v>
      </c>
      <c r="G385" s="209"/>
      <c r="H385" s="212" t="s">
        <v>21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140</v>
      </c>
      <c r="AU385" s="218" t="s">
        <v>80</v>
      </c>
      <c r="AV385" s="11" t="s">
        <v>78</v>
      </c>
      <c r="AW385" s="11" t="s">
        <v>34</v>
      </c>
      <c r="AX385" s="11" t="s">
        <v>70</v>
      </c>
      <c r="AY385" s="218" t="s">
        <v>128</v>
      </c>
    </row>
    <row r="386" spans="2:51" s="12" customFormat="1">
      <c r="B386" s="219"/>
      <c r="C386" s="220"/>
      <c r="D386" s="205" t="s">
        <v>140</v>
      </c>
      <c r="E386" s="221" t="s">
        <v>21</v>
      </c>
      <c r="F386" s="222" t="s">
        <v>445</v>
      </c>
      <c r="G386" s="220"/>
      <c r="H386" s="223">
        <v>0.72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140</v>
      </c>
      <c r="AU386" s="229" t="s">
        <v>80</v>
      </c>
      <c r="AV386" s="12" t="s">
        <v>80</v>
      </c>
      <c r="AW386" s="12" t="s">
        <v>34</v>
      </c>
      <c r="AX386" s="12" t="s">
        <v>70</v>
      </c>
      <c r="AY386" s="229" t="s">
        <v>128</v>
      </c>
    </row>
    <row r="387" spans="2:51" s="12" customFormat="1">
      <c r="B387" s="219"/>
      <c r="C387" s="220"/>
      <c r="D387" s="205" t="s">
        <v>140</v>
      </c>
      <c r="E387" s="221" t="s">
        <v>21</v>
      </c>
      <c r="F387" s="222" t="s">
        <v>445</v>
      </c>
      <c r="G387" s="220"/>
      <c r="H387" s="223">
        <v>0.72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140</v>
      </c>
      <c r="AU387" s="229" t="s">
        <v>80</v>
      </c>
      <c r="AV387" s="12" t="s">
        <v>80</v>
      </c>
      <c r="AW387" s="12" t="s">
        <v>34</v>
      </c>
      <c r="AX387" s="12" t="s">
        <v>70</v>
      </c>
      <c r="AY387" s="229" t="s">
        <v>128</v>
      </c>
    </row>
    <row r="388" spans="2:51" s="11" customFormat="1">
      <c r="B388" s="208"/>
      <c r="C388" s="209"/>
      <c r="D388" s="205" t="s">
        <v>140</v>
      </c>
      <c r="E388" s="210" t="s">
        <v>21</v>
      </c>
      <c r="F388" s="211" t="s">
        <v>341</v>
      </c>
      <c r="G388" s="209"/>
      <c r="H388" s="212" t="s">
        <v>21</v>
      </c>
      <c r="I388" s="213"/>
      <c r="J388" s="209"/>
      <c r="K388" s="209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140</v>
      </c>
      <c r="AU388" s="218" t="s">
        <v>80</v>
      </c>
      <c r="AV388" s="11" t="s">
        <v>78</v>
      </c>
      <c r="AW388" s="11" t="s">
        <v>34</v>
      </c>
      <c r="AX388" s="11" t="s">
        <v>70</v>
      </c>
      <c r="AY388" s="218" t="s">
        <v>128</v>
      </c>
    </row>
    <row r="389" spans="2:51" s="11" customFormat="1">
      <c r="B389" s="208"/>
      <c r="C389" s="209"/>
      <c r="D389" s="205" t="s">
        <v>140</v>
      </c>
      <c r="E389" s="210" t="s">
        <v>21</v>
      </c>
      <c r="F389" s="211" t="s">
        <v>339</v>
      </c>
      <c r="G389" s="209"/>
      <c r="H389" s="212" t="s">
        <v>21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140</v>
      </c>
      <c r="AU389" s="218" t="s">
        <v>80</v>
      </c>
      <c r="AV389" s="11" t="s">
        <v>78</v>
      </c>
      <c r="AW389" s="11" t="s">
        <v>34</v>
      </c>
      <c r="AX389" s="11" t="s">
        <v>70</v>
      </c>
      <c r="AY389" s="218" t="s">
        <v>128</v>
      </c>
    </row>
    <row r="390" spans="2:51" s="12" customFormat="1">
      <c r="B390" s="219"/>
      <c r="C390" s="220"/>
      <c r="D390" s="205" t="s">
        <v>140</v>
      </c>
      <c r="E390" s="221" t="s">
        <v>21</v>
      </c>
      <c r="F390" s="222" t="s">
        <v>444</v>
      </c>
      <c r="G390" s="220"/>
      <c r="H390" s="223">
        <v>1.44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140</v>
      </c>
      <c r="AU390" s="229" t="s">
        <v>80</v>
      </c>
      <c r="AV390" s="12" t="s">
        <v>80</v>
      </c>
      <c r="AW390" s="12" t="s">
        <v>34</v>
      </c>
      <c r="AX390" s="12" t="s">
        <v>70</v>
      </c>
      <c r="AY390" s="229" t="s">
        <v>128</v>
      </c>
    </row>
    <row r="391" spans="2:51" s="12" customFormat="1">
      <c r="B391" s="219"/>
      <c r="C391" s="220"/>
      <c r="D391" s="205" t="s">
        <v>140</v>
      </c>
      <c r="E391" s="221" t="s">
        <v>21</v>
      </c>
      <c r="F391" s="222" t="s">
        <v>446</v>
      </c>
      <c r="G391" s="220"/>
      <c r="H391" s="223">
        <v>0.36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140</v>
      </c>
      <c r="AU391" s="229" t="s">
        <v>80</v>
      </c>
      <c r="AV391" s="12" t="s">
        <v>80</v>
      </c>
      <c r="AW391" s="12" t="s">
        <v>34</v>
      </c>
      <c r="AX391" s="12" t="s">
        <v>70</v>
      </c>
      <c r="AY391" s="229" t="s">
        <v>128</v>
      </c>
    </row>
    <row r="392" spans="2:51" s="12" customFormat="1">
      <c r="B392" s="219"/>
      <c r="C392" s="220"/>
      <c r="D392" s="205" t="s">
        <v>140</v>
      </c>
      <c r="E392" s="221" t="s">
        <v>21</v>
      </c>
      <c r="F392" s="222" t="s">
        <v>447</v>
      </c>
      <c r="G392" s="220"/>
      <c r="H392" s="223">
        <v>2.52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140</v>
      </c>
      <c r="AU392" s="229" t="s">
        <v>80</v>
      </c>
      <c r="AV392" s="12" t="s">
        <v>80</v>
      </c>
      <c r="AW392" s="12" t="s">
        <v>34</v>
      </c>
      <c r="AX392" s="12" t="s">
        <v>70</v>
      </c>
      <c r="AY392" s="229" t="s">
        <v>128</v>
      </c>
    </row>
    <row r="393" spans="2:51" s="11" customFormat="1">
      <c r="B393" s="208"/>
      <c r="C393" s="209"/>
      <c r="D393" s="205" t="s">
        <v>140</v>
      </c>
      <c r="E393" s="210" t="s">
        <v>21</v>
      </c>
      <c r="F393" s="211" t="s">
        <v>343</v>
      </c>
      <c r="G393" s="209"/>
      <c r="H393" s="212" t="s">
        <v>21</v>
      </c>
      <c r="I393" s="213"/>
      <c r="J393" s="209"/>
      <c r="K393" s="209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140</v>
      </c>
      <c r="AU393" s="218" t="s">
        <v>80</v>
      </c>
      <c r="AV393" s="11" t="s">
        <v>78</v>
      </c>
      <c r="AW393" s="11" t="s">
        <v>34</v>
      </c>
      <c r="AX393" s="11" t="s">
        <v>70</v>
      </c>
      <c r="AY393" s="218" t="s">
        <v>128</v>
      </c>
    </row>
    <row r="394" spans="2:51" s="11" customFormat="1">
      <c r="B394" s="208"/>
      <c r="C394" s="209"/>
      <c r="D394" s="205" t="s">
        <v>140</v>
      </c>
      <c r="E394" s="210" t="s">
        <v>21</v>
      </c>
      <c r="F394" s="211" t="s">
        <v>335</v>
      </c>
      <c r="G394" s="209"/>
      <c r="H394" s="212" t="s">
        <v>21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140</v>
      </c>
      <c r="AU394" s="218" t="s">
        <v>80</v>
      </c>
      <c r="AV394" s="11" t="s">
        <v>78</v>
      </c>
      <c r="AW394" s="11" t="s">
        <v>34</v>
      </c>
      <c r="AX394" s="11" t="s">
        <v>70</v>
      </c>
      <c r="AY394" s="218" t="s">
        <v>128</v>
      </c>
    </row>
    <row r="395" spans="2:51" s="12" customFormat="1">
      <c r="B395" s="219"/>
      <c r="C395" s="220"/>
      <c r="D395" s="205" t="s">
        <v>140</v>
      </c>
      <c r="E395" s="221" t="s">
        <v>21</v>
      </c>
      <c r="F395" s="222" t="s">
        <v>448</v>
      </c>
      <c r="G395" s="220"/>
      <c r="H395" s="223">
        <v>5.5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140</v>
      </c>
      <c r="AU395" s="229" t="s">
        <v>80</v>
      </c>
      <c r="AV395" s="12" t="s">
        <v>80</v>
      </c>
      <c r="AW395" s="12" t="s">
        <v>34</v>
      </c>
      <c r="AX395" s="12" t="s">
        <v>70</v>
      </c>
      <c r="AY395" s="229" t="s">
        <v>128</v>
      </c>
    </row>
    <row r="396" spans="2:51" s="12" customFormat="1">
      <c r="B396" s="219"/>
      <c r="C396" s="220"/>
      <c r="D396" s="205" t="s">
        <v>140</v>
      </c>
      <c r="E396" s="221" t="s">
        <v>21</v>
      </c>
      <c r="F396" s="222" t="s">
        <v>449</v>
      </c>
      <c r="G396" s="220"/>
      <c r="H396" s="223">
        <v>2.2000000000000002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140</v>
      </c>
      <c r="AU396" s="229" t="s">
        <v>80</v>
      </c>
      <c r="AV396" s="12" t="s">
        <v>80</v>
      </c>
      <c r="AW396" s="12" t="s">
        <v>34</v>
      </c>
      <c r="AX396" s="12" t="s">
        <v>70</v>
      </c>
      <c r="AY396" s="229" t="s">
        <v>128</v>
      </c>
    </row>
    <row r="397" spans="2:51" s="12" customFormat="1">
      <c r="B397" s="219"/>
      <c r="C397" s="220"/>
      <c r="D397" s="205" t="s">
        <v>140</v>
      </c>
      <c r="E397" s="221" t="s">
        <v>21</v>
      </c>
      <c r="F397" s="222" t="s">
        <v>450</v>
      </c>
      <c r="G397" s="220"/>
      <c r="H397" s="223">
        <v>3.3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140</v>
      </c>
      <c r="AU397" s="229" t="s">
        <v>80</v>
      </c>
      <c r="AV397" s="12" t="s">
        <v>80</v>
      </c>
      <c r="AW397" s="12" t="s">
        <v>34</v>
      </c>
      <c r="AX397" s="12" t="s">
        <v>70</v>
      </c>
      <c r="AY397" s="229" t="s">
        <v>128</v>
      </c>
    </row>
    <row r="398" spans="2:51" s="11" customFormat="1">
      <c r="B398" s="208"/>
      <c r="C398" s="209"/>
      <c r="D398" s="205" t="s">
        <v>140</v>
      </c>
      <c r="E398" s="210" t="s">
        <v>21</v>
      </c>
      <c r="F398" s="211" t="s">
        <v>337</v>
      </c>
      <c r="G398" s="209"/>
      <c r="H398" s="212" t="s">
        <v>21</v>
      </c>
      <c r="I398" s="213"/>
      <c r="J398" s="209"/>
      <c r="K398" s="209"/>
      <c r="L398" s="214"/>
      <c r="M398" s="215"/>
      <c r="N398" s="216"/>
      <c r="O398" s="216"/>
      <c r="P398" s="216"/>
      <c r="Q398" s="216"/>
      <c r="R398" s="216"/>
      <c r="S398" s="216"/>
      <c r="T398" s="217"/>
      <c r="AT398" s="218" t="s">
        <v>140</v>
      </c>
      <c r="AU398" s="218" t="s">
        <v>80</v>
      </c>
      <c r="AV398" s="11" t="s">
        <v>78</v>
      </c>
      <c r="AW398" s="11" t="s">
        <v>34</v>
      </c>
      <c r="AX398" s="11" t="s">
        <v>70</v>
      </c>
      <c r="AY398" s="218" t="s">
        <v>128</v>
      </c>
    </row>
    <row r="399" spans="2:51" s="12" customFormat="1">
      <c r="B399" s="219"/>
      <c r="C399" s="220"/>
      <c r="D399" s="205" t="s">
        <v>140</v>
      </c>
      <c r="E399" s="221" t="s">
        <v>21</v>
      </c>
      <c r="F399" s="222" t="s">
        <v>451</v>
      </c>
      <c r="G399" s="220"/>
      <c r="H399" s="223">
        <v>3.15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140</v>
      </c>
      <c r="AU399" s="229" t="s">
        <v>80</v>
      </c>
      <c r="AV399" s="12" t="s">
        <v>80</v>
      </c>
      <c r="AW399" s="12" t="s">
        <v>34</v>
      </c>
      <c r="AX399" s="12" t="s">
        <v>70</v>
      </c>
      <c r="AY399" s="229" t="s">
        <v>128</v>
      </c>
    </row>
    <row r="400" spans="2:51" s="12" customFormat="1">
      <c r="B400" s="219"/>
      <c r="C400" s="220"/>
      <c r="D400" s="205" t="s">
        <v>140</v>
      </c>
      <c r="E400" s="221" t="s">
        <v>21</v>
      </c>
      <c r="F400" s="222" t="s">
        <v>448</v>
      </c>
      <c r="G400" s="220"/>
      <c r="H400" s="223">
        <v>5.5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140</v>
      </c>
      <c r="AU400" s="229" t="s">
        <v>80</v>
      </c>
      <c r="AV400" s="12" t="s">
        <v>80</v>
      </c>
      <c r="AW400" s="12" t="s">
        <v>34</v>
      </c>
      <c r="AX400" s="12" t="s">
        <v>70</v>
      </c>
      <c r="AY400" s="229" t="s">
        <v>128</v>
      </c>
    </row>
    <row r="401" spans="2:65" s="13" customFormat="1">
      <c r="B401" s="230"/>
      <c r="C401" s="231"/>
      <c r="D401" s="205" t="s">
        <v>140</v>
      </c>
      <c r="E401" s="232" t="s">
        <v>21</v>
      </c>
      <c r="F401" s="233" t="s">
        <v>159</v>
      </c>
      <c r="G401" s="231"/>
      <c r="H401" s="234">
        <v>32.445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140</v>
      </c>
      <c r="AU401" s="240" t="s">
        <v>80</v>
      </c>
      <c r="AV401" s="13" t="s">
        <v>160</v>
      </c>
      <c r="AW401" s="13" t="s">
        <v>34</v>
      </c>
      <c r="AX401" s="13" t="s">
        <v>70</v>
      </c>
      <c r="AY401" s="240" t="s">
        <v>128</v>
      </c>
    </row>
    <row r="402" spans="2:65" s="12" customFormat="1">
      <c r="B402" s="219"/>
      <c r="C402" s="220"/>
      <c r="D402" s="205" t="s">
        <v>140</v>
      </c>
      <c r="E402" s="221" t="s">
        <v>21</v>
      </c>
      <c r="F402" s="222" t="s">
        <v>21</v>
      </c>
      <c r="G402" s="220"/>
      <c r="H402" s="223">
        <v>0</v>
      </c>
      <c r="I402" s="224"/>
      <c r="J402" s="220"/>
      <c r="K402" s="220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140</v>
      </c>
      <c r="AU402" s="229" t="s">
        <v>80</v>
      </c>
      <c r="AV402" s="12" t="s">
        <v>80</v>
      </c>
      <c r="AW402" s="12" t="s">
        <v>34</v>
      </c>
      <c r="AX402" s="12" t="s">
        <v>70</v>
      </c>
      <c r="AY402" s="229" t="s">
        <v>128</v>
      </c>
    </row>
    <row r="403" spans="2:65" s="11" customFormat="1">
      <c r="B403" s="208"/>
      <c r="C403" s="209"/>
      <c r="D403" s="205" t="s">
        <v>140</v>
      </c>
      <c r="E403" s="210" t="s">
        <v>21</v>
      </c>
      <c r="F403" s="211" t="s">
        <v>272</v>
      </c>
      <c r="G403" s="209"/>
      <c r="H403" s="212" t="s">
        <v>21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140</v>
      </c>
      <c r="AU403" s="218" t="s">
        <v>80</v>
      </c>
      <c r="AV403" s="11" t="s">
        <v>78</v>
      </c>
      <c r="AW403" s="11" t="s">
        <v>34</v>
      </c>
      <c r="AX403" s="11" t="s">
        <v>70</v>
      </c>
      <c r="AY403" s="218" t="s">
        <v>128</v>
      </c>
    </row>
    <row r="404" spans="2:65" s="11" customFormat="1">
      <c r="B404" s="208"/>
      <c r="C404" s="209"/>
      <c r="D404" s="205" t="s">
        <v>140</v>
      </c>
      <c r="E404" s="210" t="s">
        <v>21</v>
      </c>
      <c r="F404" s="211" t="s">
        <v>438</v>
      </c>
      <c r="G404" s="209"/>
      <c r="H404" s="212" t="s">
        <v>21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140</v>
      </c>
      <c r="AU404" s="218" t="s">
        <v>80</v>
      </c>
      <c r="AV404" s="11" t="s">
        <v>78</v>
      </c>
      <c r="AW404" s="11" t="s">
        <v>34</v>
      </c>
      <c r="AX404" s="11" t="s">
        <v>70</v>
      </c>
      <c r="AY404" s="218" t="s">
        <v>128</v>
      </c>
    </row>
    <row r="405" spans="2:65" s="11" customFormat="1">
      <c r="B405" s="208"/>
      <c r="C405" s="209"/>
      <c r="D405" s="205" t="s">
        <v>140</v>
      </c>
      <c r="E405" s="210" t="s">
        <v>21</v>
      </c>
      <c r="F405" s="211" t="s">
        <v>339</v>
      </c>
      <c r="G405" s="209"/>
      <c r="H405" s="212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140</v>
      </c>
      <c r="AU405" s="218" t="s">
        <v>80</v>
      </c>
      <c r="AV405" s="11" t="s">
        <v>78</v>
      </c>
      <c r="AW405" s="11" t="s">
        <v>34</v>
      </c>
      <c r="AX405" s="11" t="s">
        <v>70</v>
      </c>
      <c r="AY405" s="218" t="s">
        <v>128</v>
      </c>
    </row>
    <row r="406" spans="2:65" s="12" customFormat="1">
      <c r="B406" s="219"/>
      <c r="C406" s="220"/>
      <c r="D406" s="205" t="s">
        <v>140</v>
      </c>
      <c r="E406" s="221" t="s">
        <v>21</v>
      </c>
      <c r="F406" s="222" t="s">
        <v>452</v>
      </c>
      <c r="G406" s="220"/>
      <c r="H406" s="223">
        <v>10.548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140</v>
      </c>
      <c r="AU406" s="229" t="s">
        <v>80</v>
      </c>
      <c r="AV406" s="12" t="s">
        <v>80</v>
      </c>
      <c r="AW406" s="12" t="s">
        <v>34</v>
      </c>
      <c r="AX406" s="12" t="s">
        <v>70</v>
      </c>
      <c r="AY406" s="229" t="s">
        <v>128</v>
      </c>
    </row>
    <row r="407" spans="2:65" s="13" customFormat="1">
      <c r="B407" s="230"/>
      <c r="C407" s="231"/>
      <c r="D407" s="205" t="s">
        <v>140</v>
      </c>
      <c r="E407" s="232" t="s">
        <v>21</v>
      </c>
      <c r="F407" s="233" t="s">
        <v>159</v>
      </c>
      <c r="G407" s="231"/>
      <c r="H407" s="234">
        <v>10.548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140</v>
      </c>
      <c r="AU407" s="240" t="s">
        <v>80</v>
      </c>
      <c r="AV407" s="13" t="s">
        <v>160</v>
      </c>
      <c r="AW407" s="13" t="s">
        <v>34</v>
      </c>
      <c r="AX407" s="13" t="s">
        <v>70</v>
      </c>
      <c r="AY407" s="240" t="s">
        <v>128</v>
      </c>
    </row>
    <row r="408" spans="2:65" s="14" customFormat="1">
      <c r="B408" s="241"/>
      <c r="C408" s="242"/>
      <c r="D408" s="243" t="s">
        <v>140</v>
      </c>
      <c r="E408" s="244" t="s">
        <v>21</v>
      </c>
      <c r="F408" s="245" t="s">
        <v>168</v>
      </c>
      <c r="G408" s="242"/>
      <c r="H408" s="246">
        <v>42.993000000000002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140</v>
      </c>
      <c r="AU408" s="252" t="s">
        <v>80</v>
      </c>
      <c r="AV408" s="14" t="s">
        <v>136</v>
      </c>
      <c r="AW408" s="14" t="s">
        <v>34</v>
      </c>
      <c r="AX408" s="14" t="s">
        <v>78</v>
      </c>
      <c r="AY408" s="252" t="s">
        <v>128</v>
      </c>
    </row>
    <row r="409" spans="2:65" s="1" customFormat="1" ht="22.5" customHeight="1">
      <c r="B409" s="41"/>
      <c r="C409" s="193" t="s">
        <v>276</v>
      </c>
      <c r="D409" s="193" t="s">
        <v>131</v>
      </c>
      <c r="E409" s="194" t="s">
        <v>277</v>
      </c>
      <c r="F409" s="195" t="s">
        <v>278</v>
      </c>
      <c r="G409" s="196" t="s">
        <v>134</v>
      </c>
      <c r="H409" s="197">
        <v>42.993000000000002</v>
      </c>
      <c r="I409" s="198"/>
      <c r="J409" s="199">
        <f>ROUND(I409*H409,2)</f>
        <v>0</v>
      </c>
      <c r="K409" s="195" t="s">
        <v>135</v>
      </c>
      <c r="L409" s="61"/>
      <c r="M409" s="200" t="s">
        <v>21</v>
      </c>
      <c r="N409" s="201" t="s">
        <v>41</v>
      </c>
      <c r="O409" s="42"/>
      <c r="P409" s="202">
        <f>O409*H409</f>
        <v>0</v>
      </c>
      <c r="Q409" s="202">
        <v>2.0000000000000002E-5</v>
      </c>
      <c r="R409" s="202">
        <f>Q409*H409</f>
        <v>8.5986000000000016E-4</v>
      </c>
      <c r="S409" s="202">
        <v>0</v>
      </c>
      <c r="T409" s="203">
        <f>S409*H409</f>
        <v>0</v>
      </c>
      <c r="AR409" s="24" t="s">
        <v>227</v>
      </c>
      <c r="AT409" s="24" t="s">
        <v>131</v>
      </c>
      <c r="AU409" s="24" t="s">
        <v>80</v>
      </c>
      <c r="AY409" s="24" t="s">
        <v>128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24" t="s">
        <v>78</v>
      </c>
      <c r="BK409" s="204">
        <f>ROUND(I409*H409,2)</f>
        <v>0</v>
      </c>
      <c r="BL409" s="24" t="s">
        <v>227</v>
      </c>
      <c r="BM409" s="24" t="s">
        <v>453</v>
      </c>
    </row>
    <row r="410" spans="2:65" s="1" customFormat="1">
      <c r="B410" s="41"/>
      <c r="C410" s="63"/>
      <c r="D410" s="205" t="s">
        <v>138</v>
      </c>
      <c r="E410" s="63"/>
      <c r="F410" s="206" t="s">
        <v>278</v>
      </c>
      <c r="G410" s="63"/>
      <c r="H410" s="63"/>
      <c r="I410" s="163"/>
      <c r="J410" s="63"/>
      <c r="K410" s="63"/>
      <c r="L410" s="61"/>
      <c r="M410" s="207"/>
      <c r="N410" s="42"/>
      <c r="O410" s="42"/>
      <c r="P410" s="42"/>
      <c r="Q410" s="42"/>
      <c r="R410" s="42"/>
      <c r="S410" s="42"/>
      <c r="T410" s="78"/>
      <c r="AT410" s="24" t="s">
        <v>138</v>
      </c>
      <c r="AU410" s="24" t="s">
        <v>80</v>
      </c>
    </row>
    <row r="411" spans="2:65" s="11" customFormat="1">
      <c r="B411" s="208"/>
      <c r="C411" s="209"/>
      <c r="D411" s="205" t="s">
        <v>140</v>
      </c>
      <c r="E411" s="210" t="s">
        <v>21</v>
      </c>
      <c r="F411" s="211" t="s">
        <v>268</v>
      </c>
      <c r="G411" s="209"/>
      <c r="H411" s="212" t="s">
        <v>21</v>
      </c>
      <c r="I411" s="213"/>
      <c r="J411" s="209"/>
      <c r="K411" s="209"/>
      <c r="L411" s="214"/>
      <c r="M411" s="215"/>
      <c r="N411" s="216"/>
      <c r="O411" s="216"/>
      <c r="P411" s="216"/>
      <c r="Q411" s="216"/>
      <c r="R411" s="216"/>
      <c r="S411" s="216"/>
      <c r="T411" s="217"/>
      <c r="AT411" s="218" t="s">
        <v>140</v>
      </c>
      <c r="AU411" s="218" t="s">
        <v>80</v>
      </c>
      <c r="AV411" s="11" t="s">
        <v>78</v>
      </c>
      <c r="AW411" s="11" t="s">
        <v>34</v>
      </c>
      <c r="AX411" s="11" t="s">
        <v>70</v>
      </c>
      <c r="AY411" s="218" t="s">
        <v>128</v>
      </c>
    </row>
    <row r="412" spans="2:65" s="11" customFormat="1">
      <c r="B412" s="208"/>
      <c r="C412" s="209"/>
      <c r="D412" s="205" t="s">
        <v>140</v>
      </c>
      <c r="E412" s="210" t="s">
        <v>21</v>
      </c>
      <c r="F412" s="211" t="s">
        <v>438</v>
      </c>
      <c r="G412" s="209"/>
      <c r="H412" s="212" t="s">
        <v>21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140</v>
      </c>
      <c r="AU412" s="218" t="s">
        <v>80</v>
      </c>
      <c r="AV412" s="11" t="s">
        <v>78</v>
      </c>
      <c r="AW412" s="11" t="s">
        <v>34</v>
      </c>
      <c r="AX412" s="11" t="s">
        <v>70</v>
      </c>
      <c r="AY412" s="218" t="s">
        <v>128</v>
      </c>
    </row>
    <row r="413" spans="2:65" s="11" customFormat="1">
      <c r="B413" s="208"/>
      <c r="C413" s="209"/>
      <c r="D413" s="205" t="s">
        <v>140</v>
      </c>
      <c r="E413" s="210" t="s">
        <v>21</v>
      </c>
      <c r="F413" s="211" t="s">
        <v>147</v>
      </c>
      <c r="G413" s="209"/>
      <c r="H413" s="212" t="s">
        <v>21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140</v>
      </c>
      <c r="AU413" s="218" t="s">
        <v>80</v>
      </c>
      <c r="AV413" s="11" t="s">
        <v>78</v>
      </c>
      <c r="AW413" s="11" t="s">
        <v>34</v>
      </c>
      <c r="AX413" s="11" t="s">
        <v>70</v>
      </c>
      <c r="AY413" s="218" t="s">
        <v>128</v>
      </c>
    </row>
    <row r="414" spans="2:65" s="11" customFormat="1">
      <c r="B414" s="208"/>
      <c r="C414" s="209"/>
      <c r="D414" s="205" t="s">
        <v>140</v>
      </c>
      <c r="E414" s="210" t="s">
        <v>21</v>
      </c>
      <c r="F414" s="211" t="s">
        <v>335</v>
      </c>
      <c r="G414" s="209"/>
      <c r="H414" s="212" t="s">
        <v>21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140</v>
      </c>
      <c r="AU414" s="218" t="s">
        <v>80</v>
      </c>
      <c r="AV414" s="11" t="s">
        <v>78</v>
      </c>
      <c r="AW414" s="11" t="s">
        <v>34</v>
      </c>
      <c r="AX414" s="11" t="s">
        <v>70</v>
      </c>
      <c r="AY414" s="218" t="s">
        <v>128</v>
      </c>
    </row>
    <row r="415" spans="2:65" s="12" customFormat="1">
      <c r="B415" s="219"/>
      <c r="C415" s="220"/>
      <c r="D415" s="205" t="s">
        <v>140</v>
      </c>
      <c r="E415" s="221" t="s">
        <v>21</v>
      </c>
      <c r="F415" s="222" t="s">
        <v>439</v>
      </c>
      <c r="G415" s="220"/>
      <c r="H415" s="223">
        <v>1.38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140</v>
      </c>
      <c r="AU415" s="229" t="s">
        <v>80</v>
      </c>
      <c r="AV415" s="12" t="s">
        <v>80</v>
      </c>
      <c r="AW415" s="12" t="s">
        <v>34</v>
      </c>
      <c r="AX415" s="12" t="s">
        <v>70</v>
      </c>
      <c r="AY415" s="229" t="s">
        <v>128</v>
      </c>
    </row>
    <row r="416" spans="2:65" s="12" customFormat="1">
      <c r="B416" s="219"/>
      <c r="C416" s="220"/>
      <c r="D416" s="205" t="s">
        <v>140</v>
      </c>
      <c r="E416" s="221" t="s">
        <v>21</v>
      </c>
      <c r="F416" s="222" t="s">
        <v>440</v>
      </c>
      <c r="G416" s="220"/>
      <c r="H416" s="223">
        <v>0.87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140</v>
      </c>
      <c r="AU416" s="229" t="s">
        <v>80</v>
      </c>
      <c r="AV416" s="12" t="s">
        <v>80</v>
      </c>
      <c r="AW416" s="12" t="s">
        <v>34</v>
      </c>
      <c r="AX416" s="12" t="s">
        <v>70</v>
      </c>
      <c r="AY416" s="229" t="s">
        <v>128</v>
      </c>
    </row>
    <row r="417" spans="2:51" s="12" customFormat="1">
      <c r="B417" s="219"/>
      <c r="C417" s="220"/>
      <c r="D417" s="205" t="s">
        <v>140</v>
      </c>
      <c r="E417" s="221" t="s">
        <v>21</v>
      </c>
      <c r="F417" s="222" t="s">
        <v>441</v>
      </c>
      <c r="G417" s="220"/>
      <c r="H417" s="223">
        <v>2.1749999999999998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140</v>
      </c>
      <c r="AU417" s="229" t="s">
        <v>80</v>
      </c>
      <c r="AV417" s="12" t="s">
        <v>80</v>
      </c>
      <c r="AW417" s="12" t="s">
        <v>34</v>
      </c>
      <c r="AX417" s="12" t="s">
        <v>70</v>
      </c>
      <c r="AY417" s="229" t="s">
        <v>128</v>
      </c>
    </row>
    <row r="418" spans="2:51" s="11" customFormat="1">
      <c r="B418" s="208"/>
      <c r="C418" s="209"/>
      <c r="D418" s="205" t="s">
        <v>140</v>
      </c>
      <c r="E418" s="210" t="s">
        <v>21</v>
      </c>
      <c r="F418" s="211" t="s">
        <v>337</v>
      </c>
      <c r="G418" s="209"/>
      <c r="H418" s="212" t="s">
        <v>21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140</v>
      </c>
      <c r="AU418" s="218" t="s">
        <v>80</v>
      </c>
      <c r="AV418" s="11" t="s">
        <v>78</v>
      </c>
      <c r="AW418" s="11" t="s">
        <v>34</v>
      </c>
      <c r="AX418" s="11" t="s">
        <v>70</v>
      </c>
      <c r="AY418" s="218" t="s">
        <v>128</v>
      </c>
    </row>
    <row r="419" spans="2:51" s="12" customFormat="1">
      <c r="B419" s="219"/>
      <c r="C419" s="220"/>
      <c r="D419" s="205" t="s">
        <v>140</v>
      </c>
      <c r="E419" s="221" t="s">
        <v>21</v>
      </c>
      <c r="F419" s="222" t="s">
        <v>442</v>
      </c>
      <c r="G419" s="220"/>
      <c r="H419" s="223">
        <v>0.84</v>
      </c>
      <c r="I419" s="224"/>
      <c r="J419" s="220"/>
      <c r="K419" s="220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140</v>
      </c>
      <c r="AU419" s="229" t="s">
        <v>80</v>
      </c>
      <c r="AV419" s="12" t="s">
        <v>80</v>
      </c>
      <c r="AW419" s="12" t="s">
        <v>34</v>
      </c>
      <c r="AX419" s="12" t="s">
        <v>70</v>
      </c>
      <c r="AY419" s="229" t="s">
        <v>128</v>
      </c>
    </row>
    <row r="420" spans="2:51" s="12" customFormat="1">
      <c r="B420" s="219"/>
      <c r="C420" s="220"/>
      <c r="D420" s="205" t="s">
        <v>140</v>
      </c>
      <c r="E420" s="221" t="s">
        <v>21</v>
      </c>
      <c r="F420" s="222" t="s">
        <v>443</v>
      </c>
      <c r="G420" s="220"/>
      <c r="H420" s="223">
        <v>0.33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140</v>
      </c>
      <c r="AU420" s="229" t="s">
        <v>80</v>
      </c>
      <c r="AV420" s="12" t="s">
        <v>80</v>
      </c>
      <c r="AW420" s="12" t="s">
        <v>34</v>
      </c>
      <c r="AX420" s="12" t="s">
        <v>70</v>
      </c>
      <c r="AY420" s="229" t="s">
        <v>128</v>
      </c>
    </row>
    <row r="421" spans="2:51" s="12" customFormat="1">
      <c r="B421" s="219"/>
      <c r="C421" s="220"/>
      <c r="D421" s="205" t="s">
        <v>140</v>
      </c>
      <c r="E421" s="221" t="s">
        <v>21</v>
      </c>
      <c r="F421" s="222" t="s">
        <v>444</v>
      </c>
      <c r="G421" s="220"/>
      <c r="H421" s="223">
        <v>1.44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140</v>
      </c>
      <c r="AU421" s="229" t="s">
        <v>80</v>
      </c>
      <c r="AV421" s="12" t="s">
        <v>80</v>
      </c>
      <c r="AW421" s="12" t="s">
        <v>34</v>
      </c>
      <c r="AX421" s="12" t="s">
        <v>70</v>
      </c>
      <c r="AY421" s="229" t="s">
        <v>128</v>
      </c>
    </row>
    <row r="422" spans="2:51" s="11" customFormat="1">
      <c r="B422" s="208"/>
      <c r="C422" s="209"/>
      <c r="D422" s="205" t="s">
        <v>140</v>
      </c>
      <c r="E422" s="210" t="s">
        <v>21</v>
      </c>
      <c r="F422" s="211" t="s">
        <v>339</v>
      </c>
      <c r="G422" s="209"/>
      <c r="H422" s="212" t="s">
        <v>21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140</v>
      </c>
      <c r="AU422" s="218" t="s">
        <v>80</v>
      </c>
      <c r="AV422" s="11" t="s">
        <v>78</v>
      </c>
      <c r="AW422" s="11" t="s">
        <v>34</v>
      </c>
      <c r="AX422" s="11" t="s">
        <v>70</v>
      </c>
      <c r="AY422" s="218" t="s">
        <v>128</v>
      </c>
    </row>
    <row r="423" spans="2:51" s="12" customFormat="1">
      <c r="B423" s="219"/>
      <c r="C423" s="220"/>
      <c r="D423" s="205" t="s">
        <v>140</v>
      </c>
      <c r="E423" s="221" t="s">
        <v>21</v>
      </c>
      <c r="F423" s="222" t="s">
        <v>445</v>
      </c>
      <c r="G423" s="220"/>
      <c r="H423" s="223">
        <v>0.72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140</v>
      </c>
      <c r="AU423" s="229" t="s">
        <v>80</v>
      </c>
      <c r="AV423" s="12" t="s">
        <v>80</v>
      </c>
      <c r="AW423" s="12" t="s">
        <v>34</v>
      </c>
      <c r="AX423" s="12" t="s">
        <v>70</v>
      </c>
      <c r="AY423" s="229" t="s">
        <v>128</v>
      </c>
    </row>
    <row r="424" spans="2:51" s="12" customFormat="1">
      <c r="B424" s="219"/>
      <c r="C424" s="220"/>
      <c r="D424" s="205" t="s">
        <v>140</v>
      </c>
      <c r="E424" s="221" t="s">
        <v>21</v>
      </c>
      <c r="F424" s="222" t="s">
        <v>445</v>
      </c>
      <c r="G424" s="220"/>
      <c r="H424" s="223">
        <v>0.72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140</v>
      </c>
      <c r="AU424" s="229" t="s">
        <v>80</v>
      </c>
      <c r="AV424" s="12" t="s">
        <v>80</v>
      </c>
      <c r="AW424" s="12" t="s">
        <v>34</v>
      </c>
      <c r="AX424" s="12" t="s">
        <v>70</v>
      </c>
      <c r="AY424" s="229" t="s">
        <v>128</v>
      </c>
    </row>
    <row r="425" spans="2:51" s="11" customFormat="1">
      <c r="B425" s="208"/>
      <c r="C425" s="209"/>
      <c r="D425" s="205" t="s">
        <v>140</v>
      </c>
      <c r="E425" s="210" t="s">
        <v>21</v>
      </c>
      <c r="F425" s="211" t="s">
        <v>341</v>
      </c>
      <c r="G425" s="209"/>
      <c r="H425" s="212" t="s">
        <v>21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140</v>
      </c>
      <c r="AU425" s="218" t="s">
        <v>80</v>
      </c>
      <c r="AV425" s="11" t="s">
        <v>78</v>
      </c>
      <c r="AW425" s="11" t="s">
        <v>34</v>
      </c>
      <c r="AX425" s="11" t="s">
        <v>70</v>
      </c>
      <c r="AY425" s="218" t="s">
        <v>128</v>
      </c>
    </row>
    <row r="426" spans="2:51" s="11" customFormat="1">
      <c r="B426" s="208"/>
      <c r="C426" s="209"/>
      <c r="D426" s="205" t="s">
        <v>140</v>
      </c>
      <c r="E426" s="210" t="s">
        <v>21</v>
      </c>
      <c r="F426" s="211" t="s">
        <v>339</v>
      </c>
      <c r="G426" s="209"/>
      <c r="H426" s="212" t="s">
        <v>21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140</v>
      </c>
      <c r="AU426" s="218" t="s">
        <v>80</v>
      </c>
      <c r="AV426" s="11" t="s">
        <v>78</v>
      </c>
      <c r="AW426" s="11" t="s">
        <v>34</v>
      </c>
      <c r="AX426" s="11" t="s">
        <v>70</v>
      </c>
      <c r="AY426" s="218" t="s">
        <v>128</v>
      </c>
    </row>
    <row r="427" spans="2:51" s="12" customFormat="1">
      <c r="B427" s="219"/>
      <c r="C427" s="220"/>
      <c r="D427" s="205" t="s">
        <v>140</v>
      </c>
      <c r="E427" s="221" t="s">
        <v>21</v>
      </c>
      <c r="F427" s="222" t="s">
        <v>444</v>
      </c>
      <c r="G427" s="220"/>
      <c r="H427" s="223">
        <v>1.44</v>
      </c>
      <c r="I427" s="224"/>
      <c r="J427" s="220"/>
      <c r="K427" s="220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140</v>
      </c>
      <c r="AU427" s="229" t="s">
        <v>80</v>
      </c>
      <c r="AV427" s="12" t="s">
        <v>80</v>
      </c>
      <c r="AW427" s="12" t="s">
        <v>34</v>
      </c>
      <c r="AX427" s="12" t="s">
        <v>70</v>
      </c>
      <c r="AY427" s="229" t="s">
        <v>128</v>
      </c>
    </row>
    <row r="428" spans="2:51" s="12" customFormat="1">
      <c r="B428" s="219"/>
      <c r="C428" s="220"/>
      <c r="D428" s="205" t="s">
        <v>140</v>
      </c>
      <c r="E428" s="221" t="s">
        <v>21</v>
      </c>
      <c r="F428" s="222" t="s">
        <v>446</v>
      </c>
      <c r="G428" s="220"/>
      <c r="H428" s="223">
        <v>0.36</v>
      </c>
      <c r="I428" s="224"/>
      <c r="J428" s="220"/>
      <c r="K428" s="220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140</v>
      </c>
      <c r="AU428" s="229" t="s">
        <v>80</v>
      </c>
      <c r="AV428" s="12" t="s">
        <v>80</v>
      </c>
      <c r="AW428" s="12" t="s">
        <v>34</v>
      </c>
      <c r="AX428" s="12" t="s">
        <v>70</v>
      </c>
      <c r="AY428" s="229" t="s">
        <v>128</v>
      </c>
    </row>
    <row r="429" spans="2:51" s="12" customFormat="1">
      <c r="B429" s="219"/>
      <c r="C429" s="220"/>
      <c r="D429" s="205" t="s">
        <v>140</v>
      </c>
      <c r="E429" s="221" t="s">
        <v>21</v>
      </c>
      <c r="F429" s="222" t="s">
        <v>447</v>
      </c>
      <c r="G429" s="220"/>
      <c r="H429" s="223">
        <v>2.52</v>
      </c>
      <c r="I429" s="224"/>
      <c r="J429" s="220"/>
      <c r="K429" s="220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140</v>
      </c>
      <c r="AU429" s="229" t="s">
        <v>80</v>
      </c>
      <c r="AV429" s="12" t="s">
        <v>80</v>
      </c>
      <c r="AW429" s="12" t="s">
        <v>34</v>
      </c>
      <c r="AX429" s="12" t="s">
        <v>70</v>
      </c>
      <c r="AY429" s="229" t="s">
        <v>128</v>
      </c>
    </row>
    <row r="430" spans="2:51" s="11" customFormat="1">
      <c r="B430" s="208"/>
      <c r="C430" s="209"/>
      <c r="D430" s="205" t="s">
        <v>140</v>
      </c>
      <c r="E430" s="210" t="s">
        <v>21</v>
      </c>
      <c r="F430" s="211" t="s">
        <v>343</v>
      </c>
      <c r="G430" s="209"/>
      <c r="H430" s="212" t="s">
        <v>21</v>
      </c>
      <c r="I430" s="213"/>
      <c r="J430" s="209"/>
      <c r="K430" s="209"/>
      <c r="L430" s="214"/>
      <c r="M430" s="215"/>
      <c r="N430" s="216"/>
      <c r="O430" s="216"/>
      <c r="P430" s="216"/>
      <c r="Q430" s="216"/>
      <c r="R430" s="216"/>
      <c r="S430" s="216"/>
      <c r="T430" s="217"/>
      <c r="AT430" s="218" t="s">
        <v>140</v>
      </c>
      <c r="AU430" s="218" t="s">
        <v>80</v>
      </c>
      <c r="AV430" s="11" t="s">
        <v>78</v>
      </c>
      <c r="AW430" s="11" t="s">
        <v>34</v>
      </c>
      <c r="AX430" s="11" t="s">
        <v>70</v>
      </c>
      <c r="AY430" s="218" t="s">
        <v>128</v>
      </c>
    </row>
    <row r="431" spans="2:51" s="11" customFormat="1">
      <c r="B431" s="208"/>
      <c r="C431" s="209"/>
      <c r="D431" s="205" t="s">
        <v>140</v>
      </c>
      <c r="E431" s="210" t="s">
        <v>21</v>
      </c>
      <c r="F431" s="211" t="s">
        <v>335</v>
      </c>
      <c r="G431" s="209"/>
      <c r="H431" s="212" t="s">
        <v>21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140</v>
      </c>
      <c r="AU431" s="218" t="s">
        <v>80</v>
      </c>
      <c r="AV431" s="11" t="s">
        <v>78</v>
      </c>
      <c r="AW431" s="11" t="s">
        <v>34</v>
      </c>
      <c r="AX431" s="11" t="s">
        <v>70</v>
      </c>
      <c r="AY431" s="218" t="s">
        <v>128</v>
      </c>
    </row>
    <row r="432" spans="2:51" s="12" customFormat="1">
      <c r="B432" s="219"/>
      <c r="C432" s="220"/>
      <c r="D432" s="205" t="s">
        <v>140</v>
      </c>
      <c r="E432" s="221" t="s">
        <v>21</v>
      </c>
      <c r="F432" s="222" t="s">
        <v>448</v>
      </c>
      <c r="G432" s="220"/>
      <c r="H432" s="223">
        <v>5.5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140</v>
      </c>
      <c r="AU432" s="229" t="s">
        <v>80</v>
      </c>
      <c r="AV432" s="12" t="s">
        <v>80</v>
      </c>
      <c r="AW432" s="12" t="s">
        <v>34</v>
      </c>
      <c r="AX432" s="12" t="s">
        <v>70</v>
      </c>
      <c r="AY432" s="229" t="s">
        <v>128</v>
      </c>
    </row>
    <row r="433" spans="2:65" s="12" customFormat="1">
      <c r="B433" s="219"/>
      <c r="C433" s="220"/>
      <c r="D433" s="205" t="s">
        <v>140</v>
      </c>
      <c r="E433" s="221" t="s">
        <v>21</v>
      </c>
      <c r="F433" s="222" t="s">
        <v>449</v>
      </c>
      <c r="G433" s="220"/>
      <c r="H433" s="223">
        <v>2.2000000000000002</v>
      </c>
      <c r="I433" s="224"/>
      <c r="J433" s="220"/>
      <c r="K433" s="220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140</v>
      </c>
      <c r="AU433" s="229" t="s">
        <v>80</v>
      </c>
      <c r="AV433" s="12" t="s">
        <v>80</v>
      </c>
      <c r="AW433" s="12" t="s">
        <v>34</v>
      </c>
      <c r="AX433" s="12" t="s">
        <v>70</v>
      </c>
      <c r="AY433" s="229" t="s">
        <v>128</v>
      </c>
    </row>
    <row r="434" spans="2:65" s="12" customFormat="1">
      <c r="B434" s="219"/>
      <c r="C434" s="220"/>
      <c r="D434" s="205" t="s">
        <v>140</v>
      </c>
      <c r="E434" s="221" t="s">
        <v>21</v>
      </c>
      <c r="F434" s="222" t="s">
        <v>450</v>
      </c>
      <c r="G434" s="220"/>
      <c r="H434" s="223">
        <v>3.3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140</v>
      </c>
      <c r="AU434" s="229" t="s">
        <v>80</v>
      </c>
      <c r="AV434" s="12" t="s">
        <v>80</v>
      </c>
      <c r="AW434" s="12" t="s">
        <v>34</v>
      </c>
      <c r="AX434" s="12" t="s">
        <v>70</v>
      </c>
      <c r="AY434" s="229" t="s">
        <v>128</v>
      </c>
    </row>
    <row r="435" spans="2:65" s="11" customFormat="1">
      <c r="B435" s="208"/>
      <c r="C435" s="209"/>
      <c r="D435" s="205" t="s">
        <v>140</v>
      </c>
      <c r="E435" s="210" t="s">
        <v>21</v>
      </c>
      <c r="F435" s="211" t="s">
        <v>337</v>
      </c>
      <c r="G435" s="209"/>
      <c r="H435" s="212" t="s">
        <v>21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140</v>
      </c>
      <c r="AU435" s="218" t="s">
        <v>80</v>
      </c>
      <c r="AV435" s="11" t="s">
        <v>78</v>
      </c>
      <c r="AW435" s="11" t="s">
        <v>34</v>
      </c>
      <c r="AX435" s="11" t="s">
        <v>70</v>
      </c>
      <c r="AY435" s="218" t="s">
        <v>128</v>
      </c>
    </row>
    <row r="436" spans="2:65" s="12" customFormat="1">
      <c r="B436" s="219"/>
      <c r="C436" s="220"/>
      <c r="D436" s="205" t="s">
        <v>140</v>
      </c>
      <c r="E436" s="221" t="s">
        <v>21</v>
      </c>
      <c r="F436" s="222" t="s">
        <v>451</v>
      </c>
      <c r="G436" s="220"/>
      <c r="H436" s="223">
        <v>3.15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140</v>
      </c>
      <c r="AU436" s="229" t="s">
        <v>80</v>
      </c>
      <c r="AV436" s="12" t="s">
        <v>80</v>
      </c>
      <c r="AW436" s="12" t="s">
        <v>34</v>
      </c>
      <c r="AX436" s="12" t="s">
        <v>70</v>
      </c>
      <c r="AY436" s="229" t="s">
        <v>128</v>
      </c>
    </row>
    <row r="437" spans="2:65" s="12" customFormat="1">
      <c r="B437" s="219"/>
      <c r="C437" s="220"/>
      <c r="D437" s="205" t="s">
        <v>140</v>
      </c>
      <c r="E437" s="221" t="s">
        <v>21</v>
      </c>
      <c r="F437" s="222" t="s">
        <v>448</v>
      </c>
      <c r="G437" s="220"/>
      <c r="H437" s="223">
        <v>5.5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140</v>
      </c>
      <c r="AU437" s="229" t="s">
        <v>80</v>
      </c>
      <c r="AV437" s="12" t="s">
        <v>80</v>
      </c>
      <c r="AW437" s="12" t="s">
        <v>34</v>
      </c>
      <c r="AX437" s="12" t="s">
        <v>70</v>
      </c>
      <c r="AY437" s="229" t="s">
        <v>128</v>
      </c>
    </row>
    <row r="438" spans="2:65" s="13" customFormat="1">
      <c r="B438" s="230"/>
      <c r="C438" s="231"/>
      <c r="D438" s="205" t="s">
        <v>140</v>
      </c>
      <c r="E438" s="232" t="s">
        <v>21</v>
      </c>
      <c r="F438" s="233" t="s">
        <v>159</v>
      </c>
      <c r="G438" s="231"/>
      <c r="H438" s="234">
        <v>32.445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140</v>
      </c>
      <c r="AU438" s="240" t="s">
        <v>80</v>
      </c>
      <c r="AV438" s="13" t="s">
        <v>160</v>
      </c>
      <c r="AW438" s="13" t="s">
        <v>34</v>
      </c>
      <c r="AX438" s="13" t="s">
        <v>70</v>
      </c>
      <c r="AY438" s="240" t="s">
        <v>128</v>
      </c>
    </row>
    <row r="439" spans="2:65" s="12" customFormat="1">
      <c r="B439" s="219"/>
      <c r="C439" s="220"/>
      <c r="D439" s="205" t="s">
        <v>140</v>
      </c>
      <c r="E439" s="221" t="s">
        <v>21</v>
      </c>
      <c r="F439" s="222" t="s">
        <v>21</v>
      </c>
      <c r="G439" s="220"/>
      <c r="H439" s="223">
        <v>0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140</v>
      </c>
      <c r="AU439" s="229" t="s">
        <v>80</v>
      </c>
      <c r="AV439" s="12" t="s">
        <v>80</v>
      </c>
      <c r="AW439" s="12" t="s">
        <v>34</v>
      </c>
      <c r="AX439" s="12" t="s">
        <v>70</v>
      </c>
      <c r="AY439" s="229" t="s">
        <v>128</v>
      </c>
    </row>
    <row r="440" spans="2:65" s="11" customFormat="1">
      <c r="B440" s="208"/>
      <c r="C440" s="209"/>
      <c r="D440" s="205" t="s">
        <v>140</v>
      </c>
      <c r="E440" s="210" t="s">
        <v>21</v>
      </c>
      <c r="F440" s="211" t="s">
        <v>272</v>
      </c>
      <c r="G440" s="209"/>
      <c r="H440" s="212" t="s">
        <v>21</v>
      </c>
      <c r="I440" s="213"/>
      <c r="J440" s="209"/>
      <c r="K440" s="209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140</v>
      </c>
      <c r="AU440" s="218" t="s">
        <v>80</v>
      </c>
      <c r="AV440" s="11" t="s">
        <v>78</v>
      </c>
      <c r="AW440" s="11" t="s">
        <v>34</v>
      </c>
      <c r="AX440" s="11" t="s">
        <v>70</v>
      </c>
      <c r="AY440" s="218" t="s">
        <v>128</v>
      </c>
    </row>
    <row r="441" spans="2:65" s="11" customFormat="1">
      <c r="B441" s="208"/>
      <c r="C441" s="209"/>
      <c r="D441" s="205" t="s">
        <v>140</v>
      </c>
      <c r="E441" s="210" t="s">
        <v>21</v>
      </c>
      <c r="F441" s="211" t="s">
        <v>438</v>
      </c>
      <c r="G441" s="209"/>
      <c r="H441" s="212" t="s">
        <v>21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140</v>
      </c>
      <c r="AU441" s="218" t="s">
        <v>80</v>
      </c>
      <c r="AV441" s="11" t="s">
        <v>78</v>
      </c>
      <c r="AW441" s="11" t="s">
        <v>34</v>
      </c>
      <c r="AX441" s="11" t="s">
        <v>70</v>
      </c>
      <c r="AY441" s="218" t="s">
        <v>128</v>
      </c>
    </row>
    <row r="442" spans="2:65" s="11" customFormat="1">
      <c r="B442" s="208"/>
      <c r="C442" s="209"/>
      <c r="D442" s="205" t="s">
        <v>140</v>
      </c>
      <c r="E442" s="210" t="s">
        <v>21</v>
      </c>
      <c r="F442" s="211" t="s">
        <v>339</v>
      </c>
      <c r="G442" s="209"/>
      <c r="H442" s="212" t="s">
        <v>21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140</v>
      </c>
      <c r="AU442" s="218" t="s">
        <v>80</v>
      </c>
      <c r="AV442" s="11" t="s">
        <v>78</v>
      </c>
      <c r="AW442" s="11" t="s">
        <v>34</v>
      </c>
      <c r="AX442" s="11" t="s">
        <v>70</v>
      </c>
      <c r="AY442" s="218" t="s">
        <v>128</v>
      </c>
    </row>
    <row r="443" spans="2:65" s="12" customFormat="1">
      <c r="B443" s="219"/>
      <c r="C443" s="220"/>
      <c r="D443" s="205" t="s">
        <v>140</v>
      </c>
      <c r="E443" s="221" t="s">
        <v>21</v>
      </c>
      <c r="F443" s="222" t="s">
        <v>452</v>
      </c>
      <c r="G443" s="220"/>
      <c r="H443" s="223">
        <v>10.548</v>
      </c>
      <c r="I443" s="224"/>
      <c r="J443" s="220"/>
      <c r="K443" s="220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140</v>
      </c>
      <c r="AU443" s="229" t="s">
        <v>80</v>
      </c>
      <c r="AV443" s="12" t="s">
        <v>80</v>
      </c>
      <c r="AW443" s="12" t="s">
        <v>34</v>
      </c>
      <c r="AX443" s="12" t="s">
        <v>70</v>
      </c>
      <c r="AY443" s="229" t="s">
        <v>128</v>
      </c>
    </row>
    <row r="444" spans="2:65" s="13" customFormat="1">
      <c r="B444" s="230"/>
      <c r="C444" s="231"/>
      <c r="D444" s="205" t="s">
        <v>140</v>
      </c>
      <c r="E444" s="232" t="s">
        <v>21</v>
      </c>
      <c r="F444" s="233" t="s">
        <v>159</v>
      </c>
      <c r="G444" s="231"/>
      <c r="H444" s="234">
        <v>10.548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AT444" s="240" t="s">
        <v>140</v>
      </c>
      <c r="AU444" s="240" t="s">
        <v>80</v>
      </c>
      <c r="AV444" s="13" t="s">
        <v>160</v>
      </c>
      <c r="AW444" s="13" t="s">
        <v>34</v>
      </c>
      <c r="AX444" s="13" t="s">
        <v>70</v>
      </c>
      <c r="AY444" s="240" t="s">
        <v>128</v>
      </c>
    </row>
    <row r="445" spans="2:65" s="14" customFormat="1">
      <c r="B445" s="241"/>
      <c r="C445" s="242"/>
      <c r="D445" s="243" t="s">
        <v>140</v>
      </c>
      <c r="E445" s="244" t="s">
        <v>21</v>
      </c>
      <c r="F445" s="245" t="s">
        <v>168</v>
      </c>
      <c r="G445" s="242"/>
      <c r="H445" s="246">
        <v>42.993000000000002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140</v>
      </c>
      <c r="AU445" s="252" t="s">
        <v>80</v>
      </c>
      <c r="AV445" s="14" t="s">
        <v>136</v>
      </c>
      <c r="AW445" s="14" t="s">
        <v>34</v>
      </c>
      <c r="AX445" s="14" t="s">
        <v>78</v>
      </c>
      <c r="AY445" s="252" t="s">
        <v>128</v>
      </c>
    </row>
    <row r="446" spans="2:65" s="1" customFormat="1" ht="31.5" customHeight="1">
      <c r="B446" s="41"/>
      <c r="C446" s="193" t="s">
        <v>280</v>
      </c>
      <c r="D446" s="193" t="s">
        <v>131</v>
      </c>
      <c r="E446" s="194" t="s">
        <v>281</v>
      </c>
      <c r="F446" s="195" t="s">
        <v>282</v>
      </c>
      <c r="G446" s="196" t="s">
        <v>134</v>
      </c>
      <c r="H446" s="197">
        <v>42.993000000000002</v>
      </c>
      <c r="I446" s="198"/>
      <c r="J446" s="199">
        <f>ROUND(I446*H446,2)</f>
        <v>0</v>
      </c>
      <c r="K446" s="195" t="s">
        <v>135</v>
      </c>
      <c r="L446" s="61"/>
      <c r="M446" s="200" t="s">
        <v>21</v>
      </c>
      <c r="N446" s="201" t="s">
        <v>41</v>
      </c>
      <c r="O446" s="42"/>
      <c r="P446" s="202">
        <f>O446*H446</f>
        <v>0</v>
      </c>
      <c r="Q446" s="202">
        <v>1.3999999999999999E-4</v>
      </c>
      <c r="R446" s="202">
        <f>Q446*H446</f>
        <v>6.0190199999999999E-3</v>
      </c>
      <c r="S446" s="202">
        <v>0</v>
      </c>
      <c r="T446" s="203">
        <f>S446*H446</f>
        <v>0</v>
      </c>
      <c r="AR446" s="24" t="s">
        <v>227</v>
      </c>
      <c r="AT446" s="24" t="s">
        <v>131</v>
      </c>
      <c r="AU446" s="24" t="s">
        <v>80</v>
      </c>
      <c r="AY446" s="24" t="s">
        <v>128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78</v>
      </c>
      <c r="BK446" s="204">
        <f>ROUND(I446*H446,2)</f>
        <v>0</v>
      </c>
      <c r="BL446" s="24" t="s">
        <v>227</v>
      </c>
      <c r="BM446" s="24" t="s">
        <v>454</v>
      </c>
    </row>
    <row r="447" spans="2:65" s="1" customFormat="1">
      <c r="B447" s="41"/>
      <c r="C447" s="63"/>
      <c r="D447" s="205" t="s">
        <v>138</v>
      </c>
      <c r="E447" s="63"/>
      <c r="F447" s="206" t="s">
        <v>284</v>
      </c>
      <c r="G447" s="63"/>
      <c r="H447" s="63"/>
      <c r="I447" s="163"/>
      <c r="J447" s="63"/>
      <c r="K447" s="63"/>
      <c r="L447" s="61"/>
      <c r="M447" s="207"/>
      <c r="N447" s="42"/>
      <c r="O447" s="42"/>
      <c r="P447" s="42"/>
      <c r="Q447" s="42"/>
      <c r="R447" s="42"/>
      <c r="S447" s="42"/>
      <c r="T447" s="78"/>
      <c r="AT447" s="24" t="s">
        <v>138</v>
      </c>
      <c r="AU447" s="24" t="s">
        <v>80</v>
      </c>
    </row>
    <row r="448" spans="2:65" s="11" customFormat="1">
      <c r="B448" s="208"/>
      <c r="C448" s="209"/>
      <c r="D448" s="205" t="s">
        <v>140</v>
      </c>
      <c r="E448" s="210" t="s">
        <v>21</v>
      </c>
      <c r="F448" s="211" t="s">
        <v>268</v>
      </c>
      <c r="G448" s="209"/>
      <c r="H448" s="212" t="s">
        <v>21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140</v>
      </c>
      <c r="AU448" s="218" t="s">
        <v>80</v>
      </c>
      <c r="AV448" s="11" t="s">
        <v>78</v>
      </c>
      <c r="AW448" s="11" t="s">
        <v>34</v>
      </c>
      <c r="AX448" s="11" t="s">
        <v>70</v>
      </c>
      <c r="AY448" s="218" t="s">
        <v>128</v>
      </c>
    </row>
    <row r="449" spans="2:51" s="11" customFormat="1">
      <c r="B449" s="208"/>
      <c r="C449" s="209"/>
      <c r="D449" s="205" t="s">
        <v>140</v>
      </c>
      <c r="E449" s="210" t="s">
        <v>21</v>
      </c>
      <c r="F449" s="211" t="s">
        <v>438</v>
      </c>
      <c r="G449" s="209"/>
      <c r="H449" s="212" t="s">
        <v>21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140</v>
      </c>
      <c r="AU449" s="218" t="s">
        <v>80</v>
      </c>
      <c r="AV449" s="11" t="s">
        <v>78</v>
      </c>
      <c r="AW449" s="11" t="s">
        <v>34</v>
      </c>
      <c r="AX449" s="11" t="s">
        <v>70</v>
      </c>
      <c r="AY449" s="218" t="s">
        <v>128</v>
      </c>
    </row>
    <row r="450" spans="2:51" s="11" customFormat="1">
      <c r="B450" s="208"/>
      <c r="C450" s="209"/>
      <c r="D450" s="205" t="s">
        <v>140</v>
      </c>
      <c r="E450" s="210" t="s">
        <v>21</v>
      </c>
      <c r="F450" s="211" t="s">
        <v>147</v>
      </c>
      <c r="G450" s="209"/>
      <c r="H450" s="212" t="s">
        <v>21</v>
      </c>
      <c r="I450" s="213"/>
      <c r="J450" s="209"/>
      <c r="K450" s="209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140</v>
      </c>
      <c r="AU450" s="218" t="s">
        <v>80</v>
      </c>
      <c r="AV450" s="11" t="s">
        <v>78</v>
      </c>
      <c r="AW450" s="11" t="s">
        <v>34</v>
      </c>
      <c r="AX450" s="11" t="s">
        <v>70</v>
      </c>
      <c r="AY450" s="218" t="s">
        <v>128</v>
      </c>
    </row>
    <row r="451" spans="2:51" s="11" customFormat="1">
      <c r="B451" s="208"/>
      <c r="C451" s="209"/>
      <c r="D451" s="205" t="s">
        <v>140</v>
      </c>
      <c r="E451" s="210" t="s">
        <v>21</v>
      </c>
      <c r="F451" s="211" t="s">
        <v>335</v>
      </c>
      <c r="G451" s="209"/>
      <c r="H451" s="212" t="s">
        <v>21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140</v>
      </c>
      <c r="AU451" s="218" t="s">
        <v>80</v>
      </c>
      <c r="AV451" s="11" t="s">
        <v>78</v>
      </c>
      <c r="AW451" s="11" t="s">
        <v>34</v>
      </c>
      <c r="AX451" s="11" t="s">
        <v>70</v>
      </c>
      <c r="AY451" s="218" t="s">
        <v>128</v>
      </c>
    </row>
    <row r="452" spans="2:51" s="12" customFormat="1">
      <c r="B452" s="219"/>
      <c r="C452" s="220"/>
      <c r="D452" s="205" t="s">
        <v>140</v>
      </c>
      <c r="E452" s="221" t="s">
        <v>21</v>
      </c>
      <c r="F452" s="222" t="s">
        <v>439</v>
      </c>
      <c r="G452" s="220"/>
      <c r="H452" s="223">
        <v>1.38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140</v>
      </c>
      <c r="AU452" s="229" t="s">
        <v>80</v>
      </c>
      <c r="AV452" s="12" t="s">
        <v>80</v>
      </c>
      <c r="AW452" s="12" t="s">
        <v>34</v>
      </c>
      <c r="AX452" s="12" t="s">
        <v>70</v>
      </c>
      <c r="AY452" s="229" t="s">
        <v>128</v>
      </c>
    </row>
    <row r="453" spans="2:51" s="12" customFormat="1">
      <c r="B453" s="219"/>
      <c r="C453" s="220"/>
      <c r="D453" s="205" t="s">
        <v>140</v>
      </c>
      <c r="E453" s="221" t="s">
        <v>21</v>
      </c>
      <c r="F453" s="222" t="s">
        <v>440</v>
      </c>
      <c r="G453" s="220"/>
      <c r="H453" s="223">
        <v>0.87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140</v>
      </c>
      <c r="AU453" s="229" t="s">
        <v>80</v>
      </c>
      <c r="AV453" s="12" t="s">
        <v>80</v>
      </c>
      <c r="AW453" s="12" t="s">
        <v>34</v>
      </c>
      <c r="AX453" s="12" t="s">
        <v>70</v>
      </c>
      <c r="AY453" s="229" t="s">
        <v>128</v>
      </c>
    </row>
    <row r="454" spans="2:51" s="12" customFormat="1">
      <c r="B454" s="219"/>
      <c r="C454" s="220"/>
      <c r="D454" s="205" t="s">
        <v>140</v>
      </c>
      <c r="E454" s="221" t="s">
        <v>21</v>
      </c>
      <c r="F454" s="222" t="s">
        <v>441</v>
      </c>
      <c r="G454" s="220"/>
      <c r="H454" s="223">
        <v>2.1749999999999998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140</v>
      </c>
      <c r="AU454" s="229" t="s">
        <v>80</v>
      </c>
      <c r="AV454" s="12" t="s">
        <v>80</v>
      </c>
      <c r="AW454" s="12" t="s">
        <v>34</v>
      </c>
      <c r="AX454" s="12" t="s">
        <v>70</v>
      </c>
      <c r="AY454" s="229" t="s">
        <v>128</v>
      </c>
    </row>
    <row r="455" spans="2:51" s="11" customFormat="1">
      <c r="B455" s="208"/>
      <c r="C455" s="209"/>
      <c r="D455" s="205" t="s">
        <v>140</v>
      </c>
      <c r="E455" s="210" t="s">
        <v>21</v>
      </c>
      <c r="F455" s="211" t="s">
        <v>337</v>
      </c>
      <c r="G455" s="209"/>
      <c r="H455" s="212" t="s">
        <v>21</v>
      </c>
      <c r="I455" s="213"/>
      <c r="J455" s="209"/>
      <c r="K455" s="209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140</v>
      </c>
      <c r="AU455" s="218" t="s">
        <v>80</v>
      </c>
      <c r="AV455" s="11" t="s">
        <v>78</v>
      </c>
      <c r="AW455" s="11" t="s">
        <v>34</v>
      </c>
      <c r="AX455" s="11" t="s">
        <v>70</v>
      </c>
      <c r="AY455" s="218" t="s">
        <v>128</v>
      </c>
    </row>
    <row r="456" spans="2:51" s="12" customFormat="1">
      <c r="B456" s="219"/>
      <c r="C456" s="220"/>
      <c r="D456" s="205" t="s">
        <v>140</v>
      </c>
      <c r="E456" s="221" t="s">
        <v>21</v>
      </c>
      <c r="F456" s="222" t="s">
        <v>442</v>
      </c>
      <c r="G456" s="220"/>
      <c r="H456" s="223">
        <v>0.84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140</v>
      </c>
      <c r="AU456" s="229" t="s">
        <v>80</v>
      </c>
      <c r="AV456" s="12" t="s">
        <v>80</v>
      </c>
      <c r="AW456" s="12" t="s">
        <v>34</v>
      </c>
      <c r="AX456" s="12" t="s">
        <v>70</v>
      </c>
      <c r="AY456" s="229" t="s">
        <v>128</v>
      </c>
    </row>
    <row r="457" spans="2:51" s="12" customFormat="1">
      <c r="B457" s="219"/>
      <c r="C457" s="220"/>
      <c r="D457" s="205" t="s">
        <v>140</v>
      </c>
      <c r="E457" s="221" t="s">
        <v>21</v>
      </c>
      <c r="F457" s="222" t="s">
        <v>443</v>
      </c>
      <c r="G457" s="220"/>
      <c r="H457" s="223">
        <v>0.33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140</v>
      </c>
      <c r="AU457" s="229" t="s">
        <v>80</v>
      </c>
      <c r="AV457" s="12" t="s">
        <v>80</v>
      </c>
      <c r="AW457" s="12" t="s">
        <v>34</v>
      </c>
      <c r="AX457" s="12" t="s">
        <v>70</v>
      </c>
      <c r="AY457" s="229" t="s">
        <v>128</v>
      </c>
    </row>
    <row r="458" spans="2:51" s="12" customFormat="1">
      <c r="B458" s="219"/>
      <c r="C458" s="220"/>
      <c r="D458" s="205" t="s">
        <v>140</v>
      </c>
      <c r="E458" s="221" t="s">
        <v>21</v>
      </c>
      <c r="F458" s="222" t="s">
        <v>444</v>
      </c>
      <c r="G458" s="220"/>
      <c r="H458" s="223">
        <v>1.44</v>
      </c>
      <c r="I458" s="224"/>
      <c r="J458" s="220"/>
      <c r="K458" s="220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140</v>
      </c>
      <c r="AU458" s="229" t="s">
        <v>80</v>
      </c>
      <c r="AV458" s="12" t="s">
        <v>80</v>
      </c>
      <c r="AW458" s="12" t="s">
        <v>34</v>
      </c>
      <c r="AX458" s="12" t="s">
        <v>70</v>
      </c>
      <c r="AY458" s="229" t="s">
        <v>128</v>
      </c>
    </row>
    <row r="459" spans="2:51" s="11" customFormat="1">
      <c r="B459" s="208"/>
      <c r="C459" s="209"/>
      <c r="D459" s="205" t="s">
        <v>140</v>
      </c>
      <c r="E459" s="210" t="s">
        <v>21</v>
      </c>
      <c r="F459" s="211" t="s">
        <v>339</v>
      </c>
      <c r="G459" s="209"/>
      <c r="H459" s="212" t="s">
        <v>21</v>
      </c>
      <c r="I459" s="213"/>
      <c r="J459" s="209"/>
      <c r="K459" s="209"/>
      <c r="L459" s="214"/>
      <c r="M459" s="215"/>
      <c r="N459" s="216"/>
      <c r="O459" s="216"/>
      <c r="P459" s="216"/>
      <c r="Q459" s="216"/>
      <c r="R459" s="216"/>
      <c r="S459" s="216"/>
      <c r="T459" s="217"/>
      <c r="AT459" s="218" t="s">
        <v>140</v>
      </c>
      <c r="AU459" s="218" t="s">
        <v>80</v>
      </c>
      <c r="AV459" s="11" t="s">
        <v>78</v>
      </c>
      <c r="AW459" s="11" t="s">
        <v>34</v>
      </c>
      <c r="AX459" s="11" t="s">
        <v>70</v>
      </c>
      <c r="AY459" s="218" t="s">
        <v>128</v>
      </c>
    </row>
    <row r="460" spans="2:51" s="12" customFormat="1">
      <c r="B460" s="219"/>
      <c r="C460" s="220"/>
      <c r="D460" s="205" t="s">
        <v>140</v>
      </c>
      <c r="E460" s="221" t="s">
        <v>21</v>
      </c>
      <c r="F460" s="222" t="s">
        <v>445</v>
      </c>
      <c r="G460" s="220"/>
      <c r="H460" s="223">
        <v>0.72</v>
      </c>
      <c r="I460" s="224"/>
      <c r="J460" s="220"/>
      <c r="K460" s="220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140</v>
      </c>
      <c r="AU460" s="229" t="s">
        <v>80</v>
      </c>
      <c r="AV460" s="12" t="s">
        <v>80</v>
      </c>
      <c r="AW460" s="12" t="s">
        <v>34</v>
      </c>
      <c r="AX460" s="12" t="s">
        <v>70</v>
      </c>
      <c r="AY460" s="229" t="s">
        <v>128</v>
      </c>
    </row>
    <row r="461" spans="2:51" s="12" customFormat="1">
      <c r="B461" s="219"/>
      <c r="C461" s="220"/>
      <c r="D461" s="205" t="s">
        <v>140</v>
      </c>
      <c r="E461" s="221" t="s">
        <v>21</v>
      </c>
      <c r="F461" s="222" t="s">
        <v>445</v>
      </c>
      <c r="G461" s="220"/>
      <c r="H461" s="223">
        <v>0.72</v>
      </c>
      <c r="I461" s="224"/>
      <c r="J461" s="220"/>
      <c r="K461" s="220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140</v>
      </c>
      <c r="AU461" s="229" t="s">
        <v>80</v>
      </c>
      <c r="AV461" s="12" t="s">
        <v>80</v>
      </c>
      <c r="AW461" s="12" t="s">
        <v>34</v>
      </c>
      <c r="AX461" s="12" t="s">
        <v>70</v>
      </c>
      <c r="AY461" s="229" t="s">
        <v>128</v>
      </c>
    </row>
    <row r="462" spans="2:51" s="11" customFormat="1">
      <c r="B462" s="208"/>
      <c r="C462" s="209"/>
      <c r="D462" s="205" t="s">
        <v>140</v>
      </c>
      <c r="E462" s="210" t="s">
        <v>21</v>
      </c>
      <c r="F462" s="211" t="s">
        <v>341</v>
      </c>
      <c r="G462" s="209"/>
      <c r="H462" s="212" t="s">
        <v>21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140</v>
      </c>
      <c r="AU462" s="218" t="s">
        <v>80</v>
      </c>
      <c r="AV462" s="11" t="s">
        <v>78</v>
      </c>
      <c r="AW462" s="11" t="s">
        <v>34</v>
      </c>
      <c r="AX462" s="11" t="s">
        <v>70</v>
      </c>
      <c r="AY462" s="218" t="s">
        <v>128</v>
      </c>
    </row>
    <row r="463" spans="2:51" s="11" customFormat="1">
      <c r="B463" s="208"/>
      <c r="C463" s="209"/>
      <c r="D463" s="205" t="s">
        <v>140</v>
      </c>
      <c r="E463" s="210" t="s">
        <v>21</v>
      </c>
      <c r="F463" s="211" t="s">
        <v>339</v>
      </c>
      <c r="G463" s="209"/>
      <c r="H463" s="212" t="s">
        <v>21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140</v>
      </c>
      <c r="AU463" s="218" t="s">
        <v>80</v>
      </c>
      <c r="AV463" s="11" t="s">
        <v>78</v>
      </c>
      <c r="AW463" s="11" t="s">
        <v>34</v>
      </c>
      <c r="AX463" s="11" t="s">
        <v>70</v>
      </c>
      <c r="AY463" s="218" t="s">
        <v>128</v>
      </c>
    </row>
    <row r="464" spans="2:51" s="12" customFormat="1">
      <c r="B464" s="219"/>
      <c r="C464" s="220"/>
      <c r="D464" s="205" t="s">
        <v>140</v>
      </c>
      <c r="E464" s="221" t="s">
        <v>21</v>
      </c>
      <c r="F464" s="222" t="s">
        <v>444</v>
      </c>
      <c r="G464" s="220"/>
      <c r="H464" s="223">
        <v>1.44</v>
      </c>
      <c r="I464" s="224"/>
      <c r="J464" s="220"/>
      <c r="K464" s="220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140</v>
      </c>
      <c r="AU464" s="229" t="s">
        <v>80</v>
      </c>
      <c r="AV464" s="12" t="s">
        <v>80</v>
      </c>
      <c r="AW464" s="12" t="s">
        <v>34</v>
      </c>
      <c r="AX464" s="12" t="s">
        <v>70</v>
      </c>
      <c r="AY464" s="229" t="s">
        <v>128</v>
      </c>
    </row>
    <row r="465" spans="2:51" s="12" customFormat="1">
      <c r="B465" s="219"/>
      <c r="C465" s="220"/>
      <c r="D465" s="205" t="s">
        <v>140</v>
      </c>
      <c r="E465" s="221" t="s">
        <v>21</v>
      </c>
      <c r="F465" s="222" t="s">
        <v>446</v>
      </c>
      <c r="G465" s="220"/>
      <c r="H465" s="223">
        <v>0.36</v>
      </c>
      <c r="I465" s="224"/>
      <c r="J465" s="220"/>
      <c r="K465" s="220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140</v>
      </c>
      <c r="AU465" s="229" t="s">
        <v>80</v>
      </c>
      <c r="AV465" s="12" t="s">
        <v>80</v>
      </c>
      <c r="AW465" s="12" t="s">
        <v>34</v>
      </c>
      <c r="AX465" s="12" t="s">
        <v>70</v>
      </c>
      <c r="AY465" s="229" t="s">
        <v>128</v>
      </c>
    </row>
    <row r="466" spans="2:51" s="12" customFormat="1">
      <c r="B466" s="219"/>
      <c r="C466" s="220"/>
      <c r="D466" s="205" t="s">
        <v>140</v>
      </c>
      <c r="E466" s="221" t="s">
        <v>21</v>
      </c>
      <c r="F466" s="222" t="s">
        <v>447</v>
      </c>
      <c r="G466" s="220"/>
      <c r="H466" s="223">
        <v>2.52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140</v>
      </c>
      <c r="AU466" s="229" t="s">
        <v>80</v>
      </c>
      <c r="AV466" s="12" t="s">
        <v>80</v>
      </c>
      <c r="AW466" s="12" t="s">
        <v>34</v>
      </c>
      <c r="AX466" s="12" t="s">
        <v>70</v>
      </c>
      <c r="AY466" s="229" t="s">
        <v>128</v>
      </c>
    </row>
    <row r="467" spans="2:51" s="11" customFormat="1">
      <c r="B467" s="208"/>
      <c r="C467" s="209"/>
      <c r="D467" s="205" t="s">
        <v>140</v>
      </c>
      <c r="E467" s="210" t="s">
        <v>21</v>
      </c>
      <c r="F467" s="211" t="s">
        <v>343</v>
      </c>
      <c r="G467" s="209"/>
      <c r="H467" s="212" t="s">
        <v>21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140</v>
      </c>
      <c r="AU467" s="218" t="s">
        <v>80</v>
      </c>
      <c r="AV467" s="11" t="s">
        <v>78</v>
      </c>
      <c r="AW467" s="11" t="s">
        <v>34</v>
      </c>
      <c r="AX467" s="11" t="s">
        <v>70</v>
      </c>
      <c r="AY467" s="218" t="s">
        <v>128</v>
      </c>
    </row>
    <row r="468" spans="2:51" s="11" customFormat="1">
      <c r="B468" s="208"/>
      <c r="C468" s="209"/>
      <c r="D468" s="205" t="s">
        <v>140</v>
      </c>
      <c r="E468" s="210" t="s">
        <v>21</v>
      </c>
      <c r="F468" s="211" t="s">
        <v>335</v>
      </c>
      <c r="G468" s="209"/>
      <c r="H468" s="212" t="s">
        <v>21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140</v>
      </c>
      <c r="AU468" s="218" t="s">
        <v>80</v>
      </c>
      <c r="AV468" s="11" t="s">
        <v>78</v>
      </c>
      <c r="AW468" s="11" t="s">
        <v>34</v>
      </c>
      <c r="AX468" s="11" t="s">
        <v>70</v>
      </c>
      <c r="AY468" s="218" t="s">
        <v>128</v>
      </c>
    </row>
    <row r="469" spans="2:51" s="12" customFormat="1">
      <c r="B469" s="219"/>
      <c r="C469" s="220"/>
      <c r="D469" s="205" t="s">
        <v>140</v>
      </c>
      <c r="E469" s="221" t="s">
        <v>21</v>
      </c>
      <c r="F469" s="222" t="s">
        <v>448</v>
      </c>
      <c r="G469" s="220"/>
      <c r="H469" s="223">
        <v>5.5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140</v>
      </c>
      <c r="AU469" s="229" t="s">
        <v>80</v>
      </c>
      <c r="AV469" s="12" t="s">
        <v>80</v>
      </c>
      <c r="AW469" s="12" t="s">
        <v>34</v>
      </c>
      <c r="AX469" s="12" t="s">
        <v>70</v>
      </c>
      <c r="AY469" s="229" t="s">
        <v>128</v>
      </c>
    </row>
    <row r="470" spans="2:51" s="12" customFormat="1">
      <c r="B470" s="219"/>
      <c r="C470" s="220"/>
      <c r="D470" s="205" t="s">
        <v>140</v>
      </c>
      <c r="E470" s="221" t="s">
        <v>21</v>
      </c>
      <c r="F470" s="222" t="s">
        <v>449</v>
      </c>
      <c r="G470" s="220"/>
      <c r="H470" s="223">
        <v>2.2000000000000002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140</v>
      </c>
      <c r="AU470" s="229" t="s">
        <v>80</v>
      </c>
      <c r="AV470" s="12" t="s">
        <v>80</v>
      </c>
      <c r="AW470" s="12" t="s">
        <v>34</v>
      </c>
      <c r="AX470" s="12" t="s">
        <v>70</v>
      </c>
      <c r="AY470" s="229" t="s">
        <v>128</v>
      </c>
    </row>
    <row r="471" spans="2:51" s="12" customFormat="1">
      <c r="B471" s="219"/>
      <c r="C471" s="220"/>
      <c r="D471" s="205" t="s">
        <v>140</v>
      </c>
      <c r="E471" s="221" t="s">
        <v>21</v>
      </c>
      <c r="F471" s="222" t="s">
        <v>450</v>
      </c>
      <c r="G471" s="220"/>
      <c r="H471" s="223">
        <v>3.3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140</v>
      </c>
      <c r="AU471" s="229" t="s">
        <v>80</v>
      </c>
      <c r="AV471" s="12" t="s">
        <v>80</v>
      </c>
      <c r="AW471" s="12" t="s">
        <v>34</v>
      </c>
      <c r="AX471" s="12" t="s">
        <v>70</v>
      </c>
      <c r="AY471" s="229" t="s">
        <v>128</v>
      </c>
    </row>
    <row r="472" spans="2:51" s="11" customFormat="1">
      <c r="B472" s="208"/>
      <c r="C472" s="209"/>
      <c r="D472" s="205" t="s">
        <v>140</v>
      </c>
      <c r="E472" s="210" t="s">
        <v>21</v>
      </c>
      <c r="F472" s="211" t="s">
        <v>337</v>
      </c>
      <c r="G472" s="209"/>
      <c r="H472" s="212" t="s">
        <v>21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140</v>
      </c>
      <c r="AU472" s="218" t="s">
        <v>80</v>
      </c>
      <c r="AV472" s="11" t="s">
        <v>78</v>
      </c>
      <c r="AW472" s="11" t="s">
        <v>34</v>
      </c>
      <c r="AX472" s="11" t="s">
        <v>70</v>
      </c>
      <c r="AY472" s="218" t="s">
        <v>128</v>
      </c>
    </row>
    <row r="473" spans="2:51" s="12" customFormat="1">
      <c r="B473" s="219"/>
      <c r="C473" s="220"/>
      <c r="D473" s="205" t="s">
        <v>140</v>
      </c>
      <c r="E473" s="221" t="s">
        <v>21</v>
      </c>
      <c r="F473" s="222" t="s">
        <v>451</v>
      </c>
      <c r="G473" s="220"/>
      <c r="H473" s="223">
        <v>3.15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140</v>
      </c>
      <c r="AU473" s="229" t="s">
        <v>80</v>
      </c>
      <c r="AV473" s="12" t="s">
        <v>80</v>
      </c>
      <c r="AW473" s="12" t="s">
        <v>34</v>
      </c>
      <c r="AX473" s="12" t="s">
        <v>70</v>
      </c>
      <c r="AY473" s="229" t="s">
        <v>128</v>
      </c>
    </row>
    <row r="474" spans="2:51" s="12" customFormat="1">
      <c r="B474" s="219"/>
      <c r="C474" s="220"/>
      <c r="D474" s="205" t="s">
        <v>140</v>
      </c>
      <c r="E474" s="221" t="s">
        <v>21</v>
      </c>
      <c r="F474" s="222" t="s">
        <v>448</v>
      </c>
      <c r="G474" s="220"/>
      <c r="H474" s="223">
        <v>5.5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140</v>
      </c>
      <c r="AU474" s="229" t="s">
        <v>80</v>
      </c>
      <c r="AV474" s="12" t="s">
        <v>80</v>
      </c>
      <c r="AW474" s="12" t="s">
        <v>34</v>
      </c>
      <c r="AX474" s="12" t="s">
        <v>70</v>
      </c>
      <c r="AY474" s="229" t="s">
        <v>128</v>
      </c>
    </row>
    <row r="475" spans="2:51" s="13" customFormat="1">
      <c r="B475" s="230"/>
      <c r="C475" s="231"/>
      <c r="D475" s="205" t="s">
        <v>140</v>
      </c>
      <c r="E475" s="232" t="s">
        <v>21</v>
      </c>
      <c r="F475" s="233" t="s">
        <v>159</v>
      </c>
      <c r="G475" s="231"/>
      <c r="H475" s="234">
        <v>32.445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140</v>
      </c>
      <c r="AU475" s="240" t="s">
        <v>80</v>
      </c>
      <c r="AV475" s="13" t="s">
        <v>160</v>
      </c>
      <c r="AW475" s="13" t="s">
        <v>34</v>
      </c>
      <c r="AX475" s="13" t="s">
        <v>70</v>
      </c>
      <c r="AY475" s="240" t="s">
        <v>128</v>
      </c>
    </row>
    <row r="476" spans="2:51" s="12" customFormat="1">
      <c r="B476" s="219"/>
      <c r="C476" s="220"/>
      <c r="D476" s="205" t="s">
        <v>140</v>
      </c>
      <c r="E476" s="221" t="s">
        <v>21</v>
      </c>
      <c r="F476" s="222" t="s">
        <v>21</v>
      </c>
      <c r="G476" s="220"/>
      <c r="H476" s="223">
        <v>0</v>
      </c>
      <c r="I476" s="224"/>
      <c r="J476" s="220"/>
      <c r="K476" s="220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140</v>
      </c>
      <c r="AU476" s="229" t="s">
        <v>80</v>
      </c>
      <c r="AV476" s="12" t="s">
        <v>80</v>
      </c>
      <c r="AW476" s="12" t="s">
        <v>34</v>
      </c>
      <c r="AX476" s="12" t="s">
        <v>70</v>
      </c>
      <c r="AY476" s="229" t="s">
        <v>128</v>
      </c>
    </row>
    <row r="477" spans="2:51" s="11" customFormat="1">
      <c r="B477" s="208"/>
      <c r="C477" s="209"/>
      <c r="D477" s="205" t="s">
        <v>140</v>
      </c>
      <c r="E477" s="210" t="s">
        <v>21</v>
      </c>
      <c r="F477" s="211" t="s">
        <v>272</v>
      </c>
      <c r="G477" s="209"/>
      <c r="H477" s="212" t="s">
        <v>21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140</v>
      </c>
      <c r="AU477" s="218" t="s">
        <v>80</v>
      </c>
      <c r="AV477" s="11" t="s">
        <v>78</v>
      </c>
      <c r="AW477" s="11" t="s">
        <v>34</v>
      </c>
      <c r="AX477" s="11" t="s">
        <v>70</v>
      </c>
      <c r="AY477" s="218" t="s">
        <v>128</v>
      </c>
    </row>
    <row r="478" spans="2:51" s="11" customFormat="1">
      <c r="B478" s="208"/>
      <c r="C478" s="209"/>
      <c r="D478" s="205" t="s">
        <v>140</v>
      </c>
      <c r="E478" s="210" t="s">
        <v>21</v>
      </c>
      <c r="F478" s="211" t="s">
        <v>438</v>
      </c>
      <c r="G478" s="209"/>
      <c r="H478" s="212" t="s">
        <v>21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140</v>
      </c>
      <c r="AU478" s="218" t="s">
        <v>80</v>
      </c>
      <c r="AV478" s="11" t="s">
        <v>78</v>
      </c>
      <c r="AW478" s="11" t="s">
        <v>34</v>
      </c>
      <c r="AX478" s="11" t="s">
        <v>70</v>
      </c>
      <c r="AY478" s="218" t="s">
        <v>128</v>
      </c>
    </row>
    <row r="479" spans="2:51" s="11" customFormat="1">
      <c r="B479" s="208"/>
      <c r="C479" s="209"/>
      <c r="D479" s="205" t="s">
        <v>140</v>
      </c>
      <c r="E479" s="210" t="s">
        <v>21</v>
      </c>
      <c r="F479" s="211" t="s">
        <v>339</v>
      </c>
      <c r="G479" s="209"/>
      <c r="H479" s="212" t="s">
        <v>21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140</v>
      </c>
      <c r="AU479" s="218" t="s">
        <v>80</v>
      </c>
      <c r="AV479" s="11" t="s">
        <v>78</v>
      </c>
      <c r="AW479" s="11" t="s">
        <v>34</v>
      </c>
      <c r="AX479" s="11" t="s">
        <v>70</v>
      </c>
      <c r="AY479" s="218" t="s">
        <v>128</v>
      </c>
    </row>
    <row r="480" spans="2:51" s="12" customFormat="1">
      <c r="B480" s="219"/>
      <c r="C480" s="220"/>
      <c r="D480" s="205" t="s">
        <v>140</v>
      </c>
      <c r="E480" s="221" t="s">
        <v>21</v>
      </c>
      <c r="F480" s="222" t="s">
        <v>452</v>
      </c>
      <c r="G480" s="220"/>
      <c r="H480" s="223">
        <v>10.548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140</v>
      </c>
      <c r="AU480" s="229" t="s">
        <v>80</v>
      </c>
      <c r="AV480" s="12" t="s">
        <v>80</v>
      </c>
      <c r="AW480" s="12" t="s">
        <v>34</v>
      </c>
      <c r="AX480" s="12" t="s">
        <v>70</v>
      </c>
      <c r="AY480" s="229" t="s">
        <v>128</v>
      </c>
    </row>
    <row r="481" spans="2:65" s="13" customFormat="1">
      <c r="B481" s="230"/>
      <c r="C481" s="231"/>
      <c r="D481" s="205" t="s">
        <v>140</v>
      </c>
      <c r="E481" s="232" t="s">
        <v>21</v>
      </c>
      <c r="F481" s="233" t="s">
        <v>159</v>
      </c>
      <c r="G481" s="231"/>
      <c r="H481" s="234">
        <v>10.548</v>
      </c>
      <c r="I481" s="235"/>
      <c r="J481" s="231"/>
      <c r="K481" s="231"/>
      <c r="L481" s="236"/>
      <c r="M481" s="237"/>
      <c r="N481" s="238"/>
      <c r="O481" s="238"/>
      <c r="P481" s="238"/>
      <c r="Q481" s="238"/>
      <c r="R481" s="238"/>
      <c r="S481" s="238"/>
      <c r="T481" s="239"/>
      <c r="AT481" s="240" t="s">
        <v>140</v>
      </c>
      <c r="AU481" s="240" t="s">
        <v>80</v>
      </c>
      <c r="AV481" s="13" t="s">
        <v>160</v>
      </c>
      <c r="AW481" s="13" t="s">
        <v>34</v>
      </c>
      <c r="AX481" s="13" t="s">
        <v>70</v>
      </c>
      <c r="AY481" s="240" t="s">
        <v>128</v>
      </c>
    </row>
    <row r="482" spans="2:65" s="14" customFormat="1">
      <c r="B482" s="241"/>
      <c r="C482" s="242"/>
      <c r="D482" s="243" t="s">
        <v>140</v>
      </c>
      <c r="E482" s="244" t="s">
        <v>21</v>
      </c>
      <c r="F482" s="245" t="s">
        <v>168</v>
      </c>
      <c r="G482" s="242"/>
      <c r="H482" s="246">
        <v>42.993000000000002</v>
      </c>
      <c r="I482" s="247"/>
      <c r="J482" s="242"/>
      <c r="K482" s="242"/>
      <c r="L482" s="248"/>
      <c r="M482" s="249"/>
      <c r="N482" s="250"/>
      <c r="O482" s="250"/>
      <c r="P482" s="250"/>
      <c r="Q482" s="250"/>
      <c r="R482" s="250"/>
      <c r="S482" s="250"/>
      <c r="T482" s="251"/>
      <c r="AT482" s="252" t="s">
        <v>140</v>
      </c>
      <c r="AU482" s="252" t="s">
        <v>80</v>
      </c>
      <c r="AV482" s="14" t="s">
        <v>136</v>
      </c>
      <c r="AW482" s="14" t="s">
        <v>34</v>
      </c>
      <c r="AX482" s="14" t="s">
        <v>78</v>
      </c>
      <c r="AY482" s="252" t="s">
        <v>128</v>
      </c>
    </row>
    <row r="483" spans="2:65" s="1" customFormat="1" ht="22.5" customHeight="1">
      <c r="B483" s="41"/>
      <c r="C483" s="193" t="s">
        <v>285</v>
      </c>
      <c r="D483" s="193" t="s">
        <v>131</v>
      </c>
      <c r="E483" s="194" t="s">
        <v>286</v>
      </c>
      <c r="F483" s="195" t="s">
        <v>287</v>
      </c>
      <c r="G483" s="196" t="s">
        <v>134</v>
      </c>
      <c r="H483" s="197">
        <v>42.993000000000002</v>
      </c>
      <c r="I483" s="198"/>
      <c r="J483" s="199">
        <f>ROUND(I483*H483,2)</f>
        <v>0</v>
      </c>
      <c r="K483" s="195" t="s">
        <v>135</v>
      </c>
      <c r="L483" s="61"/>
      <c r="M483" s="200" t="s">
        <v>21</v>
      </c>
      <c r="N483" s="201" t="s">
        <v>41</v>
      </c>
      <c r="O483" s="42"/>
      <c r="P483" s="202">
        <f>O483*H483</f>
        <v>0</v>
      </c>
      <c r="Q483" s="202">
        <v>1.2999999999999999E-4</v>
      </c>
      <c r="R483" s="202">
        <f>Q483*H483</f>
        <v>5.5890899999999997E-3</v>
      </c>
      <c r="S483" s="202">
        <v>0</v>
      </c>
      <c r="T483" s="203">
        <f>S483*H483</f>
        <v>0</v>
      </c>
      <c r="AR483" s="24" t="s">
        <v>227</v>
      </c>
      <c r="AT483" s="24" t="s">
        <v>131</v>
      </c>
      <c r="AU483" s="24" t="s">
        <v>80</v>
      </c>
      <c r="AY483" s="24" t="s">
        <v>128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24" t="s">
        <v>78</v>
      </c>
      <c r="BK483" s="204">
        <f>ROUND(I483*H483,2)</f>
        <v>0</v>
      </c>
      <c r="BL483" s="24" t="s">
        <v>227</v>
      </c>
      <c r="BM483" s="24" t="s">
        <v>455</v>
      </c>
    </row>
    <row r="484" spans="2:65" s="1" customFormat="1">
      <c r="B484" s="41"/>
      <c r="C484" s="63"/>
      <c r="D484" s="205" t="s">
        <v>138</v>
      </c>
      <c r="E484" s="63"/>
      <c r="F484" s="206" t="s">
        <v>289</v>
      </c>
      <c r="G484" s="63"/>
      <c r="H484" s="63"/>
      <c r="I484" s="163"/>
      <c r="J484" s="63"/>
      <c r="K484" s="63"/>
      <c r="L484" s="61"/>
      <c r="M484" s="207"/>
      <c r="N484" s="42"/>
      <c r="O484" s="42"/>
      <c r="P484" s="42"/>
      <c r="Q484" s="42"/>
      <c r="R484" s="42"/>
      <c r="S484" s="42"/>
      <c r="T484" s="78"/>
      <c r="AT484" s="24" t="s">
        <v>138</v>
      </c>
      <c r="AU484" s="24" t="s">
        <v>80</v>
      </c>
    </row>
    <row r="485" spans="2:65" s="11" customFormat="1">
      <c r="B485" s="208"/>
      <c r="C485" s="209"/>
      <c r="D485" s="205" t="s">
        <v>140</v>
      </c>
      <c r="E485" s="210" t="s">
        <v>21</v>
      </c>
      <c r="F485" s="211" t="s">
        <v>268</v>
      </c>
      <c r="G485" s="209"/>
      <c r="H485" s="212" t="s">
        <v>21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140</v>
      </c>
      <c r="AU485" s="218" t="s">
        <v>80</v>
      </c>
      <c r="AV485" s="11" t="s">
        <v>78</v>
      </c>
      <c r="AW485" s="11" t="s">
        <v>34</v>
      </c>
      <c r="AX485" s="11" t="s">
        <v>70</v>
      </c>
      <c r="AY485" s="218" t="s">
        <v>128</v>
      </c>
    </row>
    <row r="486" spans="2:65" s="11" customFormat="1">
      <c r="B486" s="208"/>
      <c r="C486" s="209"/>
      <c r="D486" s="205" t="s">
        <v>140</v>
      </c>
      <c r="E486" s="210" t="s">
        <v>21</v>
      </c>
      <c r="F486" s="211" t="s">
        <v>438</v>
      </c>
      <c r="G486" s="209"/>
      <c r="H486" s="212" t="s">
        <v>21</v>
      </c>
      <c r="I486" s="213"/>
      <c r="J486" s="209"/>
      <c r="K486" s="209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140</v>
      </c>
      <c r="AU486" s="218" t="s">
        <v>80</v>
      </c>
      <c r="AV486" s="11" t="s">
        <v>78</v>
      </c>
      <c r="AW486" s="11" t="s">
        <v>34</v>
      </c>
      <c r="AX486" s="11" t="s">
        <v>70</v>
      </c>
      <c r="AY486" s="218" t="s">
        <v>128</v>
      </c>
    </row>
    <row r="487" spans="2:65" s="11" customFormat="1">
      <c r="B487" s="208"/>
      <c r="C487" s="209"/>
      <c r="D487" s="205" t="s">
        <v>140</v>
      </c>
      <c r="E487" s="210" t="s">
        <v>21</v>
      </c>
      <c r="F487" s="211" t="s">
        <v>147</v>
      </c>
      <c r="G487" s="209"/>
      <c r="H487" s="212" t="s">
        <v>21</v>
      </c>
      <c r="I487" s="213"/>
      <c r="J487" s="209"/>
      <c r="K487" s="209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140</v>
      </c>
      <c r="AU487" s="218" t="s">
        <v>80</v>
      </c>
      <c r="AV487" s="11" t="s">
        <v>78</v>
      </c>
      <c r="AW487" s="11" t="s">
        <v>34</v>
      </c>
      <c r="AX487" s="11" t="s">
        <v>70</v>
      </c>
      <c r="AY487" s="218" t="s">
        <v>128</v>
      </c>
    </row>
    <row r="488" spans="2:65" s="11" customFormat="1">
      <c r="B488" s="208"/>
      <c r="C488" s="209"/>
      <c r="D488" s="205" t="s">
        <v>140</v>
      </c>
      <c r="E488" s="210" t="s">
        <v>21</v>
      </c>
      <c r="F488" s="211" t="s">
        <v>335</v>
      </c>
      <c r="G488" s="209"/>
      <c r="H488" s="212" t="s">
        <v>21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140</v>
      </c>
      <c r="AU488" s="218" t="s">
        <v>80</v>
      </c>
      <c r="AV488" s="11" t="s">
        <v>78</v>
      </c>
      <c r="AW488" s="11" t="s">
        <v>34</v>
      </c>
      <c r="AX488" s="11" t="s">
        <v>70</v>
      </c>
      <c r="AY488" s="218" t="s">
        <v>128</v>
      </c>
    </row>
    <row r="489" spans="2:65" s="12" customFormat="1">
      <c r="B489" s="219"/>
      <c r="C489" s="220"/>
      <c r="D489" s="205" t="s">
        <v>140</v>
      </c>
      <c r="E489" s="221" t="s">
        <v>21</v>
      </c>
      <c r="F489" s="222" t="s">
        <v>439</v>
      </c>
      <c r="G489" s="220"/>
      <c r="H489" s="223">
        <v>1.38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140</v>
      </c>
      <c r="AU489" s="229" t="s">
        <v>80</v>
      </c>
      <c r="AV489" s="12" t="s">
        <v>80</v>
      </c>
      <c r="AW489" s="12" t="s">
        <v>34</v>
      </c>
      <c r="AX489" s="12" t="s">
        <v>70</v>
      </c>
      <c r="AY489" s="229" t="s">
        <v>128</v>
      </c>
    </row>
    <row r="490" spans="2:65" s="12" customFormat="1">
      <c r="B490" s="219"/>
      <c r="C490" s="220"/>
      <c r="D490" s="205" t="s">
        <v>140</v>
      </c>
      <c r="E490" s="221" t="s">
        <v>21</v>
      </c>
      <c r="F490" s="222" t="s">
        <v>440</v>
      </c>
      <c r="G490" s="220"/>
      <c r="H490" s="223">
        <v>0.87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140</v>
      </c>
      <c r="AU490" s="229" t="s">
        <v>80</v>
      </c>
      <c r="AV490" s="12" t="s">
        <v>80</v>
      </c>
      <c r="AW490" s="12" t="s">
        <v>34</v>
      </c>
      <c r="AX490" s="12" t="s">
        <v>70</v>
      </c>
      <c r="AY490" s="229" t="s">
        <v>128</v>
      </c>
    </row>
    <row r="491" spans="2:65" s="12" customFormat="1">
      <c r="B491" s="219"/>
      <c r="C491" s="220"/>
      <c r="D491" s="205" t="s">
        <v>140</v>
      </c>
      <c r="E491" s="221" t="s">
        <v>21</v>
      </c>
      <c r="F491" s="222" t="s">
        <v>441</v>
      </c>
      <c r="G491" s="220"/>
      <c r="H491" s="223">
        <v>2.1749999999999998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140</v>
      </c>
      <c r="AU491" s="229" t="s">
        <v>80</v>
      </c>
      <c r="AV491" s="12" t="s">
        <v>80</v>
      </c>
      <c r="AW491" s="12" t="s">
        <v>34</v>
      </c>
      <c r="AX491" s="12" t="s">
        <v>70</v>
      </c>
      <c r="AY491" s="229" t="s">
        <v>128</v>
      </c>
    </row>
    <row r="492" spans="2:65" s="11" customFormat="1">
      <c r="B492" s="208"/>
      <c r="C492" s="209"/>
      <c r="D492" s="205" t="s">
        <v>140</v>
      </c>
      <c r="E492" s="210" t="s">
        <v>21</v>
      </c>
      <c r="F492" s="211" t="s">
        <v>337</v>
      </c>
      <c r="G492" s="209"/>
      <c r="H492" s="212" t="s">
        <v>21</v>
      </c>
      <c r="I492" s="213"/>
      <c r="J492" s="209"/>
      <c r="K492" s="209"/>
      <c r="L492" s="214"/>
      <c r="M492" s="215"/>
      <c r="N492" s="216"/>
      <c r="O492" s="216"/>
      <c r="P492" s="216"/>
      <c r="Q492" s="216"/>
      <c r="R492" s="216"/>
      <c r="S492" s="216"/>
      <c r="T492" s="217"/>
      <c r="AT492" s="218" t="s">
        <v>140</v>
      </c>
      <c r="AU492" s="218" t="s">
        <v>80</v>
      </c>
      <c r="AV492" s="11" t="s">
        <v>78</v>
      </c>
      <c r="AW492" s="11" t="s">
        <v>34</v>
      </c>
      <c r="AX492" s="11" t="s">
        <v>70</v>
      </c>
      <c r="AY492" s="218" t="s">
        <v>128</v>
      </c>
    </row>
    <row r="493" spans="2:65" s="12" customFormat="1">
      <c r="B493" s="219"/>
      <c r="C493" s="220"/>
      <c r="D493" s="205" t="s">
        <v>140</v>
      </c>
      <c r="E493" s="221" t="s">
        <v>21</v>
      </c>
      <c r="F493" s="222" t="s">
        <v>442</v>
      </c>
      <c r="G493" s="220"/>
      <c r="H493" s="223">
        <v>0.84</v>
      </c>
      <c r="I493" s="224"/>
      <c r="J493" s="220"/>
      <c r="K493" s="220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140</v>
      </c>
      <c r="AU493" s="229" t="s">
        <v>80</v>
      </c>
      <c r="AV493" s="12" t="s">
        <v>80</v>
      </c>
      <c r="AW493" s="12" t="s">
        <v>34</v>
      </c>
      <c r="AX493" s="12" t="s">
        <v>70</v>
      </c>
      <c r="AY493" s="229" t="s">
        <v>128</v>
      </c>
    </row>
    <row r="494" spans="2:65" s="12" customFormat="1">
      <c r="B494" s="219"/>
      <c r="C494" s="220"/>
      <c r="D494" s="205" t="s">
        <v>140</v>
      </c>
      <c r="E494" s="221" t="s">
        <v>21</v>
      </c>
      <c r="F494" s="222" t="s">
        <v>443</v>
      </c>
      <c r="G494" s="220"/>
      <c r="H494" s="223">
        <v>0.33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140</v>
      </c>
      <c r="AU494" s="229" t="s">
        <v>80</v>
      </c>
      <c r="AV494" s="12" t="s">
        <v>80</v>
      </c>
      <c r="AW494" s="12" t="s">
        <v>34</v>
      </c>
      <c r="AX494" s="12" t="s">
        <v>70</v>
      </c>
      <c r="AY494" s="229" t="s">
        <v>128</v>
      </c>
    </row>
    <row r="495" spans="2:65" s="12" customFormat="1">
      <c r="B495" s="219"/>
      <c r="C495" s="220"/>
      <c r="D495" s="205" t="s">
        <v>140</v>
      </c>
      <c r="E495" s="221" t="s">
        <v>21</v>
      </c>
      <c r="F495" s="222" t="s">
        <v>444</v>
      </c>
      <c r="G495" s="220"/>
      <c r="H495" s="223">
        <v>1.44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140</v>
      </c>
      <c r="AU495" s="229" t="s">
        <v>80</v>
      </c>
      <c r="AV495" s="12" t="s">
        <v>80</v>
      </c>
      <c r="AW495" s="12" t="s">
        <v>34</v>
      </c>
      <c r="AX495" s="12" t="s">
        <v>70</v>
      </c>
      <c r="AY495" s="229" t="s">
        <v>128</v>
      </c>
    </row>
    <row r="496" spans="2:65" s="11" customFormat="1">
      <c r="B496" s="208"/>
      <c r="C496" s="209"/>
      <c r="D496" s="205" t="s">
        <v>140</v>
      </c>
      <c r="E496" s="210" t="s">
        <v>21</v>
      </c>
      <c r="F496" s="211" t="s">
        <v>339</v>
      </c>
      <c r="G496" s="209"/>
      <c r="H496" s="212" t="s">
        <v>21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140</v>
      </c>
      <c r="AU496" s="218" t="s">
        <v>80</v>
      </c>
      <c r="AV496" s="11" t="s">
        <v>78</v>
      </c>
      <c r="AW496" s="11" t="s">
        <v>34</v>
      </c>
      <c r="AX496" s="11" t="s">
        <v>70</v>
      </c>
      <c r="AY496" s="218" t="s">
        <v>128</v>
      </c>
    </row>
    <row r="497" spans="2:51" s="12" customFormat="1">
      <c r="B497" s="219"/>
      <c r="C497" s="220"/>
      <c r="D497" s="205" t="s">
        <v>140</v>
      </c>
      <c r="E497" s="221" t="s">
        <v>21</v>
      </c>
      <c r="F497" s="222" t="s">
        <v>445</v>
      </c>
      <c r="G497" s="220"/>
      <c r="H497" s="223">
        <v>0.72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140</v>
      </c>
      <c r="AU497" s="229" t="s">
        <v>80</v>
      </c>
      <c r="AV497" s="12" t="s">
        <v>80</v>
      </c>
      <c r="AW497" s="12" t="s">
        <v>34</v>
      </c>
      <c r="AX497" s="12" t="s">
        <v>70</v>
      </c>
      <c r="AY497" s="229" t="s">
        <v>128</v>
      </c>
    </row>
    <row r="498" spans="2:51" s="12" customFormat="1">
      <c r="B498" s="219"/>
      <c r="C498" s="220"/>
      <c r="D498" s="205" t="s">
        <v>140</v>
      </c>
      <c r="E498" s="221" t="s">
        <v>21</v>
      </c>
      <c r="F498" s="222" t="s">
        <v>445</v>
      </c>
      <c r="G498" s="220"/>
      <c r="H498" s="223">
        <v>0.72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140</v>
      </c>
      <c r="AU498" s="229" t="s">
        <v>80</v>
      </c>
      <c r="AV498" s="12" t="s">
        <v>80</v>
      </c>
      <c r="AW498" s="12" t="s">
        <v>34</v>
      </c>
      <c r="AX498" s="12" t="s">
        <v>70</v>
      </c>
      <c r="AY498" s="229" t="s">
        <v>128</v>
      </c>
    </row>
    <row r="499" spans="2:51" s="11" customFormat="1">
      <c r="B499" s="208"/>
      <c r="C499" s="209"/>
      <c r="D499" s="205" t="s">
        <v>140</v>
      </c>
      <c r="E499" s="210" t="s">
        <v>21</v>
      </c>
      <c r="F499" s="211" t="s">
        <v>341</v>
      </c>
      <c r="G499" s="209"/>
      <c r="H499" s="212" t="s">
        <v>21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140</v>
      </c>
      <c r="AU499" s="218" t="s">
        <v>80</v>
      </c>
      <c r="AV499" s="11" t="s">
        <v>78</v>
      </c>
      <c r="AW499" s="11" t="s">
        <v>34</v>
      </c>
      <c r="AX499" s="11" t="s">
        <v>70</v>
      </c>
      <c r="AY499" s="218" t="s">
        <v>128</v>
      </c>
    </row>
    <row r="500" spans="2:51" s="11" customFormat="1">
      <c r="B500" s="208"/>
      <c r="C500" s="209"/>
      <c r="D500" s="205" t="s">
        <v>140</v>
      </c>
      <c r="E500" s="210" t="s">
        <v>21</v>
      </c>
      <c r="F500" s="211" t="s">
        <v>339</v>
      </c>
      <c r="G500" s="209"/>
      <c r="H500" s="212" t="s">
        <v>21</v>
      </c>
      <c r="I500" s="213"/>
      <c r="J500" s="209"/>
      <c r="K500" s="209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140</v>
      </c>
      <c r="AU500" s="218" t="s">
        <v>80</v>
      </c>
      <c r="AV500" s="11" t="s">
        <v>78</v>
      </c>
      <c r="AW500" s="11" t="s">
        <v>34</v>
      </c>
      <c r="AX500" s="11" t="s">
        <v>70</v>
      </c>
      <c r="AY500" s="218" t="s">
        <v>128</v>
      </c>
    </row>
    <row r="501" spans="2:51" s="12" customFormat="1">
      <c r="B501" s="219"/>
      <c r="C501" s="220"/>
      <c r="D501" s="205" t="s">
        <v>140</v>
      </c>
      <c r="E501" s="221" t="s">
        <v>21</v>
      </c>
      <c r="F501" s="222" t="s">
        <v>444</v>
      </c>
      <c r="G501" s="220"/>
      <c r="H501" s="223">
        <v>1.44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140</v>
      </c>
      <c r="AU501" s="229" t="s">
        <v>80</v>
      </c>
      <c r="AV501" s="12" t="s">
        <v>80</v>
      </c>
      <c r="AW501" s="12" t="s">
        <v>34</v>
      </c>
      <c r="AX501" s="12" t="s">
        <v>70</v>
      </c>
      <c r="AY501" s="229" t="s">
        <v>128</v>
      </c>
    </row>
    <row r="502" spans="2:51" s="12" customFormat="1">
      <c r="B502" s="219"/>
      <c r="C502" s="220"/>
      <c r="D502" s="205" t="s">
        <v>140</v>
      </c>
      <c r="E502" s="221" t="s">
        <v>21</v>
      </c>
      <c r="F502" s="222" t="s">
        <v>446</v>
      </c>
      <c r="G502" s="220"/>
      <c r="H502" s="223">
        <v>0.36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140</v>
      </c>
      <c r="AU502" s="229" t="s">
        <v>80</v>
      </c>
      <c r="AV502" s="12" t="s">
        <v>80</v>
      </c>
      <c r="AW502" s="12" t="s">
        <v>34</v>
      </c>
      <c r="AX502" s="12" t="s">
        <v>70</v>
      </c>
      <c r="AY502" s="229" t="s">
        <v>128</v>
      </c>
    </row>
    <row r="503" spans="2:51" s="12" customFormat="1">
      <c r="B503" s="219"/>
      <c r="C503" s="220"/>
      <c r="D503" s="205" t="s">
        <v>140</v>
      </c>
      <c r="E503" s="221" t="s">
        <v>21</v>
      </c>
      <c r="F503" s="222" t="s">
        <v>447</v>
      </c>
      <c r="G503" s="220"/>
      <c r="H503" s="223">
        <v>2.52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140</v>
      </c>
      <c r="AU503" s="229" t="s">
        <v>80</v>
      </c>
      <c r="AV503" s="12" t="s">
        <v>80</v>
      </c>
      <c r="AW503" s="12" t="s">
        <v>34</v>
      </c>
      <c r="AX503" s="12" t="s">
        <v>70</v>
      </c>
      <c r="AY503" s="229" t="s">
        <v>128</v>
      </c>
    </row>
    <row r="504" spans="2:51" s="11" customFormat="1">
      <c r="B504" s="208"/>
      <c r="C504" s="209"/>
      <c r="D504" s="205" t="s">
        <v>140</v>
      </c>
      <c r="E504" s="210" t="s">
        <v>21</v>
      </c>
      <c r="F504" s="211" t="s">
        <v>343</v>
      </c>
      <c r="G504" s="209"/>
      <c r="H504" s="212" t="s">
        <v>21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140</v>
      </c>
      <c r="AU504" s="218" t="s">
        <v>80</v>
      </c>
      <c r="AV504" s="11" t="s">
        <v>78</v>
      </c>
      <c r="AW504" s="11" t="s">
        <v>34</v>
      </c>
      <c r="AX504" s="11" t="s">
        <v>70</v>
      </c>
      <c r="AY504" s="218" t="s">
        <v>128</v>
      </c>
    </row>
    <row r="505" spans="2:51" s="11" customFormat="1">
      <c r="B505" s="208"/>
      <c r="C505" s="209"/>
      <c r="D505" s="205" t="s">
        <v>140</v>
      </c>
      <c r="E505" s="210" t="s">
        <v>21</v>
      </c>
      <c r="F505" s="211" t="s">
        <v>335</v>
      </c>
      <c r="G505" s="209"/>
      <c r="H505" s="212" t="s">
        <v>21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140</v>
      </c>
      <c r="AU505" s="218" t="s">
        <v>80</v>
      </c>
      <c r="AV505" s="11" t="s">
        <v>78</v>
      </c>
      <c r="AW505" s="11" t="s">
        <v>34</v>
      </c>
      <c r="AX505" s="11" t="s">
        <v>70</v>
      </c>
      <c r="AY505" s="218" t="s">
        <v>128</v>
      </c>
    </row>
    <row r="506" spans="2:51" s="12" customFormat="1">
      <c r="B506" s="219"/>
      <c r="C506" s="220"/>
      <c r="D506" s="205" t="s">
        <v>140</v>
      </c>
      <c r="E506" s="221" t="s">
        <v>21</v>
      </c>
      <c r="F506" s="222" t="s">
        <v>448</v>
      </c>
      <c r="G506" s="220"/>
      <c r="H506" s="223">
        <v>5.5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140</v>
      </c>
      <c r="AU506" s="229" t="s">
        <v>80</v>
      </c>
      <c r="AV506" s="12" t="s">
        <v>80</v>
      </c>
      <c r="AW506" s="12" t="s">
        <v>34</v>
      </c>
      <c r="AX506" s="12" t="s">
        <v>70</v>
      </c>
      <c r="AY506" s="229" t="s">
        <v>128</v>
      </c>
    </row>
    <row r="507" spans="2:51" s="12" customFormat="1">
      <c r="B507" s="219"/>
      <c r="C507" s="220"/>
      <c r="D507" s="205" t="s">
        <v>140</v>
      </c>
      <c r="E507" s="221" t="s">
        <v>21</v>
      </c>
      <c r="F507" s="222" t="s">
        <v>449</v>
      </c>
      <c r="G507" s="220"/>
      <c r="H507" s="223">
        <v>2.2000000000000002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140</v>
      </c>
      <c r="AU507" s="229" t="s">
        <v>80</v>
      </c>
      <c r="AV507" s="12" t="s">
        <v>80</v>
      </c>
      <c r="AW507" s="12" t="s">
        <v>34</v>
      </c>
      <c r="AX507" s="12" t="s">
        <v>70</v>
      </c>
      <c r="AY507" s="229" t="s">
        <v>128</v>
      </c>
    </row>
    <row r="508" spans="2:51" s="12" customFormat="1">
      <c r="B508" s="219"/>
      <c r="C508" s="220"/>
      <c r="D508" s="205" t="s">
        <v>140</v>
      </c>
      <c r="E508" s="221" t="s">
        <v>21</v>
      </c>
      <c r="F508" s="222" t="s">
        <v>450</v>
      </c>
      <c r="G508" s="220"/>
      <c r="H508" s="223">
        <v>3.3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140</v>
      </c>
      <c r="AU508" s="229" t="s">
        <v>80</v>
      </c>
      <c r="AV508" s="12" t="s">
        <v>80</v>
      </c>
      <c r="AW508" s="12" t="s">
        <v>34</v>
      </c>
      <c r="AX508" s="12" t="s">
        <v>70</v>
      </c>
      <c r="AY508" s="229" t="s">
        <v>128</v>
      </c>
    </row>
    <row r="509" spans="2:51" s="11" customFormat="1">
      <c r="B509" s="208"/>
      <c r="C509" s="209"/>
      <c r="D509" s="205" t="s">
        <v>140</v>
      </c>
      <c r="E509" s="210" t="s">
        <v>21</v>
      </c>
      <c r="F509" s="211" t="s">
        <v>337</v>
      </c>
      <c r="G509" s="209"/>
      <c r="H509" s="212" t="s">
        <v>21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140</v>
      </c>
      <c r="AU509" s="218" t="s">
        <v>80</v>
      </c>
      <c r="AV509" s="11" t="s">
        <v>78</v>
      </c>
      <c r="AW509" s="11" t="s">
        <v>34</v>
      </c>
      <c r="AX509" s="11" t="s">
        <v>70</v>
      </c>
      <c r="AY509" s="218" t="s">
        <v>128</v>
      </c>
    </row>
    <row r="510" spans="2:51" s="12" customFormat="1">
      <c r="B510" s="219"/>
      <c r="C510" s="220"/>
      <c r="D510" s="205" t="s">
        <v>140</v>
      </c>
      <c r="E510" s="221" t="s">
        <v>21</v>
      </c>
      <c r="F510" s="222" t="s">
        <v>451</v>
      </c>
      <c r="G510" s="220"/>
      <c r="H510" s="223">
        <v>3.15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140</v>
      </c>
      <c r="AU510" s="229" t="s">
        <v>80</v>
      </c>
      <c r="AV510" s="12" t="s">
        <v>80</v>
      </c>
      <c r="AW510" s="12" t="s">
        <v>34</v>
      </c>
      <c r="AX510" s="12" t="s">
        <v>70</v>
      </c>
      <c r="AY510" s="229" t="s">
        <v>128</v>
      </c>
    </row>
    <row r="511" spans="2:51" s="12" customFormat="1">
      <c r="B511" s="219"/>
      <c r="C511" s="220"/>
      <c r="D511" s="205" t="s">
        <v>140</v>
      </c>
      <c r="E511" s="221" t="s">
        <v>21</v>
      </c>
      <c r="F511" s="222" t="s">
        <v>448</v>
      </c>
      <c r="G511" s="220"/>
      <c r="H511" s="223">
        <v>5.5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140</v>
      </c>
      <c r="AU511" s="229" t="s">
        <v>80</v>
      </c>
      <c r="AV511" s="12" t="s">
        <v>80</v>
      </c>
      <c r="AW511" s="12" t="s">
        <v>34</v>
      </c>
      <c r="AX511" s="12" t="s">
        <v>70</v>
      </c>
      <c r="AY511" s="229" t="s">
        <v>128</v>
      </c>
    </row>
    <row r="512" spans="2:51" s="13" customFormat="1">
      <c r="B512" s="230"/>
      <c r="C512" s="231"/>
      <c r="D512" s="205" t="s">
        <v>140</v>
      </c>
      <c r="E512" s="232" t="s">
        <v>21</v>
      </c>
      <c r="F512" s="233" t="s">
        <v>159</v>
      </c>
      <c r="G512" s="231"/>
      <c r="H512" s="234">
        <v>32.445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AT512" s="240" t="s">
        <v>140</v>
      </c>
      <c r="AU512" s="240" t="s">
        <v>80</v>
      </c>
      <c r="AV512" s="13" t="s">
        <v>160</v>
      </c>
      <c r="AW512" s="13" t="s">
        <v>34</v>
      </c>
      <c r="AX512" s="13" t="s">
        <v>70</v>
      </c>
      <c r="AY512" s="240" t="s">
        <v>128</v>
      </c>
    </row>
    <row r="513" spans="2:65" s="12" customFormat="1">
      <c r="B513" s="219"/>
      <c r="C513" s="220"/>
      <c r="D513" s="205" t="s">
        <v>140</v>
      </c>
      <c r="E513" s="221" t="s">
        <v>21</v>
      </c>
      <c r="F513" s="222" t="s">
        <v>21</v>
      </c>
      <c r="G513" s="220"/>
      <c r="H513" s="223">
        <v>0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140</v>
      </c>
      <c r="AU513" s="229" t="s">
        <v>80</v>
      </c>
      <c r="AV513" s="12" t="s">
        <v>80</v>
      </c>
      <c r="AW513" s="12" t="s">
        <v>34</v>
      </c>
      <c r="AX513" s="12" t="s">
        <v>70</v>
      </c>
      <c r="AY513" s="229" t="s">
        <v>128</v>
      </c>
    </row>
    <row r="514" spans="2:65" s="11" customFormat="1">
      <c r="B514" s="208"/>
      <c r="C514" s="209"/>
      <c r="D514" s="205" t="s">
        <v>140</v>
      </c>
      <c r="E514" s="210" t="s">
        <v>21</v>
      </c>
      <c r="F514" s="211" t="s">
        <v>272</v>
      </c>
      <c r="G514" s="209"/>
      <c r="H514" s="212" t="s">
        <v>21</v>
      </c>
      <c r="I514" s="213"/>
      <c r="J514" s="209"/>
      <c r="K514" s="209"/>
      <c r="L514" s="214"/>
      <c r="M514" s="215"/>
      <c r="N514" s="216"/>
      <c r="O514" s="216"/>
      <c r="P514" s="216"/>
      <c r="Q514" s="216"/>
      <c r="R514" s="216"/>
      <c r="S514" s="216"/>
      <c r="T514" s="217"/>
      <c r="AT514" s="218" t="s">
        <v>140</v>
      </c>
      <c r="AU514" s="218" t="s">
        <v>80</v>
      </c>
      <c r="AV514" s="11" t="s">
        <v>78</v>
      </c>
      <c r="AW514" s="11" t="s">
        <v>34</v>
      </c>
      <c r="AX514" s="11" t="s">
        <v>70</v>
      </c>
      <c r="AY514" s="218" t="s">
        <v>128</v>
      </c>
    </row>
    <row r="515" spans="2:65" s="11" customFormat="1">
      <c r="B515" s="208"/>
      <c r="C515" s="209"/>
      <c r="D515" s="205" t="s">
        <v>140</v>
      </c>
      <c r="E515" s="210" t="s">
        <v>21</v>
      </c>
      <c r="F515" s="211" t="s">
        <v>438</v>
      </c>
      <c r="G515" s="209"/>
      <c r="H515" s="212" t="s">
        <v>21</v>
      </c>
      <c r="I515" s="213"/>
      <c r="J515" s="209"/>
      <c r="K515" s="209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140</v>
      </c>
      <c r="AU515" s="218" t="s">
        <v>80</v>
      </c>
      <c r="AV515" s="11" t="s">
        <v>78</v>
      </c>
      <c r="AW515" s="11" t="s">
        <v>34</v>
      </c>
      <c r="AX515" s="11" t="s">
        <v>70</v>
      </c>
      <c r="AY515" s="218" t="s">
        <v>128</v>
      </c>
    </row>
    <row r="516" spans="2:65" s="11" customFormat="1">
      <c r="B516" s="208"/>
      <c r="C516" s="209"/>
      <c r="D516" s="205" t="s">
        <v>140</v>
      </c>
      <c r="E516" s="210" t="s">
        <v>21</v>
      </c>
      <c r="F516" s="211" t="s">
        <v>339</v>
      </c>
      <c r="G516" s="209"/>
      <c r="H516" s="212" t="s">
        <v>21</v>
      </c>
      <c r="I516" s="213"/>
      <c r="J516" s="209"/>
      <c r="K516" s="209"/>
      <c r="L516" s="214"/>
      <c r="M516" s="215"/>
      <c r="N516" s="216"/>
      <c r="O516" s="216"/>
      <c r="P516" s="216"/>
      <c r="Q516" s="216"/>
      <c r="R516" s="216"/>
      <c r="S516" s="216"/>
      <c r="T516" s="217"/>
      <c r="AT516" s="218" t="s">
        <v>140</v>
      </c>
      <c r="AU516" s="218" t="s">
        <v>80</v>
      </c>
      <c r="AV516" s="11" t="s">
        <v>78</v>
      </c>
      <c r="AW516" s="11" t="s">
        <v>34</v>
      </c>
      <c r="AX516" s="11" t="s">
        <v>70</v>
      </c>
      <c r="AY516" s="218" t="s">
        <v>128</v>
      </c>
    </row>
    <row r="517" spans="2:65" s="12" customFormat="1">
      <c r="B517" s="219"/>
      <c r="C517" s="220"/>
      <c r="D517" s="205" t="s">
        <v>140</v>
      </c>
      <c r="E517" s="221" t="s">
        <v>21</v>
      </c>
      <c r="F517" s="222" t="s">
        <v>452</v>
      </c>
      <c r="G517" s="220"/>
      <c r="H517" s="223">
        <v>10.548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140</v>
      </c>
      <c r="AU517" s="229" t="s">
        <v>80</v>
      </c>
      <c r="AV517" s="12" t="s">
        <v>80</v>
      </c>
      <c r="AW517" s="12" t="s">
        <v>34</v>
      </c>
      <c r="AX517" s="12" t="s">
        <v>70</v>
      </c>
      <c r="AY517" s="229" t="s">
        <v>128</v>
      </c>
    </row>
    <row r="518" spans="2:65" s="13" customFormat="1">
      <c r="B518" s="230"/>
      <c r="C518" s="231"/>
      <c r="D518" s="205" t="s">
        <v>140</v>
      </c>
      <c r="E518" s="232" t="s">
        <v>21</v>
      </c>
      <c r="F518" s="233" t="s">
        <v>159</v>
      </c>
      <c r="G518" s="231"/>
      <c r="H518" s="234">
        <v>10.548</v>
      </c>
      <c r="I518" s="235"/>
      <c r="J518" s="231"/>
      <c r="K518" s="231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140</v>
      </c>
      <c r="AU518" s="240" t="s">
        <v>80</v>
      </c>
      <c r="AV518" s="13" t="s">
        <v>160</v>
      </c>
      <c r="AW518" s="13" t="s">
        <v>34</v>
      </c>
      <c r="AX518" s="13" t="s">
        <v>70</v>
      </c>
      <c r="AY518" s="240" t="s">
        <v>128</v>
      </c>
    </row>
    <row r="519" spans="2:65" s="14" customFormat="1">
      <c r="B519" s="241"/>
      <c r="C519" s="242"/>
      <c r="D519" s="243" t="s">
        <v>140</v>
      </c>
      <c r="E519" s="244" t="s">
        <v>21</v>
      </c>
      <c r="F519" s="245" t="s">
        <v>168</v>
      </c>
      <c r="G519" s="242"/>
      <c r="H519" s="246">
        <v>42.993000000000002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140</v>
      </c>
      <c r="AU519" s="252" t="s">
        <v>80</v>
      </c>
      <c r="AV519" s="14" t="s">
        <v>136</v>
      </c>
      <c r="AW519" s="14" t="s">
        <v>34</v>
      </c>
      <c r="AX519" s="14" t="s">
        <v>78</v>
      </c>
      <c r="AY519" s="252" t="s">
        <v>128</v>
      </c>
    </row>
    <row r="520" spans="2:65" s="1" customFormat="1" ht="22.5" customHeight="1">
      <c r="B520" s="41"/>
      <c r="C520" s="193" t="s">
        <v>290</v>
      </c>
      <c r="D520" s="193" t="s">
        <v>131</v>
      </c>
      <c r="E520" s="194" t="s">
        <v>291</v>
      </c>
      <c r="F520" s="195" t="s">
        <v>292</v>
      </c>
      <c r="G520" s="196" t="s">
        <v>134</v>
      </c>
      <c r="H520" s="197">
        <v>42.993000000000002</v>
      </c>
      <c r="I520" s="198"/>
      <c r="J520" s="199">
        <f>ROUND(I520*H520,2)</f>
        <v>0</v>
      </c>
      <c r="K520" s="195" t="s">
        <v>135</v>
      </c>
      <c r="L520" s="61"/>
      <c r="M520" s="200" t="s">
        <v>21</v>
      </c>
      <c r="N520" s="201" t="s">
        <v>41</v>
      </c>
      <c r="O520" s="42"/>
      <c r="P520" s="202">
        <f>O520*H520</f>
        <v>0</v>
      </c>
      <c r="Q520" s="202">
        <v>1.2999999999999999E-4</v>
      </c>
      <c r="R520" s="202">
        <f>Q520*H520</f>
        <v>5.5890899999999997E-3</v>
      </c>
      <c r="S520" s="202">
        <v>0</v>
      </c>
      <c r="T520" s="203">
        <f>S520*H520</f>
        <v>0</v>
      </c>
      <c r="AR520" s="24" t="s">
        <v>227</v>
      </c>
      <c r="AT520" s="24" t="s">
        <v>131</v>
      </c>
      <c r="AU520" s="24" t="s">
        <v>80</v>
      </c>
      <c r="AY520" s="24" t="s">
        <v>128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78</v>
      </c>
      <c r="BK520" s="204">
        <f>ROUND(I520*H520,2)</f>
        <v>0</v>
      </c>
      <c r="BL520" s="24" t="s">
        <v>227</v>
      </c>
      <c r="BM520" s="24" t="s">
        <v>456</v>
      </c>
    </row>
    <row r="521" spans="2:65" s="1" customFormat="1">
      <c r="B521" s="41"/>
      <c r="C521" s="63"/>
      <c r="D521" s="205" t="s">
        <v>138</v>
      </c>
      <c r="E521" s="63"/>
      <c r="F521" s="206" t="s">
        <v>294</v>
      </c>
      <c r="G521" s="63"/>
      <c r="H521" s="63"/>
      <c r="I521" s="163"/>
      <c r="J521" s="63"/>
      <c r="K521" s="63"/>
      <c r="L521" s="61"/>
      <c r="M521" s="207"/>
      <c r="N521" s="42"/>
      <c r="O521" s="42"/>
      <c r="P521" s="42"/>
      <c r="Q521" s="42"/>
      <c r="R521" s="42"/>
      <c r="S521" s="42"/>
      <c r="T521" s="78"/>
      <c r="AT521" s="24" t="s">
        <v>138</v>
      </c>
      <c r="AU521" s="24" t="s">
        <v>80</v>
      </c>
    </row>
    <row r="522" spans="2:65" s="11" customFormat="1">
      <c r="B522" s="208"/>
      <c r="C522" s="209"/>
      <c r="D522" s="205" t="s">
        <v>140</v>
      </c>
      <c r="E522" s="210" t="s">
        <v>21</v>
      </c>
      <c r="F522" s="211" t="s">
        <v>268</v>
      </c>
      <c r="G522" s="209"/>
      <c r="H522" s="212" t="s">
        <v>21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140</v>
      </c>
      <c r="AU522" s="218" t="s">
        <v>80</v>
      </c>
      <c r="AV522" s="11" t="s">
        <v>78</v>
      </c>
      <c r="AW522" s="11" t="s">
        <v>34</v>
      </c>
      <c r="AX522" s="11" t="s">
        <v>70</v>
      </c>
      <c r="AY522" s="218" t="s">
        <v>128</v>
      </c>
    </row>
    <row r="523" spans="2:65" s="11" customFormat="1">
      <c r="B523" s="208"/>
      <c r="C523" s="209"/>
      <c r="D523" s="205" t="s">
        <v>140</v>
      </c>
      <c r="E523" s="210" t="s">
        <v>21</v>
      </c>
      <c r="F523" s="211" t="s">
        <v>438</v>
      </c>
      <c r="G523" s="209"/>
      <c r="H523" s="212" t="s">
        <v>21</v>
      </c>
      <c r="I523" s="213"/>
      <c r="J523" s="209"/>
      <c r="K523" s="209"/>
      <c r="L523" s="214"/>
      <c r="M523" s="215"/>
      <c r="N523" s="216"/>
      <c r="O523" s="216"/>
      <c r="P523" s="216"/>
      <c r="Q523" s="216"/>
      <c r="R523" s="216"/>
      <c r="S523" s="216"/>
      <c r="T523" s="217"/>
      <c r="AT523" s="218" t="s">
        <v>140</v>
      </c>
      <c r="AU523" s="218" t="s">
        <v>80</v>
      </c>
      <c r="AV523" s="11" t="s">
        <v>78</v>
      </c>
      <c r="AW523" s="11" t="s">
        <v>34</v>
      </c>
      <c r="AX523" s="11" t="s">
        <v>70</v>
      </c>
      <c r="AY523" s="218" t="s">
        <v>128</v>
      </c>
    </row>
    <row r="524" spans="2:65" s="11" customFormat="1">
      <c r="B524" s="208"/>
      <c r="C524" s="209"/>
      <c r="D524" s="205" t="s">
        <v>140</v>
      </c>
      <c r="E524" s="210" t="s">
        <v>21</v>
      </c>
      <c r="F524" s="211" t="s">
        <v>147</v>
      </c>
      <c r="G524" s="209"/>
      <c r="H524" s="212" t="s">
        <v>21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140</v>
      </c>
      <c r="AU524" s="218" t="s">
        <v>80</v>
      </c>
      <c r="AV524" s="11" t="s">
        <v>78</v>
      </c>
      <c r="AW524" s="11" t="s">
        <v>34</v>
      </c>
      <c r="AX524" s="11" t="s">
        <v>70</v>
      </c>
      <c r="AY524" s="218" t="s">
        <v>128</v>
      </c>
    </row>
    <row r="525" spans="2:65" s="11" customFormat="1">
      <c r="B525" s="208"/>
      <c r="C525" s="209"/>
      <c r="D525" s="205" t="s">
        <v>140</v>
      </c>
      <c r="E525" s="210" t="s">
        <v>21</v>
      </c>
      <c r="F525" s="211" t="s">
        <v>335</v>
      </c>
      <c r="G525" s="209"/>
      <c r="H525" s="212" t="s">
        <v>21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140</v>
      </c>
      <c r="AU525" s="218" t="s">
        <v>80</v>
      </c>
      <c r="AV525" s="11" t="s">
        <v>78</v>
      </c>
      <c r="AW525" s="11" t="s">
        <v>34</v>
      </c>
      <c r="AX525" s="11" t="s">
        <v>70</v>
      </c>
      <c r="AY525" s="218" t="s">
        <v>128</v>
      </c>
    </row>
    <row r="526" spans="2:65" s="12" customFormat="1">
      <c r="B526" s="219"/>
      <c r="C526" s="220"/>
      <c r="D526" s="205" t="s">
        <v>140</v>
      </c>
      <c r="E526" s="221" t="s">
        <v>21</v>
      </c>
      <c r="F526" s="222" t="s">
        <v>439</v>
      </c>
      <c r="G526" s="220"/>
      <c r="H526" s="223">
        <v>1.38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140</v>
      </c>
      <c r="AU526" s="229" t="s">
        <v>80</v>
      </c>
      <c r="AV526" s="12" t="s">
        <v>80</v>
      </c>
      <c r="AW526" s="12" t="s">
        <v>34</v>
      </c>
      <c r="AX526" s="12" t="s">
        <v>70</v>
      </c>
      <c r="AY526" s="229" t="s">
        <v>128</v>
      </c>
    </row>
    <row r="527" spans="2:65" s="12" customFormat="1">
      <c r="B527" s="219"/>
      <c r="C527" s="220"/>
      <c r="D527" s="205" t="s">
        <v>140</v>
      </c>
      <c r="E527" s="221" t="s">
        <v>21</v>
      </c>
      <c r="F527" s="222" t="s">
        <v>440</v>
      </c>
      <c r="G527" s="220"/>
      <c r="H527" s="223">
        <v>0.87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140</v>
      </c>
      <c r="AU527" s="229" t="s">
        <v>80</v>
      </c>
      <c r="AV527" s="12" t="s">
        <v>80</v>
      </c>
      <c r="AW527" s="12" t="s">
        <v>34</v>
      </c>
      <c r="AX527" s="12" t="s">
        <v>70</v>
      </c>
      <c r="AY527" s="229" t="s">
        <v>128</v>
      </c>
    </row>
    <row r="528" spans="2:65" s="12" customFormat="1">
      <c r="B528" s="219"/>
      <c r="C528" s="220"/>
      <c r="D528" s="205" t="s">
        <v>140</v>
      </c>
      <c r="E528" s="221" t="s">
        <v>21</v>
      </c>
      <c r="F528" s="222" t="s">
        <v>441</v>
      </c>
      <c r="G528" s="220"/>
      <c r="H528" s="223">
        <v>2.1749999999999998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140</v>
      </c>
      <c r="AU528" s="229" t="s">
        <v>80</v>
      </c>
      <c r="AV528" s="12" t="s">
        <v>80</v>
      </c>
      <c r="AW528" s="12" t="s">
        <v>34</v>
      </c>
      <c r="AX528" s="12" t="s">
        <v>70</v>
      </c>
      <c r="AY528" s="229" t="s">
        <v>128</v>
      </c>
    </row>
    <row r="529" spans="2:51" s="11" customFormat="1">
      <c r="B529" s="208"/>
      <c r="C529" s="209"/>
      <c r="D529" s="205" t="s">
        <v>140</v>
      </c>
      <c r="E529" s="210" t="s">
        <v>21</v>
      </c>
      <c r="F529" s="211" t="s">
        <v>337</v>
      </c>
      <c r="G529" s="209"/>
      <c r="H529" s="212" t="s">
        <v>21</v>
      </c>
      <c r="I529" s="213"/>
      <c r="J529" s="209"/>
      <c r="K529" s="209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140</v>
      </c>
      <c r="AU529" s="218" t="s">
        <v>80</v>
      </c>
      <c r="AV529" s="11" t="s">
        <v>78</v>
      </c>
      <c r="AW529" s="11" t="s">
        <v>34</v>
      </c>
      <c r="AX529" s="11" t="s">
        <v>70</v>
      </c>
      <c r="AY529" s="218" t="s">
        <v>128</v>
      </c>
    </row>
    <row r="530" spans="2:51" s="12" customFormat="1">
      <c r="B530" s="219"/>
      <c r="C530" s="220"/>
      <c r="D530" s="205" t="s">
        <v>140</v>
      </c>
      <c r="E530" s="221" t="s">
        <v>21</v>
      </c>
      <c r="F530" s="222" t="s">
        <v>442</v>
      </c>
      <c r="G530" s="220"/>
      <c r="H530" s="223">
        <v>0.84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140</v>
      </c>
      <c r="AU530" s="229" t="s">
        <v>80</v>
      </c>
      <c r="AV530" s="12" t="s">
        <v>80</v>
      </c>
      <c r="AW530" s="12" t="s">
        <v>34</v>
      </c>
      <c r="AX530" s="12" t="s">
        <v>70</v>
      </c>
      <c r="AY530" s="229" t="s">
        <v>128</v>
      </c>
    </row>
    <row r="531" spans="2:51" s="12" customFormat="1">
      <c r="B531" s="219"/>
      <c r="C531" s="220"/>
      <c r="D531" s="205" t="s">
        <v>140</v>
      </c>
      <c r="E531" s="221" t="s">
        <v>21</v>
      </c>
      <c r="F531" s="222" t="s">
        <v>443</v>
      </c>
      <c r="G531" s="220"/>
      <c r="H531" s="223">
        <v>0.33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140</v>
      </c>
      <c r="AU531" s="229" t="s">
        <v>80</v>
      </c>
      <c r="AV531" s="12" t="s">
        <v>80</v>
      </c>
      <c r="AW531" s="12" t="s">
        <v>34</v>
      </c>
      <c r="AX531" s="12" t="s">
        <v>70</v>
      </c>
      <c r="AY531" s="229" t="s">
        <v>128</v>
      </c>
    </row>
    <row r="532" spans="2:51" s="12" customFormat="1">
      <c r="B532" s="219"/>
      <c r="C532" s="220"/>
      <c r="D532" s="205" t="s">
        <v>140</v>
      </c>
      <c r="E532" s="221" t="s">
        <v>21</v>
      </c>
      <c r="F532" s="222" t="s">
        <v>444</v>
      </c>
      <c r="G532" s="220"/>
      <c r="H532" s="223">
        <v>1.44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140</v>
      </c>
      <c r="AU532" s="229" t="s">
        <v>80</v>
      </c>
      <c r="AV532" s="12" t="s">
        <v>80</v>
      </c>
      <c r="AW532" s="12" t="s">
        <v>34</v>
      </c>
      <c r="AX532" s="12" t="s">
        <v>70</v>
      </c>
      <c r="AY532" s="229" t="s">
        <v>128</v>
      </c>
    </row>
    <row r="533" spans="2:51" s="11" customFormat="1">
      <c r="B533" s="208"/>
      <c r="C533" s="209"/>
      <c r="D533" s="205" t="s">
        <v>140</v>
      </c>
      <c r="E533" s="210" t="s">
        <v>21</v>
      </c>
      <c r="F533" s="211" t="s">
        <v>339</v>
      </c>
      <c r="G533" s="209"/>
      <c r="H533" s="212" t="s">
        <v>21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140</v>
      </c>
      <c r="AU533" s="218" t="s">
        <v>80</v>
      </c>
      <c r="AV533" s="11" t="s">
        <v>78</v>
      </c>
      <c r="AW533" s="11" t="s">
        <v>34</v>
      </c>
      <c r="AX533" s="11" t="s">
        <v>70</v>
      </c>
      <c r="AY533" s="218" t="s">
        <v>128</v>
      </c>
    </row>
    <row r="534" spans="2:51" s="12" customFormat="1">
      <c r="B534" s="219"/>
      <c r="C534" s="220"/>
      <c r="D534" s="205" t="s">
        <v>140</v>
      </c>
      <c r="E534" s="221" t="s">
        <v>21</v>
      </c>
      <c r="F534" s="222" t="s">
        <v>445</v>
      </c>
      <c r="G534" s="220"/>
      <c r="H534" s="223">
        <v>0.72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140</v>
      </c>
      <c r="AU534" s="229" t="s">
        <v>80</v>
      </c>
      <c r="AV534" s="12" t="s">
        <v>80</v>
      </c>
      <c r="AW534" s="12" t="s">
        <v>34</v>
      </c>
      <c r="AX534" s="12" t="s">
        <v>70</v>
      </c>
      <c r="AY534" s="229" t="s">
        <v>128</v>
      </c>
    </row>
    <row r="535" spans="2:51" s="12" customFormat="1">
      <c r="B535" s="219"/>
      <c r="C535" s="220"/>
      <c r="D535" s="205" t="s">
        <v>140</v>
      </c>
      <c r="E535" s="221" t="s">
        <v>21</v>
      </c>
      <c r="F535" s="222" t="s">
        <v>445</v>
      </c>
      <c r="G535" s="220"/>
      <c r="H535" s="223">
        <v>0.72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140</v>
      </c>
      <c r="AU535" s="229" t="s">
        <v>80</v>
      </c>
      <c r="AV535" s="12" t="s">
        <v>80</v>
      </c>
      <c r="AW535" s="12" t="s">
        <v>34</v>
      </c>
      <c r="AX535" s="12" t="s">
        <v>70</v>
      </c>
      <c r="AY535" s="229" t="s">
        <v>128</v>
      </c>
    </row>
    <row r="536" spans="2:51" s="11" customFormat="1">
      <c r="B536" s="208"/>
      <c r="C536" s="209"/>
      <c r="D536" s="205" t="s">
        <v>140</v>
      </c>
      <c r="E536" s="210" t="s">
        <v>21</v>
      </c>
      <c r="F536" s="211" t="s">
        <v>341</v>
      </c>
      <c r="G536" s="209"/>
      <c r="H536" s="212" t="s">
        <v>21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140</v>
      </c>
      <c r="AU536" s="218" t="s">
        <v>80</v>
      </c>
      <c r="AV536" s="11" t="s">
        <v>78</v>
      </c>
      <c r="AW536" s="11" t="s">
        <v>34</v>
      </c>
      <c r="AX536" s="11" t="s">
        <v>70</v>
      </c>
      <c r="AY536" s="218" t="s">
        <v>128</v>
      </c>
    </row>
    <row r="537" spans="2:51" s="11" customFormat="1">
      <c r="B537" s="208"/>
      <c r="C537" s="209"/>
      <c r="D537" s="205" t="s">
        <v>140</v>
      </c>
      <c r="E537" s="210" t="s">
        <v>21</v>
      </c>
      <c r="F537" s="211" t="s">
        <v>339</v>
      </c>
      <c r="G537" s="209"/>
      <c r="H537" s="212" t="s">
        <v>21</v>
      </c>
      <c r="I537" s="213"/>
      <c r="J537" s="209"/>
      <c r="K537" s="209"/>
      <c r="L537" s="214"/>
      <c r="M537" s="215"/>
      <c r="N537" s="216"/>
      <c r="O537" s="216"/>
      <c r="P537" s="216"/>
      <c r="Q537" s="216"/>
      <c r="R537" s="216"/>
      <c r="S537" s="216"/>
      <c r="T537" s="217"/>
      <c r="AT537" s="218" t="s">
        <v>140</v>
      </c>
      <c r="AU537" s="218" t="s">
        <v>80</v>
      </c>
      <c r="AV537" s="11" t="s">
        <v>78</v>
      </c>
      <c r="AW537" s="11" t="s">
        <v>34</v>
      </c>
      <c r="AX537" s="11" t="s">
        <v>70</v>
      </c>
      <c r="AY537" s="218" t="s">
        <v>128</v>
      </c>
    </row>
    <row r="538" spans="2:51" s="12" customFormat="1">
      <c r="B538" s="219"/>
      <c r="C538" s="220"/>
      <c r="D538" s="205" t="s">
        <v>140</v>
      </c>
      <c r="E538" s="221" t="s">
        <v>21</v>
      </c>
      <c r="F538" s="222" t="s">
        <v>444</v>
      </c>
      <c r="G538" s="220"/>
      <c r="H538" s="223">
        <v>1.44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140</v>
      </c>
      <c r="AU538" s="229" t="s">
        <v>80</v>
      </c>
      <c r="AV538" s="12" t="s">
        <v>80</v>
      </c>
      <c r="AW538" s="12" t="s">
        <v>34</v>
      </c>
      <c r="AX538" s="12" t="s">
        <v>70</v>
      </c>
      <c r="AY538" s="229" t="s">
        <v>128</v>
      </c>
    </row>
    <row r="539" spans="2:51" s="12" customFormat="1">
      <c r="B539" s="219"/>
      <c r="C539" s="220"/>
      <c r="D539" s="205" t="s">
        <v>140</v>
      </c>
      <c r="E539" s="221" t="s">
        <v>21</v>
      </c>
      <c r="F539" s="222" t="s">
        <v>446</v>
      </c>
      <c r="G539" s="220"/>
      <c r="H539" s="223">
        <v>0.36</v>
      </c>
      <c r="I539" s="224"/>
      <c r="J539" s="220"/>
      <c r="K539" s="220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140</v>
      </c>
      <c r="AU539" s="229" t="s">
        <v>80</v>
      </c>
      <c r="AV539" s="12" t="s">
        <v>80</v>
      </c>
      <c r="AW539" s="12" t="s">
        <v>34</v>
      </c>
      <c r="AX539" s="12" t="s">
        <v>70</v>
      </c>
      <c r="AY539" s="229" t="s">
        <v>128</v>
      </c>
    </row>
    <row r="540" spans="2:51" s="12" customFormat="1">
      <c r="B540" s="219"/>
      <c r="C540" s="220"/>
      <c r="D540" s="205" t="s">
        <v>140</v>
      </c>
      <c r="E540" s="221" t="s">
        <v>21</v>
      </c>
      <c r="F540" s="222" t="s">
        <v>447</v>
      </c>
      <c r="G540" s="220"/>
      <c r="H540" s="223">
        <v>2.52</v>
      </c>
      <c r="I540" s="224"/>
      <c r="J540" s="220"/>
      <c r="K540" s="220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140</v>
      </c>
      <c r="AU540" s="229" t="s">
        <v>80</v>
      </c>
      <c r="AV540" s="12" t="s">
        <v>80</v>
      </c>
      <c r="AW540" s="12" t="s">
        <v>34</v>
      </c>
      <c r="AX540" s="12" t="s">
        <v>70</v>
      </c>
      <c r="AY540" s="229" t="s">
        <v>128</v>
      </c>
    </row>
    <row r="541" spans="2:51" s="11" customFormat="1">
      <c r="B541" s="208"/>
      <c r="C541" s="209"/>
      <c r="D541" s="205" t="s">
        <v>140</v>
      </c>
      <c r="E541" s="210" t="s">
        <v>21</v>
      </c>
      <c r="F541" s="211" t="s">
        <v>343</v>
      </c>
      <c r="G541" s="209"/>
      <c r="H541" s="212" t="s">
        <v>21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140</v>
      </c>
      <c r="AU541" s="218" t="s">
        <v>80</v>
      </c>
      <c r="AV541" s="11" t="s">
        <v>78</v>
      </c>
      <c r="AW541" s="11" t="s">
        <v>34</v>
      </c>
      <c r="AX541" s="11" t="s">
        <v>70</v>
      </c>
      <c r="AY541" s="218" t="s">
        <v>128</v>
      </c>
    </row>
    <row r="542" spans="2:51" s="11" customFormat="1">
      <c r="B542" s="208"/>
      <c r="C542" s="209"/>
      <c r="D542" s="205" t="s">
        <v>140</v>
      </c>
      <c r="E542" s="210" t="s">
        <v>21</v>
      </c>
      <c r="F542" s="211" t="s">
        <v>335</v>
      </c>
      <c r="G542" s="209"/>
      <c r="H542" s="212" t="s">
        <v>21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140</v>
      </c>
      <c r="AU542" s="218" t="s">
        <v>80</v>
      </c>
      <c r="AV542" s="11" t="s">
        <v>78</v>
      </c>
      <c r="AW542" s="11" t="s">
        <v>34</v>
      </c>
      <c r="AX542" s="11" t="s">
        <v>70</v>
      </c>
      <c r="AY542" s="218" t="s">
        <v>128</v>
      </c>
    </row>
    <row r="543" spans="2:51" s="12" customFormat="1">
      <c r="B543" s="219"/>
      <c r="C543" s="220"/>
      <c r="D543" s="205" t="s">
        <v>140</v>
      </c>
      <c r="E543" s="221" t="s">
        <v>21</v>
      </c>
      <c r="F543" s="222" t="s">
        <v>448</v>
      </c>
      <c r="G543" s="220"/>
      <c r="H543" s="223">
        <v>5.5</v>
      </c>
      <c r="I543" s="224"/>
      <c r="J543" s="220"/>
      <c r="K543" s="220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140</v>
      </c>
      <c r="AU543" s="229" t="s">
        <v>80</v>
      </c>
      <c r="AV543" s="12" t="s">
        <v>80</v>
      </c>
      <c r="AW543" s="12" t="s">
        <v>34</v>
      </c>
      <c r="AX543" s="12" t="s">
        <v>70</v>
      </c>
      <c r="AY543" s="229" t="s">
        <v>128</v>
      </c>
    </row>
    <row r="544" spans="2:51" s="12" customFormat="1">
      <c r="B544" s="219"/>
      <c r="C544" s="220"/>
      <c r="D544" s="205" t="s">
        <v>140</v>
      </c>
      <c r="E544" s="221" t="s">
        <v>21</v>
      </c>
      <c r="F544" s="222" t="s">
        <v>449</v>
      </c>
      <c r="G544" s="220"/>
      <c r="H544" s="223">
        <v>2.2000000000000002</v>
      </c>
      <c r="I544" s="224"/>
      <c r="J544" s="220"/>
      <c r="K544" s="220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140</v>
      </c>
      <c r="AU544" s="229" t="s">
        <v>80</v>
      </c>
      <c r="AV544" s="12" t="s">
        <v>80</v>
      </c>
      <c r="AW544" s="12" t="s">
        <v>34</v>
      </c>
      <c r="AX544" s="12" t="s">
        <v>70</v>
      </c>
      <c r="AY544" s="229" t="s">
        <v>128</v>
      </c>
    </row>
    <row r="545" spans="2:65" s="12" customFormat="1">
      <c r="B545" s="219"/>
      <c r="C545" s="220"/>
      <c r="D545" s="205" t="s">
        <v>140</v>
      </c>
      <c r="E545" s="221" t="s">
        <v>21</v>
      </c>
      <c r="F545" s="222" t="s">
        <v>450</v>
      </c>
      <c r="G545" s="220"/>
      <c r="H545" s="223">
        <v>3.3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140</v>
      </c>
      <c r="AU545" s="229" t="s">
        <v>80</v>
      </c>
      <c r="AV545" s="12" t="s">
        <v>80</v>
      </c>
      <c r="AW545" s="12" t="s">
        <v>34</v>
      </c>
      <c r="AX545" s="12" t="s">
        <v>70</v>
      </c>
      <c r="AY545" s="229" t="s">
        <v>128</v>
      </c>
    </row>
    <row r="546" spans="2:65" s="11" customFormat="1">
      <c r="B546" s="208"/>
      <c r="C546" s="209"/>
      <c r="D546" s="205" t="s">
        <v>140</v>
      </c>
      <c r="E546" s="210" t="s">
        <v>21</v>
      </c>
      <c r="F546" s="211" t="s">
        <v>337</v>
      </c>
      <c r="G546" s="209"/>
      <c r="H546" s="212" t="s">
        <v>21</v>
      </c>
      <c r="I546" s="213"/>
      <c r="J546" s="209"/>
      <c r="K546" s="209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140</v>
      </c>
      <c r="AU546" s="218" t="s">
        <v>80</v>
      </c>
      <c r="AV546" s="11" t="s">
        <v>78</v>
      </c>
      <c r="AW546" s="11" t="s">
        <v>34</v>
      </c>
      <c r="AX546" s="11" t="s">
        <v>70</v>
      </c>
      <c r="AY546" s="218" t="s">
        <v>128</v>
      </c>
    </row>
    <row r="547" spans="2:65" s="12" customFormat="1">
      <c r="B547" s="219"/>
      <c r="C547" s="220"/>
      <c r="D547" s="205" t="s">
        <v>140</v>
      </c>
      <c r="E547" s="221" t="s">
        <v>21</v>
      </c>
      <c r="F547" s="222" t="s">
        <v>451</v>
      </c>
      <c r="G547" s="220"/>
      <c r="H547" s="223">
        <v>3.15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140</v>
      </c>
      <c r="AU547" s="229" t="s">
        <v>80</v>
      </c>
      <c r="AV547" s="12" t="s">
        <v>80</v>
      </c>
      <c r="AW547" s="12" t="s">
        <v>34</v>
      </c>
      <c r="AX547" s="12" t="s">
        <v>70</v>
      </c>
      <c r="AY547" s="229" t="s">
        <v>128</v>
      </c>
    </row>
    <row r="548" spans="2:65" s="12" customFormat="1">
      <c r="B548" s="219"/>
      <c r="C548" s="220"/>
      <c r="D548" s="205" t="s">
        <v>140</v>
      </c>
      <c r="E548" s="221" t="s">
        <v>21</v>
      </c>
      <c r="F548" s="222" t="s">
        <v>448</v>
      </c>
      <c r="G548" s="220"/>
      <c r="H548" s="223">
        <v>5.5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140</v>
      </c>
      <c r="AU548" s="229" t="s">
        <v>80</v>
      </c>
      <c r="AV548" s="12" t="s">
        <v>80</v>
      </c>
      <c r="AW548" s="12" t="s">
        <v>34</v>
      </c>
      <c r="AX548" s="12" t="s">
        <v>70</v>
      </c>
      <c r="AY548" s="229" t="s">
        <v>128</v>
      </c>
    </row>
    <row r="549" spans="2:65" s="13" customFormat="1">
      <c r="B549" s="230"/>
      <c r="C549" s="231"/>
      <c r="D549" s="205" t="s">
        <v>140</v>
      </c>
      <c r="E549" s="232" t="s">
        <v>21</v>
      </c>
      <c r="F549" s="233" t="s">
        <v>159</v>
      </c>
      <c r="G549" s="231"/>
      <c r="H549" s="234">
        <v>32.445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140</v>
      </c>
      <c r="AU549" s="240" t="s">
        <v>80</v>
      </c>
      <c r="AV549" s="13" t="s">
        <v>160</v>
      </c>
      <c r="AW549" s="13" t="s">
        <v>34</v>
      </c>
      <c r="AX549" s="13" t="s">
        <v>70</v>
      </c>
      <c r="AY549" s="240" t="s">
        <v>128</v>
      </c>
    </row>
    <row r="550" spans="2:65" s="12" customFormat="1">
      <c r="B550" s="219"/>
      <c r="C550" s="220"/>
      <c r="D550" s="205" t="s">
        <v>140</v>
      </c>
      <c r="E550" s="221" t="s">
        <v>21</v>
      </c>
      <c r="F550" s="222" t="s">
        <v>21</v>
      </c>
      <c r="G550" s="220"/>
      <c r="H550" s="223">
        <v>0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140</v>
      </c>
      <c r="AU550" s="229" t="s">
        <v>80</v>
      </c>
      <c r="AV550" s="12" t="s">
        <v>80</v>
      </c>
      <c r="AW550" s="12" t="s">
        <v>34</v>
      </c>
      <c r="AX550" s="12" t="s">
        <v>70</v>
      </c>
      <c r="AY550" s="229" t="s">
        <v>128</v>
      </c>
    </row>
    <row r="551" spans="2:65" s="11" customFormat="1">
      <c r="B551" s="208"/>
      <c r="C551" s="209"/>
      <c r="D551" s="205" t="s">
        <v>140</v>
      </c>
      <c r="E551" s="210" t="s">
        <v>21</v>
      </c>
      <c r="F551" s="211" t="s">
        <v>272</v>
      </c>
      <c r="G551" s="209"/>
      <c r="H551" s="212" t="s">
        <v>21</v>
      </c>
      <c r="I551" s="213"/>
      <c r="J551" s="209"/>
      <c r="K551" s="209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140</v>
      </c>
      <c r="AU551" s="218" t="s">
        <v>80</v>
      </c>
      <c r="AV551" s="11" t="s">
        <v>78</v>
      </c>
      <c r="AW551" s="11" t="s">
        <v>34</v>
      </c>
      <c r="AX551" s="11" t="s">
        <v>70</v>
      </c>
      <c r="AY551" s="218" t="s">
        <v>128</v>
      </c>
    </row>
    <row r="552" spans="2:65" s="11" customFormat="1">
      <c r="B552" s="208"/>
      <c r="C552" s="209"/>
      <c r="D552" s="205" t="s">
        <v>140</v>
      </c>
      <c r="E552" s="210" t="s">
        <v>21</v>
      </c>
      <c r="F552" s="211" t="s">
        <v>438</v>
      </c>
      <c r="G552" s="209"/>
      <c r="H552" s="212" t="s">
        <v>21</v>
      </c>
      <c r="I552" s="213"/>
      <c r="J552" s="209"/>
      <c r="K552" s="209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140</v>
      </c>
      <c r="AU552" s="218" t="s">
        <v>80</v>
      </c>
      <c r="AV552" s="11" t="s">
        <v>78</v>
      </c>
      <c r="AW552" s="11" t="s">
        <v>34</v>
      </c>
      <c r="AX552" s="11" t="s">
        <v>70</v>
      </c>
      <c r="AY552" s="218" t="s">
        <v>128</v>
      </c>
    </row>
    <row r="553" spans="2:65" s="11" customFormat="1">
      <c r="B553" s="208"/>
      <c r="C553" s="209"/>
      <c r="D553" s="205" t="s">
        <v>140</v>
      </c>
      <c r="E553" s="210" t="s">
        <v>21</v>
      </c>
      <c r="F553" s="211" t="s">
        <v>339</v>
      </c>
      <c r="G553" s="209"/>
      <c r="H553" s="212" t="s">
        <v>21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140</v>
      </c>
      <c r="AU553" s="218" t="s">
        <v>80</v>
      </c>
      <c r="AV553" s="11" t="s">
        <v>78</v>
      </c>
      <c r="AW553" s="11" t="s">
        <v>34</v>
      </c>
      <c r="AX553" s="11" t="s">
        <v>70</v>
      </c>
      <c r="AY553" s="218" t="s">
        <v>128</v>
      </c>
    </row>
    <row r="554" spans="2:65" s="12" customFormat="1">
      <c r="B554" s="219"/>
      <c r="C554" s="220"/>
      <c r="D554" s="205" t="s">
        <v>140</v>
      </c>
      <c r="E554" s="221" t="s">
        <v>21</v>
      </c>
      <c r="F554" s="222" t="s">
        <v>452</v>
      </c>
      <c r="G554" s="220"/>
      <c r="H554" s="223">
        <v>10.548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140</v>
      </c>
      <c r="AU554" s="229" t="s">
        <v>80</v>
      </c>
      <c r="AV554" s="12" t="s">
        <v>80</v>
      </c>
      <c r="AW554" s="12" t="s">
        <v>34</v>
      </c>
      <c r="AX554" s="12" t="s">
        <v>70</v>
      </c>
      <c r="AY554" s="229" t="s">
        <v>128</v>
      </c>
    </row>
    <row r="555" spans="2:65" s="13" customFormat="1">
      <c r="B555" s="230"/>
      <c r="C555" s="231"/>
      <c r="D555" s="205" t="s">
        <v>140</v>
      </c>
      <c r="E555" s="232" t="s">
        <v>21</v>
      </c>
      <c r="F555" s="233" t="s">
        <v>159</v>
      </c>
      <c r="G555" s="231"/>
      <c r="H555" s="234">
        <v>10.548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140</v>
      </c>
      <c r="AU555" s="240" t="s">
        <v>80</v>
      </c>
      <c r="AV555" s="13" t="s">
        <v>160</v>
      </c>
      <c r="AW555" s="13" t="s">
        <v>34</v>
      </c>
      <c r="AX555" s="13" t="s">
        <v>70</v>
      </c>
      <c r="AY555" s="240" t="s">
        <v>128</v>
      </c>
    </row>
    <row r="556" spans="2:65" s="14" customFormat="1">
      <c r="B556" s="241"/>
      <c r="C556" s="242"/>
      <c r="D556" s="243" t="s">
        <v>140</v>
      </c>
      <c r="E556" s="244" t="s">
        <v>21</v>
      </c>
      <c r="F556" s="245" t="s">
        <v>168</v>
      </c>
      <c r="G556" s="242"/>
      <c r="H556" s="246">
        <v>42.993000000000002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AT556" s="252" t="s">
        <v>140</v>
      </c>
      <c r="AU556" s="252" t="s">
        <v>80</v>
      </c>
      <c r="AV556" s="14" t="s">
        <v>136</v>
      </c>
      <c r="AW556" s="14" t="s">
        <v>34</v>
      </c>
      <c r="AX556" s="14" t="s">
        <v>78</v>
      </c>
      <c r="AY556" s="252" t="s">
        <v>128</v>
      </c>
    </row>
    <row r="557" spans="2:65" s="1" customFormat="1" ht="22.5" customHeight="1">
      <c r="B557" s="41"/>
      <c r="C557" s="193" t="s">
        <v>9</v>
      </c>
      <c r="D557" s="193" t="s">
        <v>131</v>
      </c>
      <c r="E557" s="194" t="s">
        <v>295</v>
      </c>
      <c r="F557" s="195" t="s">
        <v>296</v>
      </c>
      <c r="G557" s="196" t="s">
        <v>134</v>
      </c>
      <c r="H557" s="197">
        <v>503.38900000000001</v>
      </c>
      <c r="I557" s="198"/>
      <c r="J557" s="199">
        <f>ROUND(I557*H557,2)</f>
        <v>0</v>
      </c>
      <c r="K557" s="195" t="s">
        <v>135</v>
      </c>
      <c r="L557" s="61"/>
      <c r="M557" s="200" t="s">
        <v>21</v>
      </c>
      <c r="N557" s="201" t="s">
        <v>41</v>
      </c>
      <c r="O557" s="42"/>
      <c r="P557" s="202">
        <f>O557*H557</f>
        <v>0</v>
      </c>
      <c r="Q557" s="202">
        <v>0</v>
      </c>
      <c r="R557" s="202">
        <f>Q557*H557</f>
        <v>0</v>
      </c>
      <c r="S557" s="202">
        <v>0</v>
      </c>
      <c r="T557" s="203">
        <f>S557*H557</f>
        <v>0</v>
      </c>
      <c r="AR557" s="24" t="s">
        <v>227</v>
      </c>
      <c r="AT557" s="24" t="s">
        <v>131</v>
      </c>
      <c r="AU557" s="24" t="s">
        <v>80</v>
      </c>
      <c r="AY557" s="24" t="s">
        <v>128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24" t="s">
        <v>78</v>
      </c>
      <c r="BK557" s="204">
        <f>ROUND(I557*H557,2)</f>
        <v>0</v>
      </c>
      <c r="BL557" s="24" t="s">
        <v>227</v>
      </c>
      <c r="BM557" s="24" t="s">
        <v>457</v>
      </c>
    </row>
    <row r="558" spans="2:65" s="1" customFormat="1">
      <c r="B558" s="41"/>
      <c r="C558" s="63"/>
      <c r="D558" s="205" t="s">
        <v>138</v>
      </c>
      <c r="E558" s="63"/>
      <c r="F558" s="206" t="s">
        <v>298</v>
      </c>
      <c r="G558" s="63"/>
      <c r="H558" s="63"/>
      <c r="I558" s="163"/>
      <c r="J558" s="63"/>
      <c r="K558" s="63"/>
      <c r="L558" s="61"/>
      <c r="M558" s="207"/>
      <c r="N558" s="42"/>
      <c r="O558" s="42"/>
      <c r="P558" s="42"/>
      <c r="Q558" s="42"/>
      <c r="R558" s="42"/>
      <c r="S558" s="42"/>
      <c r="T558" s="78"/>
      <c r="AT558" s="24" t="s">
        <v>138</v>
      </c>
      <c r="AU558" s="24" t="s">
        <v>80</v>
      </c>
    </row>
    <row r="559" spans="2:65" s="11" customFormat="1">
      <c r="B559" s="208"/>
      <c r="C559" s="209"/>
      <c r="D559" s="205" t="s">
        <v>140</v>
      </c>
      <c r="E559" s="210" t="s">
        <v>21</v>
      </c>
      <c r="F559" s="211" t="s">
        <v>147</v>
      </c>
      <c r="G559" s="209"/>
      <c r="H559" s="212" t="s">
        <v>21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140</v>
      </c>
      <c r="AU559" s="218" t="s">
        <v>80</v>
      </c>
      <c r="AV559" s="11" t="s">
        <v>78</v>
      </c>
      <c r="AW559" s="11" t="s">
        <v>34</v>
      </c>
      <c r="AX559" s="11" t="s">
        <v>70</v>
      </c>
      <c r="AY559" s="218" t="s">
        <v>128</v>
      </c>
    </row>
    <row r="560" spans="2:65" s="11" customFormat="1">
      <c r="B560" s="208"/>
      <c r="C560" s="209"/>
      <c r="D560" s="205" t="s">
        <v>140</v>
      </c>
      <c r="E560" s="210" t="s">
        <v>21</v>
      </c>
      <c r="F560" s="211" t="s">
        <v>335</v>
      </c>
      <c r="G560" s="209"/>
      <c r="H560" s="212" t="s">
        <v>21</v>
      </c>
      <c r="I560" s="213"/>
      <c r="J560" s="209"/>
      <c r="K560" s="209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140</v>
      </c>
      <c r="AU560" s="218" t="s">
        <v>80</v>
      </c>
      <c r="AV560" s="11" t="s">
        <v>78</v>
      </c>
      <c r="AW560" s="11" t="s">
        <v>34</v>
      </c>
      <c r="AX560" s="11" t="s">
        <v>70</v>
      </c>
      <c r="AY560" s="218" t="s">
        <v>128</v>
      </c>
    </row>
    <row r="561" spans="2:51" s="12" customFormat="1">
      <c r="B561" s="219"/>
      <c r="C561" s="220"/>
      <c r="D561" s="205" t="s">
        <v>140</v>
      </c>
      <c r="E561" s="221" t="s">
        <v>21</v>
      </c>
      <c r="F561" s="222" t="s">
        <v>336</v>
      </c>
      <c r="G561" s="220"/>
      <c r="H561" s="223">
        <v>108.224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140</v>
      </c>
      <c r="AU561" s="229" t="s">
        <v>80</v>
      </c>
      <c r="AV561" s="12" t="s">
        <v>80</v>
      </c>
      <c r="AW561" s="12" t="s">
        <v>34</v>
      </c>
      <c r="AX561" s="12" t="s">
        <v>70</v>
      </c>
      <c r="AY561" s="229" t="s">
        <v>128</v>
      </c>
    </row>
    <row r="562" spans="2:51" s="11" customFormat="1">
      <c r="B562" s="208"/>
      <c r="C562" s="209"/>
      <c r="D562" s="205" t="s">
        <v>140</v>
      </c>
      <c r="E562" s="210" t="s">
        <v>21</v>
      </c>
      <c r="F562" s="211" t="s">
        <v>337</v>
      </c>
      <c r="G562" s="209"/>
      <c r="H562" s="212" t="s">
        <v>21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140</v>
      </c>
      <c r="AU562" s="218" t="s">
        <v>80</v>
      </c>
      <c r="AV562" s="11" t="s">
        <v>78</v>
      </c>
      <c r="AW562" s="11" t="s">
        <v>34</v>
      </c>
      <c r="AX562" s="11" t="s">
        <v>70</v>
      </c>
      <c r="AY562" s="218" t="s">
        <v>128</v>
      </c>
    </row>
    <row r="563" spans="2:51" s="12" customFormat="1">
      <c r="B563" s="219"/>
      <c r="C563" s="220"/>
      <c r="D563" s="205" t="s">
        <v>140</v>
      </c>
      <c r="E563" s="221" t="s">
        <v>21</v>
      </c>
      <c r="F563" s="222" t="s">
        <v>338</v>
      </c>
      <c r="G563" s="220"/>
      <c r="H563" s="223">
        <v>70.06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140</v>
      </c>
      <c r="AU563" s="229" t="s">
        <v>80</v>
      </c>
      <c r="AV563" s="12" t="s">
        <v>80</v>
      </c>
      <c r="AW563" s="12" t="s">
        <v>34</v>
      </c>
      <c r="AX563" s="12" t="s">
        <v>70</v>
      </c>
      <c r="AY563" s="229" t="s">
        <v>128</v>
      </c>
    </row>
    <row r="564" spans="2:51" s="11" customFormat="1">
      <c r="B564" s="208"/>
      <c r="C564" s="209"/>
      <c r="D564" s="205" t="s">
        <v>140</v>
      </c>
      <c r="E564" s="210" t="s">
        <v>21</v>
      </c>
      <c r="F564" s="211" t="s">
        <v>339</v>
      </c>
      <c r="G564" s="209"/>
      <c r="H564" s="212" t="s">
        <v>21</v>
      </c>
      <c r="I564" s="213"/>
      <c r="J564" s="209"/>
      <c r="K564" s="209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140</v>
      </c>
      <c r="AU564" s="218" t="s">
        <v>80</v>
      </c>
      <c r="AV564" s="11" t="s">
        <v>78</v>
      </c>
      <c r="AW564" s="11" t="s">
        <v>34</v>
      </c>
      <c r="AX564" s="11" t="s">
        <v>70</v>
      </c>
      <c r="AY564" s="218" t="s">
        <v>128</v>
      </c>
    </row>
    <row r="565" spans="2:51" s="12" customFormat="1">
      <c r="B565" s="219"/>
      <c r="C565" s="220"/>
      <c r="D565" s="205" t="s">
        <v>140</v>
      </c>
      <c r="E565" s="221" t="s">
        <v>21</v>
      </c>
      <c r="F565" s="222" t="s">
        <v>340</v>
      </c>
      <c r="G565" s="220"/>
      <c r="H565" s="223">
        <v>99.66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140</v>
      </c>
      <c r="AU565" s="229" t="s">
        <v>80</v>
      </c>
      <c r="AV565" s="12" t="s">
        <v>80</v>
      </c>
      <c r="AW565" s="12" t="s">
        <v>34</v>
      </c>
      <c r="AX565" s="12" t="s">
        <v>70</v>
      </c>
      <c r="AY565" s="229" t="s">
        <v>128</v>
      </c>
    </row>
    <row r="566" spans="2:51" s="11" customFormat="1">
      <c r="B566" s="208"/>
      <c r="C566" s="209"/>
      <c r="D566" s="205" t="s">
        <v>140</v>
      </c>
      <c r="E566" s="210" t="s">
        <v>21</v>
      </c>
      <c r="F566" s="211" t="s">
        <v>341</v>
      </c>
      <c r="G566" s="209"/>
      <c r="H566" s="212" t="s">
        <v>21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140</v>
      </c>
      <c r="AU566" s="218" t="s">
        <v>80</v>
      </c>
      <c r="AV566" s="11" t="s">
        <v>78</v>
      </c>
      <c r="AW566" s="11" t="s">
        <v>34</v>
      </c>
      <c r="AX566" s="11" t="s">
        <v>70</v>
      </c>
      <c r="AY566" s="218" t="s">
        <v>128</v>
      </c>
    </row>
    <row r="567" spans="2:51" s="11" customFormat="1">
      <c r="B567" s="208"/>
      <c r="C567" s="209"/>
      <c r="D567" s="205" t="s">
        <v>140</v>
      </c>
      <c r="E567" s="210" t="s">
        <v>21</v>
      </c>
      <c r="F567" s="211" t="s">
        <v>339</v>
      </c>
      <c r="G567" s="209"/>
      <c r="H567" s="212" t="s">
        <v>21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140</v>
      </c>
      <c r="AU567" s="218" t="s">
        <v>80</v>
      </c>
      <c r="AV567" s="11" t="s">
        <v>78</v>
      </c>
      <c r="AW567" s="11" t="s">
        <v>34</v>
      </c>
      <c r="AX567" s="11" t="s">
        <v>70</v>
      </c>
      <c r="AY567" s="218" t="s">
        <v>128</v>
      </c>
    </row>
    <row r="568" spans="2:51" s="12" customFormat="1">
      <c r="B568" s="219"/>
      <c r="C568" s="220"/>
      <c r="D568" s="205" t="s">
        <v>140</v>
      </c>
      <c r="E568" s="221" t="s">
        <v>21</v>
      </c>
      <c r="F568" s="222" t="s">
        <v>342</v>
      </c>
      <c r="G568" s="220"/>
      <c r="H568" s="223">
        <v>118.72</v>
      </c>
      <c r="I568" s="224"/>
      <c r="J568" s="220"/>
      <c r="K568" s="220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140</v>
      </c>
      <c r="AU568" s="229" t="s">
        <v>80</v>
      </c>
      <c r="AV568" s="12" t="s">
        <v>80</v>
      </c>
      <c r="AW568" s="12" t="s">
        <v>34</v>
      </c>
      <c r="AX568" s="12" t="s">
        <v>70</v>
      </c>
      <c r="AY568" s="229" t="s">
        <v>128</v>
      </c>
    </row>
    <row r="569" spans="2:51" s="11" customFormat="1">
      <c r="B569" s="208"/>
      <c r="C569" s="209"/>
      <c r="D569" s="205" t="s">
        <v>140</v>
      </c>
      <c r="E569" s="210" t="s">
        <v>21</v>
      </c>
      <c r="F569" s="211" t="s">
        <v>343</v>
      </c>
      <c r="G569" s="209"/>
      <c r="H569" s="212" t="s">
        <v>21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140</v>
      </c>
      <c r="AU569" s="218" t="s">
        <v>80</v>
      </c>
      <c r="AV569" s="11" t="s">
        <v>78</v>
      </c>
      <c r="AW569" s="11" t="s">
        <v>34</v>
      </c>
      <c r="AX569" s="11" t="s">
        <v>70</v>
      </c>
      <c r="AY569" s="218" t="s">
        <v>128</v>
      </c>
    </row>
    <row r="570" spans="2:51" s="11" customFormat="1">
      <c r="B570" s="208"/>
      <c r="C570" s="209"/>
      <c r="D570" s="205" t="s">
        <v>140</v>
      </c>
      <c r="E570" s="210" t="s">
        <v>21</v>
      </c>
      <c r="F570" s="211" t="s">
        <v>335</v>
      </c>
      <c r="G570" s="209"/>
      <c r="H570" s="212" t="s">
        <v>21</v>
      </c>
      <c r="I570" s="213"/>
      <c r="J570" s="209"/>
      <c r="K570" s="209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140</v>
      </c>
      <c r="AU570" s="218" t="s">
        <v>80</v>
      </c>
      <c r="AV570" s="11" t="s">
        <v>78</v>
      </c>
      <c r="AW570" s="11" t="s">
        <v>34</v>
      </c>
      <c r="AX570" s="11" t="s">
        <v>70</v>
      </c>
      <c r="AY570" s="218" t="s">
        <v>128</v>
      </c>
    </row>
    <row r="571" spans="2:51" s="12" customFormat="1">
      <c r="B571" s="219"/>
      <c r="C571" s="220"/>
      <c r="D571" s="205" t="s">
        <v>140</v>
      </c>
      <c r="E571" s="221" t="s">
        <v>21</v>
      </c>
      <c r="F571" s="222" t="s">
        <v>344</v>
      </c>
      <c r="G571" s="220"/>
      <c r="H571" s="223">
        <v>67.048000000000002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140</v>
      </c>
      <c r="AU571" s="229" t="s">
        <v>80</v>
      </c>
      <c r="AV571" s="12" t="s">
        <v>80</v>
      </c>
      <c r="AW571" s="12" t="s">
        <v>34</v>
      </c>
      <c r="AX571" s="12" t="s">
        <v>70</v>
      </c>
      <c r="AY571" s="229" t="s">
        <v>128</v>
      </c>
    </row>
    <row r="572" spans="2:51" s="11" customFormat="1">
      <c r="B572" s="208"/>
      <c r="C572" s="209"/>
      <c r="D572" s="205" t="s">
        <v>140</v>
      </c>
      <c r="E572" s="210" t="s">
        <v>21</v>
      </c>
      <c r="F572" s="211" t="s">
        <v>337</v>
      </c>
      <c r="G572" s="209"/>
      <c r="H572" s="212" t="s">
        <v>21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140</v>
      </c>
      <c r="AU572" s="218" t="s">
        <v>80</v>
      </c>
      <c r="AV572" s="11" t="s">
        <v>78</v>
      </c>
      <c r="AW572" s="11" t="s">
        <v>34</v>
      </c>
      <c r="AX572" s="11" t="s">
        <v>70</v>
      </c>
      <c r="AY572" s="218" t="s">
        <v>128</v>
      </c>
    </row>
    <row r="573" spans="2:51" s="12" customFormat="1">
      <c r="B573" s="219"/>
      <c r="C573" s="220"/>
      <c r="D573" s="205" t="s">
        <v>140</v>
      </c>
      <c r="E573" s="221" t="s">
        <v>21</v>
      </c>
      <c r="F573" s="222" t="s">
        <v>345</v>
      </c>
      <c r="G573" s="220"/>
      <c r="H573" s="223">
        <v>60.654000000000003</v>
      </c>
      <c r="I573" s="224"/>
      <c r="J573" s="220"/>
      <c r="K573" s="220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140</v>
      </c>
      <c r="AU573" s="229" t="s">
        <v>80</v>
      </c>
      <c r="AV573" s="12" t="s">
        <v>80</v>
      </c>
      <c r="AW573" s="12" t="s">
        <v>34</v>
      </c>
      <c r="AX573" s="12" t="s">
        <v>70</v>
      </c>
      <c r="AY573" s="229" t="s">
        <v>128</v>
      </c>
    </row>
    <row r="574" spans="2:51" s="13" customFormat="1">
      <c r="B574" s="230"/>
      <c r="C574" s="231"/>
      <c r="D574" s="205" t="s">
        <v>140</v>
      </c>
      <c r="E574" s="232" t="s">
        <v>21</v>
      </c>
      <c r="F574" s="233" t="s">
        <v>159</v>
      </c>
      <c r="G574" s="231"/>
      <c r="H574" s="234">
        <v>524.36599999999999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140</v>
      </c>
      <c r="AU574" s="240" t="s">
        <v>80</v>
      </c>
      <c r="AV574" s="13" t="s">
        <v>160</v>
      </c>
      <c r="AW574" s="13" t="s">
        <v>34</v>
      </c>
      <c r="AX574" s="13" t="s">
        <v>70</v>
      </c>
      <c r="AY574" s="240" t="s">
        <v>128</v>
      </c>
    </row>
    <row r="575" spans="2:51" s="12" customFormat="1">
      <c r="B575" s="219"/>
      <c r="C575" s="220"/>
      <c r="D575" s="205" t="s">
        <v>140</v>
      </c>
      <c r="E575" s="221" t="s">
        <v>21</v>
      </c>
      <c r="F575" s="222" t="s">
        <v>21</v>
      </c>
      <c r="G575" s="220"/>
      <c r="H575" s="223">
        <v>0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140</v>
      </c>
      <c r="AU575" s="229" t="s">
        <v>80</v>
      </c>
      <c r="AV575" s="12" t="s">
        <v>80</v>
      </c>
      <c r="AW575" s="12" t="s">
        <v>34</v>
      </c>
      <c r="AX575" s="12" t="s">
        <v>70</v>
      </c>
      <c r="AY575" s="229" t="s">
        <v>128</v>
      </c>
    </row>
    <row r="576" spans="2:51" s="11" customFormat="1">
      <c r="B576" s="208"/>
      <c r="C576" s="209"/>
      <c r="D576" s="205" t="s">
        <v>140</v>
      </c>
      <c r="E576" s="210" t="s">
        <v>21</v>
      </c>
      <c r="F576" s="211" t="s">
        <v>346</v>
      </c>
      <c r="G576" s="209"/>
      <c r="H576" s="212" t="s">
        <v>21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140</v>
      </c>
      <c r="AU576" s="218" t="s">
        <v>80</v>
      </c>
      <c r="AV576" s="11" t="s">
        <v>78</v>
      </c>
      <c r="AW576" s="11" t="s">
        <v>34</v>
      </c>
      <c r="AX576" s="11" t="s">
        <v>70</v>
      </c>
      <c r="AY576" s="218" t="s">
        <v>128</v>
      </c>
    </row>
    <row r="577" spans="2:51" s="11" customFormat="1">
      <c r="B577" s="208"/>
      <c r="C577" s="209"/>
      <c r="D577" s="205" t="s">
        <v>140</v>
      </c>
      <c r="E577" s="210" t="s">
        <v>21</v>
      </c>
      <c r="F577" s="211" t="s">
        <v>147</v>
      </c>
      <c r="G577" s="209"/>
      <c r="H577" s="212" t="s">
        <v>21</v>
      </c>
      <c r="I577" s="213"/>
      <c r="J577" s="209"/>
      <c r="K577" s="209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140</v>
      </c>
      <c r="AU577" s="218" t="s">
        <v>80</v>
      </c>
      <c r="AV577" s="11" t="s">
        <v>78</v>
      </c>
      <c r="AW577" s="11" t="s">
        <v>34</v>
      </c>
      <c r="AX577" s="11" t="s">
        <v>70</v>
      </c>
      <c r="AY577" s="218" t="s">
        <v>128</v>
      </c>
    </row>
    <row r="578" spans="2:51" s="11" customFormat="1">
      <c r="B578" s="208"/>
      <c r="C578" s="209"/>
      <c r="D578" s="205" t="s">
        <v>140</v>
      </c>
      <c r="E578" s="210" t="s">
        <v>21</v>
      </c>
      <c r="F578" s="211" t="s">
        <v>335</v>
      </c>
      <c r="G578" s="209"/>
      <c r="H578" s="212" t="s">
        <v>21</v>
      </c>
      <c r="I578" s="213"/>
      <c r="J578" s="209"/>
      <c r="K578" s="209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140</v>
      </c>
      <c r="AU578" s="218" t="s">
        <v>80</v>
      </c>
      <c r="AV578" s="11" t="s">
        <v>78</v>
      </c>
      <c r="AW578" s="11" t="s">
        <v>34</v>
      </c>
      <c r="AX578" s="11" t="s">
        <v>70</v>
      </c>
      <c r="AY578" s="218" t="s">
        <v>128</v>
      </c>
    </row>
    <row r="579" spans="2:51" s="12" customFormat="1">
      <c r="B579" s="219"/>
      <c r="C579" s="220"/>
      <c r="D579" s="205" t="s">
        <v>140</v>
      </c>
      <c r="E579" s="221" t="s">
        <v>21</v>
      </c>
      <c r="F579" s="222" t="s">
        <v>347</v>
      </c>
      <c r="G579" s="220"/>
      <c r="H579" s="223">
        <v>-5.7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140</v>
      </c>
      <c r="AU579" s="229" t="s">
        <v>80</v>
      </c>
      <c r="AV579" s="12" t="s">
        <v>80</v>
      </c>
      <c r="AW579" s="12" t="s">
        <v>34</v>
      </c>
      <c r="AX579" s="12" t="s">
        <v>70</v>
      </c>
      <c r="AY579" s="229" t="s">
        <v>128</v>
      </c>
    </row>
    <row r="580" spans="2:51" s="12" customFormat="1">
      <c r="B580" s="219"/>
      <c r="C580" s="220"/>
      <c r="D580" s="205" t="s">
        <v>140</v>
      </c>
      <c r="E580" s="221" t="s">
        <v>21</v>
      </c>
      <c r="F580" s="222" t="s">
        <v>348</v>
      </c>
      <c r="G580" s="220"/>
      <c r="H580" s="223">
        <v>-3.75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140</v>
      </c>
      <c r="AU580" s="229" t="s">
        <v>80</v>
      </c>
      <c r="AV580" s="12" t="s">
        <v>80</v>
      </c>
      <c r="AW580" s="12" t="s">
        <v>34</v>
      </c>
      <c r="AX580" s="12" t="s">
        <v>70</v>
      </c>
      <c r="AY580" s="229" t="s">
        <v>128</v>
      </c>
    </row>
    <row r="581" spans="2:51" s="12" customFormat="1">
      <c r="B581" s="219"/>
      <c r="C581" s="220"/>
      <c r="D581" s="205" t="s">
        <v>140</v>
      </c>
      <c r="E581" s="221" t="s">
        <v>21</v>
      </c>
      <c r="F581" s="222" t="s">
        <v>349</v>
      </c>
      <c r="G581" s="220"/>
      <c r="H581" s="223">
        <v>-10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140</v>
      </c>
      <c r="AU581" s="229" t="s">
        <v>80</v>
      </c>
      <c r="AV581" s="12" t="s">
        <v>80</v>
      </c>
      <c r="AW581" s="12" t="s">
        <v>34</v>
      </c>
      <c r="AX581" s="12" t="s">
        <v>70</v>
      </c>
      <c r="AY581" s="229" t="s">
        <v>128</v>
      </c>
    </row>
    <row r="582" spans="2:51" s="11" customFormat="1">
      <c r="B582" s="208"/>
      <c r="C582" s="209"/>
      <c r="D582" s="205" t="s">
        <v>140</v>
      </c>
      <c r="E582" s="210" t="s">
        <v>21</v>
      </c>
      <c r="F582" s="211" t="s">
        <v>337</v>
      </c>
      <c r="G582" s="209"/>
      <c r="H582" s="212" t="s">
        <v>21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140</v>
      </c>
      <c r="AU582" s="218" t="s">
        <v>80</v>
      </c>
      <c r="AV582" s="11" t="s">
        <v>78</v>
      </c>
      <c r="AW582" s="11" t="s">
        <v>34</v>
      </c>
      <c r="AX582" s="11" t="s">
        <v>70</v>
      </c>
      <c r="AY582" s="218" t="s">
        <v>128</v>
      </c>
    </row>
    <row r="583" spans="2:51" s="12" customFormat="1">
      <c r="B583" s="219"/>
      <c r="C583" s="220"/>
      <c r="D583" s="205" t="s">
        <v>140</v>
      </c>
      <c r="E583" s="221" t="s">
        <v>21</v>
      </c>
      <c r="F583" s="222" t="s">
        <v>350</v>
      </c>
      <c r="G583" s="220"/>
      <c r="H583" s="223">
        <v>-1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140</v>
      </c>
      <c r="AU583" s="229" t="s">
        <v>80</v>
      </c>
      <c r="AV583" s="12" t="s">
        <v>80</v>
      </c>
      <c r="AW583" s="12" t="s">
        <v>34</v>
      </c>
      <c r="AX583" s="12" t="s">
        <v>70</v>
      </c>
      <c r="AY583" s="229" t="s">
        <v>128</v>
      </c>
    </row>
    <row r="584" spans="2:51" s="12" customFormat="1">
      <c r="B584" s="219"/>
      <c r="C584" s="220"/>
      <c r="D584" s="205" t="s">
        <v>140</v>
      </c>
      <c r="E584" s="221" t="s">
        <v>21</v>
      </c>
      <c r="F584" s="222" t="s">
        <v>351</v>
      </c>
      <c r="G584" s="220"/>
      <c r="H584" s="223">
        <v>-1.35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140</v>
      </c>
      <c r="AU584" s="229" t="s">
        <v>80</v>
      </c>
      <c r="AV584" s="12" t="s">
        <v>80</v>
      </c>
      <c r="AW584" s="12" t="s">
        <v>34</v>
      </c>
      <c r="AX584" s="12" t="s">
        <v>70</v>
      </c>
      <c r="AY584" s="229" t="s">
        <v>128</v>
      </c>
    </row>
    <row r="585" spans="2:51" s="12" customFormat="1">
      <c r="B585" s="219"/>
      <c r="C585" s="220"/>
      <c r="D585" s="205" t="s">
        <v>140</v>
      </c>
      <c r="E585" s="221" t="s">
        <v>21</v>
      </c>
      <c r="F585" s="222" t="s">
        <v>352</v>
      </c>
      <c r="G585" s="220"/>
      <c r="H585" s="223">
        <v>-6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140</v>
      </c>
      <c r="AU585" s="229" t="s">
        <v>80</v>
      </c>
      <c r="AV585" s="12" t="s">
        <v>80</v>
      </c>
      <c r="AW585" s="12" t="s">
        <v>34</v>
      </c>
      <c r="AX585" s="12" t="s">
        <v>70</v>
      </c>
      <c r="AY585" s="229" t="s">
        <v>128</v>
      </c>
    </row>
    <row r="586" spans="2:51" s="11" customFormat="1">
      <c r="B586" s="208"/>
      <c r="C586" s="209"/>
      <c r="D586" s="205" t="s">
        <v>140</v>
      </c>
      <c r="E586" s="210" t="s">
        <v>21</v>
      </c>
      <c r="F586" s="211" t="s">
        <v>339</v>
      </c>
      <c r="G586" s="209"/>
      <c r="H586" s="212" t="s">
        <v>21</v>
      </c>
      <c r="I586" s="213"/>
      <c r="J586" s="209"/>
      <c r="K586" s="209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140</v>
      </c>
      <c r="AU586" s="218" t="s">
        <v>80</v>
      </c>
      <c r="AV586" s="11" t="s">
        <v>78</v>
      </c>
      <c r="AW586" s="11" t="s">
        <v>34</v>
      </c>
      <c r="AX586" s="11" t="s">
        <v>70</v>
      </c>
      <c r="AY586" s="218" t="s">
        <v>128</v>
      </c>
    </row>
    <row r="587" spans="2:51" s="12" customFormat="1">
      <c r="B587" s="219"/>
      <c r="C587" s="220"/>
      <c r="D587" s="205" t="s">
        <v>140</v>
      </c>
      <c r="E587" s="221" t="s">
        <v>21</v>
      </c>
      <c r="F587" s="222" t="s">
        <v>353</v>
      </c>
      <c r="G587" s="220"/>
      <c r="H587" s="223">
        <v>-2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140</v>
      </c>
      <c r="AU587" s="229" t="s">
        <v>80</v>
      </c>
      <c r="AV587" s="12" t="s">
        <v>80</v>
      </c>
      <c r="AW587" s="12" t="s">
        <v>34</v>
      </c>
      <c r="AX587" s="12" t="s">
        <v>70</v>
      </c>
      <c r="AY587" s="229" t="s">
        <v>128</v>
      </c>
    </row>
    <row r="588" spans="2:51" s="12" customFormat="1">
      <c r="B588" s="219"/>
      <c r="C588" s="220"/>
      <c r="D588" s="205" t="s">
        <v>140</v>
      </c>
      <c r="E588" s="221" t="s">
        <v>21</v>
      </c>
      <c r="F588" s="222" t="s">
        <v>354</v>
      </c>
      <c r="G588" s="220"/>
      <c r="H588" s="223">
        <v>-3.8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140</v>
      </c>
      <c r="AU588" s="229" t="s">
        <v>80</v>
      </c>
      <c r="AV588" s="12" t="s">
        <v>80</v>
      </c>
      <c r="AW588" s="12" t="s">
        <v>34</v>
      </c>
      <c r="AX588" s="12" t="s">
        <v>70</v>
      </c>
      <c r="AY588" s="229" t="s">
        <v>128</v>
      </c>
    </row>
    <row r="589" spans="2:51" s="11" customFormat="1">
      <c r="B589" s="208"/>
      <c r="C589" s="209"/>
      <c r="D589" s="205" t="s">
        <v>140</v>
      </c>
      <c r="E589" s="210" t="s">
        <v>21</v>
      </c>
      <c r="F589" s="211" t="s">
        <v>341</v>
      </c>
      <c r="G589" s="209"/>
      <c r="H589" s="212" t="s">
        <v>21</v>
      </c>
      <c r="I589" s="213"/>
      <c r="J589" s="209"/>
      <c r="K589" s="209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140</v>
      </c>
      <c r="AU589" s="218" t="s">
        <v>80</v>
      </c>
      <c r="AV589" s="11" t="s">
        <v>78</v>
      </c>
      <c r="AW589" s="11" t="s">
        <v>34</v>
      </c>
      <c r="AX589" s="11" t="s">
        <v>70</v>
      </c>
      <c r="AY589" s="218" t="s">
        <v>128</v>
      </c>
    </row>
    <row r="590" spans="2:51" s="11" customFormat="1">
      <c r="B590" s="208"/>
      <c r="C590" s="209"/>
      <c r="D590" s="205" t="s">
        <v>140</v>
      </c>
      <c r="E590" s="210" t="s">
        <v>21</v>
      </c>
      <c r="F590" s="211" t="s">
        <v>339</v>
      </c>
      <c r="G590" s="209"/>
      <c r="H590" s="212" t="s">
        <v>21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140</v>
      </c>
      <c r="AU590" s="218" t="s">
        <v>80</v>
      </c>
      <c r="AV590" s="11" t="s">
        <v>78</v>
      </c>
      <c r="AW590" s="11" t="s">
        <v>34</v>
      </c>
      <c r="AX590" s="11" t="s">
        <v>70</v>
      </c>
      <c r="AY590" s="218" t="s">
        <v>128</v>
      </c>
    </row>
    <row r="591" spans="2:51" s="12" customFormat="1">
      <c r="B591" s="219"/>
      <c r="C591" s="220"/>
      <c r="D591" s="205" t="s">
        <v>140</v>
      </c>
      <c r="E591" s="221" t="s">
        <v>21</v>
      </c>
      <c r="F591" s="222" t="s">
        <v>352</v>
      </c>
      <c r="G591" s="220"/>
      <c r="H591" s="223">
        <v>-6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140</v>
      </c>
      <c r="AU591" s="229" t="s">
        <v>80</v>
      </c>
      <c r="AV591" s="12" t="s">
        <v>80</v>
      </c>
      <c r="AW591" s="12" t="s">
        <v>34</v>
      </c>
      <c r="AX591" s="12" t="s">
        <v>70</v>
      </c>
      <c r="AY591" s="229" t="s">
        <v>128</v>
      </c>
    </row>
    <row r="592" spans="2:51" s="12" customFormat="1">
      <c r="B592" s="219"/>
      <c r="C592" s="220"/>
      <c r="D592" s="205" t="s">
        <v>140</v>
      </c>
      <c r="E592" s="221" t="s">
        <v>21</v>
      </c>
      <c r="F592" s="222" t="s">
        <v>355</v>
      </c>
      <c r="G592" s="220"/>
      <c r="H592" s="223">
        <v>-1</v>
      </c>
      <c r="I592" s="224"/>
      <c r="J592" s="220"/>
      <c r="K592" s="220"/>
      <c r="L592" s="225"/>
      <c r="M592" s="226"/>
      <c r="N592" s="227"/>
      <c r="O592" s="227"/>
      <c r="P592" s="227"/>
      <c r="Q592" s="227"/>
      <c r="R592" s="227"/>
      <c r="S592" s="227"/>
      <c r="T592" s="228"/>
      <c r="AT592" s="229" t="s">
        <v>140</v>
      </c>
      <c r="AU592" s="229" t="s">
        <v>80</v>
      </c>
      <c r="AV592" s="12" t="s">
        <v>80</v>
      </c>
      <c r="AW592" s="12" t="s">
        <v>34</v>
      </c>
      <c r="AX592" s="12" t="s">
        <v>70</v>
      </c>
      <c r="AY592" s="229" t="s">
        <v>128</v>
      </c>
    </row>
    <row r="593" spans="2:51" s="12" customFormat="1">
      <c r="B593" s="219"/>
      <c r="C593" s="220"/>
      <c r="D593" s="205" t="s">
        <v>140</v>
      </c>
      <c r="E593" s="221" t="s">
        <v>21</v>
      </c>
      <c r="F593" s="222" t="s">
        <v>356</v>
      </c>
      <c r="G593" s="220"/>
      <c r="H593" s="223">
        <v>-7.05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140</v>
      </c>
      <c r="AU593" s="229" t="s">
        <v>80</v>
      </c>
      <c r="AV593" s="12" t="s">
        <v>80</v>
      </c>
      <c r="AW593" s="12" t="s">
        <v>34</v>
      </c>
      <c r="AX593" s="12" t="s">
        <v>70</v>
      </c>
      <c r="AY593" s="229" t="s">
        <v>128</v>
      </c>
    </row>
    <row r="594" spans="2:51" s="12" customFormat="1">
      <c r="B594" s="219"/>
      <c r="C594" s="220"/>
      <c r="D594" s="205" t="s">
        <v>140</v>
      </c>
      <c r="E594" s="221" t="s">
        <v>21</v>
      </c>
      <c r="F594" s="222" t="s">
        <v>357</v>
      </c>
      <c r="G594" s="220"/>
      <c r="H594" s="223">
        <v>-13.3</v>
      </c>
      <c r="I594" s="224"/>
      <c r="J594" s="220"/>
      <c r="K594" s="220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140</v>
      </c>
      <c r="AU594" s="229" t="s">
        <v>80</v>
      </c>
      <c r="AV594" s="12" t="s">
        <v>80</v>
      </c>
      <c r="AW594" s="12" t="s">
        <v>34</v>
      </c>
      <c r="AX594" s="12" t="s">
        <v>70</v>
      </c>
      <c r="AY594" s="229" t="s">
        <v>128</v>
      </c>
    </row>
    <row r="595" spans="2:51" s="11" customFormat="1">
      <c r="B595" s="208"/>
      <c r="C595" s="209"/>
      <c r="D595" s="205" t="s">
        <v>140</v>
      </c>
      <c r="E595" s="210" t="s">
        <v>21</v>
      </c>
      <c r="F595" s="211" t="s">
        <v>343</v>
      </c>
      <c r="G595" s="209"/>
      <c r="H595" s="212" t="s">
        <v>21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140</v>
      </c>
      <c r="AU595" s="218" t="s">
        <v>80</v>
      </c>
      <c r="AV595" s="11" t="s">
        <v>78</v>
      </c>
      <c r="AW595" s="11" t="s">
        <v>34</v>
      </c>
      <c r="AX595" s="11" t="s">
        <v>70</v>
      </c>
      <c r="AY595" s="218" t="s">
        <v>128</v>
      </c>
    </row>
    <row r="596" spans="2:51" s="11" customFormat="1">
      <c r="B596" s="208"/>
      <c r="C596" s="209"/>
      <c r="D596" s="205" t="s">
        <v>140</v>
      </c>
      <c r="E596" s="210" t="s">
        <v>21</v>
      </c>
      <c r="F596" s="211" t="s">
        <v>335</v>
      </c>
      <c r="G596" s="209"/>
      <c r="H596" s="212" t="s">
        <v>21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140</v>
      </c>
      <c r="AU596" s="218" t="s">
        <v>80</v>
      </c>
      <c r="AV596" s="11" t="s">
        <v>78</v>
      </c>
      <c r="AW596" s="11" t="s">
        <v>34</v>
      </c>
      <c r="AX596" s="11" t="s">
        <v>70</v>
      </c>
      <c r="AY596" s="218" t="s">
        <v>128</v>
      </c>
    </row>
    <row r="597" spans="2:51" s="12" customFormat="1">
      <c r="B597" s="219"/>
      <c r="C597" s="220"/>
      <c r="D597" s="205" t="s">
        <v>140</v>
      </c>
      <c r="E597" s="221" t="s">
        <v>21</v>
      </c>
      <c r="F597" s="222" t="s">
        <v>358</v>
      </c>
      <c r="G597" s="220"/>
      <c r="H597" s="223">
        <v>-6.75</v>
      </c>
      <c r="I597" s="224"/>
      <c r="J597" s="220"/>
      <c r="K597" s="220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140</v>
      </c>
      <c r="AU597" s="229" t="s">
        <v>80</v>
      </c>
      <c r="AV597" s="12" t="s">
        <v>80</v>
      </c>
      <c r="AW597" s="12" t="s">
        <v>34</v>
      </c>
      <c r="AX597" s="12" t="s">
        <v>70</v>
      </c>
      <c r="AY597" s="229" t="s">
        <v>128</v>
      </c>
    </row>
    <row r="598" spans="2:51" s="12" customFormat="1">
      <c r="B598" s="219"/>
      <c r="C598" s="220"/>
      <c r="D598" s="205" t="s">
        <v>140</v>
      </c>
      <c r="E598" s="221" t="s">
        <v>21</v>
      </c>
      <c r="F598" s="222" t="s">
        <v>359</v>
      </c>
      <c r="G598" s="220"/>
      <c r="H598" s="223">
        <v>-2.52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140</v>
      </c>
      <c r="AU598" s="229" t="s">
        <v>80</v>
      </c>
      <c r="AV598" s="12" t="s">
        <v>80</v>
      </c>
      <c r="AW598" s="12" t="s">
        <v>34</v>
      </c>
      <c r="AX598" s="12" t="s">
        <v>70</v>
      </c>
      <c r="AY598" s="229" t="s">
        <v>128</v>
      </c>
    </row>
    <row r="599" spans="2:51" s="12" customFormat="1">
      <c r="B599" s="219"/>
      <c r="C599" s="220"/>
      <c r="D599" s="205" t="s">
        <v>140</v>
      </c>
      <c r="E599" s="221" t="s">
        <v>21</v>
      </c>
      <c r="F599" s="222" t="s">
        <v>360</v>
      </c>
      <c r="G599" s="220"/>
      <c r="H599" s="223">
        <v>-4.32</v>
      </c>
      <c r="I599" s="224"/>
      <c r="J599" s="220"/>
      <c r="K599" s="220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140</v>
      </c>
      <c r="AU599" s="229" t="s">
        <v>80</v>
      </c>
      <c r="AV599" s="12" t="s">
        <v>80</v>
      </c>
      <c r="AW599" s="12" t="s">
        <v>34</v>
      </c>
      <c r="AX599" s="12" t="s">
        <v>70</v>
      </c>
      <c r="AY599" s="229" t="s">
        <v>128</v>
      </c>
    </row>
    <row r="600" spans="2:51" s="11" customFormat="1">
      <c r="B600" s="208"/>
      <c r="C600" s="209"/>
      <c r="D600" s="205" t="s">
        <v>140</v>
      </c>
      <c r="E600" s="210" t="s">
        <v>21</v>
      </c>
      <c r="F600" s="211" t="s">
        <v>337</v>
      </c>
      <c r="G600" s="209"/>
      <c r="H600" s="212" t="s">
        <v>21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140</v>
      </c>
      <c r="AU600" s="218" t="s">
        <v>80</v>
      </c>
      <c r="AV600" s="11" t="s">
        <v>78</v>
      </c>
      <c r="AW600" s="11" t="s">
        <v>34</v>
      </c>
      <c r="AX600" s="11" t="s">
        <v>70</v>
      </c>
      <c r="AY600" s="218" t="s">
        <v>128</v>
      </c>
    </row>
    <row r="601" spans="2:51" s="12" customFormat="1">
      <c r="B601" s="219"/>
      <c r="C601" s="220"/>
      <c r="D601" s="205" t="s">
        <v>140</v>
      </c>
      <c r="E601" s="221" t="s">
        <v>21</v>
      </c>
      <c r="F601" s="222" t="s">
        <v>361</v>
      </c>
      <c r="G601" s="220"/>
      <c r="H601" s="223">
        <v>-3.8250000000000002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140</v>
      </c>
      <c r="AU601" s="229" t="s">
        <v>80</v>
      </c>
      <c r="AV601" s="12" t="s">
        <v>80</v>
      </c>
      <c r="AW601" s="12" t="s">
        <v>34</v>
      </c>
      <c r="AX601" s="12" t="s">
        <v>70</v>
      </c>
      <c r="AY601" s="229" t="s">
        <v>128</v>
      </c>
    </row>
    <row r="602" spans="2:51" s="12" customFormat="1">
      <c r="B602" s="219"/>
      <c r="C602" s="220"/>
      <c r="D602" s="205" t="s">
        <v>140</v>
      </c>
      <c r="E602" s="221" t="s">
        <v>21</v>
      </c>
      <c r="F602" s="222" t="s">
        <v>362</v>
      </c>
      <c r="G602" s="220"/>
      <c r="H602" s="223">
        <v>-2.3220000000000001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140</v>
      </c>
      <c r="AU602" s="229" t="s">
        <v>80</v>
      </c>
      <c r="AV602" s="12" t="s">
        <v>80</v>
      </c>
      <c r="AW602" s="12" t="s">
        <v>34</v>
      </c>
      <c r="AX602" s="12" t="s">
        <v>70</v>
      </c>
      <c r="AY602" s="229" t="s">
        <v>128</v>
      </c>
    </row>
    <row r="603" spans="2:51" s="12" customFormat="1">
      <c r="B603" s="219"/>
      <c r="C603" s="220"/>
      <c r="D603" s="205" t="s">
        <v>140</v>
      </c>
      <c r="E603" s="221" t="s">
        <v>21</v>
      </c>
      <c r="F603" s="222" t="s">
        <v>363</v>
      </c>
      <c r="G603" s="220"/>
      <c r="H603" s="223">
        <v>-2.5369999999999999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140</v>
      </c>
      <c r="AU603" s="229" t="s">
        <v>80</v>
      </c>
      <c r="AV603" s="12" t="s">
        <v>80</v>
      </c>
      <c r="AW603" s="12" t="s">
        <v>34</v>
      </c>
      <c r="AX603" s="12" t="s">
        <v>70</v>
      </c>
      <c r="AY603" s="229" t="s">
        <v>128</v>
      </c>
    </row>
    <row r="604" spans="2:51" s="12" customFormat="1">
      <c r="B604" s="219"/>
      <c r="C604" s="220"/>
      <c r="D604" s="205" t="s">
        <v>140</v>
      </c>
      <c r="E604" s="221" t="s">
        <v>21</v>
      </c>
      <c r="F604" s="222" t="s">
        <v>364</v>
      </c>
      <c r="G604" s="220"/>
      <c r="H604" s="223">
        <v>-7.2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140</v>
      </c>
      <c r="AU604" s="229" t="s">
        <v>80</v>
      </c>
      <c r="AV604" s="12" t="s">
        <v>80</v>
      </c>
      <c r="AW604" s="12" t="s">
        <v>34</v>
      </c>
      <c r="AX604" s="12" t="s">
        <v>70</v>
      </c>
      <c r="AY604" s="229" t="s">
        <v>128</v>
      </c>
    </row>
    <row r="605" spans="2:51" s="13" customFormat="1">
      <c r="B605" s="230"/>
      <c r="C605" s="231"/>
      <c r="D605" s="205" t="s">
        <v>140</v>
      </c>
      <c r="E605" s="232" t="s">
        <v>21</v>
      </c>
      <c r="F605" s="233" t="s">
        <v>159</v>
      </c>
      <c r="G605" s="231"/>
      <c r="H605" s="234">
        <v>-90.424000000000007</v>
      </c>
      <c r="I605" s="235"/>
      <c r="J605" s="231"/>
      <c r="K605" s="231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140</v>
      </c>
      <c r="AU605" s="240" t="s">
        <v>80</v>
      </c>
      <c r="AV605" s="13" t="s">
        <v>160</v>
      </c>
      <c r="AW605" s="13" t="s">
        <v>34</v>
      </c>
      <c r="AX605" s="13" t="s">
        <v>70</v>
      </c>
      <c r="AY605" s="240" t="s">
        <v>128</v>
      </c>
    </row>
    <row r="606" spans="2:51" s="12" customFormat="1">
      <c r="B606" s="219"/>
      <c r="C606" s="220"/>
      <c r="D606" s="205" t="s">
        <v>140</v>
      </c>
      <c r="E606" s="221" t="s">
        <v>21</v>
      </c>
      <c r="F606" s="222" t="s">
        <v>21</v>
      </c>
      <c r="G606" s="220"/>
      <c r="H606" s="223">
        <v>0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140</v>
      </c>
      <c r="AU606" s="229" t="s">
        <v>80</v>
      </c>
      <c r="AV606" s="12" t="s">
        <v>80</v>
      </c>
      <c r="AW606" s="12" t="s">
        <v>34</v>
      </c>
      <c r="AX606" s="12" t="s">
        <v>70</v>
      </c>
      <c r="AY606" s="229" t="s">
        <v>128</v>
      </c>
    </row>
    <row r="607" spans="2:51" s="11" customFormat="1">
      <c r="B607" s="208"/>
      <c r="C607" s="209"/>
      <c r="D607" s="205" t="s">
        <v>140</v>
      </c>
      <c r="E607" s="210" t="s">
        <v>21</v>
      </c>
      <c r="F607" s="211" t="s">
        <v>458</v>
      </c>
      <c r="G607" s="209"/>
      <c r="H607" s="212" t="s">
        <v>21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140</v>
      </c>
      <c r="AU607" s="218" t="s">
        <v>80</v>
      </c>
      <c r="AV607" s="11" t="s">
        <v>78</v>
      </c>
      <c r="AW607" s="11" t="s">
        <v>34</v>
      </c>
      <c r="AX607" s="11" t="s">
        <v>70</v>
      </c>
      <c r="AY607" s="218" t="s">
        <v>128</v>
      </c>
    </row>
    <row r="608" spans="2:51" s="11" customFormat="1">
      <c r="B608" s="208"/>
      <c r="C608" s="209"/>
      <c r="D608" s="205" t="s">
        <v>140</v>
      </c>
      <c r="E608" s="210" t="s">
        <v>21</v>
      </c>
      <c r="F608" s="211" t="s">
        <v>147</v>
      </c>
      <c r="G608" s="209"/>
      <c r="H608" s="212" t="s">
        <v>21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140</v>
      </c>
      <c r="AU608" s="218" t="s">
        <v>80</v>
      </c>
      <c r="AV608" s="11" t="s">
        <v>78</v>
      </c>
      <c r="AW608" s="11" t="s">
        <v>34</v>
      </c>
      <c r="AX608" s="11" t="s">
        <v>70</v>
      </c>
      <c r="AY608" s="218" t="s">
        <v>128</v>
      </c>
    </row>
    <row r="609" spans="2:51" s="11" customFormat="1">
      <c r="B609" s="208"/>
      <c r="C609" s="209"/>
      <c r="D609" s="205" t="s">
        <v>140</v>
      </c>
      <c r="E609" s="210" t="s">
        <v>21</v>
      </c>
      <c r="F609" s="211" t="s">
        <v>335</v>
      </c>
      <c r="G609" s="209"/>
      <c r="H609" s="212" t="s">
        <v>21</v>
      </c>
      <c r="I609" s="213"/>
      <c r="J609" s="209"/>
      <c r="K609" s="209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140</v>
      </c>
      <c r="AU609" s="218" t="s">
        <v>80</v>
      </c>
      <c r="AV609" s="11" t="s">
        <v>78</v>
      </c>
      <c r="AW609" s="11" t="s">
        <v>34</v>
      </c>
      <c r="AX609" s="11" t="s">
        <v>70</v>
      </c>
      <c r="AY609" s="218" t="s">
        <v>128</v>
      </c>
    </row>
    <row r="610" spans="2:51" s="12" customFormat="1">
      <c r="B610" s="219"/>
      <c r="C610" s="220"/>
      <c r="D610" s="205" t="s">
        <v>140</v>
      </c>
      <c r="E610" s="221" t="s">
        <v>21</v>
      </c>
      <c r="F610" s="222" t="s">
        <v>366</v>
      </c>
      <c r="G610" s="220"/>
      <c r="H610" s="223">
        <v>3.16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140</v>
      </c>
      <c r="AU610" s="229" t="s">
        <v>80</v>
      </c>
      <c r="AV610" s="12" t="s">
        <v>80</v>
      </c>
      <c r="AW610" s="12" t="s">
        <v>34</v>
      </c>
      <c r="AX610" s="12" t="s">
        <v>70</v>
      </c>
      <c r="AY610" s="229" t="s">
        <v>128</v>
      </c>
    </row>
    <row r="611" spans="2:51" s="12" customFormat="1">
      <c r="B611" s="219"/>
      <c r="C611" s="220"/>
      <c r="D611" s="205" t="s">
        <v>140</v>
      </c>
      <c r="E611" s="221" t="s">
        <v>21</v>
      </c>
      <c r="F611" s="222" t="s">
        <v>367</v>
      </c>
      <c r="G611" s="220"/>
      <c r="H611" s="223">
        <v>1.7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140</v>
      </c>
      <c r="AU611" s="229" t="s">
        <v>80</v>
      </c>
      <c r="AV611" s="12" t="s">
        <v>80</v>
      </c>
      <c r="AW611" s="12" t="s">
        <v>34</v>
      </c>
      <c r="AX611" s="12" t="s">
        <v>70</v>
      </c>
      <c r="AY611" s="229" t="s">
        <v>128</v>
      </c>
    </row>
    <row r="612" spans="2:51" s="12" customFormat="1">
      <c r="B612" s="219"/>
      <c r="C612" s="220"/>
      <c r="D612" s="205" t="s">
        <v>140</v>
      </c>
      <c r="E612" s="221" t="s">
        <v>21</v>
      </c>
      <c r="F612" s="222" t="s">
        <v>368</v>
      </c>
      <c r="G612" s="220"/>
      <c r="H612" s="223">
        <v>4.45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140</v>
      </c>
      <c r="AU612" s="229" t="s">
        <v>80</v>
      </c>
      <c r="AV612" s="12" t="s">
        <v>80</v>
      </c>
      <c r="AW612" s="12" t="s">
        <v>34</v>
      </c>
      <c r="AX612" s="12" t="s">
        <v>70</v>
      </c>
      <c r="AY612" s="229" t="s">
        <v>128</v>
      </c>
    </row>
    <row r="613" spans="2:51" s="11" customFormat="1">
      <c r="B613" s="208"/>
      <c r="C613" s="209"/>
      <c r="D613" s="205" t="s">
        <v>140</v>
      </c>
      <c r="E613" s="210" t="s">
        <v>21</v>
      </c>
      <c r="F613" s="211" t="s">
        <v>337</v>
      </c>
      <c r="G613" s="209"/>
      <c r="H613" s="212" t="s">
        <v>21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140</v>
      </c>
      <c r="AU613" s="218" t="s">
        <v>80</v>
      </c>
      <c r="AV613" s="11" t="s">
        <v>78</v>
      </c>
      <c r="AW613" s="11" t="s">
        <v>34</v>
      </c>
      <c r="AX613" s="11" t="s">
        <v>70</v>
      </c>
      <c r="AY613" s="218" t="s">
        <v>128</v>
      </c>
    </row>
    <row r="614" spans="2:51" s="12" customFormat="1">
      <c r="B614" s="219"/>
      <c r="C614" s="220"/>
      <c r="D614" s="205" t="s">
        <v>140</v>
      </c>
      <c r="E614" s="221" t="s">
        <v>21</v>
      </c>
      <c r="F614" s="222" t="s">
        <v>369</v>
      </c>
      <c r="G614" s="220"/>
      <c r="H614" s="223">
        <v>1.2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140</v>
      </c>
      <c r="AU614" s="229" t="s">
        <v>80</v>
      </c>
      <c r="AV614" s="12" t="s">
        <v>80</v>
      </c>
      <c r="AW614" s="12" t="s">
        <v>34</v>
      </c>
      <c r="AX614" s="12" t="s">
        <v>70</v>
      </c>
      <c r="AY614" s="229" t="s">
        <v>128</v>
      </c>
    </row>
    <row r="615" spans="2:51" s="12" customFormat="1">
      <c r="B615" s="219"/>
      <c r="C615" s="220"/>
      <c r="D615" s="205" t="s">
        <v>140</v>
      </c>
      <c r="E615" s="221" t="s">
        <v>21</v>
      </c>
      <c r="F615" s="222" t="s">
        <v>370</v>
      </c>
      <c r="G615" s="220"/>
      <c r="H615" s="223">
        <v>0.78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140</v>
      </c>
      <c r="AU615" s="229" t="s">
        <v>80</v>
      </c>
      <c r="AV615" s="12" t="s">
        <v>80</v>
      </c>
      <c r="AW615" s="12" t="s">
        <v>34</v>
      </c>
      <c r="AX615" s="12" t="s">
        <v>70</v>
      </c>
      <c r="AY615" s="229" t="s">
        <v>128</v>
      </c>
    </row>
    <row r="616" spans="2:51" s="12" customFormat="1">
      <c r="B616" s="219"/>
      <c r="C616" s="220"/>
      <c r="D616" s="205" t="s">
        <v>140</v>
      </c>
      <c r="E616" s="221" t="s">
        <v>21</v>
      </c>
      <c r="F616" s="222" t="s">
        <v>371</v>
      </c>
      <c r="G616" s="220"/>
      <c r="H616" s="223">
        <v>3.2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140</v>
      </c>
      <c r="AU616" s="229" t="s">
        <v>80</v>
      </c>
      <c r="AV616" s="12" t="s">
        <v>80</v>
      </c>
      <c r="AW616" s="12" t="s">
        <v>34</v>
      </c>
      <c r="AX616" s="12" t="s">
        <v>70</v>
      </c>
      <c r="AY616" s="229" t="s">
        <v>128</v>
      </c>
    </row>
    <row r="617" spans="2:51" s="11" customFormat="1">
      <c r="B617" s="208"/>
      <c r="C617" s="209"/>
      <c r="D617" s="205" t="s">
        <v>140</v>
      </c>
      <c r="E617" s="210" t="s">
        <v>21</v>
      </c>
      <c r="F617" s="211" t="s">
        <v>339</v>
      </c>
      <c r="G617" s="209"/>
      <c r="H617" s="212" t="s">
        <v>21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140</v>
      </c>
      <c r="AU617" s="218" t="s">
        <v>80</v>
      </c>
      <c r="AV617" s="11" t="s">
        <v>78</v>
      </c>
      <c r="AW617" s="11" t="s">
        <v>34</v>
      </c>
      <c r="AX617" s="11" t="s">
        <v>70</v>
      </c>
      <c r="AY617" s="218" t="s">
        <v>128</v>
      </c>
    </row>
    <row r="618" spans="2:51" s="12" customFormat="1">
      <c r="B618" s="219"/>
      <c r="C618" s="220"/>
      <c r="D618" s="205" t="s">
        <v>140</v>
      </c>
      <c r="E618" s="221" t="s">
        <v>21</v>
      </c>
      <c r="F618" s="222" t="s">
        <v>372</v>
      </c>
      <c r="G618" s="220"/>
      <c r="H618" s="223">
        <v>1.2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140</v>
      </c>
      <c r="AU618" s="229" t="s">
        <v>80</v>
      </c>
      <c r="AV618" s="12" t="s">
        <v>80</v>
      </c>
      <c r="AW618" s="12" t="s">
        <v>34</v>
      </c>
      <c r="AX618" s="12" t="s">
        <v>70</v>
      </c>
      <c r="AY618" s="229" t="s">
        <v>128</v>
      </c>
    </row>
    <row r="619" spans="2:51" s="12" customFormat="1">
      <c r="B619" s="219"/>
      <c r="C619" s="220"/>
      <c r="D619" s="205" t="s">
        <v>140</v>
      </c>
      <c r="E619" s="221" t="s">
        <v>21</v>
      </c>
      <c r="F619" s="222" t="s">
        <v>373</v>
      </c>
      <c r="G619" s="220"/>
      <c r="H619" s="223">
        <v>1.92</v>
      </c>
      <c r="I619" s="224"/>
      <c r="J619" s="220"/>
      <c r="K619" s="220"/>
      <c r="L619" s="225"/>
      <c r="M619" s="226"/>
      <c r="N619" s="227"/>
      <c r="O619" s="227"/>
      <c r="P619" s="227"/>
      <c r="Q619" s="227"/>
      <c r="R619" s="227"/>
      <c r="S619" s="227"/>
      <c r="T619" s="228"/>
      <c r="AT619" s="229" t="s">
        <v>140</v>
      </c>
      <c r="AU619" s="229" t="s">
        <v>80</v>
      </c>
      <c r="AV619" s="12" t="s">
        <v>80</v>
      </c>
      <c r="AW619" s="12" t="s">
        <v>34</v>
      </c>
      <c r="AX619" s="12" t="s">
        <v>70</v>
      </c>
      <c r="AY619" s="229" t="s">
        <v>128</v>
      </c>
    </row>
    <row r="620" spans="2:51" s="11" customFormat="1">
      <c r="B620" s="208"/>
      <c r="C620" s="209"/>
      <c r="D620" s="205" t="s">
        <v>140</v>
      </c>
      <c r="E620" s="210" t="s">
        <v>21</v>
      </c>
      <c r="F620" s="211" t="s">
        <v>341</v>
      </c>
      <c r="G620" s="209"/>
      <c r="H620" s="212" t="s">
        <v>21</v>
      </c>
      <c r="I620" s="213"/>
      <c r="J620" s="209"/>
      <c r="K620" s="209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140</v>
      </c>
      <c r="AU620" s="218" t="s">
        <v>80</v>
      </c>
      <c r="AV620" s="11" t="s">
        <v>78</v>
      </c>
      <c r="AW620" s="11" t="s">
        <v>34</v>
      </c>
      <c r="AX620" s="11" t="s">
        <v>70</v>
      </c>
      <c r="AY620" s="218" t="s">
        <v>128</v>
      </c>
    </row>
    <row r="621" spans="2:51" s="11" customFormat="1">
      <c r="B621" s="208"/>
      <c r="C621" s="209"/>
      <c r="D621" s="205" t="s">
        <v>140</v>
      </c>
      <c r="E621" s="210" t="s">
        <v>21</v>
      </c>
      <c r="F621" s="211" t="s">
        <v>339</v>
      </c>
      <c r="G621" s="209"/>
      <c r="H621" s="212" t="s">
        <v>21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140</v>
      </c>
      <c r="AU621" s="218" t="s">
        <v>80</v>
      </c>
      <c r="AV621" s="11" t="s">
        <v>78</v>
      </c>
      <c r="AW621" s="11" t="s">
        <v>34</v>
      </c>
      <c r="AX621" s="11" t="s">
        <v>70</v>
      </c>
      <c r="AY621" s="218" t="s">
        <v>128</v>
      </c>
    </row>
    <row r="622" spans="2:51" s="12" customFormat="1">
      <c r="B622" s="219"/>
      <c r="C622" s="220"/>
      <c r="D622" s="205" t="s">
        <v>140</v>
      </c>
      <c r="E622" s="221" t="s">
        <v>21</v>
      </c>
      <c r="F622" s="222" t="s">
        <v>371</v>
      </c>
      <c r="G622" s="220"/>
      <c r="H622" s="223">
        <v>3.2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140</v>
      </c>
      <c r="AU622" s="229" t="s">
        <v>80</v>
      </c>
      <c r="AV622" s="12" t="s">
        <v>80</v>
      </c>
      <c r="AW622" s="12" t="s">
        <v>34</v>
      </c>
      <c r="AX622" s="12" t="s">
        <v>70</v>
      </c>
      <c r="AY622" s="229" t="s">
        <v>128</v>
      </c>
    </row>
    <row r="623" spans="2:51" s="12" customFormat="1">
      <c r="B623" s="219"/>
      <c r="C623" s="220"/>
      <c r="D623" s="205" t="s">
        <v>140</v>
      </c>
      <c r="E623" s="221" t="s">
        <v>21</v>
      </c>
      <c r="F623" s="222" t="s">
        <v>374</v>
      </c>
      <c r="G623" s="220"/>
      <c r="H623" s="223">
        <v>0.6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140</v>
      </c>
      <c r="AU623" s="229" t="s">
        <v>80</v>
      </c>
      <c r="AV623" s="12" t="s">
        <v>80</v>
      </c>
      <c r="AW623" s="12" t="s">
        <v>34</v>
      </c>
      <c r="AX623" s="12" t="s">
        <v>70</v>
      </c>
      <c r="AY623" s="229" t="s">
        <v>128</v>
      </c>
    </row>
    <row r="624" spans="2:51" s="12" customFormat="1">
      <c r="B624" s="219"/>
      <c r="C624" s="220"/>
      <c r="D624" s="205" t="s">
        <v>140</v>
      </c>
      <c r="E624" s="221" t="s">
        <v>21</v>
      </c>
      <c r="F624" s="222" t="s">
        <v>375</v>
      </c>
      <c r="G624" s="220"/>
      <c r="H624" s="223">
        <v>7.5149999999999997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140</v>
      </c>
      <c r="AU624" s="229" t="s">
        <v>80</v>
      </c>
      <c r="AV624" s="12" t="s">
        <v>80</v>
      </c>
      <c r="AW624" s="12" t="s">
        <v>34</v>
      </c>
      <c r="AX624" s="12" t="s">
        <v>70</v>
      </c>
      <c r="AY624" s="229" t="s">
        <v>128</v>
      </c>
    </row>
    <row r="625" spans="2:51" s="12" customFormat="1">
      <c r="B625" s="219"/>
      <c r="C625" s="220"/>
      <c r="D625" s="205" t="s">
        <v>140</v>
      </c>
      <c r="E625" s="221" t="s">
        <v>21</v>
      </c>
      <c r="F625" s="222" t="s">
        <v>376</v>
      </c>
      <c r="G625" s="220"/>
      <c r="H625" s="223">
        <v>6.72</v>
      </c>
      <c r="I625" s="224"/>
      <c r="J625" s="220"/>
      <c r="K625" s="220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140</v>
      </c>
      <c r="AU625" s="229" t="s">
        <v>80</v>
      </c>
      <c r="AV625" s="12" t="s">
        <v>80</v>
      </c>
      <c r="AW625" s="12" t="s">
        <v>34</v>
      </c>
      <c r="AX625" s="12" t="s">
        <v>70</v>
      </c>
      <c r="AY625" s="229" t="s">
        <v>128</v>
      </c>
    </row>
    <row r="626" spans="2:51" s="11" customFormat="1">
      <c r="B626" s="208"/>
      <c r="C626" s="209"/>
      <c r="D626" s="205" t="s">
        <v>140</v>
      </c>
      <c r="E626" s="210" t="s">
        <v>21</v>
      </c>
      <c r="F626" s="211" t="s">
        <v>343</v>
      </c>
      <c r="G626" s="209"/>
      <c r="H626" s="212" t="s">
        <v>21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140</v>
      </c>
      <c r="AU626" s="218" t="s">
        <v>80</v>
      </c>
      <c r="AV626" s="11" t="s">
        <v>78</v>
      </c>
      <c r="AW626" s="11" t="s">
        <v>34</v>
      </c>
      <c r="AX626" s="11" t="s">
        <v>70</v>
      </c>
      <c r="AY626" s="218" t="s">
        <v>128</v>
      </c>
    </row>
    <row r="627" spans="2:51" s="11" customFormat="1">
      <c r="B627" s="208"/>
      <c r="C627" s="209"/>
      <c r="D627" s="205" t="s">
        <v>140</v>
      </c>
      <c r="E627" s="210" t="s">
        <v>21</v>
      </c>
      <c r="F627" s="211" t="s">
        <v>335</v>
      </c>
      <c r="G627" s="209"/>
      <c r="H627" s="212" t="s">
        <v>21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140</v>
      </c>
      <c r="AU627" s="218" t="s">
        <v>80</v>
      </c>
      <c r="AV627" s="11" t="s">
        <v>78</v>
      </c>
      <c r="AW627" s="11" t="s">
        <v>34</v>
      </c>
      <c r="AX627" s="11" t="s">
        <v>70</v>
      </c>
      <c r="AY627" s="218" t="s">
        <v>128</v>
      </c>
    </row>
    <row r="628" spans="2:51" s="12" customFormat="1">
      <c r="B628" s="219"/>
      <c r="C628" s="220"/>
      <c r="D628" s="205" t="s">
        <v>140</v>
      </c>
      <c r="E628" s="221" t="s">
        <v>21</v>
      </c>
      <c r="F628" s="222" t="s">
        <v>377</v>
      </c>
      <c r="G628" s="220"/>
      <c r="H628" s="223">
        <v>3.9</v>
      </c>
      <c r="I628" s="224"/>
      <c r="J628" s="220"/>
      <c r="K628" s="220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140</v>
      </c>
      <c r="AU628" s="229" t="s">
        <v>80</v>
      </c>
      <c r="AV628" s="12" t="s">
        <v>80</v>
      </c>
      <c r="AW628" s="12" t="s">
        <v>34</v>
      </c>
      <c r="AX628" s="12" t="s">
        <v>70</v>
      </c>
      <c r="AY628" s="229" t="s">
        <v>128</v>
      </c>
    </row>
    <row r="629" spans="2:51" s="12" customFormat="1">
      <c r="B629" s="219"/>
      <c r="C629" s="220"/>
      <c r="D629" s="205" t="s">
        <v>140</v>
      </c>
      <c r="E629" s="221" t="s">
        <v>21</v>
      </c>
      <c r="F629" s="222" t="s">
        <v>378</v>
      </c>
      <c r="G629" s="220"/>
      <c r="H629" s="223">
        <v>1.48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140</v>
      </c>
      <c r="AU629" s="229" t="s">
        <v>80</v>
      </c>
      <c r="AV629" s="12" t="s">
        <v>80</v>
      </c>
      <c r="AW629" s="12" t="s">
        <v>34</v>
      </c>
      <c r="AX629" s="12" t="s">
        <v>70</v>
      </c>
      <c r="AY629" s="229" t="s">
        <v>128</v>
      </c>
    </row>
    <row r="630" spans="2:51" s="12" customFormat="1">
      <c r="B630" s="219"/>
      <c r="C630" s="220"/>
      <c r="D630" s="205" t="s">
        <v>140</v>
      </c>
      <c r="E630" s="221" t="s">
        <v>21</v>
      </c>
      <c r="F630" s="222" t="s">
        <v>379</v>
      </c>
      <c r="G630" s="220"/>
      <c r="H630" s="223">
        <v>2.46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140</v>
      </c>
      <c r="AU630" s="229" t="s">
        <v>80</v>
      </c>
      <c r="AV630" s="12" t="s">
        <v>80</v>
      </c>
      <c r="AW630" s="12" t="s">
        <v>34</v>
      </c>
      <c r="AX630" s="12" t="s">
        <v>70</v>
      </c>
      <c r="AY630" s="229" t="s">
        <v>128</v>
      </c>
    </row>
    <row r="631" spans="2:51" s="11" customFormat="1">
      <c r="B631" s="208"/>
      <c r="C631" s="209"/>
      <c r="D631" s="205" t="s">
        <v>140</v>
      </c>
      <c r="E631" s="210" t="s">
        <v>21</v>
      </c>
      <c r="F631" s="211" t="s">
        <v>337</v>
      </c>
      <c r="G631" s="209"/>
      <c r="H631" s="212" t="s">
        <v>21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140</v>
      </c>
      <c r="AU631" s="218" t="s">
        <v>80</v>
      </c>
      <c r="AV631" s="11" t="s">
        <v>78</v>
      </c>
      <c r="AW631" s="11" t="s">
        <v>34</v>
      </c>
      <c r="AX631" s="11" t="s">
        <v>70</v>
      </c>
      <c r="AY631" s="218" t="s">
        <v>128</v>
      </c>
    </row>
    <row r="632" spans="2:51" s="12" customFormat="1">
      <c r="B632" s="219"/>
      <c r="C632" s="220"/>
      <c r="D632" s="205" t="s">
        <v>140</v>
      </c>
      <c r="E632" s="221" t="s">
        <v>21</v>
      </c>
      <c r="F632" s="222" t="s">
        <v>380</v>
      </c>
      <c r="G632" s="220"/>
      <c r="H632" s="223">
        <v>2.31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140</v>
      </c>
      <c r="AU632" s="229" t="s">
        <v>80</v>
      </c>
      <c r="AV632" s="12" t="s">
        <v>80</v>
      </c>
      <c r="AW632" s="12" t="s">
        <v>34</v>
      </c>
      <c r="AX632" s="12" t="s">
        <v>70</v>
      </c>
      <c r="AY632" s="229" t="s">
        <v>128</v>
      </c>
    </row>
    <row r="633" spans="2:51" s="12" customFormat="1">
      <c r="B633" s="219"/>
      <c r="C633" s="220"/>
      <c r="D633" s="205" t="s">
        <v>140</v>
      </c>
      <c r="E633" s="221" t="s">
        <v>21</v>
      </c>
      <c r="F633" s="222" t="s">
        <v>381</v>
      </c>
      <c r="G633" s="220"/>
      <c r="H633" s="223">
        <v>1.0760000000000001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140</v>
      </c>
      <c r="AU633" s="229" t="s">
        <v>80</v>
      </c>
      <c r="AV633" s="12" t="s">
        <v>80</v>
      </c>
      <c r="AW633" s="12" t="s">
        <v>34</v>
      </c>
      <c r="AX633" s="12" t="s">
        <v>70</v>
      </c>
      <c r="AY633" s="229" t="s">
        <v>128</v>
      </c>
    </row>
    <row r="634" spans="2:51" s="12" customFormat="1">
      <c r="B634" s="219"/>
      <c r="C634" s="220"/>
      <c r="D634" s="205" t="s">
        <v>140</v>
      </c>
      <c r="E634" s="221" t="s">
        <v>21</v>
      </c>
      <c r="F634" s="222" t="s">
        <v>382</v>
      </c>
      <c r="G634" s="220"/>
      <c r="H634" s="223">
        <v>1.0960000000000001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140</v>
      </c>
      <c r="AU634" s="229" t="s">
        <v>80</v>
      </c>
      <c r="AV634" s="12" t="s">
        <v>80</v>
      </c>
      <c r="AW634" s="12" t="s">
        <v>34</v>
      </c>
      <c r="AX634" s="12" t="s">
        <v>70</v>
      </c>
      <c r="AY634" s="229" t="s">
        <v>128</v>
      </c>
    </row>
    <row r="635" spans="2:51" s="12" customFormat="1">
      <c r="B635" s="219"/>
      <c r="C635" s="220"/>
      <c r="D635" s="205" t="s">
        <v>140</v>
      </c>
      <c r="E635" s="221" t="s">
        <v>21</v>
      </c>
      <c r="F635" s="222" t="s">
        <v>383</v>
      </c>
      <c r="G635" s="220"/>
      <c r="H635" s="223">
        <v>4.0999999999999996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140</v>
      </c>
      <c r="AU635" s="229" t="s">
        <v>80</v>
      </c>
      <c r="AV635" s="12" t="s">
        <v>80</v>
      </c>
      <c r="AW635" s="12" t="s">
        <v>34</v>
      </c>
      <c r="AX635" s="12" t="s">
        <v>70</v>
      </c>
      <c r="AY635" s="229" t="s">
        <v>128</v>
      </c>
    </row>
    <row r="636" spans="2:51" s="13" customFormat="1">
      <c r="B636" s="230"/>
      <c r="C636" s="231"/>
      <c r="D636" s="205" t="s">
        <v>140</v>
      </c>
      <c r="E636" s="232" t="s">
        <v>21</v>
      </c>
      <c r="F636" s="233" t="s">
        <v>159</v>
      </c>
      <c r="G636" s="231"/>
      <c r="H636" s="234">
        <v>52.067</v>
      </c>
      <c r="I636" s="235"/>
      <c r="J636" s="231"/>
      <c r="K636" s="231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140</v>
      </c>
      <c r="AU636" s="240" t="s">
        <v>80</v>
      </c>
      <c r="AV636" s="13" t="s">
        <v>160</v>
      </c>
      <c r="AW636" s="13" t="s">
        <v>34</v>
      </c>
      <c r="AX636" s="13" t="s">
        <v>70</v>
      </c>
      <c r="AY636" s="240" t="s">
        <v>128</v>
      </c>
    </row>
    <row r="637" spans="2:51" s="12" customFormat="1">
      <c r="B637" s="219"/>
      <c r="C637" s="220"/>
      <c r="D637" s="205" t="s">
        <v>140</v>
      </c>
      <c r="E637" s="221" t="s">
        <v>21</v>
      </c>
      <c r="F637" s="222" t="s">
        <v>21</v>
      </c>
      <c r="G637" s="220"/>
      <c r="H637" s="223">
        <v>0</v>
      </c>
      <c r="I637" s="224"/>
      <c r="J637" s="220"/>
      <c r="K637" s="220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140</v>
      </c>
      <c r="AU637" s="229" t="s">
        <v>80</v>
      </c>
      <c r="AV637" s="12" t="s">
        <v>80</v>
      </c>
      <c r="AW637" s="12" t="s">
        <v>34</v>
      </c>
      <c r="AX637" s="12" t="s">
        <v>70</v>
      </c>
      <c r="AY637" s="229" t="s">
        <v>128</v>
      </c>
    </row>
    <row r="638" spans="2:51" s="11" customFormat="1">
      <c r="B638" s="208"/>
      <c r="C638" s="209"/>
      <c r="D638" s="205" t="s">
        <v>140</v>
      </c>
      <c r="E638" s="210" t="s">
        <v>21</v>
      </c>
      <c r="F638" s="211" t="s">
        <v>384</v>
      </c>
      <c r="G638" s="209"/>
      <c r="H638" s="212" t="s">
        <v>21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140</v>
      </c>
      <c r="AU638" s="218" t="s">
        <v>80</v>
      </c>
      <c r="AV638" s="11" t="s">
        <v>78</v>
      </c>
      <c r="AW638" s="11" t="s">
        <v>34</v>
      </c>
      <c r="AX638" s="11" t="s">
        <v>70</v>
      </c>
      <c r="AY638" s="218" t="s">
        <v>128</v>
      </c>
    </row>
    <row r="639" spans="2:51" s="11" customFormat="1">
      <c r="B639" s="208"/>
      <c r="C639" s="209"/>
      <c r="D639" s="205" t="s">
        <v>140</v>
      </c>
      <c r="E639" s="210" t="s">
        <v>21</v>
      </c>
      <c r="F639" s="211" t="s">
        <v>339</v>
      </c>
      <c r="G639" s="209"/>
      <c r="H639" s="212" t="s">
        <v>21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140</v>
      </c>
      <c r="AU639" s="218" t="s">
        <v>80</v>
      </c>
      <c r="AV639" s="11" t="s">
        <v>78</v>
      </c>
      <c r="AW639" s="11" t="s">
        <v>34</v>
      </c>
      <c r="AX639" s="11" t="s">
        <v>70</v>
      </c>
      <c r="AY639" s="218" t="s">
        <v>128</v>
      </c>
    </row>
    <row r="640" spans="2:51" s="12" customFormat="1">
      <c r="B640" s="219"/>
      <c r="C640" s="220"/>
      <c r="D640" s="205" t="s">
        <v>140</v>
      </c>
      <c r="E640" s="221" t="s">
        <v>21</v>
      </c>
      <c r="F640" s="222" t="s">
        <v>385</v>
      </c>
      <c r="G640" s="220"/>
      <c r="H640" s="223">
        <v>17.38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140</v>
      </c>
      <c r="AU640" s="229" t="s">
        <v>80</v>
      </c>
      <c r="AV640" s="12" t="s">
        <v>80</v>
      </c>
      <c r="AW640" s="12" t="s">
        <v>34</v>
      </c>
      <c r="AX640" s="12" t="s">
        <v>70</v>
      </c>
      <c r="AY640" s="229" t="s">
        <v>128</v>
      </c>
    </row>
    <row r="641" spans="2:65" s="13" customFormat="1">
      <c r="B641" s="230"/>
      <c r="C641" s="231"/>
      <c r="D641" s="205" t="s">
        <v>140</v>
      </c>
      <c r="E641" s="232" t="s">
        <v>21</v>
      </c>
      <c r="F641" s="233" t="s">
        <v>159</v>
      </c>
      <c r="G641" s="231"/>
      <c r="H641" s="234">
        <v>17.38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140</v>
      </c>
      <c r="AU641" s="240" t="s">
        <v>80</v>
      </c>
      <c r="AV641" s="13" t="s">
        <v>160</v>
      </c>
      <c r="AW641" s="13" t="s">
        <v>34</v>
      </c>
      <c r="AX641" s="13" t="s">
        <v>70</v>
      </c>
      <c r="AY641" s="240" t="s">
        <v>128</v>
      </c>
    </row>
    <row r="642" spans="2:65" s="14" customFormat="1">
      <c r="B642" s="241"/>
      <c r="C642" s="242"/>
      <c r="D642" s="243" t="s">
        <v>140</v>
      </c>
      <c r="E642" s="244" t="s">
        <v>21</v>
      </c>
      <c r="F642" s="245" t="s">
        <v>168</v>
      </c>
      <c r="G642" s="242"/>
      <c r="H642" s="246">
        <v>503.38900000000001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AT642" s="252" t="s">
        <v>140</v>
      </c>
      <c r="AU642" s="252" t="s">
        <v>80</v>
      </c>
      <c r="AV642" s="14" t="s">
        <v>136</v>
      </c>
      <c r="AW642" s="14" t="s">
        <v>34</v>
      </c>
      <c r="AX642" s="14" t="s">
        <v>78</v>
      </c>
      <c r="AY642" s="252" t="s">
        <v>128</v>
      </c>
    </row>
    <row r="643" spans="2:65" s="1" customFormat="1" ht="22.5" customHeight="1">
      <c r="B643" s="41"/>
      <c r="C643" s="193" t="s">
        <v>299</v>
      </c>
      <c r="D643" s="193" t="s">
        <v>131</v>
      </c>
      <c r="E643" s="194" t="s">
        <v>300</v>
      </c>
      <c r="F643" s="195" t="s">
        <v>301</v>
      </c>
      <c r="G643" s="196" t="s">
        <v>134</v>
      </c>
      <c r="H643" s="197">
        <v>503.38900000000001</v>
      </c>
      <c r="I643" s="198"/>
      <c r="J643" s="199">
        <f>ROUND(I643*H643,2)</f>
        <v>0</v>
      </c>
      <c r="K643" s="195" t="s">
        <v>135</v>
      </c>
      <c r="L643" s="61"/>
      <c r="M643" s="200" t="s">
        <v>21</v>
      </c>
      <c r="N643" s="201" t="s">
        <v>41</v>
      </c>
      <c r="O643" s="42"/>
      <c r="P643" s="202">
        <f>O643*H643</f>
        <v>0</v>
      </c>
      <c r="Q643" s="202">
        <v>1.6000000000000001E-4</v>
      </c>
      <c r="R643" s="202">
        <f>Q643*H643</f>
        <v>8.0542240000000015E-2</v>
      </c>
      <c r="S643" s="202">
        <v>0</v>
      </c>
      <c r="T643" s="203">
        <f>S643*H643</f>
        <v>0</v>
      </c>
      <c r="AR643" s="24" t="s">
        <v>227</v>
      </c>
      <c r="AT643" s="24" t="s">
        <v>131</v>
      </c>
      <c r="AU643" s="24" t="s">
        <v>80</v>
      </c>
      <c r="AY643" s="24" t="s">
        <v>128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24" t="s">
        <v>78</v>
      </c>
      <c r="BK643" s="204">
        <f>ROUND(I643*H643,2)</f>
        <v>0</v>
      </c>
      <c r="BL643" s="24" t="s">
        <v>227</v>
      </c>
      <c r="BM643" s="24" t="s">
        <v>459</v>
      </c>
    </row>
    <row r="644" spans="2:65" s="1" customFormat="1" ht="27">
      <c r="B644" s="41"/>
      <c r="C644" s="63"/>
      <c r="D644" s="205" t="s">
        <v>138</v>
      </c>
      <c r="E644" s="63"/>
      <c r="F644" s="206" t="s">
        <v>303</v>
      </c>
      <c r="G644" s="63"/>
      <c r="H644" s="63"/>
      <c r="I644" s="163"/>
      <c r="J644" s="63"/>
      <c r="K644" s="63"/>
      <c r="L644" s="61"/>
      <c r="M644" s="207"/>
      <c r="N644" s="42"/>
      <c r="O644" s="42"/>
      <c r="P644" s="42"/>
      <c r="Q644" s="42"/>
      <c r="R644" s="42"/>
      <c r="S644" s="42"/>
      <c r="T644" s="78"/>
      <c r="AT644" s="24" t="s">
        <v>138</v>
      </c>
      <c r="AU644" s="24" t="s">
        <v>80</v>
      </c>
    </row>
    <row r="645" spans="2:65" s="11" customFormat="1">
      <c r="B645" s="208"/>
      <c r="C645" s="209"/>
      <c r="D645" s="205" t="s">
        <v>140</v>
      </c>
      <c r="E645" s="210" t="s">
        <v>21</v>
      </c>
      <c r="F645" s="211" t="s">
        <v>147</v>
      </c>
      <c r="G645" s="209"/>
      <c r="H645" s="212" t="s">
        <v>21</v>
      </c>
      <c r="I645" s="213"/>
      <c r="J645" s="209"/>
      <c r="K645" s="209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140</v>
      </c>
      <c r="AU645" s="218" t="s">
        <v>80</v>
      </c>
      <c r="AV645" s="11" t="s">
        <v>78</v>
      </c>
      <c r="AW645" s="11" t="s">
        <v>34</v>
      </c>
      <c r="AX645" s="11" t="s">
        <v>70</v>
      </c>
      <c r="AY645" s="218" t="s">
        <v>128</v>
      </c>
    </row>
    <row r="646" spans="2:65" s="11" customFormat="1">
      <c r="B646" s="208"/>
      <c r="C646" s="209"/>
      <c r="D646" s="205" t="s">
        <v>140</v>
      </c>
      <c r="E646" s="210" t="s">
        <v>21</v>
      </c>
      <c r="F646" s="211" t="s">
        <v>335</v>
      </c>
      <c r="G646" s="209"/>
      <c r="H646" s="212" t="s">
        <v>21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140</v>
      </c>
      <c r="AU646" s="218" t="s">
        <v>80</v>
      </c>
      <c r="AV646" s="11" t="s">
        <v>78</v>
      </c>
      <c r="AW646" s="11" t="s">
        <v>34</v>
      </c>
      <c r="AX646" s="11" t="s">
        <v>70</v>
      </c>
      <c r="AY646" s="218" t="s">
        <v>128</v>
      </c>
    </row>
    <row r="647" spans="2:65" s="12" customFormat="1">
      <c r="B647" s="219"/>
      <c r="C647" s="220"/>
      <c r="D647" s="205" t="s">
        <v>140</v>
      </c>
      <c r="E647" s="221" t="s">
        <v>21</v>
      </c>
      <c r="F647" s="222" t="s">
        <v>336</v>
      </c>
      <c r="G647" s="220"/>
      <c r="H647" s="223">
        <v>108.224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AT647" s="229" t="s">
        <v>140</v>
      </c>
      <c r="AU647" s="229" t="s">
        <v>80</v>
      </c>
      <c r="AV647" s="12" t="s">
        <v>80</v>
      </c>
      <c r="AW647" s="12" t="s">
        <v>34</v>
      </c>
      <c r="AX647" s="12" t="s">
        <v>70</v>
      </c>
      <c r="AY647" s="229" t="s">
        <v>128</v>
      </c>
    </row>
    <row r="648" spans="2:65" s="11" customFormat="1">
      <c r="B648" s="208"/>
      <c r="C648" s="209"/>
      <c r="D648" s="205" t="s">
        <v>140</v>
      </c>
      <c r="E648" s="210" t="s">
        <v>21</v>
      </c>
      <c r="F648" s="211" t="s">
        <v>337</v>
      </c>
      <c r="G648" s="209"/>
      <c r="H648" s="212" t="s">
        <v>21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140</v>
      </c>
      <c r="AU648" s="218" t="s">
        <v>80</v>
      </c>
      <c r="AV648" s="11" t="s">
        <v>78</v>
      </c>
      <c r="AW648" s="11" t="s">
        <v>34</v>
      </c>
      <c r="AX648" s="11" t="s">
        <v>70</v>
      </c>
      <c r="AY648" s="218" t="s">
        <v>128</v>
      </c>
    </row>
    <row r="649" spans="2:65" s="12" customFormat="1">
      <c r="B649" s="219"/>
      <c r="C649" s="220"/>
      <c r="D649" s="205" t="s">
        <v>140</v>
      </c>
      <c r="E649" s="221" t="s">
        <v>21</v>
      </c>
      <c r="F649" s="222" t="s">
        <v>338</v>
      </c>
      <c r="G649" s="220"/>
      <c r="H649" s="223">
        <v>70.06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140</v>
      </c>
      <c r="AU649" s="229" t="s">
        <v>80</v>
      </c>
      <c r="AV649" s="12" t="s">
        <v>80</v>
      </c>
      <c r="AW649" s="12" t="s">
        <v>34</v>
      </c>
      <c r="AX649" s="12" t="s">
        <v>70</v>
      </c>
      <c r="AY649" s="229" t="s">
        <v>128</v>
      </c>
    </row>
    <row r="650" spans="2:65" s="11" customFormat="1">
      <c r="B650" s="208"/>
      <c r="C650" s="209"/>
      <c r="D650" s="205" t="s">
        <v>140</v>
      </c>
      <c r="E650" s="210" t="s">
        <v>21</v>
      </c>
      <c r="F650" s="211" t="s">
        <v>339</v>
      </c>
      <c r="G650" s="209"/>
      <c r="H650" s="212" t="s">
        <v>21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140</v>
      </c>
      <c r="AU650" s="218" t="s">
        <v>80</v>
      </c>
      <c r="AV650" s="11" t="s">
        <v>78</v>
      </c>
      <c r="AW650" s="11" t="s">
        <v>34</v>
      </c>
      <c r="AX650" s="11" t="s">
        <v>70</v>
      </c>
      <c r="AY650" s="218" t="s">
        <v>128</v>
      </c>
    </row>
    <row r="651" spans="2:65" s="12" customFormat="1">
      <c r="B651" s="219"/>
      <c r="C651" s="220"/>
      <c r="D651" s="205" t="s">
        <v>140</v>
      </c>
      <c r="E651" s="221" t="s">
        <v>21</v>
      </c>
      <c r="F651" s="222" t="s">
        <v>340</v>
      </c>
      <c r="G651" s="220"/>
      <c r="H651" s="223">
        <v>99.66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140</v>
      </c>
      <c r="AU651" s="229" t="s">
        <v>80</v>
      </c>
      <c r="AV651" s="12" t="s">
        <v>80</v>
      </c>
      <c r="AW651" s="12" t="s">
        <v>34</v>
      </c>
      <c r="AX651" s="12" t="s">
        <v>70</v>
      </c>
      <c r="AY651" s="229" t="s">
        <v>128</v>
      </c>
    </row>
    <row r="652" spans="2:65" s="11" customFormat="1">
      <c r="B652" s="208"/>
      <c r="C652" s="209"/>
      <c r="D652" s="205" t="s">
        <v>140</v>
      </c>
      <c r="E652" s="210" t="s">
        <v>21</v>
      </c>
      <c r="F652" s="211" t="s">
        <v>341</v>
      </c>
      <c r="G652" s="209"/>
      <c r="H652" s="212" t="s">
        <v>21</v>
      </c>
      <c r="I652" s="213"/>
      <c r="J652" s="209"/>
      <c r="K652" s="209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140</v>
      </c>
      <c r="AU652" s="218" t="s">
        <v>80</v>
      </c>
      <c r="AV652" s="11" t="s">
        <v>78</v>
      </c>
      <c r="AW652" s="11" t="s">
        <v>34</v>
      </c>
      <c r="AX652" s="11" t="s">
        <v>70</v>
      </c>
      <c r="AY652" s="218" t="s">
        <v>128</v>
      </c>
    </row>
    <row r="653" spans="2:65" s="11" customFormat="1">
      <c r="B653" s="208"/>
      <c r="C653" s="209"/>
      <c r="D653" s="205" t="s">
        <v>140</v>
      </c>
      <c r="E653" s="210" t="s">
        <v>21</v>
      </c>
      <c r="F653" s="211" t="s">
        <v>339</v>
      </c>
      <c r="G653" s="209"/>
      <c r="H653" s="212" t="s">
        <v>21</v>
      </c>
      <c r="I653" s="213"/>
      <c r="J653" s="209"/>
      <c r="K653" s="209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140</v>
      </c>
      <c r="AU653" s="218" t="s">
        <v>80</v>
      </c>
      <c r="AV653" s="11" t="s">
        <v>78</v>
      </c>
      <c r="AW653" s="11" t="s">
        <v>34</v>
      </c>
      <c r="AX653" s="11" t="s">
        <v>70</v>
      </c>
      <c r="AY653" s="218" t="s">
        <v>128</v>
      </c>
    </row>
    <row r="654" spans="2:65" s="12" customFormat="1">
      <c r="B654" s="219"/>
      <c r="C654" s="220"/>
      <c r="D654" s="205" t="s">
        <v>140</v>
      </c>
      <c r="E654" s="221" t="s">
        <v>21</v>
      </c>
      <c r="F654" s="222" t="s">
        <v>342</v>
      </c>
      <c r="G654" s="220"/>
      <c r="H654" s="223">
        <v>118.72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140</v>
      </c>
      <c r="AU654" s="229" t="s">
        <v>80</v>
      </c>
      <c r="AV654" s="12" t="s">
        <v>80</v>
      </c>
      <c r="AW654" s="12" t="s">
        <v>34</v>
      </c>
      <c r="AX654" s="12" t="s">
        <v>70</v>
      </c>
      <c r="AY654" s="229" t="s">
        <v>128</v>
      </c>
    </row>
    <row r="655" spans="2:65" s="11" customFormat="1">
      <c r="B655" s="208"/>
      <c r="C655" s="209"/>
      <c r="D655" s="205" t="s">
        <v>140</v>
      </c>
      <c r="E655" s="210" t="s">
        <v>21</v>
      </c>
      <c r="F655" s="211" t="s">
        <v>343</v>
      </c>
      <c r="G655" s="209"/>
      <c r="H655" s="212" t="s">
        <v>21</v>
      </c>
      <c r="I655" s="213"/>
      <c r="J655" s="209"/>
      <c r="K655" s="209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140</v>
      </c>
      <c r="AU655" s="218" t="s">
        <v>80</v>
      </c>
      <c r="AV655" s="11" t="s">
        <v>78</v>
      </c>
      <c r="AW655" s="11" t="s">
        <v>34</v>
      </c>
      <c r="AX655" s="11" t="s">
        <v>70</v>
      </c>
      <c r="AY655" s="218" t="s">
        <v>128</v>
      </c>
    </row>
    <row r="656" spans="2:65" s="11" customFormat="1">
      <c r="B656" s="208"/>
      <c r="C656" s="209"/>
      <c r="D656" s="205" t="s">
        <v>140</v>
      </c>
      <c r="E656" s="210" t="s">
        <v>21</v>
      </c>
      <c r="F656" s="211" t="s">
        <v>335</v>
      </c>
      <c r="G656" s="209"/>
      <c r="H656" s="212" t="s">
        <v>21</v>
      </c>
      <c r="I656" s="213"/>
      <c r="J656" s="209"/>
      <c r="K656" s="209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140</v>
      </c>
      <c r="AU656" s="218" t="s">
        <v>80</v>
      </c>
      <c r="AV656" s="11" t="s">
        <v>78</v>
      </c>
      <c r="AW656" s="11" t="s">
        <v>34</v>
      </c>
      <c r="AX656" s="11" t="s">
        <v>70</v>
      </c>
      <c r="AY656" s="218" t="s">
        <v>128</v>
      </c>
    </row>
    <row r="657" spans="2:51" s="12" customFormat="1">
      <c r="B657" s="219"/>
      <c r="C657" s="220"/>
      <c r="D657" s="205" t="s">
        <v>140</v>
      </c>
      <c r="E657" s="221" t="s">
        <v>21</v>
      </c>
      <c r="F657" s="222" t="s">
        <v>344</v>
      </c>
      <c r="G657" s="220"/>
      <c r="H657" s="223">
        <v>67.048000000000002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140</v>
      </c>
      <c r="AU657" s="229" t="s">
        <v>80</v>
      </c>
      <c r="AV657" s="12" t="s">
        <v>80</v>
      </c>
      <c r="AW657" s="12" t="s">
        <v>34</v>
      </c>
      <c r="AX657" s="12" t="s">
        <v>70</v>
      </c>
      <c r="AY657" s="229" t="s">
        <v>128</v>
      </c>
    </row>
    <row r="658" spans="2:51" s="11" customFormat="1">
      <c r="B658" s="208"/>
      <c r="C658" s="209"/>
      <c r="D658" s="205" t="s">
        <v>140</v>
      </c>
      <c r="E658" s="210" t="s">
        <v>21</v>
      </c>
      <c r="F658" s="211" t="s">
        <v>337</v>
      </c>
      <c r="G658" s="209"/>
      <c r="H658" s="212" t="s">
        <v>21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140</v>
      </c>
      <c r="AU658" s="218" t="s">
        <v>80</v>
      </c>
      <c r="AV658" s="11" t="s">
        <v>78</v>
      </c>
      <c r="AW658" s="11" t="s">
        <v>34</v>
      </c>
      <c r="AX658" s="11" t="s">
        <v>70</v>
      </c>
      <c r="AY658" s="218" t="s">
        <v>128</v>
      </c>
    </row>
    <row r="659" spans="2:51" s="12" customFormat="1">
      <c r="B659" s="219"/>
      <c r="C659" s="220"/>
      <c r="D659" s="205" t="s">
        <v>140</v>
      </c>
      <c r="E659" s="221" t="s">
        <v>21</v>
      </c>
      <c r="F659" s="222" t="s">
        <v>345</v>
      </c>
      <c r="G659" s="220"/>
      <c r="H659" s="223">
        <v>60.654000000000003</v>
      </c>
      <c r="I659" s="224"/>
      <c r="J659" s="220"/>
      <c r="K659" s="220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140</v>
      </c>
      <c r="AU659" s="229" t="s">
        <v>80</v>
      </c>
      <c r="AV659" s="12" t="s">
        <v>80</v>
      </c>
      <c r="AW659" s="12" t="s">
        <v>34</v>
      </c>
      <c r="AX659" s="12" t="s">
        <v>70</v>
      </c>
      <c r="AY659" s="229" t="s">
        <v>128</v>
      </c>
    </row>
    <row r="660" spans="2:51" s="13" customFormat="1">
      <c r="B660" s="230"/>
      <c r="C660" s="231"/>
      <c r="D660" s="205" t="s">
        <v>140</v>
      </c>
      <c r="E660" s="232" t="s">
        <v>21</v>
      </c>
      <c r="F660" s="233" t="s">
        <v>159</v>
      </c>
      <c r="G660" s="231"/>
      <c r="H660" s="234">
        <v>524.36599999999999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AT660" s="240" t="s">
        <v>140</v>
      </c>
      <c r="AU660" s="240" t="s">
        <v>80</v>
      </c>
      <c r="AV660" s="13" t="s">
        <v>160</v>
      </c>
      <c r="AW660" s="13" t="s">
        <v>34</v>
      </c>
      <c r="AX660" s="13" t="s">
        <v>70</v>
      </c>
      <c r="AY660" s="240" t="s">
        <v>128</v>
      </c>
    </row>
    <row r="661" spans="2:51" s="12" customFormat="1">
      <c r="B661" s="219"/>
      <c r="C661" s="220"/>
      <c r="D661" s="205" t="s">
        <v>140</v>
      </c>
      <c r="E661" s="221" t="s">
        <v>21</v>
      </c>
      <c r="F661" s="222" t="s">
        <v>21</v>
      </c>
      <c r="G661" s="220"/>
      <c r="H661" s="223">
        <v>0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140</v>
      </c>
      <c r="AU661" s="229" t="s">
        <v>80</v>
      </c>
      <c r="AV661" s="12" t="s">
        <v>80</v>
      </c>
      <c r="AW661" s="12" t="s">
        <v>34</v>
      </c>
      <c r="AX661" s="12" t="s">
        <v>70</v>
      </c>
      <c r="AY661" s="229" t="s">
        <v>128</v>
      </c>
    </row>
    <row r="662" spans="2:51" s="11" customFormat="1">
      <c r="B662" s="208"/>
      <c r="C662" s="209"/>
      <c r="D662" s="205" t="s">
        <v>140</v>
      </c>
      <c r="E662" s="210" t="s">
        <v>21</v>
      </c>
      <c r="F662" s="211" t="s">
        <v>346</v>
      </c>
      <c r="G662" s="209"/>
      <c r="H662" s="212" t="s">
        <v>21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140</v>
      </c>
      <c r="AU662" s="218" t="s">
        <v>80</v>
      </c>
      <c r="AV662" s="11" t="s">
        <v>78</v>
      </c>
      <c r="AW662" s="11" t="s">
        <v>34</v>
      </c>
      <c r="AX662" s="11" t="s">
        <v>70</v>
      </c>
      <c r="AY662" s="218" t="s">
        <v>128</v>
      </c>
    </row>
    <row r="663" spans="2:51" s="11" customFormat="1">
      <c r="B663" s="208"/>
      <c r="C663" s="209"/>
      <c r="D663" s="205" t="s">
        <v>140</v>
      </c>
      <c r="E663" s="210" t="s">
        <v>21</v>
      </c>
      <c r="F663" s="211" t="s">
        <v>147</v>
      </c>
      <c r="G663" s="209"/>
      <c r="H663" s="212" t="s">
        <v>21</v>
      </c>
      <c r="I663" s="213"/>
      <c r="J663" s="209"/>
      <c r="K663" s="209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140</v>
      </c>
      <c r="AU663" s="218" t="s">
        <v>80</v>
      </c>
      <c r="AV663" s="11" t="s">
        <v>78</v>
      </c>
      <c r="AW663" s="11" t="s">
        <v>34</v>
      </c>
      <c r="AX663" s="11" t="s">
        <v>70</v>
      </c>
      <c r="AY663" s="218" t="s">
        <v>128</v>
      </c>
    </row>
    <row r="664" spans="2:51" s="11" customFormat="1">
      <c r="B664" s="208"/>
      <c r="C664" s="209"/>
      <c r="D664" s="205" t="s">
        <v>140</v>
      </c>
      <c r="E664" s="210" t="s">
        <v>21</v>
      </c>
      <c r="F664" s="211" t="s">
        <v>335</v>
      </c>
      <c r="G664" s="209"/>
      <c r="H664" s="212" t="s">
        <v>21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140</v>
      </c>
      <c r="AU664" s="218" t="s">
        <v>80</v>
      </c>
      <c r="AV664" s="11" t="s">
        <v>78</v>
      </c>
      <c r="AW664" s="11" t="s">
        <v>34</v>
      </c>
      <c r="AX664" s="11" t="s">
        <v>70</v>
      </c>
      <c r="AY664" s="218" t="s">
        <v>128</v>
      </c>
    </row>
    <row r="665" spans="2:51" s="12" customFormat="1">
      <c r="B665" s="219"/>
      <c r="C665" s="220"/>
      <c r="D665" s="205" t="s">
        <v>140</v>
      </c>
      <c r="E665" s="221" t="s">
        <v>21</v>
      </c>
      <c r="F665" s="222" t="s">
        <v>347</v>
      </c>
      <c r="G665" s="220"/>
      <c r="H665" s="223">
        <v>-5.7</v>
      </c>
      <c r="I665" s="224"/>
      <c r="J665" s="220"/>
      <c r="K665" s="220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140</v>
      </c>
      <c r="AU665" s="229" t="s">
        <v>80</v>
      </c>
      <c r="AV665" s="12" t="s">
        <v>80</v>
      </c>
      <c r="AW665" s="12" t="s">
        <v>34</v>
      </c>
      <c r="AX665" s="12" t="s">
        <v>70</v>
      </c>
      <c r="AY665" s="229" t="s">
        <v>128</v>
      </c>
    </row>
    <row r="666" spans="2:51" s="12" customFormat="1">
      <c r="B666" s="219"/>
      <c r="C666" s="220"/>
      <c r="D666" s="205" t="s">
        <v>140</v>
      </c>
      <c r="E666" s="221" t="s">
        <v>21</v>
      </c>
      <c r="F666" s="222" t="s">
        <v>348</v>
      </c>
      <c r="G666" s="220"/>
      <c r="H666" s="223">
        <v>-3.75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140</v>
      </c>
      <c r="AU666" s="229" t="s">
        <v>80</v>
      </c>
      <c r="AV666" s="12" t="s">
        <v>80</v>
      </c>
      <c r="AW666" s="12" t="s">
        <v>34</v>
      </c>
      <c r="AX666" s="12" t="s">
        <v>70</v>
      </c>
      <c r="AY666" s="229" t="s">
        <v>128</v>
      </c>
    </row>
    <row r="667" spans="2:51" s="12" customFormat="1">
      <c r="B667" s="219"/>
      <c r="C667" s="220"/>
      <c r="D667" s="205" t="s">
        <v>140</v>
      </c>
      <c r="E667" s="221" t="s">
        <v>21</v>
      </c>
      <c r="F667" s="222" t="s">
        <v>349</v>
      </c>
      <c r="G667" s="220"/>
      <c r="H667" s="223">
        <v>-10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140</v>
      </c>
      <c r="AU667" s="229" t="s">
        <v>80</v>
      </c>
      <c r="AV667" s="12" t="s">
        <v>80</v>
      </c>
      <c r="AW667" s="12" t="s">
        <v>34</v>
      </c>
      <c r="AX667" s="12" t="s">
        <v>70</v>
      </c>
      <c r="AY667" s="229" t="s">
        <v>128</v>
      </c>
    </row>
    <row r="668" spans="2:51" s="11" customFormat="1">
      <c r="B668" s="208"/>
      <c r="C668" s="209"/>
      <c r="D668" s="205" t="s">
        <v>140</v>
      </c>
      <c r="E668" s="210" t="s">
        <v>21</v>
      </c>
      <c r="F668" s="211" t="s">
        <v>337</v>
      </c>
      <c r="G668" s="209"/>
      <c r="H668" s="212" t="s">
        <v>21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140</v>
      </c>
      <c r="AU668" s="218" t="s">
        <v>80</v>
      </c>
      <c r="AV668" s="11" t="s">
        <v>78</v>
      </c>
      <c r="AW668" s="11" t="s">
        <v>34</v>
      </c>
      <c r="AX668" s="11" t="s">
        <v>70</v>
      </c>
      <c r="AY668" s="218" t="s">
        <v>128</v>
      </c>
    </row>
    <row r="669" spans="2:51" s="12" customFormat="1">
      <c r="B669" s="219"/>
      <c r="C669" s="220"/>
      <c r="D669" s="205" t="s">
        <v>140</v>
      </c>
      <c r="E669" s="221" t="s">
        <v>21</v>
      </c>
      <c r="F669" s="222" t="s">
        <v>350</v>
      </c>
      <c r="G669" s="220"/>
      <c r="H669" s="223">
        <v>-1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140</v>
      </c>
      <c r="AU669" s="229" t="s">
        <v>80</v>
      </c>
      <c r="AV669" s="12" t="s">
        <v>80</v>
      </c>
      <c r="AW669" s="12" t="s">
        <v>34</v>
      </c>
      <c r="AX669" s="12" t="s">
        <v>70</v>
      </c>
      <c r="AY669" s="229" t="s">
        <v>128</v>
      </c>
    </row>
    <row r="670" spans="2:51" s="12" customFormat="1">
      <c r="B670" s="219"/>
      <c r="C670" s="220"/>
      <c r="D670" s="205" t="s">
        <v>140</v>
      </c>
      <c r="E670" s="221" t="s">
        <v>21</v>
      </c>
      <c r="F670" s="222" t="s">
        <v>351</v>
      </c>
      <c r="G670" s="220"/>
      <c r="H670" s="223">
        <v>-1.35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140</v>
      </c>
      <c r="AU670" s="229" t="s">
        <v>80</v>
      </c>
      <c r="AV670" s="12" t="s">
        <v>80</v>
      </c>
      <c r="AW670" s="12" t="s">
        <v>34</v>
      </c>
      <c r="AX670" s="12" t="s">
        <v>70</v>
      </c>
      <c r="AY670" s="229" t="s">
        <v>128</v>
      </c>
    </row>
    <row r="671" spans="2:51" s="12" customFormat="1">
      <c r="B671" s="219"/>
      <c r="C671" s="220"/>
      <c r="D671" s="205" t="s">
        <v>140</v>
      </c>
      <c r="E671" s="221" t="s">
        <v>21</v>
      </c>
      <c r="F671" s="222" t="s">
        <v>352</v>
      </c>
      <c r="G671" s="220"/>
      <c r="H671" s="223">
        <v>-6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140</v>
      </c>
      <c r="AU671" s="229" t="s">
        <v>80</v>
      </c>
      <c r="AV671" s="12" t="s">
        <v>80</v>
      </c>
      <c r="AW671" s="12" t="s">
        <v>34</v>
      </c>
      <c r="AX671" s="12" t="s">
        <v>70</v>
      </c>
      <c r="AY671" s="229" t="s">
        <v>128</v>
      </c>
    </row>
    <row r="672" spans="2:51" s="11" customFormat="1">
      <c r="B672" s="208"/>
      <c r="C672" s="209"/>
      <c r="D672" s="205" t="s">
        <v>140</v>
      </c>
      <c r="E672" s="210" t="s">
        <v>21</v>
      </c>
      <c r="F672" s="211" t="s">
        <v>339</v>
      </c>
      <c r="G672" s="209"/>
      <c r="H672" s="212" t="s">
        <v>21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140</v>
      </c>
      <c r="AU672" s="218" t="s">
        <v>80</v>
      </c>
      <c r="AV672" s="11" t="s">
        <v>78</v>
      </c>
      <c r="AW672" s="11" t="s">
        <v>34</v>
      </c>
      <c r="AX672" s="11" t="s">
        <v>70</v>
      </c>
      <c r="AY672" s="218" t="s">
        <v>128</v>
      </c>
    </row>
    <row r="673" spans="2:51" s="12" customFormat="1">
      <c r="B673" s="219"/>
      <c r="C673" s="220"/>
      <c r="D673" s="205" t="s">
        <v>140</v>
      </c>
      <c r="E673" s="221" t="s">
        <v>21</v>
      </c>
      <c r="F673" s="222" t="s">
        <v>353</v>
      </c>
      <c r="G673" s="220"/>
      <c r="H673" s="223">
        <v>-2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140</v>
      </c>
      <c r="AU673" s="229" t="s">
        <v>80</v>
      </c>
      <c r="AV673" s="12" t="s">
        <v>80</v>
      </c>
      <c r="AW673" s="12" t="s">
        <v>34</v>
      </c>
      <c r="AX673" s="12" t="s">
        <v>70</v>
      </c>
      <c r="AY673" s="229" t="s">
        <v>128</v>
      </c>
    </row>
    <row r="674" spans="2:51" s="12" customFormat="1">
      <c r="B674" s="219"/>
      <c r="C674" s="220"/>
      <c r="D674" s="205" t="s">
        <v>140</v>
      </c>
      <c r="E674" s="221" t="s">
        <v>21</v>
      </c>
      <c r="F674" s="222" t="s">
        <v>354</v>
      </c>
      <c r="G674" s="220"/>
      <c r="H674" s="223">
        <v>-3.8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140</v>
      </c>
      <c r="AU674" s="229" t="s">
        <v>80</v>
      </c>
      <c r="AV674" s="12" t="s">
        <v>80</v>
      </c>
      <c r="AW674" s="12" t="s">
        <v>34</v>
      </c>
      <c r="AX674" s="12" t="s">
        <v>70</v>
      </c>
      <c r="AY674" s="229" t="s">
        <v>128</v>
      </c>
    </row>
    <row r="675" spans="2:51" s="11" customFormat="1">
      <c r="B675" s="208"/>
      <c r="C675" s="209"/>
      <c r="D675" s="205" t="s">
        <v>140</v>
      </c>
      <c r="E675" s="210" t="s">
        <v>21</v>
      </c>
      <c r="F675" s="211" t="s">
        <v>341</v>
      </c>
      <c r="G675" s="209"/>
      <c r="H675" s="212" t="s">
        <v>21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140</v>
      </c>
      <c r="AU675" s="218" t="s">
        <v>80</v>
      </c>
      <c r="AV675" s="11" t="s">
        <v>78</v>
      </c>
      <c r="AW675" s="11" t="s">
        <v>34</v>
      </c>
      <c r="AX675" s="11" t="s">
        <v>70</v>
      </c>
      <c r="AY675" s="218" t="s">
        <v>128</v>
      </c>
    </row>
    <row r="676" spans="2:51" s="11" customFormat="1">
      <c r="B676" s="208"/>
      <c r="C676" s="209"/>
      <c r="D676" s="205" t="s">
        <v>140</v>
      </c>
      <c r="E676" s="210" t="s">
        <v>21</v>
      </c>
      <c r="F676" s="211" t="s">
        <v>339</v>
      </c>
      <c r="G676" s="209"/>
      <c r="H676" s="212" t="s">
        <v>21</v>
      </c>
      <c r="I676" s="213"/>
      <c r="J676" s="209"/>
      <c r="K676" s="209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140</v>
      </c>
      <c r="AU676" s="218" t="s">
        <v>80</v>
      </c>
      <c r="AV676" s="11" t="s">
        <v>78</v>
      </c>
      <c r="AW676" s="11" t="s">
        <v>34</v>
      </c>
      <c r="AX676" s="11" t="s">
        <v>70</v>
      </c>
      <c r="AY676" s="218" t="s">
        <v>128</v>
      </c>
    </row>
    <row r="677" spans="2:51" s="12" customFormat="1">
      <c r="B677" s="219"/>
      <c r="C677" s="220"/>
      <c r="D677" s="205" t="s">
        <v>140</v>
      </c>
      <c r="E677" s="221" t="s">
        <v>21</v>
      </c>
      <c r="F677" s="222" t="s">
        <v>352</v>
      </c>
      <c r="G677" s="220"/>
      <c r="H677" s="223">
        <v>-6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140</v>
      </c>
      <c r="AU677" s="229" t="s">
        <v>80</v>
      </c>
      <c r="AV677" s="12" t="s">
        <v>80</v>
      </c>
      <c r="AW677" s="12" t="s">
        <v>34</v>
      </c>
      <c r="AX677" s="12" t="s">
        <v>70</v>
      </c>
      <c r="AY677" s="229" t="s">
        <v>128</v>
      </c>
    </row>
    <row r="678" spans="2:51" s="12" customFormat="1">
      <c r="B678" s="219"/>
      <c r="C678" s="220"/>
      <c r="D678" s="205" t="s">
        <v>140</v>
      </c>
      <c r="E678" s="221" t="s">
        <v>21</v>
      </c>
      <c r="F678" s="222" t="s">
        <v>355</v>
      </c>
      <c r="G678" s="220"/>
      <c r="H678" s="223">
        <v>-1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140</v>
      </c>
      <c r="AU678" s="229" t="s">
        <v>80</v>
      </c>
      <c r="AV678" s="12" t="s">
        <v>80</v>
      </c>
      <c r="AW678" s="12" t="s">
        <v>34</v>
      </c>
      <c r="AX678" s="12" t="s">
        <v>70</v>
      </c>
      <c r="AY678" s="229" t="s">
        <v>128</v>
      </c>
    </row>
    <row r="679" spans="2:51" s="12" customFormat="1">
      <c r="B679" s="219"/>
      <c r="C679" s="220"/>
      <c r="D679" s="205" t="s">
        <v>140</v>
      </c>
      <c r="E679" s="221" t="s">
        <v>21</v>
      </c>
      <c r="F679" s="222" t="s">
        <v>356</v>
      </c>
      <c r="G679" s="220"/>
      <c r="H679" s="223">
        <v>-7.05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140</v>
      </c>
      <c r="AU679" s="229" t="s">
        <v>80</v>
      </c>
      <c r="AV679" s="12" t="s">
        <v>80</v>
      </c>
      <c r="AW679" s="12" t="s">
        <v>34</v>
      </c>
      <c r="AX679" s="12" t="s">
        <v>70</v>
      </c>
      <c r="AY679" s="229" t="s">
        <v>128</v>
      </c>
    </row>
    <row r="680" spans="2:51" s="12" customFormat="1">
      <c r="B680" s="219"/>
      <c r="C680" s="220"/>
      <c r="D680" s="205" t="s">
        <v>140</v>
      </c>
      <c r="E680" s="221" t="s">
        <v>21</v>
      </c>
      <c r="F680" s="222" t="s">
        <v>357</v>
      </c>
      <c r="G680" s="220"/>
      <c r="H680" s="223">
        <v>-13.3</v>
      </c>
      <c r="I680" s="224"/>
      <c r="J680" s="220"/>
      <c r="K680" s="220"/>
      <c r="L680" s="225"/>
      <c r="M680" s="226"/>
      <c r="N680" s="227"/>
      <c r="O680" s="227"/>
      <c r="P680" s="227"/>
      <c r="Q680" s="227"/>
      <c r="R680" s="227"/>
      <c r="S680" s="227"/>
      <c r="T680" s="228"/>
      <c r="AT680" s="229" t="s">
        <v>140</v>
      </c>
      <c r="AU680" s="229" t="s">
        <v>80</v>
      </c>
      <c r="AV680" s="12" t="s">
        <v>80</v>
      </c>
      <c r="AW680" s="12" t="s">
        <v>34</v>
      </c>
      <c r="AX680" s="12" t="s">
        <v>70</v>
      </c>
      <c r="AY680" s="229" t="s">
        <v>128</v>
      </c>
    </row>
    <row r="681" spans="2:51" s="11" customFormat="1">
      <c r="B681" s="208"/>
      <c r="C681" s="209"/>
      <c r="D681" s="205" t="s">
        <v>140</v>
      </c>
      <c r="E681" s="210" t="s">
        <v>21</v>
      </c>
      <c r="F681" s="211" t="s">
        <v>343</v>
      </c>
      <c r="G681" s="209"/>
      <c r="H681" s="212" t="s">
        <v>21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140</v>
      </c>
      <c r="AU681" s="218" t="s">
        <v>80</v>
      </c>
      <c r="AV681" s="11" t="s">
        <v>78</v>
      </c>
      <c r="AW681" s="11" t="s">
        <v>34</v>
      </c>
      <c r="AX681" s="11" t="s">
        <v>70</v>
      </c>
      <c r="AY681" s="218" t="s">
        <v>128</v>
      </c>
    </row>
    <row r="682" spans="2:51" s="11" customFormat="1">
      <c r="B682" s="208"/>
      <c r="C682" s="209"/>
      <c r="D682" s="205" t="s">
        <v>140</v>
      </c>
      <c r="E682" s="210" t="s">
        <v>21</v>
      </c>
      <c r="F682" s="211" t="s">
        <v>335</v>
      </c>
      <c r="G682" s="209"/>
      <c r="H682" s="212" t="s">
        <v>21</v>
      </c>
      <c r="I682" s="213"/>
      <c r="J682" s="209"/>
      <c r="K682" s="209"/>
      <c r="L682" s="214"/>
      <c r="M682" s="215"/>
      <c r="N682" s="216"/>
      <c r="O682" s="216"/>
      <c r="P682" s="216"/>
      <c r="Q682" s="216"/>
      <c r="R682" s="216"/>
      <c r="S682" s="216"/>
      <c r="T682" s="217"/>
      <c r="AT682" s="218" t="s">
        <v>140</v>
      </c>
      <c r="AU682" s="218" t="s">
        <v>80</v>
      </c>
      <c r="AV682" s="11" t="s">
        <v>78</v>
      </c>
      <c r="AW682" s="11" t="s">
        <v>34</v>
      </c>
      <c r="AX682" s="11" t="s">
        <v>70</v>
      </c>
      <c r="AY682" s="218" t="s">
        <v>128</v>
      </c>
    </row>
    <row r="683" spans="2:51" s="12" customFormat="1">
      <c r="B683" s="219"/>
      <c r="C683" s="220"/>
      <c r="D683" s="205" t="s">
        <v>140</v>
      </c>
      <c r="E683" s="221" t="s">
        <v>21</v>
      </c>
      <c r="F683" s="222" t="s">
        <v>358</v>
      </c>
      <c r="G683" s="220"/>
      <c r="H683" s="223">
        <v>-6.75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140</v>
      </c>
      <c r="AU683" s="229" t="s">
        <v>80</v>
      </c>
      <c r="AV683" s="12" t="s">
        <v>80</v>
      </c>
      <c r="AW683" s="12" t="s">
        <v>34</v>
      </c>
      <c r="AX683" s="12" t="s">
        <v>70</v>
      </c>
      <c r="AY683" s="229" t="s">
        <v>128</v>
      </c>
    </row>
    <row r="684" spans="2:51" s="12" customFormat="1">
      <c r="B684" s="219"/>
      <c r="C684" s="220"/>
      <c r="D684" s="205" t="s">
        <v>140</v>
      </c>
      <c r="E684" s="221" t="s">
        <v>21</v>
      </c>
      <c r="F684" s="222" t="s">
        <v>359</v>
      </c>
      <c r="G684" s="220"/>
      <c r="H684" s="223">
        <v>-2.52</v>
      </c>
      <c r="I684" s="224"/>
      <c r="J684" s="220"/>
      <c r="K684" s="220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140</v>
      </c>
      <c r="AU684" s="229" t="s">
        <v>80</v>
      </c>
      <c r="AV684" s="12" t="s">
        <v>80</v>
      </c>
      <c r="AW684" s="12" t="s">
        <v>34</v>
      </c>
      <c r="AX684" s="12" t="s">
        <v>70</v>
      </c>
      <c r="AY684" s="229" t="s">
        <v>128</v>
      </c>
    </row>
    <row r="685" spans="2:51" s="12" customFormat="1">
      <c r="B685" s="219"/>
      <c r="C685" s="220"/>
      <c r="D685" s="205" t="s">
        <v>140</v>
      </c>
      <c r="E685" s="221" t="s">
        <v>21</v>
      </c>
      <c r="F685" s="222" t="s">
        <v>360</v>
      </c>
      <c r="G685" s="220"/>
      <c r="H685" s="223">
        <v>-4.32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140</v>
      </c>
      <c r="AU685" s="229" t="s">
        <v>80</v>
      </c>
      <c r="AV685" s="12" t="s">
        <v>80</v>
      </c>
      <c r="AW685" s="12" t="s">
        <v>34</v>
      </c>
      <c r="AX685" s="12" t="s">
        <v>70</v>
      </c>
      <c r="AY685" s="229" t="s">
        <v>128</v>
      </c>
    </row>
    <row r="686" spans="2:51" s="11" customFormat="1">
      <c r="B686" s="208"/>
      <c r="C686" s="209"/>
      <c r="D686" s="205" t="s">
        <v>140</v>
      </c>
      <c r="E686" s="210" t="s">
        <v>21</v>
      </c>
      <c r="F686" s="211" t="s">
        <v>337</v>
      </c>
      <c r="G686" s="209"/>
      <c r="H686" s="212" t="s">
        <v>21</v>
      </c>
      <c r="I686" s="213"/>
      <c r="J686" s="209"/>
      <c r="K686" s="209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140</v>
      </c>
      <c r="AU686" s="218" t="s">
        <v>80</v>
      </c>
      <c r="AV686" s="11" t="s">
        <v>78</v>
      </c>
      <c r="AW686" s="11" t="s">
        <v>34</v>
      </c>
      <c r="AX686" s="11" t="s">
        <v>70</v>
      </c>
      <c r="AY686" s="218" t="s">
        <v>128</v>
      </c>
    </row>
    <row r="687" spans="2:51" s="12" customFormat="1">
      <c r="B687" s="219"/>
      <c r="C687" s="220"/>
      <c r="D687" s="205" t="s">
        <v>140</v>
      </c>
      <c r="E687" s="221" t="s">
        <v>21</v>
      </c>
      <c r="F687" s="222" t="s">
        <v>361</v>
      </c>
      <c r="G687" s="220"/>
      <c r="H687" s="223">
        <v>-3.8250000000000002</v>
      </c>
      <c r="I687" s="224"/>
      <c r="J687" s="220"/>
      <c r="K687" s="220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140</v>
      </c>
      <c r="AU687" s="229" t="s">
        <v>80</v>
      </c>
      <c r="AV687" s="12" t="s">
        <v>80</v>
      </c>
      <c r="AW687" s="12" t="s">
        <v>34</v>
      </c>
      <c r="AX687" s="12" t="s">
        <v>70</v>
      </c>
      <c r="AY687" s="229" t="s">
        <v>128</v>
      </c>
    </row>
    <row r="688" spans="2:51" s="12" customFormat="1">
      <c r="B688" s="219"/>
      <c r="C688" s="220"/>
      <c r="D688" s="205" t="s">
        <v>140</v>
      </c>
      <c r="E688" s="221" t="s">
        <v>21</v>
      </c>
      <c r="F688" s="222" t="s">
        <v>362</v>
      </c>
      <c r="G688" s="220"/>
      <c r="H688" s="223">
        <v>-2.3220000000000001</v>
      </c>
      <c r="I688" s="224"/>
      <c r="J688" s="220"/>
      <c r="K688" s="220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140</v>
      </c>
      <c r="AU688" s="229" t="s">
        <v>80</v>
      </c>
      <c r="AV688" s="12" t="s">
        <v>80</v>
      </c>
      <c r="AW688" s="12" t="s">
        <v>34</v>
      </c>
      <c r="AX688" s="12" t="s">
        <v>70</v>
      </c>
      <c r="AY688" s="229" t="s">
        <v>128</v>
      </c>
    </row>
    <row r="689" spans="2:51" s="12" customFormat="1">
      <c r="B689" s="219"/>
      <c r="C689" s="220"/>
      <c r="D689" s="205" t="s">
        <v>140</v>
      </c>
      <c r="E689" s="221" t="s">
        <v>21</v>
      </c>
      <c r="F689" s="222" t="s">
        <v>363</v>
      </c>
      <c r="G689" s="220"/>
      <c r="H689" s="223">
        <v>-2.5369999999999999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140</v>
      </c>
      <c r="AU689" s="229" t="s">
        <v>80</v>
      </c>
      <c r="AV689" s="12" t="s">
        <v>80</v>
      </c>
      <c r="AW689" s="12" t="s">
        <v>34</v>
      </c>
      <c r="AX689" s="12" t="s">
        <v>70</v>
      </c>
      <c r="AY689" s="229" t="s">
        <v>128</v>
      </c>
    </row>
    <row r="690" spans="2:51" s="12" customFormat="1">
      <c r="B690" s="219"/>
      <c r="C690" s="220"/>
      <c r="D690" s="205" t="s">
        <v>140</v>
      </c>
      <c r="E690" s="221" t="s">
        <v>21</v>
      </c>
      <c r="F690" s="222" t="s">
        <v>364</v>
      </c>
      <c r="G690" s="220"/>
      <c r="H690" s="223">
        <v>-7.2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140</v>
      </c>
      <c r="AU690" s="229" t="s">
        <v>80</v>
      </c>
      <c r="AV690" s="12" t="s">
        <v>80</v>
      </c>
      <c r="AW690" s="12" t="s">
        <v>34</v>
      </c>
      <c r="AX690" s="12" t="s">
        <v>70</v>
      </c>
      <c r="AY690" s="229" t="s">
        <v>128</v>
      </c>
    </row>
    <row r="691" spans="2:51" s="13" customFormat="1">
      <c r="B691" s="230"/>
      <c r="C691" s="231"/>
      <c r="D691" s="205" t="s">
        <v>140</v>
      </c>
      <c r="E691" s="232" t="s">
        <v>21</v>
      </c>
      <c r="F691" s="233" t="s">
        <v>159</v>
      </c>
      <c r="G691" s="231"/>
      <c r="H691" s="234">
        <v>-90.424000000000007</v>
      </c>
      <c r="I691" s="235"/>
      <c r="J691" s="231"/>
      <c r="K691" s="231"/>
      <c r="L691" s="236"/>
      <c r="M691" s="237"/>
      <c r="N691" s="238"/>
      <c r="O691" s="238"/>
      <c r="P691" s="238"/>
      <c r="Q691" s="238"/>
      <c r="R691" s="238"/>
      <c r="S691" s="238"/>
      <c r="T691" s="239"/>
      <c r="AT691" s="240" t="s">
        <v>140</v>
      </c>
      <c r="AU691" s="240" t="s">
        <v>80</v>
      </c>
      <c r="AV691" s="13" t="s">
        <v>160</v>
      </c>
      <c r="AW691" s="13" t="s">
        <v>34</v>
      </c>
      <c r="AX691" s="13" t="s">
        <v>70</v>
      </c>
      <c r="AY691" s="240" t="s">
        <v>128</v>
      </c>
    </row>
    <row r="692" spans="2:51" s="12" customFormat="1">
      <c r="B692" s="219"/>
      <c r="C692" s="220"/>
      <c r="D692" s="205" t="s">
        <v>140</v>
      </c>
      <c r="E692" s="221" t="s">
        <v>21</v>
      </c>
      <c r="F692" s="222" t="s">
        <v>21</v>
      </c>
      <c r="G692" s="220"/>
      <c r="H692" s="223">
        <v>0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140</v>
      </c>
      <c r="AU692" s="229" t="s">
        <v>80</v>
      </c>
      <c r="AV692" s="12" t="s">
        <v>80</v>
      </c>
      <c r="AW692" s="12" t="s">
        <v>34</v>
      </c>
      <c r="AX692" s="12" t="s">
        <v>70</v>
      </c>
      <c r="AY692" s="229" t="s">
        <v>128</v>
      </c>
    </row>
    <row r="693" spans="2:51" s="11" customFormat="1">
      <c r="B693" s="208"/>
      <c r="C693" s="209"/>
      <c r="D693" s="205" t="s">
        <v>140</v>
      </c>
      <c r="E693" s="210" t="s">
        <v>21</v>
      </c>
      <c r="F693" s="211" t="s">
        <v>365</v>
      </c>
      <c r="G693" s="209"/>
      <c r="H693" s="212" t="s">
        <v>21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140</v>
      </c>
      <c r="AU693" s="218" t="s">
        <v>80</v>
      </c>
      <c r="AV693" s="11" t="s">
        <v>78</v>
      </c>
      <c r="AW693" s="11" t="s">
        <v>34</v>
      </c>
      <c r="AX693" s="11" t="s">
        <v>70</v>
      </c>
      <c r="AY693" s="218" t="s">
        <v>128</v>
      </c>
    </row>
    <row r="694" spans="2:51" s="11" customFormat="1">
      <c r="B694" s="208"/>
      <c r="C694" s="209"/>
      <c r="D694" s="205" t="s">
        <v>140</v>
      </c>
      <c r="E694" s="210" t="s">
        <v>21</v>
      </c>
      <c r="F694" s="211" t="s">
        <v>147</v>
      </c>
      <c r="G694" s="209"/>
      <c r="H694" s="212" t="s">
        <v>21</v>
      </c>
      <c r="I694" s="213"/>
      <c r="J694" s="209"/>
      <c r="K694" s="209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140</v>
      </c>
      <c r="AU694" s="218" t="s">
        <v>80</v>
      </c>
      <c r="AV694" s="11" t="s">
        <v>78</v>
      </c>
      <c r="AW694" s="11" t="s">
        <v>34</v>
      </c>
      <c r="AX694" s="11" t="s">
        <v>70</v>
      </c>
      <c r="AY694" s="218" t="s">
        <v>128</v>
      </c>
    </row>
    <row r="695" spans="2:51" s="11" customFormat="1">
      <c r="B695" s="208"/>
      <c r="C695" s="209"/>
      <c r="D695" s="205" t="s">
        <v>140</v>
      </c>
      <c r="E695" s="210" t="s">
        <v>21</v>
      </c>
      <c r="F695" s="211" t="s">
        <v>335</v>
      </c>
      <c r="G695" s="209"/>
      <c r="H695" s="212" t="s">
        <v>21</v>
      </c>
      <c r="I695" s="213"/>
      <c r="J695" s="209"/>
      <c r="K695" s="209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140</v>
      </c>
      <c r="AU695" s="218" t="s">
        <v>80</v>
      </c>
      <c r="AV695" s="11" t="s">
        <v>78</v>
      </c>
      <c r="AW695" s="11" t="s">
        <v>34</v>
      </c>
      <c r="AX695" s="11" t="s">
        <v>70</v>
      </c>
      <c r="AY695" s="218" t="s">
        <v>128</v>
      </c>
    </row>
    <row r="696" spans="2:51" s="12" customFormat="1">
      <c r="B696" s="219"/>
      <c r="C696" s="220"/>
      <c r="D696" s="205" t="s">
        <v>140</v>
      </c>
      <c r="E696" s="221" t="s">
        <v>21</v>
      </c>
      <c r="F696" s="222" t="s">
        <v>366</v>
      </c>
      <c r="G696" s="220"/>
      <c r="H696" s="223">
        <v>3.16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140</v>
      </c>
      <c r="AU696" s="229" t="s">
        <v>80</v>
      </c>
      <c r="AV696" s="12" t="s">
        <v>80</v>
      </c>
      <c r="AW696" s="12" t="s">
        <v>34</v>
      </c>
      <c r="AX696" s="12" t="s">
        <v>70</v>
      </c>
      <c r="AY696" s="229" t="s">
        <v>128</v>
      </c>
    </row>
    <row r="697" spans="2:51" s="12" customFormat="1">
      <c r="B697" s="219"/>
      <c r="C697" s="220"/>
      <c r="D697" s="205" t="s">
        <v>140</v>
      </c>
      <c r="E697" s="221" t="s">
        <v>21</v>
      </c>
      <c r="F697" s="222" t="s">
        <v>367</v>
      </c>
      <c r="G697" s="220"/>
      <c r="H697" s="223">
        <v>1.7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140</v>
      </c>
      <c r="AU697" s="229" t="s">
        <v>80</v>
      </c>
      <c r="AV697" s="12" t="s">
        <v>80</v>
      </c>
      <c r="AW697" s="12" t="s">
        <v>34</v>
      </c>
      <c r="AX697" s="12" t="s">
        <v>70</v>
      </c>
      <c r="AY697" s="229" t="s">
        <v>128</v>
      </c>
    </row>
    <row r="698" spans="2:51" s="12" customFormat="1">
      <c r="B698" s="219"/>
      <c r="C698" s="220"/>
      <c r="D698" s="205" t="s">
        <v>140</v>
      </c>
      <c r="E698" s="221" t="s">
        <v>21</v>
      </c>
      <c r="F698" s="222" t="s">
        <v>368</v>
      </c>
      <c r="G698" s="220"/>
      <c r="H698" s="223">
        <v>4.45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140</v>
      </c>
      <c r="AU698" s="229" t="s">
        <v>80</v>
      </c>
      <c r="AV698" s="12" t="s">
        <v>80</v>
      </c>
      <c r="AW698" s="12" t="s">
        <v>34</v>
      </c>
      <c r="AX698" s="12" t="s">
        <v>70</v>
      </c>
      <c r="AY698" s="229" t="s">
        <v>128</v>
      </c>
    </row>
    <row r="699" spans="2:51" s="11" customFormat="1">
      <c r="B699" s="208"/>
      <c r="C699" s="209"/>
      <c r="D699" s="205" t="s">
        <v>140</v>
      </c>
      <c r="E699" s="210" t="s">
        <v>21</v>
      </c>
      <c r="F699" s="211" t="s">
        <v>337</v>
      </c>
      <c r="G699" s="209"/>
      <c r="H699" s="212" t="s">
        <v>21</v>
      </c>
      <c r="I699" s="213"/>
      <c r="J699" s="209"/>
      <c r="K699" s="209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140</v>
      </c>
      <c r="AU699" s="218" t="s">
        <v>80</v>
      </c>
      <c r="AV699" s="11" t="s">
        <v>78</v>
      </c>
      <c r="AW699" s="11" t="s">
        <v>34</v>
      </c>
      <c r="AX699" s="11" t="s">
        <v>70</v>
      </c>
      <c r="AY699" s="218" t="s">
        <v>128</v>
      </c>
    </row>
    <row r="700" spans="2:51" s="12" customFormat="1">
      <c r="B700" s="219"/>
      <c r="C700" s="220"/>
      <c r="D700" s="205" t="s">
        <v>140</v>
      </c>
      <c r="E700" s="221" t="s">
        <v>21</v>
      </c>
      <c r="F700" s="222" t="s">
        <v>369</v>
      </c>
      <c r="G700" s="220"/>
      <c r="H700" s="223">
        <v>1.2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140</v>
      </c>
      <c r="AU700" s="229" t="s">
        <v>80</v>
      </c>
      <c r="AV700" s="12" t="s">
        <v>80</v>
      </c>
      <c r="AW700" s="12" t="s">
        <v>34</v>
      </c>
      <c r="AX700" s="12" t="s">
        <v>70</v>
      </c>
      <c r="AY700" s="229" t="s">
        <v>128</v>
      </c>
    </row>
    <row r="701" spans="2:51" s="12" customFormat="1">
      <c r="B701" s="219"/>
      <c r="C701" s="220"/>
      <c r="D701" s="205" t="s">
        <v>140</v>
      </c>
      <c r="E701" s="221" t="s">
        <v>21</v>
      </c>
      <c r="F701" s="222" t="s">
        <v>370</v>
      </c>
      <c r="G701" s="220"/>
      <c r="H701" s="223">
        <v>0.78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140</v>
      </c>
      <c r="AU701" s="229" t="s">
        <v>80</v>
      </c>
      <c r="AV701" s="12" t="s">
        <v>80</v>
      </c>
      <c r="AW701" s="12" t="s">
        <v>34</v>
      </c>
      <c r="AX701" s="12" t="s">
        <v>70</v>
      </c>
      <c r="AY701" s="229" t="s">
        <v>128</v>
      </c>
    </row>
    <row r="702" spans="2:51" s="12" customFormat="1">
      <c r="B702" s="219"/>
      <c r="C702" s="220"/>
      <c r="D702" s="205" t="s">
        <v>140</v>
      </c>
      <c r="E702" s="221" t="s">
        <v>21</v>
      </c>
      <c r="F702" s="222" t="s">
        <v>371</v>
      </c>
      <c r="G702" s="220"/>
      <c r="H702" s="223">
        <v>3.2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140</v>
      </c>
      <c r="AU702" s="229" t="s">
        <v>80</v>
      </c>
      <c r="AV702" s="12" t="s">
        <v>80</v>
      </c>
      <c r="AW702" s="12" t="s">
        <v>34</v>
      </c>
      <c r="AX702" s="12" t="s">
        <v>70</v>
      </c>
      <c r="AY702" s="229" t="s">
        <v>128</v>
      </c>
    </row>
    <row r="703" spans="2:51" s="11" customFormat="1">
      <c r="B703" s="208"/>
      <c r="C703" s="209"/>
      <c r="D703" s="205" t="s">
        <v>140</v>
      </c>
      <c r="E703" s="210" t="s">
        <v>21</v>
      </c>
      <c r="F703" s="211" t="s">
        <v>339</v>
      </c>
      <c r="G703" s="209"/>
      <c r="H703" s="212" t="s">
        <v>21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140</v>
      </c>
      <c r="AU703" s="218" t="s">
        <v>80</v>
      </c>
      <c r="AV703" s="11" t="s">
        <v>78</v>
      </c>
      <c r="AW703" s="11" t="s">
        <v>34</v>
      </c>
      <c r="AX703" s="11" t="s">
        <v>70</v>
      </c>
      <c r="AY703" s="218" t="s">
        <v>128</v>
      </c>
    </row>
    <row r="704" spans="2:51" s="12" customFormat="1">
      <c r="B704" s="219"/>
      <c r="C704" s="220"/>
      <c r="D704" s="205" t="s">
        <v>140</v>
      </c>
      <c r="E704" s="221" t="s">
        <v>21</v>
      </c>
      <c r="F704" s="222" t="s">
        <v>372</v>
      </c>
      <c r="G704" s="220"/>
      <c r="H704" s="223">
        <v>1.2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140</v>
      </c>
      <c r="AU704" s="229" t="s">
        <v>80</v>
      </c>
      <c r="AV704" s="12" t="s">
        <v>80</v>
      </c>
      <c r="AW704" s="12" t="s">
        <v>34</v>
      </c>
      <c r="AX704" s="12" t="s">
        <v>70</v>
      </c>
      <c r="AY704" s="229" t="s">
        <v>128</v>
      </c>
    </row>
    <row r="705" spans="2:51" s="12" customFormat="1">
      <c r="B705" s="219"/>
      <c r="C705" s="220"/>
      <c r="D705" s="205" t="s">
        <v>140</v>
      </c>
      <c r="E705" s="221" t="s">
        <v>21</v>
      </c>
      <c r="F705" s="222" t="s">
        <v>373</v>
      </c>
      <c r="G705" s="220"/>
      <c r="H705" s="223">
        <v>1.92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140</v>
      </c>
      <c r="AU705" s="229" t="s">
        <v>80</v>
      </c>
      <c r="AV705" s="12" t="s">
        <v>80</v>
      </c>
      <c r="AW705" s="12" t="s">
        <v>34</v>
      </c>
      <c r="AX705" s="12" t="s">
        <v>70</v>
      </c>
      <c r="AY705" s="229" t="s">
        <v>128</v>
      </c>
    </row>
    <row r="706" spans="2:51" s="11" customFormat="1">
      <c r="B706" s="208"/>
      <c r="C706" s="209"/>
      <c r="D706" s="205" t="s">
        <v>140</v>
      </c>
      <c r="E706" s="210" t="s">
        <v>21</v>
      </c>
      <c r="F706" s="211" t="s">
        <v>341</v>
      </c>
      <c r="G706" s="209"/>
      <c r="H706" s="212" t="s">
        <v>21</v>
      </c>
      <c r="I706" s="213"/>
      <c r="J706" s="209"/>
      <c r="K706" s="209"/>
      <c r="L706" s="214"/>
      <c r="M706" s="215"/>
      <c r="N706" s="216"/>
      <c r="O706" s="216"/>
      <c r="P706" s="216"/>
      <c r="Q706" s="216"/>
      <c r="R706" s="216"/>
      <c r="S706" s="216"/>
      <c r="T706" s="217"/>
      <c r="AT706" s="218" t="s">
        <v>140</v>
      </c>
      <c r="AU706" s="218" t="s">
        <v>80</v>
      </c>
      <c r="AV706" s="11" t="s">
        <v>78</v>
      </c>
      <c r="AW706" s="11" t="s">
        <v>34</v>
      </c>
      <c r="AX706" s="11" t="s">
        <v>70</v>
      </c>
      <c r="AY706" s="218" t="s">
        <v>128</v>
      </c>
    </row>
    <row r="707" spans="2:51" s="11" customFormat="1">
      <c r="B707" s="208"/>
      <c r="C707" s="209"/>
      <c r="D707" s="205" t="s">
        <v>140</v>
      </c>
      <c r="E707" s="210" t="s">
        <v>21</v>
      </c>
      <c r="F707" s="211" t="s">
        <v>339</v>
      </c>
      <c r="G707" s="209"/>
      <c r="H707" s="212" t="s">
        <v>21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140</v>
      </c>
      <c r="AU707" s="218" t="s">
        <v>80</v>
      </c>
      <c r="AV707" s="11" t="s">
        <v>78</v>
      </c>
      <c r="AW707" s="11" t="s">
        <v>34</v>
      </c>
      <c r="AX707" s="11" t="s">
        <v>70</v>
      </c>
      <c r="AY707" s="218" t="s">
        <v>128</v>
      </c>
    </row>
    <row r="708" spans="2:51" s="12" customFormat="1">
      <c r="B708" s="219"/>
      <c r="C708" s="220"/>
      <c r="D708" s="205" t="s">
        <v>140</v>
      </c>
      <c r="E708" s="221" t="s">
        <v>21</v>
      </c>
      <c r="F708" s="222" t="s">
        <v>371</v>
      </c>
      <c r="G708" s="220"/>
      <c r="H708" s="223">
        <v>3.2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140</v>
      </c>
      <c r="AU708" s="229" t="s">
        <v>80</v>
      </c>
      <c r="AV708" s="12" t="s">
        <v>80</v>
      </c>
      <c r="AW708" s="12" t="s">
        <v>34</v>
      </c>
      <c r="AX708" s="12" t="s">
        <v>70</v>
      </c>
      <c r="AY708" s="229" t="s">
        <v>128</v>
      </c>
    </row>
    <row r="709" spans="2:51" s="12" customFormat="1">
      <c r="B709" s="219"/>
      <c r="C709" s="220"/>
      <c r="D709" s="205" t="s">
        <v>140</v>
      </c>
      <c r="E709" s="221" t="s">
        <v>21</v>
      </c>
      <c r="F709" s="222" t="s">
        <v>374</v>
      </c>
      <c r="G709" s="220"/>
      <c r="H709" s="223">
        <v>0.6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140</v>
      </c>
      <c r="AU709" s="229" t="s">
        <v>80</v>
      </c>
      <c r="AV709" s="12" t="s">
        <v>80</v>
      </c>
      <c r="AW709" s="12" t="s">
        <v>34</v>
      </c>
      <c r="AX709" s="12" t="s">
        <v>70</v>
      </c>
      <c r="AY709" s="229" t="s">
        <v>128</v>
      </c>
    </row>
    <row r="710" spans="2:51" s="12" customFormat="1">
      <c r="B710" s="219"/>
      <c r="C710" s="220"/>
      <c r="D710" s="205" t="s">
        <v>140</v>
      </c>
      <c r="E710" s="221" t="s">
        <v>21</v>
      </c>
      <c r="F710" s="222" t="s">
        <v>375</v>
      </c>
      <c r="G710" s="220"/>
      <c r="H710" s="223">
        <v>7.5149999999999997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140</v>
      </c>
      <c r="AU710" s="229" t="s">
        <v>80</v>
      </c>
      <c r="AV710" s="12" t="s">
        <v>80</v>
      </c>
      <c r="AW710" s="12" t="s">
        <v>34</v>
      </c>
      <c r="AX710" s="12" t="s">
        <v>70</v>
      </c>
      <c r="AY710" s="229" t="s">
        <v>128</v>
      </c>
    </row>
    <row r="711" spans="2:51" s="12" customFormat="1">
      <c r="B711" s="219"/>
      <c r="C711" s="220"/>
      <c r="D711" s="205" t="s">
        <v>140</v>
      </c>
      <c r="E711" s="221" t="s">
        <v>21</v>
      </c>
      <c r="F711" s="222" t="s">
        <v>376</v>
      </c>
      <c r="G711" s="220"/>
      <c r="H711" s="223">
        <v>6.72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140</v>
      </c>
      <c r="AU711" s="229" t="s">
        <v>80</v>
      </c>
      <c r="AV711" s="12" t="s">
        <v>80</v>
      </c>
      <c r="AW711" s="12" t="s">
        <v>34</v>
      </c>
      <c r="AX711" s="12" t="s">
        <v>70</v>
      </c>
      <c r="AY711" s="229" t="s">
        <v>128</v>
      </c>
    </row>
    <row r="712" spans="2:51" s="11" customFormat="1">
      <c r="B712" s="208"/>
      <c r="C712" s="209"/>
      <c r="D712" s="205" t="s">
        <v>140</v>
      </c>
      <c r="E712" s="210" t="s">
        <v>21</v>
      </c>
      <c r="F712" s="211" t="s">
        <v>343</v>
      </c>
      <c r="G712" s="209"/>
      <c r="H712" s="212" t="s">
        <v>21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140</v>
      </c>
      <c r="AU712" s="218" t="s">
        <v>80</v>
      </c>
      <c r="AV712" s="11" t="s">
        <v>78</v>
      </c>
      <c r="AW712" s="11" t="s">
        <v>34</v>
      </c>
      <c r="AX712" s="11" t="s">
        <v>70</v>
      </c>
      <c r="AY712" s="218" t="s">
        <v>128</v>
      </c>
    </row>
    <row r="713" spans="2:51" s="11" customFormat="1">
      <c r="B713" s="208"/>
      <c r="C713" s="209"/>
      <c r="D713" s="205" t="s">
        <v>140</v>
      </c>
      <c r="E713" s="210" t="s">
        <v>21</v>
      </c>
      <c r="F713" s="211" t="s">
        <v>335</v>
      </c>
      <c r="G713" s="209"/>
      <c r="H713" s="212" t="s">
        <v>21</v>
      </c>
      <c r="I713" s="213"/>
      <c r="J713" s="209"/>
      <c r="K713" s="209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140</v>
      </c>
      <c r="AU713" s="218" t="s">
        <v>80</v>
      </c>
      <c r="AV713" s="11" t="s">
        <v>78</v>
      </c>
      <c r="AW713" s="11" t="s">
        <v>34</v>
      </c>
      <c r="AX713" s="11" t="s">
        <v>70</v>
      </c>
      <c r="AY713" s="218" t="s">
        <v>128</v>
      </c>
    </row>
    <row r="714" spans="2:51" s="12" customFormat="1">
      <c r="B714" s="219"/>
      <c r="C714" s="220"/>
      <c r="D714" s="205" t="s">
        <v>140</v>
      </c>
      <c r="E714" s="221" t="s">
        <v>21</v>
      </c>
      <c r="F714" s="222" t="s">
        <v>377</v>
      </c>
      <c r="G714" s="220"/>
      <c r="H714" s="223">
        <v>3.9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140</v>
      </c>
      <c r="AU714" s="229" t="s">
        <v>80</v>
      </c>
      <c r="AV714" s="12" t="s">
        <v>80</v>
      </c>
      <c r="AW714" s="12" t="s">
        <v>34</v>
      </c>
      <c r="AX714" s="12" t="s">
        <v>70</v>
      </c>
      <c r="AY714" s="229" t="s">
        <v>128</v>
      </c>
    </row>
    <row r="715" spans="2:51" s="12" customFormat="1">
      <c r="B715" s="219"/>
      <c r="C715" s="220"/>
      <c r="D715" s="205" t="s">
        <v>140</v>
      </c>
      <c r="E715" s="221" t="s">
        <v>21</v>
      </c>
      <c r="F715" s="222" t="s">
        <v>378</v>
      </c>
      <c r="G715" s="220"/>
      <c r="H715" s="223">
        <v>1.48</v>
      </c>
      <c r="I715" s="224"/>
      <c r="J715" s="220"/>
      <c r="K715" s="220"/>
      <c r="L715" s="225"/>
      <c r="M715" s="226"/>
      <c r="N715" s="227"/>
      <c r="O715" s="227"/>
      <c r="P715" s="227"/>
      <c r="Q715" s="227"/>
      <c r="R715" s="227"/>
      <c r="S715" s="227"/>
      <c r="T715" s="228"/>
      <c r="AT715" s="229" t="s">
        <v>140</v>
      </c>
      <c r="AU715" s="229" t="s">
        <v>80</v>
      </c>
      <c r="AV715" s="12" t="s">
        <v>80</v>
      </c>
      <c r="AW715" s="12" t="s">
        <v>34</v>
      </c>
      <c r="AX715" s="12" t="s">
        <v>70</v>
      </c>
      <c r="AY715" s="229" t="s">
        <v>128</v>
      </c>
    </row>
    <row r="716" spans="2:51" s="12" customFormat="1">
      <c r="B716" s="219"/>
      <c r="C716" s="220"/>
      <c r="D716" s="205" t="s">
        <v>140</v>
      </c>
      <c r="E716" s="221" t="s">
        <v>21</v>
      </c>
      <c r="F716" s="222" t="s">
        <v>379</v>
      </c>
      <c r="G716" s="220"/>
      <c r="H716" s="223">
        <v>2.46</v>
      </c>
      <c r="I716" s="224"/>
      <c r="J716" s="220"/>
      <c r="K716" s="220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140</v>
      </c>
      <c r="AU716" s="229" t="s">
        <v>80</v>
      </c>
      <c r="AV716" s="12" t="s">
        <v>80</v>
      </c>
      <c r="AW716" s="12" t="s">
        <v>34</v>
      </c>
      <c r="AX716" s="12" t="s">
        <v>70</v>
      </c>
      <c r="AY716" s="229" t="s">
        <v>128</v>
      </c>
    </row>
    <row r="717" spans="2:51" s="11" customFormat="1">
      <c r="B717" s="208"/>
      <c r="C717" s="209"/>
      <c r="D717" s="205" t="s">
        <v>140</v>
      </c>
      <c r="E717" s="210" t="s">
        <v>21</v>
      </c>
      <c r="F717" s="211" t="s">
        <v>337</v>
      </c>
      <c r="G717" s="209"/>
      <c r="H717" s="212" t="s">
        <v>21</v>
      </c>
      <c r="I717" s="213"/>
      <c r="J717" s="209"/>
      <c r="K717" s="209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140</v>
      </c>
      <c r="AU717" s="218" t="s">
        <v>80</v>
      </c>
      <c r="AV717" s="11" t="s">
        <v>78</v>
      </c>
      <c r="AW717" s="11" t="s">
        <v>34</v>
      </c>
      <c r="AX717" s="11" t="s">
        <v>70</v>
      </c>
      <c r="AY717" s="218" t="s">
        <v>128</v>
      </c>
    </row>
    <row r="718" spans="2:51" s="12" customFormat="1">
      <c r="B718" s="219"/>
      <c r="C718" s="220"/>
      <c r="D718" s="205" t="s">
        <v>140</v>
      </c>
      <c r="E718" s="221" t="s">
        <v>21</v>
      </c>
      <c r="F718" s="222" t="s">
        <v>380</v>
      </c>
      <c r="G718" s="220"/>
      <c r="H718" s="223">
        <v>2.31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140</v>
      </c>
      <c r="AU718" s="229" t="s">
        <v>80</v>
      </c>
      <c r="AV718" s="12" t="s">
        <v>80</v>
      </c>
      <c r="AW718" s="12" t="s">
        <v>34</v>
      </c>
      <c r="AX718" s="12" t="s">
        <v>70</v>
      </c>
      <c r="AY718" s="229" t="s">
        <v>128</v>
      </c>
    </row>
    <row r="719" spans="2:51" s="12" customFormat="1">
      <c r="B719" s="219"/>
      <c r="C719" s="220"/>
      <c r="D719" s="205" t="s">
        <v>140</v>
      </c>
      <c r="E719" s="221" t="s">
        <v>21</v>
      </c>
      <c r="F719" s="222" t="s">
        <v>381</v>
      </c>
      <c r="G719" s="220"/>
      <c r="H719" s="223">
        <v>1.0760000000000001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140</v>
      </c>
      <c r="AU719" s="229" t="s">
        <v>80</v>
      </c>
      <c r="AV719" s="12" t="s">
        <v>80</v>
      </c>
      <c r="AW719" s="12" t="s">
        <v>34</v>
      </c>
      <c r="AX719" s="12" t="s">
        <v>70</v>
      </c>
      <c r="AY719" s="229" t="s">
        <v>128</v>
      </c>
    </row>
    <row r="720" spans="2:51" s="12" customFormat="1">
      <c r="B720" s="219"/>
      <c r="C720" s="220"/>
      <c r="D720" s="205" t="s">
        <v>140</v>
      </c>
      <c r="E720" s="221" t="s">
        <v>21</v>
      </c>
      <c r="F720" s="222" t="s">
        <v>382</v>
      </c>
      <c r="G720" s="220"/>
      <c r="H720" s="223">
        <v>1.0960000000000001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140</v>
      </c>
      <c r="AU720" s="229" t="s">
        <v>80</v>
      </c>
      <c r="AV720" s="12" t="s">
        <v>80</v>
      </c>
      <c r="AW720" s="12" t="s">
        <v>34</v>
      </c>
      <c r="AX720" s="12" t="s">
        <v>70</v>
      </c>
      <c r="AY720" s="229" t="s">
        <v>128</v>
      </c>
    </row>
    <row r="721" spans="2:65" s="12" customFormat="1">
      <c r="B721" s="219"/>
      <c r="C721" s="220"/>
      <c r="D721" s="205" t="s">
        <v>140</v>
      </c>
      <c r="E721" s="221" t="s">
        <v>21</v>
      </c>
      <c r="F721" s="222" t="s">
        <v>383</v>
      </c>
      <c r="G721" s="220"/>
      <c r="H721" s="223">
        <v>4.0999999999999996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140</v>
      </c>
      <c r="AU721" s="229" t="s">
        <v>80</v>
      </c>
      <c r="AV721" s="12" t="s">
        <v>80</v>
      </c>
      <c r="AW721" s="12" t="s">
        <v>34</v>
      </c>
      <c r="AX721" s="12" t="s">
        <v>70</v>
      </c>
      <c r="AY721" s="229" t="s">
        <v>128</v>
      </c>
    </row>
    <row r="722" spans="2:65" s="13" customFormat="1">
      <c r="B722" s="230"/>
      <c r="C722" s="231"/>
      <c r="D722" s="205" t="s">
        <v>140</v>
      </c>
      <c r="E722" s="232" t="s">
        <v>21</v>
      </c>
      <c r="F722" s="233" t="s">
        <v>159</v>
      </c>
      <c r="G722" s="231"/>
      <c r="H722" s="234">
        <v>52.067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140</v>
      </c>
      <c r="AU722" s="240" t="s">
        <v>80</v>
      </c>
      <c r="AV722" s="13" t="s">
        <v>160</v>
      </c>
      <c r="AW722" s="13" t="s">
        <v>34</v>
      </c>
      <c r="AX722" s="13" t="s">
        <v>70</v>
      </c>
      <c r="AY722" s="240" t="s">
        <v>128</v>
      </c>
    </row>
    <row r="723" spans="2:65" s="12" customFormat="1">
      <c r="B723" s="219"/>
      <c r="C723" s="220"/>
      <c r="D723" s="205" t="s">
        <v>140</v>
      </c>
      <c r="E723" s="221" t="s">
        <v>21</v>
      </c>
      <c r="F723" s="222" t="s">
        <v>21</v>
      </c>
      <c r="G723" s="220"/>
      <c r="H723" s="223">
        <v>0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140</v>
      </c>
      <c r="AU723" s="229" t="s">
        <v>80</v>
      </c>
      <c r="AV723" s="12" t="s">
        <v>80</v>
      </c>
      <c r="AW723" s="12" t="s">
        <v>34</v>
      </c>
      <c r="AX723" s="12" t="s">
        <v>70</v>
      </c>
      <c r="AY723" s="229" t="s">
        <v>128</v>
      </c>
    </row>
    <row r="724" spans="2:65" s="11" customFormat="1">
      <c r="B724" s="208"/>
      <c r="C724" s="209"/>
      <c r="D724" s="205" t="s">
        <v>140</v>
      </c>
      <c r="E724" s="210" t="s">
        <v>21</v>
      </c>
      <c r="F724" s="211" t="s">
        <v>384</v>
      </c>
      <c r="G724" s="209"/>
      <c r="H724" s="212" t="s">
        <v>21</v>
      </c>
      <c r="I724" s="213"/>
      <c r="J724" s="209"/>
      <c r="K724" s="209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140</v>
      </c>
      <c r="AU724" s="218" t="s">
        <v>80</v>
      </c>
      <c r="AV724" s="11" t="s">
        <v>78</v>
      </c>
      <c r="AW724" s="11" t="s">
        <v>34</v>
      </c>
      <c r="AX724" s="11" t="s">
        <v>70</v>
      </c>
      <c r="AY724" s="218" t="s">
        <v>128</v>
      </c>
    </row>
    <row r="725" spans="2:65" s="11" customFormat="1">
      <c r="B725" s="208"/>
      <c r="C725" s="209"/>
      <c r="D725" s="205" t="s">
        <v>140</v>
      </c>
      <c r="E725" s="210" t="s">
        <v>21</v>
      </c>
      <c r="F725" s="211" t="s">
        <v>339</v>
      </c>
      <c r="G725" s="209"/>
      <c r="H725" s="212" t="s">
        <v>21</v>
      </c>
      <c r="I725" s="213"/>
      <c r="J725" s="209"/>
      <c r="K725" s="209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140</v>
      </c>
      <c r="AU725" s="218" t="s">
        <v>80</v>
      </c>
      <c r="AV725" s="11" t="s">
        <v>78</v>
      </c>
      <c r="AW725" s="11" t="s">
        <v>34</v>
      </c>
      <c r="AX725" s="11" t="s">
        <v>70</v>
      </c>
      <c r="AY725" s="218" t="s">
        <v>128</v>
      </c>
    </row>
    <row r="726" spans="2:65" s="12" customFormat="1">
      <c r="B726" s="219"/>
      <c r="C726" s="220"/>
      <c r="D726" s="205" t="s">
        <v>140</v>
      </c>
      <c r="E726" s="221" t="s">
        <v>21</v>
      </c>
      <c r="F726" s="222" t="s">
        <v>385</v>
      </c>
      <c r="G726" s="220"/>
      <c r="H726" s="223">
        <v>17.38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140</v>
      </c>
      <c r="AU726" s="229" t="s">
        <v>80</v>
      </c>
      <c r="AV726" s="12" t="s">
        <v>80</v>
      </c>
      <c r="AW726" s="12" t="s">
        <v>34</v>
      </c>
      <c r="AX726" s="12" t="s">
        <v>70</v>
      </c>
      <c r="AY726" s="229" t="s">
        <v>128</v>
      </c>
    </row>
    <row r="727" spans="2:65" s="13" customFormat="1">
      <c r="B727" s="230"/>
      <c r="C727" s="231"/>
      <c r="D727" s="205" t="s">
        <v>140</v>
      </c>
      <c r="E727" s="232" t="s">
        <v>21</v>
      </c>
      <c r="F727" s="233" t="s">
        <v>159</v>
      </c>
      <c r="G727" s="231"/>
      <c r="H727" s="234">
        <v>17.38</v>
      </c>
      <c r="I727" s="235"/>
      <c r="J727" s="231"/>
      <c r="K727" s="231"/>
      <c r="L727" s="236"/>
      <c r="M727" s="237"/>
      <c r="N727" s="238"/>
      <c r="O727" s="238"/>
      <c r="P727" s="238"/>
      <c r="Q727" s="238"/>
      <c r="R727" s="238"/>
      <c r="S727" s="238"/>
      <c r="T727" s="239"/>
      <c r="AT727" s="240" t="s">
        <v>140</v>
      </c>
      <c r="AU727" s="240" t="s">
        <v>80</v>
      </c>
      <c r="AV727" s="13" t="s">
        <v>160</v>
      </c>
      <c r="AW727" s="13" t="s">
        <v>34</v>
      </c>
      <c r="AX727" s="13" t="s">
        <v>70</v>
      </c>
      <c r="AY727" s="240" t="s">
        <v>128</v>
      </c>
    </row>
    <row r="728" spans="2:65" s="14" customFormat="1">
      <c r="B728" s="241"/>
      <c r="C728" s="242"/>
      <c r="D728" s="243" t="s">
        <v>140</v>
      </c>
      <c r="E728" s="244" t="s">
        <v>21</v>
      </c>
      <c r="F728" s="245" t="s">
        <v>168</v>
      </c>
      <c r="G728" s="242"/>
      <c r="H728" s="246">
        <v>503.38900000000001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140</v>
      </c>
      <c r="AU728" s="252" t="s">
        <v>80</v>
      </c>
      <c r="AV728" s="14" t="s">
        <v>136</v>
      </c>
      <c r="AW728" s="14" t="s">
        <v>34</v>
      </c>
      <c r="AX728" s="14" t="s">
        <v>78</v>
      </c>
      <c r="AY728" s="252" t="s">
        <v>128</v>
      </c>
    </row>
    <row r="729" spans="2:65" s="1" customFormat="1" ht="22.5" customHeight="1">
      <c r="B729" s="41"/>
      <c r="C729" s="193" t="s">
        <v>304</v>
      </c>
      <c r="D729" s="193" t="s">
        <v>131</v>
      </c>
      <c r="E729" s="194" t="s">
        <v>305</v>
      </c>
      <c r="F729" s="195" t="s">
        <v>306</v>
      </c>
      <c r="G729" s="196" t="s">
        <v>134</v>
      </c>
      <c r="H729" s="197">
        <v>503.38900000000001</v>
      </c>
      <c r="I729" s="198"/>
      <c r="J729" s="199">
        <f>ROUND(I729*H729,2)</f>
        <v>0</v>
      </c>
      <c r="K729" s="195" t="s">
        <v>135</v>
      </c>
      <c r="L729" s="61"/>
      <c r="M729" s="200" t="s">
        <v>21</v>
      </c>
      <c r="N729" s="201" t="s">
        <v>41</v>
      </c>
      <c r="O729" s="42"/>
      <c r="P729" s="202">
        <f>O729*H729</f>
        <v>0</v>
      </c>
      <c r="Q729" s="202">
        <v>8.3000000000000001E-4</v>
      </c>
      <c r="R729" s="202">
        <f>Q729*H729</f>
        <v>0.41781287</v>
      </c>
      <c r="S729" s="202">
        <v>0</v>
      </c>
      <c r="T729" s="203">
        <f>S729*H729</f>
        <v>0</v>
      </c>
      <c r="AR729" s="24" t="s">
        <v>227</v>
      </c>
      <c r="AT729" s="24" t="s">
        <v>131</v>
      </c>
      <c r="AU729" s="24" t="s">
        <v>80</v>
      </c>
      <c r="AY729" s="24" t="s">
        <v>128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78</v>
      </c>
      <c r="BK729" s="204">
        <f>ROUND(I729*H729,2)</f>
        <v>0</v>
      </c>
      <c r="BL729" s="24" t="s">
        <v>227</v>
      </c>
      <c r="BM729" s="24" t="s">
        <v>460</v>
      </c>
    </row>
    <row r="730" spans="2:65" s="1" customFormat="1" ht="27">
      <c r="B730" s="41"/>
      <c r="C730" s="63"/>
      <c r="D730" s="205" t="s">
        <v>138</v>
      </c>
      <c r="E730" s="63"/>
      <c r="F730" s="206" t="s">
        <v>308</v>
      </c>
      <c r="G730" s="63"/>
      <c r="H730" s="63"/>
      <c r="I730" s="163"/>
      <c r="J730" s="63"/>
      <c r="K730" s="63"/>
      <c r="L730" s="61"/>
      <c r="M730" s="207"/>
      <c r="N730" s="42"/>
      <c r="O730" s="42"/>
      <c r="P730" s="42"/>
      <c r="Q730" s="42"/>
      <c r="R730" s="42"/>
      <c r="S730" s="42"/>
      <c r="T730" s="78"/>
      <c r="AT730" s="24" t="s">
        <v>138</v>
      </c>
      <c r="AU730" s="24" t="s">
        <v>80</v>
      </c>
    </row>
    <row r="731" spans="2:65" s="11" customFormat="1">
      <c r="B731" s="208"/>
      <c r="C731" s="209"/>
      <c r="D731" s="205" t="s">
        <v>140</v>
      </c>
      <c r="E731" s="210" t="s">
        <v>21</v>
      </c>
      <c r="F731" s="211" t="s">
        <v>147</v>
      </c>
      <c r="G731" s="209"/>
      <c r="H731" s="212" t="s">
        <v>21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140</v>
      </c>
      <c r="AU731" s="218" t="s">
        <v>80</v>
      </c>
      <c r="AV731" s="11" t="s">
        <v>78</v>
      </c>
      <c r="AW731" s="11" t="s">
        <v>34</v>
      </c>
      <c r="AX731" s="11" t="s">
        <v>70</v>
      </c>
      <c r="AY731" s="218" t="s">
        <v>128</v>
      </c>
    </row>
    <row r="732" spans="2:65" s="11" customFormat="1">
      <c r="B732" s="208"/>
      <c r="C732" s="209"/>
      <c r="D732" s="205" t="s">
        <v>140</v>
      </c>
      <c r="E732" s="210" t="s">
        <v>21</v>
      </c>
      <c r="F732" s="211" t="s">
        <v>335</v>
      </c>
      <c r="G732" s="209"/>
      <c r="H732" s="212" t="s">
        <v>21</v>
      </c>
      <c r="I732" s="213"/>
      <c r="J732" s="209"/>
      <c r="K732" s="209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140</v>
      </c>
      <c r="AU732" s="218" t="s">
        <v>80</v>
      </c>
      <c r="AV732" s="11" t="s">
        <v>78</v>
      </c>
      <c r="AW732" s="11" t="s">
        <v>34</v>
      </c>
      <c r="AX732" s="11" t="s">
        <v>70</v>
      </c>
      <c r="AY732" s="218" t="s">
        <v>128</v>
      </c>
    </row>
    <row r="733" spans="2:65" s="12" customFormat="1">
      <c r="B733" s="219"/>
      <c r="C733" s="220"/>
      <c r="D733" s="205" t="s">
        <v>140</v>
      </c>
      <c r="E733" s="221" t="s">
        <v>21</v>
      </c>
      <c r="F733" s="222" t="s">
        <v>336</v>
      </c>
      <c r="G733" s="220"/>
      <c r="H733" s="223">
        <v>108.224</v>
      </c>
      <c r="I733" s="224"/>
      <c r="J733" s="220"/>
      <c r="K733" s="220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140</v>
      </c>
      <c r="AU733" s="229" t="s">
        <v>80</v>
      </c>
      <c r="AV733" s="12" t="s">
        <v>80</v>
      </c>
      <c r="AW733" s="12" t="s">
        <v>34</v>
      </c>
      <c r="AX733" s="12" t="s">
        <v>70</v>
      </c>
      <c r="AY733" s="229" t="s">
        <v>128</v>
      </c>
    </row>
    <row r="734" spans="2:65" s="11" customFormat="1">
      <c r="B734" s="208"/>
      <c r="C734" s="209"/>
      <c r="D734" s="205" t="s">
        <v>140</v>
      </c>
      <c r="E734" s="210" t="s">
        <v>21</v>
      </c>
      <c r="F734" s="211" t="s">
        <v>337</v>
      </c>
      <c r="G734" s="209"/>
      <c r="H734" s="212" t="s">
        <v>21</v>
      </c>
      <c r="I734" s="213"/>
      <c r="J734" s="209"/>
      <c r="K734" s="209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140</v>
      </c>
      <c r="AU734" s="218" t="s">
        <v>80</v>
      </c>
      <c r="AV734" s="11" t="s">
        <v>78</v>
      </c>
      <c r="AW734" s="11" t="s">
        <v>34</v>
      </c>
      <c r="AX734" s="11" t="s">
        <v>70</v>
      </c>
      <c r="AY734" s="218" t="s">
        <v>128</v>
      </c>
    </row>
    <row r="735" spans="2:65" s="12" customFormat="1">
      <c r="B735" s="219"/>
      <c r="C735" s="220"/>
      <c r="D735" s="205" t="s">
        <v>140</v>
      </c>
      <c r="E735" s="221" t="s">
        <v>21</v>
      </c>
      <c r="F735" s="222" t="s">
        <v>338</v>
      </c>
      <c r="G735" s="220"/>
      <c r="H735" s="223">
        <v>70.06</v>
      </c>
      <c r="I735" s="224"/>
      <c r="J735" s="220"/>
      <c r="K735" s="220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140</v>
      </c>
      <c r="AU735" s="229" t="s">
        <v>80</v>
      </c>
      <c r="AV735" s="12" t="s">
        <v>80</v>
      </c>
      <c r="AW735" s="12" t="s">
        <v>34</v>
      </c>
      <c r="AX735" s="12" t="s">
        <v>70</v>
      </c>
      <c r="AY735" s="229" t="s">
        <v>128</v>
      </c>
    </row>
    <row r="736" spans="2:65" s="11" customFormat="1">
      <c r="B736" s="208"/>
      <c r="C736" s="209"/>
      <c r="D736" s="205" t="s">
        <v>140</v>
      </c>
      <c r="E736" s="210" t="s">
        <v>21</v>
      </c>
      <c r="F736" s="211" t="s">
        <v>339</v>
      </c>
      <c r="G736" s="209"/>
      <c r="H736" s="212" t="s">
        <v>21</v>
      </c>
      <c r="I736" s="213"/>
      <c r="J736" s="209"/>
      <c r="K736" s="209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140</v>
      </c>
      <c r="AU736" s="218" t="s">
        <v>80</v>
      </c>
      <c r="AV736" s="11" t="s">
        <v>78</v>
      </c>
      <c r="AW736" s="11" t="s">
        <v>34</v>
      </c>
      <c r="AX736" s="11" t="s">
        <v>70</v>
      </c>
      <c r="AY736" s="218" t="s">
        <v>128</v>
      </c>
    </row>
    <row r="737" spans="2:51" s="12" customFormat="1">
      <c r="B737" s="219"/>
      <c r="C737" s="220"/>
      <c r="D737" s="205" t="s">
        <v>140</v>
      </c>
      <c r="E737" s="221" t="s">
        <v>21</v>
      </c>
      <c r="F737" s="222" t="s">
        <v>340</v>
      </c>
      <c r="G737" s="220"/>
      <c r="H737" s="223">
        <v>99.66</v>
      </c>
      <c r="I737" s="224"/>
      <c r="J737" s="220"/>
      <c r="K737" s="220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140</v>
      </c>
      <c r="AU737" s="229" t="s">
        <v>80</v>
      </c>
      <c r="AV737" s="12" t="s">
        <v>80</v>
      </c>
      <c r="AW737" s="12" t="s">
        <v>34</v>
      </c>
      <c r="AX737" s="12" t="s">
        <v>70</v>
      </c>
      <c r="AY737" s="229" t="s">
        <v>128</v>
      </c>
    </row>
    <row r="738" spans="2:51" s="11" customFormat="1">
      <c r="B738" s="208"/>
      <c r="C738" s="209"/>
      <c r="D738" s="205" t="s">
        <v>140</v>
      </c>
      <c r="E738" s="210" t="s">
        <v>21</v>
      </c>
      <c r="F738" s="211" t="s">
        <v>341</v>
      </c>
      <c r="G738" s="209"/>
      <c r="H738" s="212" t="s">
        <v>21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140</v>
      </c>
      <c r="AU738" s="218" t="s">
        <v>80</v>
      </c>
      <c r="AV738" s="11" t="s">
        <v>78</v>
      </c>
      <c r="AW738" s="11" t="s">
        <v>34</v>
      </c>
      <c r="AX738" s="11" t="s">
        <v>70</v>
      </c>
      <c r="AY738" s="218" t="s">
        <v>128</v>
      </c>
    </row>
    <row r="739" spans="2:51" s="11" customFormat="1">
      <c r="B739" s="208"/>
      <c r="C739" s="209"/>
      <c r="D739" s="205" t="s">
        <v>140</v>
      </c>
      <c r="E739" s="210" t="s">
        <v>21</v>
      </c>
      <c r="F739" s="211" t="s">
        <v>339</v>
      </c>
      <c r="G739" s="209"/>
      <c r="H739" s="212" t="s">
        <v>21</v>
      </c>
      <c r="I739" s="213"/>
      <c r="J739" s="209"/>
      <c r="K739" s="209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140</v>
      </c>
      <c r="AU739" s="218" t="s">
        <v>80</v>
      </c>
      <c r="AV739" s="11" t="s">
        <v>78</v>
      </c>
      <c r="AW739" s="11" t="s">
        <v>34</v>
      </c>
      <c r="AX739" s="11" t="s">
        <v>70</v>
      </c>
      <c r="AY739" s="218" t="s">
        <v>128</v>
      </c>
    </row>
    <row r="740" spans="2:51" s="12" customFormat="1">
      <c r="B740" s="219"/>
      <c r="C740" s="220"/>
      <c r="D740" s="205" t="s">
        <v>140</v>
      </c>
      <c r="E740" s="221" t="s">
        <v>21</v>
      </c>
      <c r="F740" s="222" t="s">
        <v>342</v>
      </c>
      <c r="G740" s="220"/>
      <c r="H740" s="223">
        <v>118.72</v>
      </c>
      <c r="I740" s="224"/>
      <c r="J740" s="220"/>
      <c r="K740" s="220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140</v>
      </c>
      <c r="AU740" s="229" t="s">
        <v>80</v>
      </c>
      <c r="AV740" s="12" t="s">
        <v>80</v>
      </c>
      <c r="AW740" s="12" t="s">
        <v>34</v>
      </c>
      <c r="AX740" s="12" t="s">
        <v>70</v>
      </c>
      <c r="AY740" s="229" t="s">
        <v>128</v>
      </c>
    </row>
    <row r="741" spans="2:51" s="11" customFormat="1">
      <c r="B741" s="208"/>
      <c r="C741" s="209"/>
      <c r="D741" s="205" t="s">
        <v>140</v>
      </c>
      <c r="E741" s="210" t="s">
        <v>21</v>
      </c>
      <c r="F741" s="211" t="s">
        <v>343</v>
      </c>
      <c r="G741" s="209"/>
      <c r="H741" s="212" t="s">
        <v>21</v>
      </c>
      <c r="I741" s="213"/>
      <c r="J741" s="209"/>
      <c r="K741" s="209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140</v>
      </c>
      <c r="AU741" s="218" t="s">
        <v>80</v>
      </c>
      <c r="AV741" s="11" t="s">
        <v>78</v>
      </c>
      <c r="AW741" s="11" t="s">
        <v>34</v>
      </c>
      <c r="AX741" s="11" t="s">
        <v>70</v>
      </c>
      <c r="AY741" s="218" t="s">
        <v>128</v>
      </c>
    </row>
    <row r="742" spans="2:51" s="11" customFormat="1">
      <c r="B742" s="208"/>
      <c r="C742" s="209"/>
      <c r="D742" s="205" t="s">
        <v>140</v>
      </c>
      <c r="E742" s="210" t="s">
        <v>21</v>
      </c>
      <c r="F742" s="211" t="s">
        <v>335</v>
      </c>
      <c r="G742" s="209"/>
      <c r="H742" s="212" t="s">
        <v>21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140</v>
      </c>
      <c r="AU742" s="218" t="s">
        <v>80</v>
      </c>
      <c r="AV742" s="11" t="s">
        <v>78</v>
      </c>
      <c r="AW742" s="11" t="s">
        <v>34</v>
      </c>
      <c r="AX742" s="11" t="s">
        <v>70</v>
      </c>
      <c r="AY742" s="218" t="s">
        <v>128</v>
      </c>
    </row>
    <row r="743" spans="2:51" s="12" customFormat="1">
      <c r="B743" s="219"/>
      <c r="C743" s="220"/>
      <c r="D743" s="205" t="s">
        <v>140</v>
      </c>
      <c r="E743" s="221" t="s">
        <v>21</v>
      </c>
      <c r="F743" s="222" t="s">
        <v>344</v>
      </c>
      <c r="G743" s="220"/>
      <c r="H743" s="223">
        <v>67.048000000000002</v>
      </c>
      <c r="I743" s="224"/>
      <c r="J743" s="220"/>
      <c r="K743" s="220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140</v>
      </c>
      <c r="AU743" s="229" t="s">
        <v>80</v>
      </c>
      <c r="AV743" s="12" t="s">
        <v>80</v>
      </c>
      <c r="AW743" s="12" t="s">
        <v>34</v>
      </c>
      <c r="AX743" s="12" t="s">
        <v>70</v>
      </c>
      <c r="AY743" s="229" t="s">
        <v>128</v>
      </c>
    </row>
    <row r="744" spans="2:51" s="11" customFormat="1">
      <c r="B744" s="208"/>
      <c r="C744" s="209"/>
      <c r="D744" s="205" t="s">
        <v>140</v>
      </c>
      <c r="E744" s="210" t="s">
        <v>21</v>
      </c>
      <c r="F744" s="211" t="s">
        <v>337</v>
      </c>
      <c r="G744" s="209"/>
      <c r="H744" s="212" t="s">
        <v>21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140</v>
      </c>
      <c r="AU744" s="218" t="s">
        <v>80</v>
      </c>
      <c r="AV744" s="11" t="s">
        <v>78</v>
      </c>
      <c r="AW744" s="11" t="s">
        <v>34</v>
      </c>
      <c r="AX744" s="11" t="s">
        <v>70</v>
      </c>
      <c r="AY744" s="218" t="s">
        <v>128</v>
      </c>
    </row>
    <row r="745" spans="2:51" s="12" customFormat="1">
      <c r="B745" s="219"/>
      <c r="C745" s="220"/>
      <c r="D745" s="205" t="s">
        <v>140</v>
      </c>
      <c r="E745" s="221" t="s">
        <v>21</v>
      </c>
      <c r="F745" s="222" t="s">
        <v>345</v>
      </c>
      <c r="G745" s="220"/>
      <c r="H745" s="223">
        <v>60.654000000000003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140</v>
      </c>
      <c r="AU745" s="229" t="s">
        <v>80</v>
      </c>
      <c r="AV745" s="12" t="s">
        <v>80</v>
      </c>
      <c r="AW745" s="12" t="s">
        <v>34</v>
      </c>
      <c r="AX745" s="12" t="s">
        <v>70</v>
      </c>
      <c r="AY745" s="229" t="s">
        <v>128</v>
      </c>
    </row>
    <row r="746" spans="2:51" s="13" customFormat="1">
      <c r="B746" s="230"/>
      <c r="C746" s="231"/>
      <c r="D746" s="205" t="s">
        <v>140</v>
      </c>
      <c r="E746" s="232" t="s">
        <v>21</v>
      </c>
      <c r="F746" s="233" t="s">
        <v>159</v>
      </c>
      <c r="G746" s="231"/>
      <c r="H746" s="234">
        <v>524.36599999999999</v>
      </c>
      <c r="I746" s="235"/>
      <c r="J746" s="231"/>
      <c r="K746" s="231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140</v>
      </c>
      <c r="AU746" s="240" t="s">
        <v>80</v>
      </c>
      <c r="AV746" s="13" t="s">
        <v>160</v>
      </c>
      <c r="AW746" s="13" t="s">
        <v>34</v>
      </c>
      <c r="AX746" s="13" t="s">
        <v>70</v>
      </c>
      <c r="AY746" s="240" t="s">
        <v>128</v>
      </c>
    </row>
    <row r="747" spans="2:51" s="12" customFormat="1">
      <c r="B747" s="219"/>
      <c r="C747" s="220"/>
      <c r="D747" s="205" t="s">
        <v>140</v>
      </c>
      <c r="E747" s="221" t="s">
        <v>21</v>
      </c>
      <c r="F747" s="222" t="s">
        <v>21</v>
      </c>
      <c r="G747" s="220"/>
      <c r="H747" s="223">
        <v>0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140</v>
      </c>
      <c r="AU747" s="229" t="s">
        <v>80</v>
      </c>
      <c r="AV747" s="12" t="s">
        <v>80</v>
      </c>
      <c r="AW747" s="12" t="s">
        <v>34</v>
      </c>
      <c r="AX747" s="12" t="s">
        <v>70</v>
      </c>
      <c r="AY747" s="229" t="s">
        <v>128</v>
      </c>
    </row>
    <row r="748" spans="2:51" s="11" customFormat="1">
      <c r="B748" s="208"/>
      <c r="C748" s="209"/>
      <c r="D748" s="205" t="s">
        <v>140</v>
      </c>
      <c r="E748" s="210" t="s">
        <v>21</v>
      </c>
      <c r="F748" s="211" t="s">
        <v>346</v>
      </c>
      <c r="G748" s="209"/>
      <c r="H748" s="212" t="s">
        <v>21</v>
      </c>
      <c r="I748" s="213"/>
      <c r="J748" s="209"/>
      <c r="K748" s="209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140</v>
      </c>
      <c r="AU748" s="218" t="s">
        <v>80</v>
      </c>
      <c r="AV748" s="11" t="s">
        <v>78</v>
      </c>
      <c r="AW748" s="11" t="s">
        <v>34</v>
      </c>
      <c r="AX748" s="11" t="s">
        <v>70</v>
      </c>
      <c r="AY748" s="218" t="s">
        <v>128</v>
      </c>
    </row>
    <row r="749" spans="2:51" s="11" customFormat="1">
      <c r="B749" s="208"/>
      <c r="C749" s="209"/>
      <c r="D749" s="205" t="s">
        <v>140</v>
      </c>
      <c r="E749" s="210" t="s">
        <v>21</v>
      </c>
      <c r="F749" s="211" t="s">
        <v>147</v>
      </c>
      <c r="G749" s="209"/>
      <c r="H749" s="212" t="s">
        <v>21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140</v>
      </c>
      <c r="AU749" s="218" t="s">
        <v>80</v>
      </c>
      <c r="AV749" s="11" t="s">
        <v>78</v>
      </c>
      <c r="AW749" s="11" t="s">
        <v>34</v>
      </c>
      <c r="AX749" s="11" t="s">
        <v>70</v>
      </c>
      <c r="AY749" s="218" t="s">
        <v>128</v>
      </c>
    </row>
    <row r="750" spans="2:51" s="11" customFormat="1">
      <c r="B750" s="208"/>
      <c r="C750" s="209"/>
      <c r="D750" s="205" t="s">
        <v>140</v>
      </c>
      <c r="E750" s="210" t="s">
        <v>21</v>
      </c>
      <c r="F750" s="211" t="s">
        <v>335</v>
      </c>
      <c r="G750" s="209"/>
      <c r="H750" s="212" t="s">
        <v>21</v>
      </c>
      <c r="I750" s="213"/>
      <c r="J750" s="209"/>
      <c r="K750" s="209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140</v>
      </c>
      <c r="AU750" s="218" t="s">
        <v>80</v>
      </c>
      <c r="AV750" s="11" t="s">
        <v>78</v>
      </c>
      <c r="AW750" s="11" t="s">
        <v>34</v>
      </c>
      <c r="AX750" s="11" t="s">
        <v>70</v>
      </c>
      <c r="AY750" s="218" t="s">
        <v>128</v>
      </c>
    </row>
    <row r="751" spans="2:51" s="12" customFormat="1">
      <c r="B751" s="219"/>
      <c r="C751" s="220"/>
      <c r="D751" s="205" t="s">
        <v>140</v>
      </c>
      <c r="E751" s="221" t="s">
        <v>21</v>
      </c>
      <c r="F751" s="222" t="s">
        <v>347</v>
      </c>
      <c r="G751" s="220"/>
      <c r="H751" s="223">
        <v>-5.7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140</v>
      </c>
      <c r="AU751" s="229" t="s">
        <v>80</v>
      </c>
      <c r="AV751" s="12" t="s">
        <v>80</v>
      </c>
      <c r="AW751" s="12" t="s">
        <v>34</v>
      </c>
      <c r="AX751" s="12" t="s">
        <v>70</v>
      </c>
      <c r="AY751" s="229" t="s">
        <v>128</v>
      </c>
    </row>
    <row r="752" spans="2:51" s="12" customFormat="1">
      <c r="B752" s="219"/>
      <c r="C752" s="220"/>
      <c r="D752" s="205" t="s">
        <v>140</v>
      </c>
      <c r="E752" s="221" t="s">
        <v>21</v>
      </c>
      <c r="F752" s="222" t="s">
        <v>348</v>
      </c>
      <c r="G752" s="220"/>
      <c r="H752" s="223">
        <v>-3.75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140</v>
      </c>
      <c r="AU752" s="229" t="s">
        <v>80</v>
      </c>
      <c r="AV752" s="12" t="s">
        <v>80</v>
      </c>
      <c r="AW752" s="12" t="s">
        <v>34</v>
      </c>
      <c r="AX752" s="12" t="s">
        <v>70</v>
      </c>
      <c r="AY752" s="229" t="s">
        <v>128</v>
      </c>
    </row>
    <row r="753" spans="2:51" s="12" customFormat="1">
      <c r="B753" s="219"/>
      <c r="C753" s="220"/>
      <c r="D753" s="205" t="s">
        <v>140</v>
      </c>
      <c r="E753" s="221" t="s">
        <v>21</v>
      </c>
      <c r="F753" s="222" t="s">
        <v>349</v>
      </c>
      <c r="G753" s="220"/>
      <c r="H753" s="223">
        <v>-10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140</v>
      </c>
      <c r="AU753" s="229" t="s">
        <v>80</v>
      </c>
      <c r="AV753" s="12" t="s">
        <v>80</v>
      </c>
      <c r="AW753" s="12" t="s">
        <v>34</v>
      </c>
      <c r="AX753" s="12" t="s">
        <v>70</v>
      </c>
      <c r="AY753" s="229" t="s">
        <v>128</v>
      </c>
    </row>
    <row r="754" spans="2:51" s="11" customFormat="1">
      <c r="B754" s="208"/>
      <c r="C754" s="209"/>
      <c r="D754" s="205" t="s">
        <v>140</v>
      </c>
      <c r="E754" s="210" t="s">
        <v>21</v>
      </c>
      <c r="F754" s="211" t="s">
        <v>337</v>
      </c>
      <c r="G754" s="209"/>
      <c r="H754" s="212" t="s">
        <v>21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140</v>
      </c>
      <c r="AU754" s="218" t="s">
        <v>80</v>
      </c>
      <c r="AV754" s="11" t="s">
        <v>78</v>
      </c>
      <c r="AW754" s="11" t="s">
        <v>34</v>
      </c>
      <c r="AX754" s="11" t="s">
        <v>70</v>
      </c>
      <c r="AY754" s="218" t="s">
        <v>128</v>
      </c>
    </row>
    <row r="755" spans="2:51" s="12" customFormat="1">
      <c r="B755" s="219"/>
      <c r="C755" s="220"/>
      <c r="D755" s="205" t="s">
        <v>140</v>
      </c>
      <c r="E755" s="221" t="s">
        <v>21</v>
      </c>
      <c r="F755" s="222" t="s">
        <v>350</v>
      </c>
      <c r="G755" s="220"/>
      <c r="H755" s="223">
        <v>-1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140</v>
      </c>
      <c r="AU755" s="229" t="s">
        <v>80</v>
      </c>
      <c r="AV755" s="12" t="s">
        <v>80</v>
      </c>
      <c r="AW755" s="12" t="s">
        <v>34</v>
      </c>
      <c r="AX755" s="12" t="s">
        <v>70</v>
      </c>
      <c r="AY755" s="229" t="s">
        <v>128</v>
      </c>
    </row>
    <row r="756" spans="2:51" s="12" customFormat="1">
      <c r="B756" s="219"/>
      <c r="C756" s="220"/>
      <c r="D756" s="205" t="s">
        <v>140</v>
      </c>
      <c r="E756" s="221" t="s">
        <v>21</v>
      </c>
      <c r="F756" s="222" t="s">
        <v>351</v>
      </c>
      <c r="G756" s="220"/>
      <c r="H756" s="223">
        <v>-1.35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140</v>
      </c>
      <c r="AU756" s="229" t="s">
        <v>80</v>
      </c>
      <c r="AV756" s="12" t="s">
        <v>80</v>
      </c>
      <c r="AW756" s="12" t="s">
        <v>34</v>
      </c>
      <c r="AX756" s="12" t="s">
        <v>70</v>
      </c>
      <c r="AY756" s="229" t="s">
        <v>128</v>
      </c>
    </row>
    <row r="757" spans="2:51" s="12" customFormat="1">
      <c r="B757" s="219"/>
      <c r="C757" s="220"/>
      <c r="D757" s="205" t="s">
        <v>140</v>
      </c>
      <c r="E757" s="221" t="s">
        <v>21</v>
      </c>
      <c r="F757" s="222" t="s">
        <v>352</v>
      </c>
      <c r="G757" s="220"/>
      <c r="H757" s="223">
        <v>-6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140</v>
      </c>
      <c r="AU757" s="229" t="s">
        <v>80</v>
      </c>
      <c r="AV757" s="12" t="s">
        <v>80</v>
      </c>
      <c r="AW757" s="12" t="s">
        <v>34</v>
      </c>
      <c r="AX757" s="12" t="s">
        <v>70</v>
      </c>
      <c r="AY757" s="229" t="s">
        <v>128</v>
      </c>
    </row>
    <row r="758" spans="2:51" s="11" customFormat="1">
      <c r="B758" s="208"/>
      <c r="C758" s="209"/>
      <c r="D758" s="205" t="s">
        <v>140</v>
      </c>
      <c r="E758" s="210" t="s">
        <v>21</v>
      </c>
      <c r="F758" s="211" t="s">
        <v>339</v>
      </c>
      <c r="G758" s="209"/>
      <c r="H758" s="212" t="s">
        <v>21</v>
      </c>
      <c r="I758" s="213"/>
      <c r="J758" s="209"/>
      <c r="K758" s="209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140</v>
      </c>
      <c r="AU758" s="218" t="s">
        <v>80</v>
      </c>
      <c r="AV758" s="11" t="s">
        <v>78</v>
      </c>
      <c r="AW758" s="11" t="s">
        <v>34</v>
      </c>
      <c r="AX758" s="11" t="s">
        <v>70</v>
      </c>
      <c r="AY758" s="218" t="s">
        <v>128</v>
      </c>
    </row>
    <row r="759" spans="2:51" s="12" customFormat="1">
      <c r="B759" s="219"/>
      <c r="C759" s="220"/>
      <c r="D759" s="205" t="s">
        <v>140</v>
      </c>
      <c r="E759" s="221" t="s">
        <v>21</v>
      </c>
      <c r="F759" s="222" t="s">
        <v>353</v>
      </c>
      <c r="G759" s="220"/>
      <c r="H759" s="223">
        <v>-2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140</v>
      </c>
      <c r="AU759" s="229" t="s">
        <v>80</v>
      </c>
      <c r="AV759" s="12" t="s">
        <v>80</v>
      </c>
      <c r="AW759" s="12" t="s">
        <v>34</v>
      </c>
      <c r="AX759" s="12" t="s">
        <v>70</v>
      </c>
      <c r="AY759" s="229" t="s">
        <v>128</v>
      </c>
    </row>
    <row r="760" spans="2:51" s="12" customFormat="1">
      <c r="B760" s="219"/>
      <c r="C760" s="220"/>
      <c r="D760" s="205" t="s">
        <v>140</v>
      </c>
      <c r="E760" s="221" t="s">
        <v>21</v>
      </c>
      <c r="F760" s="222" t="s">
        <v>354</v>
      </c>
      <c r="G760" s="220"/>
      <c r="H760" s="223">
        <v>-3.8</v>
      </c>
      <c r="I760" s="224"/>
      <c r="J760" s="220"/>
      <c r="K760" s="220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140</v>
      </c>
      <c r="AU760" s="229" t="s">
        <v>80</v>
      </c>
      <c r="AV760" s="12" t="s">
        <v>80</v>
      </c>
      <c r="AW760" s="12" t="s">
        <v>34</v>
      </c>
      <c r="AX760" s="12" t="s">
        <v>70</v>
      </c>
      <c r="AY760" s="229" t="s">
        <v>128</v>
      </c>
    </row>
    <row r="761" spans="2:51" s="11" customFormat="1">
      <c r="B761" s="208"/>
      <c r="C761" s="209"/>
      <c r="D761" s="205" t="s">
        <v>140</v>
      </c>
      <c r="E761" s="210" t="s">
        <v>21</v>
      </c>
      <c r="F761" s="211" t="s">
        <v>341</v>
      </c>
      <c r="G761" s="209"/>
      <c r="H761" s="212" t="s">
        <v>21</v>
      </c>
      <c r="I761" s="213"/>
      <c r="J761" s="209"/>
      <c r="K761" s="209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140</v>
      </c>
      <c r="AU761" s="218" t="s">
        <v>80</v>
      </c>
      <c r="AV761" s="11" t="s">
        <v>78</v>
      </c>
      <c r="AW761" s="11" t="s">
        <v>34</v>
      </c>
      <c r="AX761" s="11" t="s">
        <v>70</v>
      </c>
      <c r="AY761" s="218" t="s">
        <v>128</v>
      </c>
    </row>
    <row r="762" spans="2:51" s="11" customFormat="1">
      <c r="B762" s="208"/>
      <c r="C762" s="209"/>
      <c r="D762" s="205" t="s">
        <v>140</v>
      </c>
      <c r="E762" s="210" t="s">
        <v>21</v>
      </c>
      <c r="F762" s="211" t="s">
        <v>339</v>
      </c>
      <c r="G762" s="209"/>
      <c r="H762" s="212" t="s">
        <v>21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140</v>
      </c>
      <c r="AU762" s="218" t="s">
        <v>80</v>
      </c>
      <c r="AV762" s="11" t="s">
        <v>78</v>
      </c>
      <c r="AW762" s="11" t="s">
        <v>34</v>
      </c>
      <c r="AX762" s="11" t="s">
        <v>70</v>
      </c>
      <c r="AY762" s="218" t="s">
        <v>128</v>
      </c>
    </row>
    <row r="763" spans="2:51" s="12" customFormat="1">
      <c r="B763" s="219"/>
      <c r="C763" s="220"/>
      <c r="D763" s="205" t="s">
        <v>140</v>
      </c>
      <c r="E763" s="221" t="s">
        <v>21</v>
      </c>
      <c r="F763" s="222" t="s">
        <v>352</v>
      </c>
      <c r="G763" s="220"/>
      <c r="H763" s="223">
        <v>-6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140</v>
      </c>
      <c r="AU763" s="229" t="s">
        <v>80</v>
      </c>
      <c r="AV763" s="12" t="s">
        <v>80</v>
      </c>
      <c r="AW763" s="12" t="s">
        <v>34</v>
      </c>
      <c r="AX763" s="12" t="s">
        <v>70</v>
      </c>
      <c r="AY763" s="229" t="s">
        <v>128</v>
      </c>
    </row>
    <row r="764" spans="2:51" s="12" customFormat="1">
      <c r="B764" s="219"/>
      <c r="C764" s="220"/>
      <c r="D764" s="205" t="s">
        <v>140</v>
      </c>
      <c r="E764" s="221" t="s">
        <v>21</v>
      </c>
      <c r="F764" s="222" t="s">
        <v>355</v>
      </c>
      <c r="G764" s="220"/>
      <c r="H764" s="223">
        <v>-1</v>
      </c>
      <c r="I764" s="224"/>
      <c r="J764" s="220"/>
      <c r="K764" s="220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140</v>
      </c>
      <c r="AU764" s="229" t="s">
        <v>80</v>
      </c>
      <c r="AV764" s="12" t="s">
        <v>80</v>
      </c>
      <c r="AW764" s="12" t="s">
        <v>34</v>
      </c>
      <c r="AX764" s="12" t="s">
        <v>70</v>
      </c>
      <c r="AY764" s="229" t="s">
        <v>128</v>
      </c>
    </row>
    <row r="765" spans="2:51" s="12" customFormat="1">
      <c r="B765" s="219"/>
      <c r="C765" s="220"/>
      <c r="D765" s="205" t="s">
        <v>140</v>
      </c>
      <c r="E765" s="221" t="s">
        <v>21</v>
      </c>
      <c r="F765" s="222" t="s">
        <v>356</v>
      </c>
      <c r="G765" s="220"/>
      <c r="H765" s="223">
        <v>-7.05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140</v>
      </c>
      <c r="AU765" s="229" t="s">
        <v>80</v>
      </c>
      <c r="AV765" s="12" t="s">
        <v>80</v>
      </c>
      <c r="AW765" s="12" t="s">
        <v>34</v>
      </c>
      <c r="AX765" s="12" t="s">
        <v>70</v>
      </c>
      <c r="AY765" s="229" t="s">
        <v>128</v>
      </c>
    </row>
    <row r="766" spans="2:51" s="12" customFormat="1">
      <c r="B766" s="219"/>
      <c r="C766" s="220"/>
      <c r="D766" s="205" t="s">
        <v>140</v>
      </c>
      <c r="E766" s="221" t="s">
        <v>21</v>
      </c>
      <c r="F766" s="222" t="s">
        <v>357</v>
      </c>
      <c r="G766" s="220"/>
      <c r="H766" s="223">
        <v>-13.3</v>
      </c>
      <c r="I766" s="224"/>
      <c r="J766" s="220"/>
      <c r="K766" s="220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140</v>
      </c>
      <c r="AU766" s="229" t="s">
        <v>80</v>
      </c>
      <c r="AV766" s="12" t="s">
        <v>80</v>
      </c>
      <c r="AW766" s="12" t="s">
        <v>34</v>
      </c>
      <c r="AX766" s="12" t="s">
        <v>70</v>
      </c>
      <c r="AY766" s="229" t="s">
        <v>128</v>
      </c>
    </row>
    <row r="767" spans="2:51" s="11" customFormat="1">
      <c r="B767" s="208"/>
      <c r="C767" s="209"/>
      <c r="D767" s="205" t="s">
        <v>140</v>
      </c>
      <c r="E767" s="210" t="s">
        <v>21</v>
      </c>
      <c r="F767" s="211" t="s">
        <v>343</v>
      </c>
      <c r="G767" s="209"/>
      <c r="H767" s="212" t="s">
        <v>21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140</v>
      </c>
      <c r="AU767" s="218" t="s">
        <v>80</v>
      </c>
      <c r="AV767" s="11" t="s">
        <v>78</v>
      </c>
      <c r="AW767" s="11" t="s">
        <v>34</v>
      </c>
      <c r="AX767" s="11" t="s">
        <v>70</v>
      </c>
      <c r="AY767" s="218" t="s">
        <v>128</v>
      </c>
    </row>
    <row r="768" spans="2:51" s="11" customFormat="1">
      <c r="B768" s="208"/>
      <c r="C768" s="209"/>
      <c r="D768" s="205" t="s">
        <v>140</v>
      </c>
      <c r="E768" s="210" t="s">
        <v>21</v>
      </c>
      <c r="F768" s="211" t="s">
        <v>335</v>
      </c>
      <c r="G768" s="209"/>
      <c r="H768" s="212" t="s">
        <v>21</v>
      </c>
      <c r="I768" s="213"/>
      <c r="J768" s="209"/>
      <c r="K768" s="209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140</v>
      </c>
      <c r="AU768" s="218" t="s">
        <v>80</v>
      </c>
      <c r="AV768" s="11" t="s">
        <v>78</v>
      </c>
      <c r="AW768" s="11" t="s">
        <v>34</v>
      </c>
      <c r="AX768" s="11" t="s">
        <v>70</v>
      </c>
      <c r="AY768" s="218" t="s">
        <v>128</v>
      </c>
    </row>
    <row r="769" spans="2:51" s="12" customFormat="1">
      <c r="B769" s="219"/>
      <c r="C769" s="220"/>
      <c r="D769" s="205" t="s">
        <v>140</v>
      </c>
      <c r="E769" s="221" t="s">
        <v>21</v>
      </c>
      <c r="F769" s="222" t="s">
        <v>358</v>
      </c>
      <c r="G769" s="220"/>
      <c r="H769" s="223">
        <v>-6.75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140</v>
      </c>
      <c r="AU769" s="229" t="s">
        <v>80</v>
      </c>
      <c r="AV769" s="12" t="s">
        <v>80</v>
      </c>
      <c r="AW769" s="12" t="s">
        <v>34</v>
      </c>
      <c r="AX769" s="12" t="s">
        <v>70</v>
      </c>
      <c r="AY769" s="229" t="s">
        <v>128</v>
      </c>
    </row>
    <row r="770" spans="2:51" s="12" customFormat="1">
      <c r="B770" s="219"/>
      <c r="C770" s="220"/>
      <c r="D770" s="205" t="s">
        <v>140</v>
      </c>
      <c r="E770" s="221" t="s">
        <v>21</v>
      </c>
      <c r="F770" s="222" t="s">
        <v>359</v>
      </c>
      <c r="G770" s="220"/>
      <c r="H770" s="223">
        <v>-2.52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140</v>
      </c>
      <c r="AU770" s="229" t="s">
        <v>80</v>
      </c>
      <c r="AV770" s="12" t="s">
        <v>80</v>
      </c>
      <c r="AW770" s="12" t="s">
        <v>34</v>
      </c>
      <c r="AX770" s="12" t="s">
        <v>70</v>
      </c>
      <c r="AY770" s="229" t="s">
        <v>128</v>
      </c>
    </row>
    <row r="771" spans="2:51" s="12" customFormat="1">
      <c r="B771" s="219"/>
      <c r="C771" s="220"/>
      <c r="D771" s="205" t="s">
        <v>140</v>
      </c>
      <c r="E771" s="221" t="s">
        <v>21</v>
      </c>
      <c r="F771" s="222" t="s">
        <v>360</v>
      </c>
      <c r="G771" s="220"/>
      <c r="H771" s="223">
        <v>-4.32</v>
      </c>
      <c r="I771" s="224"/>
      <c r="J771" s="220"/>
      <c r="K771" s="220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140</v>
      </c>
      <c r="AU771" s="229" t="s">
        <v>80</v>
      </c>
      <c r="AV771" s="12" t="s">
        <v>80</v>
      </c>
      <c r="AW771" s="12" t="s">
        <v>34</v>
      </c>
      <c r="AX771" s="12" t="s">
        <v>70</v>
      </c>
      <c r="AY771" s="229" t="s">
        <v>128</v>
      </c>
    </row>
    <row r="772" spans="2:51" s="11" customFormat="1">
      <c r="B772" s="208"/>
      <c r="C772" s="209"/>
      <c r="D772" s="205" t="s">
        <v>140</v>
      </c>
      <c r="E772" s="210" t="s">
        <v>21</v>
      </c>
      <c r="F772" s="211" t="s">
        <v>337</v>
      </c>
      <c r="G772" s="209"/>
      <c r="H772" s="212" t="s">
        <v>21</v>
      </c>
      <c r="I772" s="213"/>
      <c r="J772" s="209"/>
      <c r="K772" s="209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140</v>
      </c>
      <c r="AU772" s="218" t="s">
        <v>80</v>
      </c>
      <c r="AV772" s="11" t="s">
        <v>78</v>
      </c>
      <c r="AW772" s="11" t="s">
        <v>34</v>
      </c>
      <c r="AX772" s="11" t="s">
        <v>70</v>
      </c>
      <c r="AY772" s="218" t="s">
        <v>128</v>
      </c>
    </row>
    <row r="773" spans="2:51" s="12" customFormat="1">
      <c r="B773" s="219"/>
      <c r="C773" s="220"/>
      <c r="D773" s="205" t="s">
        <v>140</v>
      </c>
      <c r="E773" s="221" t="s">
        <v>21</v>
      </c>
      <c r="F773" s="222" t="s">
        <v>361</v>
      </c>
      <c r="G773" s="220"/>
      <c r="H773" s="223">
        <v>-3.8250000000000002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140</v>
      </c>
      <c r="AU773" s="229" t="s">
        <v>80</v>
      </c>
      <c r="AV773" s="12" t="s">
        <v>80</v>
      </c>
      <c r="AW773" s="12" t="s">
        <v>34</v>
      </c>
      <c r="AX773" s="12" t="s">
        <v>70</v>
      </c>
      <c r="AY773" s="229" t="s">
        <v>128</v>
      </c>
    </row>
    <row r="774" spans="2:51" s="12" customFormat="1">
      <c r="B774" s="219"/>
      <c r="C774" s="220"/>
      <c r="D774" s="205" t="s">
        <v>140</v>
      </c>
      <c r="E774" s="221" t="s">
        <v>21</v>
      </c>
      <c r="F774" s="222" t="s">
        <v>362</v>
      </c>
      <c r="G774" s="220"/>
      <c r="H774" s="223">
        <v>-2.3220000000000001</v>
      </c>
      <c r="I774" s="224"/>
      <c r="J774" s="220"/>
      <c r="K774" s="220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140</v>
      </c>
      <c r="AU774" s="229" t="s">
        <v>80</v>
      </c>
      <c r="AV774" s="12" t="s">
        <v>80</v>
      </c>
      <c r="AW774" s="12" t="s">
        <v>34</v>
      </c>
      <c r="AX774" s="12" t="s">
        <v>70</v>
      </c>
      <c r="AY774" s="229" t="s">
        <v>128</v>
      </c>
    </row>
    <row r="775" spans="2:51" s="12" customFormat="1">
      <c r="B775" s="219"/>
      <c r="C775" s="220"/>
      <c r="D775" s="205" t="s">
        <v>140</v>
      </c>
      <c r="E775" s="221" t="s">
        <v>21</v>
      </c>
      <c r="F775" s="222" t="s">
        <v>363</v>
      </c>
      <c r="G775" s="220"/>
      <c r="H775" s="223">
        <v>-2.5369999999999999</v>
      </c>
      <c r="I775" s="224"/>
      <c r="J775" s="220"/>
      <c r="K775" s="220"/>
      <c r="L775" s="225"/>
      <c r="M775" s="226"/>
      <c r="N775" s="227"/>
      <c r="O775" s="227"/>
      <c r="P775" s="227"/>
      <c r="Q775" s="227"/>
      <c r="R775" s="227"/>
      <c r="S775" s="227"/>
      <c r="T775" s="228"/>
      <c r="AT775" s="229" t="s">
        <v>140</v>
      </c>
      <c r="AU775" s="229" t="s">
        <v>80</v>
      </c>
      <c r="AV775" s="12" t="s">
        <v>80</v>
      </c>
      <c r="AW775" s="12" t="s">
        <v>34</v>
      </c>
      <c r="AX775" s="12" t="s">
        <v>70</v>
      </c>
      <c r="AY775" s="229" t="s">
        <v>128</v>
      </c>
    </row>
    <row r="776" spans="2:51" s="12" customFormat="1">
      <c r="B776" s="219"/>
      <c r="C776" s="220"/>
      <c r="D776" s="205" t="s">
        <v>140</v>
      </c>
      <c r="E776" s="221" t="s">
        <v>21</v>
      </c>
      <c r="F776" s="222" t="s">
        <v>364</v>
      </c>
      <c r="G776" s="220"/>
      <c r="H776" s="223">
        <v>-7.2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140</v>
      </c>
      <c r="AU776" s="229" t="s">
        <v>80</v>
      </c>
      <c r="AV776" s="12" t="s">
        <v>80</v>
      </c>
      <c r="AW776" s="12" t="s">
        <v>34</v>
      </c>
      <c r="AX776" s="12" t="s">
        <v>70</v>
      </c>
      <c r="AY776" s="229" t="s">
        <v>128</v>
      </c>
    </row>
    <row r="777" spans="2:51" s="13" customFormat="1">
      <c r="B777" s="230"/>
      <c r="C777" s="231"/>
      <c r="D777" s="205" t="s">
        <v>140</v>
      </c>
      <c r="E777" s="232" t="s">
        <v>21</v>
      </c>
      <c r="F777" s="233" t="s">
        <v>159</v>
      </c>
      <c r="G777" s="231"/>
      <c r="H777" s="234">
        <v>-90.424000000000007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AT777" s="240" t="s">
        <v>140</v>
      </c>
      <c r="AU777" s="240" t="s">
        <v>80</v>
      </c>
      <c r="AV777" s="13" t="s">
        <v>160</v>
      </c>
      <c r="AW777" s="13" t="s">
        <v>34</v>
      </c>
      <c r="AX777" s="13" t="s">
        <v>70</v>
      </c>
      <c r="AY777" s="240" t="s">
        <v>128</v>
      </c>
    </row>
    <row r="778" spans="2:51" s="12" customFormat="1">
      <c r="B778" s="219"/>
      <c r="C778" s="220"/>
      <c r="D778" s="205" t="s">
        <v>140</v>
      </c>
      <c r="E778" s="221" t="s">
        <v>21</v>
      </c>
      <c r="F778" s="222" t="s">
        <v>21</v>
      </c>
      <c r="G778" s="220"/>
      <c r="H778" s="223">
        <v>0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140</v>
      </c>
      <c r="AU778" s="229" t="s">
        <v>80</v>
      </c>
      <c r="AV778" s="12" t="s">
        <v>80</v>
      </c>
      <c r="AW778" s="12" t="s">
        <v>34</v>
      </c>
      <c r="AX778" s="12" t="s">
        <v>70</v>
      </c>
      <c r="AY778" s="229" t="s">
        <v>128</v>
      </c>
    </row>
    <row r="779" spans="2:51" s="11" customFormat="1">
      <c r="B779" s="208"/>
      <c r="C779" s="209"/>
      <c r="D779" s="205" t="s">
        <v>140</v>
      </c>
      <c r="E779" s="210" t="s">
        <v>21</v>
      </c>
      <c r="F779" s="211" t="s">
        <v>365</v>
      </c>
      <c r="G779" s="209"/>
      <c r="H779" s="212" t="s">
        <v>21</v>
      </c>
      <c r="I779" s="213"/>
      <c r="J779" s="209"/>
      <c r="K779" s="209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140</v>
      </c>
      <c r="AU779" s="218" t="s">
        <v>80</v>
      </c>
      <c r="AV779" s="11" t="s">
        <v>78</v>
      </c>
      <c r="AW779" s="11" t="s">
        <v>34</v>
      </c>
      <c r="AX779" s="11" t="s">
        <v>70</v>
      </c>
      <c r="AY779" s="218" t="s">
        <v>128</v>
      </c>
    </row>
    <row r="780" spans="2:51" s="11" customFormat="1">
      <c r="B780" s="208"/>
      <c r="C780" s="209"/>
      <c r="D780" s="205" t="s">
        <v>140</v>
      </c>
      <c r="E780" s="210" t="s">
        <v>21</v>
      </c>
      <c r="F780" s="211" t="s">
        <v>147</v>
      </c>
      <c r="G780" s="209"/>
      <c r="H780" s="212" t="s">
        <v>21</v>
      </c>
      <c r="I780" s="213"/>
      <c r="J780" s="209"/>
      <c r="K780" s="209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140</v>
      </c>
      <c r="AU780" s="218" t="s">
        <v>80</v>
      </c>
      <c r="AV780" s="11" t="s">
        <v>78</v>
      </c>
      <c r="AW780" s="11" t="s">
        <v>34</v>
      </c>
      <c r="AX780" s="11" t="s">
        <v>70</v>
      </c>
      <c r="AY780" s="218" t="s">
        <v>128</v>
      </c>
    </row>
    <row r="781" spans="2:51" s="11" customFormat="1">
      <c r="B781" s="208"/>
      <c r="C781" s="209"/>
      <c r="D781" s="205" t="s">
        <v>140</v>
      </c>
      <c r="E781" s="210" t="s">
        <v>21</v>
      </c>
      <c r="F781" s="211" t="s">
        <v>335</v>
      </c>
      <c r="G781" s="209"/>
      <c r="H781" s="212" t="s">
        <v>21</v>
      </c>
      <c r="I781" s="213"/>
      <c r="J781" s="209"/>
      <c r="K781" s="209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140</v>
      </c>
      <c r="AU781" s="218" t="s">
        <v>80</v>
      </c>
      <c r="AV781" s="11" t="s">
        <v>78</v>
      </c>
      <c r="AW781" s="11" t="s">
        <v>34</v>
      </c>
      <c r="AX781" s="11" t="s">
        <v>70</v>
      </c>
      <c r="AY781" s="218" t="s">
        <v>128</v>
      </c>
    </row>
    <row r="782" spans="2:51" s="12" customFormat="1">
      <c r="B782" s="219"/>
      <c r="C782" s="220"/>
      <c r="D782" s="205" t="s">
        <v>140</v>
      </c>
      <c r="E782" s="221" t="s">
        <v>21</v>
      </c>
      <c r="F782" s="222" t="s">
        <v>366</v>
      </c>
      <c r="G782" s="220"/>
      <c r="H782" s="223">
        <v>3.16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140</v>
      </c>
      <c r="AU782" s="229" t="s">
        <v>80</v>
      </c>
      <c r="AV782" s="12" t="s">
        <v>80</v>
      </c>
      <c r="AW782" s="12" t="s">
        <v>34</v>
      </c>
      <c r="AX782" s="12" t="s">
        <v>70</v>
      </c>
      <c r="AY782" s="229" t="s">
        <v>128</v>
      </c>
    </row>
    <row r="783" spans="2:51" s="12" customFormat="1">
      <c r="B783" s="219"/>
      <c r="C783" s="220"/>
      <c r="D783" s="205" t="s">
        <v>140</v>
      </c>
      <c r="E783" s="221" t="s">
        <v>21</v>
      </c>
      <c r="F783" s="222" t="s">
        <v>367</v>
      </c>
      <c r="G783" s="220"/>
      <c r="H783" s="223">
        <v>1.7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140</v>
      </c>
      <c r="AU783" s="229" t="s">
        <v>80</v>
      </c>
      <c r="AV783" s="12" t="s">
        <v>80</v>
      </c>
      <c r="AW783" s="12" t="s">
        <v>34</v>
      </c>
      <c r="AX783" s="12" t="s">
        <v>70</v>
      </c>
      <c r="AY783" s="229" t="s">
        <v>128</v>
      </c>
    </row>
    <row r="784" spans="2:51" s="12" customFormat="1">
      <c r="B784" s="219"/>
      <c r="C784" s="220"/>
      <c r="D784" s="205" t="s">
        <v>140</v>
      </c>
      <c r="E784" s="221" t="s">
        <v>21</v>
      </c>
      <c r="F784" s="222" t="s">
        <v>368</v>
      </c>
      <c r="G784" s="220"/>
      <c r="H784" s="223">
        <v>4.45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140</v>
      </c>
      <c r="AU784" s="229" t="s">
        <v>80</v>
      </c>
      <c r="AV784" s="12" t="s">
        <v>80</v>
      </c>
      <c r="AW784" s="12" t="s">
        <v>34</v>
      </c>
      <c r="AX784" s="12" t="s">
        <v>70</v>
      </c>
      <c r="AY784" s="229" t="s">
        <v>128</v>
      </c>
    </row>
    <row r="785" spans="2:51" s="11" customFormat="1">
      <c r="B785" s="208"/>
      <c r="C785" s="209"/>
      <c r="D785" s="205" t="s">
        <v>140</v>
      </c>
      <c r="E785" s="210" t="s">
        <v>21</v>
      </c>
      <c r="F785" s="211" t="s">
        <v>337</v>
      </c>
      <c r="G785" s="209"/>
      <c r="H785" s="212" t="s">
        <v>21</v>
      </c>
      <c r="I785" s="213"/>
      <c r="J785" s="209"/>
      <c r="K785" s="209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140</v>
      </c>
      <c r="AU785" s="218" t="s">
        <v>80</v>
      </c>
      <c r="AV785" s="11" t="s">
        <v>78</v>
      </c>
      <c r="AW785" s="11" t="s">
        <v>34</v>
      </c>
      <c r="AX785" s="11" t="s">
        <v>70</v>
      </c>
      <c r="AY785" s="218" t="s">
        <v>128</v>
      </c>
    </row>
    <row r="786" spans="2:51" s="12" customFormat="1">
      <c r="B786" s="219"/>
      <c r="C786" s="220"/>
      <c r="D786" s="205" t="s">
        <v>140</v>
      </c>
      <c r="E786" s="221" t="s">
        <v>21</v>
      </c>
      <c r="F786" s="222" t="s">
        <v>369</v>
      </c>
      <c r="G786" s="220"/>
      <c r="H786" s="223">
        <v>1.2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140</v>
      </c>
      <c r="AU786" s="229" t="s">
        <v>80</v>
      </c>
      <c r="AV786" s="12" t="s">
        <v>80</v>
      </c>
      <c r="AW786" s="12" t="s">
        <v>34</v>
      </c>
      <c r="AX786" s="12" t="s">
        <v>70</v>
      </c>
      <c r="AY786" s="229" t="s">
        <v>128</v>
      </c>
    </row>
    <row r="787" spans="2:51" s="12" customFormat="1">
      <c r="B787" s="219"/>
      <c r="C787" s="220"/>
      <c r="D787" s="205" t="s">
        <v>140</v>
      </c>
      <c r="E787" s="221" t="s">
        <v>21</v>
      </c>
      <c r="F787" s="222" t="s">
        <v>370</v>
      </c>
      <c r="G787" s="220"/>
      <c r="H787" s="223">
        <v>0.78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140</v>
      </c>
      <c r="AU787" s="229" t="s">
        <v>80</v>
      </c>
      <c r="AV787" s="12" t="s">
        <v>80</v>
      </c>
      <c r="AW787" s="12" t="s">
        <v>34</v>
      </c>
      <c r="AX787" s="12" t="s">
        <v>70</v>
      </c>
      <c r="AY787" s="229" t="s">
        <v>128</v>
      </c>
    </row>
    <row r="788" spans="2:51" s="12" customFormat="1">
      <c r="B788" s="219"/>
      <c r="C788" s="220"/>
      <c r="D788" s="205" t="s">
        <v>140</v>
      </c>
      <c r="E788" s="221" t="s">
        <v>21</v>
      </c>
      <c r="F788" s="222" t="s">
        <v>371</v>
      </c>
      <c r="G788" s="220"/>
      <c r="H788" s="223">
        <v>3.2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140</v>
      </c>
      <c r="AU788" s="229" t="s">
        <v>80</v>
      </c>
      <c r="AV788" s="12" t="s">
        <v>80</v>
      </c>
      <c r="AW788" s="12" t="s">
        <v>34</v>
      </c>
      <c r="AX788" s="12" t="s">
        <v>70</v>
      </c>
      <c r="AY788" s="229" t="s">
        <v>128</v>
      </c>
    </row>
    <row r="789" spans="2:51" s="11" customFormat="1">
      <c r="B789" s="208"/>
      <c r="C789" s="209"/>
      <c r="D789" s="205" t="s">
        <v>140</v>
      </c>
      <c r="E789" s="210" t="s">
        <v>21</v>
      </c>
      <c r="F789" s="211" t="s">
        <v>339</v>
      </c>
      <c r="G789" s="209"/>
      <c r="H789" s="212" t="s">
        <v>21</v>
      </c>
      <c r="I789" s="213"/>
      <c r="J789" s="209"/>
      <c r="K789" s="209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140</v>
      </c>
      <c r="AU789" s="218" t="s">
        <v>80</v>
      </c>
      <c r="AV789" s="11" t="s">
        <v>78</v>
      </c>
      <c r="AW789" s="11" t="s">
        <v>34</v>
      </c>
      <c r="AX789" s="11" t="s">
        <v>70</v>
      </c>
      <c r="AY789" s="218" t="s">
        <v>128</v>
      </c>
    </row>
    <row r="790" spans="2:51" s="12" customFormat="1">
      <c r="B790" s="219"/>
      <c r="C790" s="220"/>
      <c r="D790" s="205" t="s">
        <v>140</v>
      </c>
      <c r="E790" s="221" t="s">
        <v>21</v>
      </c>
      <c r="F790" s="222" t="s">
        <v>372</v>
      </c>
      <c r="G790" s="220"/>
      <c r="H790" s="223">
        <v>1.2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140</v>
      </c>
      <c r="AU790" s="229" t="s">
        <v>80</v>
      </c>
      <c r="AV790" s="12" t="s">
        <v>80</v>
      </c>
      <c r="AW790" s="12" t="s">
        <v>34</v>
      </c>
      <c r="AX790" s="12" t="s">
        <v>70</v>
      </c>
      <c r="AY790" s="229" t="s">
        <v>128</v>
      </c>
    </row>
    <row r="791" spans="2:51" s="12" customFormat="1">
      <c r="B791" s="219"/>
      <c r="C791" s="220"/>
      <c r="D791" s="205" t="s">
        <v>140</v>
      </c>
      <c r="E791" s="221" t="s">
        <v>21</v>
      </c>
      <c r="F791" s="222" t="s">
        <v>373</v>
      </c>
      <c r="G791" s="220"/>
      <c r="H791" s="223">
        <v>1.92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140</v>
      </c>
      <c r="AU791" s="229" t="s">
        <v>80</v>
      </c>
      <c r="AV791" s="12" t="s">
        <v>80</v>
      </c>
      <c r="AW791" s="12" t="s">
        <v>34</v>
      </c>
      <c r="AX791" s="12" t="s">
        <v>70</v>
      </c>
      <c r="AY791" s="229" t="s">
        <v>128</v>
      </c>
    </row>
    <row r="792" spans="2:51" s="11" customFormat="1">
      <c r="B792" s="208"/>
      <c r="C792" s="209"/>
      <c r="D792" s="205" t="s">
        <v>140</v>
      </c>
      <c r="E792" s="210" t="s">
        <v>21</v>
      </c>
      <c r="F792" s="211" t="s">
        <v>341</v>
      </c>
      <c r="G792" s="209"/>
      <c r="H792" s="212" t="s">
        <v>21</v>
      </c>
      <c r="I792" s="213"/>
      <c r="J792" s="209"/>
      <c r="K792" s="209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140</v>
      </c>
      <c r="AU792" s="218" t="s">
        <v>80</v>
      </c>
      <c r="AV792" s="11" t="s">
        <v>78</v>
      </c>
      <c r="AW792" s="11" t="s">
        <v>34</v>
      </c>
      <c r="AX792" s="11" t="s">
        <v>70</v>
      </c>
      <c r="AY792" s="218" t="s">
        <v>128</v>
      </c>
    </row>
    <row r="793" spans="2:51" s="11" customFormat="1">
      <c r="B793" s="208"/>
      <c r="C793" s="209"/>
      <c r="D793" s="205" t="s">
        <v>140</v>
      </c>
      <c r="E793" s="210" t="s">
        <v>21</v>
      </c>
      <c r="F793" s="211" t="s">
        <v>339</v>
      </c>
      <c r="G793" s="209"/>
      <c r="H793" s="212" t="s">
        <v>21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140</v>
      </c>
      <c r="AU793" s="218" t="s">
        <v>80</v>
      </c>
      <c r="AV793" s="11" t="s">
        <v>78</v>
      </c>
      <c r="AW793" s="11" t="s">
        <v>34</v>
      </c>
      <c r="AX793" s="11" t="s">
        <v>70</v>
      </c>
      <c r="AY793" s="218" t="s">
        <v>128</v>
      </c>
    </row>
    <row r="794" spans="2:51" s="12" customFormat="1">
      <c r="B794" s="219"/>
      <c r="C794" s="220"/>
      <c r="D794" s="205" t="s">
        <v>140</v>
      </c>
      <c r="E794" s="221" t="s">
        <v>21</v>
      </c>
      <c r="F794" s="222" t="s">
        <v>371</v>
      </c>
      <c r="G794" s="220"/>
      <c r="H794" s="223">
        <v>3.2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140</v>
      </c>
      <c r="AU794" s="229" t="s">
        <v>80</v>
      </c>
      <c r="AV794" s="12" t="s">
        <v>80</v>
      </c>
      <c r="AW794" s="12" t="s">
        <v>34</v>
      </c>
      <c r="AX794" s="12" t="s">
        <v>70</v>
      </c>
      <c r="AY794" s="229" t="s">
        <v>128</v>
      </c>
    </row>
    <row r="795" spans="2:51" s="12" customFormat="1">
      <c r="B795" s="219"/>
      <c r="C795" s="220"/>
      <c r="D795" s="205" t="s">
        <v>140</v>
      </c>
      <c r="E795" s="221" t="s">
        <v>21</v>
      </c>
      <c r="F795" s="222" t="s">
        <v>374</v>
      </c>
      <c r="G795" s="220"/>
      <c r="H795" s="223">
        <v>0.6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140</v>
      </c>
      <c r="AU795" s="229" t="s">
        <v>80</v>
      </c>
      <c r="AV795" s="12" t="s">
        <v>80</v>
      </c>
      <c r="AW795" s="12" t="s">
        <v>34</v>
      </c>
      <c r="AX795" s="12" t="s">
        <v>70</v>
      </c>
      <c r="AY795" s="229" t="s">
        <v>128</v>
      </c>
    </row>
    <row r="796" spans="2:51" s="12" customFormat="1">
      <c r="B796" s="219"/>
      <c r="C796" s="220"/>
      <c r="D796" s="205" t="s">
        <v>140</v>
      </c>
      <c r="E796" s="221" t="s">
        <v>21</v>
      </c>
      <c r="F796" s="222" t="s">
        <v>375</v>
      </c>
      <c r="G796" s="220"/>
      <c r="H796" s="223">
        <v>7.5149999999999997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140</v>
      </c>
      <c r="AU796" s="229" t="s">
        <v>80</v>
      </c>
      <c r="AV796" s="12" t="s">
        <v>80</v>
      </c>
      <c r="AW796" s="12" t="s">
        <v>34</v>
      </c>
      <c r="AX796" s="12" t="s">
        <v>70</v>
      </c>
      <c r="AY796" s="229" t="s">
        <v>128</v>
      </c>
    </row>
    <row r="797" spans="2:51" s="12" customFormat="1">
      <c r="B797" s="219"/>
      <c r="C797" s="220"/>
      <c r="D797" s="205" t="s">
        <v>140</v>
      </c>
      <c r="E797" s="221" t="s">
        <v>21</v>
      </c>
      <c r="F797" s="222" t="s">
        <v>376</v>
      </c>
      <c r="G797" s="220"/>
      <c r="H797" s="223">
        <v>6.72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140</v>
      </c>
      <c r="AU797" s="229" t="s">
        <v>80</v>
      </c>
      <c r="AV797" s="12" t="s">
        <v>80</v>
      </c>
      <c r="AW797" s="12" t="s">
        <v>34</v>
      </c>
      <c r="AX797" s="12" t="s">
        <v>70</v>
      </c>
      <c r="AY797" s="229" t="s">
        <v>128</v>
      </c>
    </row>
    <row r="798" spans="2:51" s="11" customFormat="1">
      <c r="B798" s="208"/>
      <c r="C798" s="209"/>
      <c r="D798" s="205" t="s">
        <v>140</v>
      </c>
      <c r="E798" s="210" t="s">
        <v>21</v>
      </c>
      <c r="F798" s="211" t="s">
        <v>343</v>
      </c>
      <c r="G798" s="209"/>
      <c r="H798" s="212" t="s">
        <v>21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140</v>
      </c>
      <c r="AU798" s="218" t="s">
        <v>80</v>
      </c>
      <c r="AV798" s="11" t="s">
        <v>78</v>
      </c>
      <c r="AW798" s="11" t="s">
        <v>34</v>
      </c>
      <c r="AX798" s="11" t="s">
        <v>70</v>
      </c>
      <c r="AY798" s="218" t="s">
        <v>128</v>
      </c>
    </row>
    <row r="799" spans="2:51" s="11" customFormat="1">
      <c r="B799" s="208"/>
      <c r="C799" s="209"/>
      <c r="D799" s="205" t="s">
        <v>140</v>
      </c>
      <c r="E799" s="210" t="s">
        <v>21</v>
      </c>
      <c r="F799" s="211" t="s">
        <v>335</v>
      </c>
      <c r="G799" s="209"/>
      <c r="H799" s="212" t="s">
        <v>21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140</v>
      </c>
      <c r="AU799" s="218" t="s">
        <v>80</v>
      </c>
      <c r="AV799" s="11" t="s">
        <v>78</v>
      </c>
      <c r="AW799" s="11" t="s">
        <v>34</v>
      </c>
      <c r="AX799" s="11" t="s">
        <v>70</v>
      </c>
      <c r="AY799" s="218" t="s">
        <v>128</v>
      </c>
    </row>
    <row r="800" spans="2:51" s="12" customFormat="1">
      <c r="B800" s="219"/>
      <c r="C800" s="220"/>
      <c r="D800" s="205" t="s">
        <v>140</v>
      </c>
      <c r="E800" s="221" t="s">
        <v>21</v>
      </c>
      <c r="F800" s="222" t="s">
        <v>377</v>
      </c>
      <c r="G800" s="220"/>
      <c r="H800" s="223">
        <v>3.9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140</v>
      </c>
      <c r="AU800" s="229" t="s">
        <v>80</v>
      </c>
      <c r="AV800" s="12" t="s">
        <v>80</v>
      </c>
      <c r="AW800" s="12" t="s">
        <v>34</v>
      </c>
      <c r="AX800" s="12" t="s">
        <v>70</v>
      </c>
      <c r="AY800" s="229" t="s">
        <v>128</v>
      </c>
    </row>
    <row r="801" spans="2:63" s="12" customFormat="1">
      <c r="B801" s="219"/>
      <c r="C801" s="220"/>
      <c r="D801" s="205" t="s">
        <v>140</v>
      </c>
      <c r="E801" s="221" t="s">
        <v>21</v>
      </c>
      <c r="F801" s="222" t="s">
        <v>378</v>
      </c>
      <c r="G801" s="220"/>
      <c r="H801" s="223">
        <v>1.48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140</v>
      </c>
      <c r="AU801" s="229" t="s">
        <v>80</v>
      </c>
      <c r="AV801" s="12" t="s">
        <v>80</v>
      </c>
      <c r="AW801" s="12" t="s">
        <v>34</v>
      </c>
      <c r="AX801" s="12" t="s">
        <v>70</v>
      </c>
      <c r="AY801" s="229" t="s">
        <v>128</v>
      </c>
    </row>
    <row r="802" spans="2:63" s="12" customFormat="1">
      <c r="B802" s="219"/>
      <c r="C802" s="220"/>
      <c r="D802" s="205" t="s">
        <v>140</v>
      </c>
      <c r="E802" s="221" t="s">
        <v>21</v>
      </c>
      <c r="F802" s="222" t="s">
        <v>379</v>
      </c>
      <c r="G802" s="220"/>
      <c r="H802" s="223">
        <v>2.46</v>
      </c>
      <c r="I802" s="224"/>
      <c r="J802" s="220"/>
      <c r="K802" s="220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140</v>
      </c>
      <c r="AU802" s="229" t="s">
        <v>80</v>
      </c>
      <c r="AV802" s="12" t="s">
        <v>80</v>
      </c>
      <c r="AW802" s="12" t="s">
        <v>34</v>
      </c>
      <c r="AX802" s="12" t="s">
        <v>70</v>
      </c>
      <c r="AY802" s="229" t="s">
        <v>128</v>
      </c>
    </row>
    <row r="803" spans="2:63" s="11" customFormat="1">
      <c r="B803" s="208"/>
      <c r="C803" s="209"/>
      <c r="D803" s="205" t="s">
        <v>140</v>
      </c>
      <c r="E803" s="210" t="s">
        <v>21</v>
      </c>
      <c r="F803" s="211" t="s">
        <v>337</v>
      </c>
      <c r="G803" s="209"/>
      <c r="H803" s="212" t="s">
        <v>21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140</v>
      </c>
      <c r="AU803" s="218" t="s">
        <v>80</v>
      </c>
      <c r="AV803" s="11" t="s">
        <v>78</v>
      </c>
      <c r="AW803" s="11" t="s">
        <v>34</v>
      </c>
      <c r="AX803" s="11" t="s">
        <v>70</v>
      </c>
      <c r="AY803" s="218" t="s">
        <v>128</v>
      </c>
    </row>
    <row r="804" spans="2:63" s="12" customFormat="1">
      <c r="B804" s="219"/>
      <c r="C804" s="220"/>
      <c r="D804" s="205" t="s">
        <v>140</v>
      </c>
      <c r="E804" s="221" t="s">
        <v>21</v>
      </c>
      <c r="F804" s="222" t="s">
        <v>380</v>
      </c>
      <c r="G804" s="220"/>
      <c r="H804" s="223">
        <v>2.31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140</v>
      </c>
      <c r="AU804" s="229" t="s">
        <v>80</v>
      </c>
      <c r="AV804" s="12" t="s">
        <v>80</v>
      </c>
      <c r="AW804" s="12" t="s">
        <v>34</v>
      </c>
      <c r="AX804" s="12" t="s">
        <v>70</v>
      </c>
      <c r="AY804" s="229" t="s">
        <v>128</v>
      </c>
    </row>
    <row r="805" spans="2:63" s="12" customFormat="1">
      <c r="B805" s="219"/>
      <c r="C805" s="220"/>
      <c r="D805" s="205" t="s">
        <v>140</v>
      </c>
      <c r="E805" s="221" t="s">
        <v>21</v>
      </c>
      <c r="F805" s="222" t="s">
        <v>381</v>
      </c>
      <c r="G805" s="220"/>
      <c r="H805" s="223">
        <v>1.0760000000000001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140</v>
      </c>
      <c r="AU805" s="229" t="s">
        <v>80</v>
      </c>
      <c r="AV805" s="12" t="s">
        <v>80</v>
      </c>
      <c r="AW805" s="12" t="s">
        <v>34</v>
      </c>
      <c r="AX805" s="12" t="s">
        <v>70</v>
      </c>
      <c r="AY805" s="229" t="s">
        <v>128</v>
      </c>
    </row>
    <row r="806" spans="2:63" s="12" customFormat="1">
      <c r="B806" s="219"/>
      <c r="C806" s="220"/>
      <c r="D806" s="205" t="s">
        <v>140</v>
      </c>
      <c r="E806" s="221" t="s">
        <v>21</v>
      </c>
      <c r="F806" s="222" t="s">
        <v>382</v>
      </c>
      <c r="G806" s="220"/>
      <c r="H806" s="223">
        <v>1.0960000000000001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AT806" s="229" t="s">
        <v>140</v>
      </c>
      <c r="AU806" s="229" t="s">
        <v>80</v>
      </c>
      <c r="AV806" s="12" t="s">
        <v>80</v>
      </c>
      <c r="AW806" s="12" t="s">
        <v>34</v>
      </c>
      <c r="AX806" s="12" t="s">
        <v>70</v>
      </c>
      <c r="AY806" s="229" t="s">
        <v>128</v>
      </c>
    </row>
    <row r="807" spans="2:63" s="12" customFormat="1">
      <c r="B807" s="219"/>
      <c r="C807" s="220"/>
      <c r="D807" s="205" t="s">
        <v>140</v>
      </c>
      <c r="E807" s="221" t="s">
        <v>21</v>
      </c>
      <c r="F807" s="222" t="s">
        <v>383</v>
      </c>
      <c r="G807" s="220"/>
      <c r="H807" s="223">
        <v>4.0999999999999996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140</v>
      </c>
      <c r="AU807" s="229" t="s">
        <v>80</v>
      </c>
      <c r="AV807" s="12" t="s">
        <v>80</v>
      </c>
      <c r="AW807" s="12" t="s">
        <v>34</v>
      </c>
      <c r="AX807" s="12" t="s">
        <v>70</v>
      </c>
      <c r="AY807" s="229" t="s">
        <v>128</v>
      </c>
    </row>
    <row r="808" spans="2:63" s="13" customFormat="1">
      <c r="B808" s="230"/>
      <c r="C808" s="231"/>
      <c r="D808" s="205" t="s">
        <v>140</v>
      </c>
      <c r="E808" s="232" t="s">
        <v>21</v>
      </c>
      <c r="F808" s="233" t="s">
        <v>159</v>
      </c>
      <c r="G808" s="231"/>
      <c r="H808" s="234">
        <v>52.067</v>
      </c>
      <c r="I808" s="235"/>
      <c r="J808" s="231"/>
      <c r="K808" s="231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140</v>
      </c>
      <c r="AU808" s="240" t="s">
        <v>80</v>
      </c>
      <c r="AV808" s="13" t="s">
        <v>160</v>
      </c>
      <c r="AW808" s="13" t="s">
        <v>34</v>
      </c>
      <c r="AX808" s="13" t="s">
        <v>70</v>
      </c>
      <c r="AY808" s="240" t="s">
        <v>128</v>
      </c>
    </row>
    <row r="809" spans="2:63" s="12" customFormat="1">
      <c r="B809" s="219"/>
      <c r="C809" s="220"/>
      <c r="D809" s="205" t="s">
        <v>140</v>
      </c>
      <c r="E809" s="221" t="s">
        <v>21</v>
      </c>
      <c r="F809" s="222" t="s">
        <v>21</v>
      </c>
      <c r="G809" s="220"/>
      <c r="H809" s="223">
        <v>0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140</v>
      </c>
      <c r="AU809" s="229" t="s">
        <v>80</v>
      </c>
      <c r="AV809" s="12" t="s">
        <v>80</v>
      </c>
      <c r="AW809" s="12" t="s">
        <v>34</v>
      </c>
      <c r="AX809" s="12" t="s">
        <v>70</v>
      </c>
      <c r="AY809" s="229" t="s">
        <v>128</v>
      </c>
    </row>
    <row r="810" spans="2:63" s="11" customFormat="1">
      <c r="B810" s="208"/>
      <c r="C810" s="209"/>
      <c r="D810" s="205" t="s">
        <v>140</v>
      </c>
      <c r="E810" s="210" t="s">
        <v>21</v>
      </c>
      <c r="F810" s="211" t="s">
        <v>384</v>
      </c>
      <c r="G810" s="209"/>
      <c r="H810" s="212" t="s">
        <v>21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140</v>
      </c>
      <c r="AU810" s="218" t="s">
        <v>80</v>
      </c>
      <c r="AV810" s="11" t="s">
        <v>78</v>
      </c>
      <c r="AW810" s="11" t="s">
        <v>34</v>
      </c>
      <c r="AX810" s="11" t="s">
        <v>70</v>
      </c>
      <c r="AY810" s="218" t="s">
        <v>128</v>
      </c>
    </row>
    <row r="811" spans="2:63" s="11" customFormat="1">
      <c r="B811" s="208"/>
      <c r="C811" s="209"/>
      <c r="D811" s="205" t="s">
        <v>140</v>
      </c>
      <c r="E811" s="210" t="s">
        <v>21</v>
      </c>
      <c r="F811" s="211" t="s">
        <v>339</v>
      </c>
      <c r="G811" s="209"/>
      <c r="H811" s="212" t="s">
        <v>21</v>
      </c>
      <c r="I811" s="213"/>
      <c r="J811" s="209"/>
      <c r="K811" s="209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140</v>
      </c>
      <c r="AU811" s="218" t="s">
        <v>80</v>
      </c>
      <c r="AV811" s="11" t="s">
        <v>78</v>
      </c>
      <c r="AW811" s="11" t="s">
        <v>34</v>
      </c>
      <c r="AX811" s="11" t="s">
        <v>70</v>
      </c>
      <c r="AY811" s="218" t="s">
        <v>128</v>
      </c>
    </row>
    <row r="812" spans="2:63" s="12" customFormat="1">
      <c r="B812" s="219"/>
      <c r="C812" s="220"/>
      <c r="D812" s="205" t="s">
        <v>140</v>
      </c>
      <c r="E812" s="221" t="s">
        <v>21</v>
      </c>
      <c r="F812" s="222" t="s">
        <v>385</v>
      </c>
      <c r="G812" s="220"/>
      <c r="H812" s="223">
        <v>17.38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140</v>
      </c>
      <c r="AU812" s="229" t="s">
        <v>80</v>
      </c>
      <c r="AV812" s="12" t="s">
        <v>80</v>
      </c>
      <c r="AW812" s="12" t="s">
        <v>34</v>
      </c>
      <c r="AX812" s="12" t="s">
        <v>70</v>
      </c>
      <c r="AY812" s="229" t="s">
        <v>128</v>
      </c>
    </row>
    <row r="813" spans="2:63" s="13" customFormat="1">
      <c r="B813" s="230"/>
      <c r="C813" s="231"/>
      <c r="D813" s="205" t="s">
        <v>140</v>
      </c>
      <c r="E813" s="232" t="s">
        <v>21</v>
      </c>
      <c r="F813" s="233" t="s">
        <v>159</v>
      </c>
      <c r="G813" s="231"/>
      <c r="H813" s="234">
        <v>17.38</v>
      </c>
      <c r="I813" s="235"/>
      <c r="J813" s="231"/>
      <c r="K813" s="231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140</v>
      </c>
      <c r="AU813" s="240" t="s">
        <v>80</v>
      </c>
      <c r="AV813" s="13" t="s">
        <v>160</v>
      </c>
      <c r="AW813" s="13" t="s">
        <v>34</v>
      </c>
      <c r="AX813" s="13" t="s">
        <v>70</v>
      </c>
      <c r="AY813" s="240" t="s">
        <v>128</v>
      </c>
    </row>
    <row r="814" spans="2:63" s="14" customFormat="1">
      <c r="B814" s="241"/>
      <c r="C814" s="242"/>
      <c r="D814" s="205" t="s">
        <v>140</v>
      </c>
      <c r="E814" s="253" t="s">
        <v>21</v>
      </c>
      <c r="F814" s="254" t="s">
        <v>168</v>
      </c>
      <c r="G814" s="242"/>
      <c r="H814" s="255">
        <v>503.38900000000001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AT814" s="252" t="s">
        <v>140</v>
      </c>
      <c r="AU814" s="252" t="s">
        <v>80</v>
      </c>
      <c r="AV814" s="14" t="s">
        <v>136</v>
      </c>
      <c r="AW814" s="14" t="s">
        <v>34</v>
      </c>
      <c r="AX814" s="14" t="s">
        <v>78</v>
      </c>
      <c r="AY814" s="252" t="s">
        <v>128</v>
      </c>
    </row>
    <row r="815" spans="2:63" s="10" customFormat="1" ht="37.35" customHeight="1">
      <c r="B815" s="176"/>
      <c r="C815" s="177"/>
      <c r="D815" s="178" t="s">
        <v>69</v>
      </c>
      <c r="E815" s="179" t="s">
        <v>309</v>
      </c>
      <c r="F815" s="179" t="s">
        <v>310</v>
      </c>
      <c r="G815" s="177"/>
      <c r="H815" s="177"/>
      <c r="I815" s="180"/>
      <c r="J815" s="181">
        <f>BK815</f>
        <v>0</v>
      </c>
      <c r="K815" s="177"/>
      <c r="L815" s="182"/>
      <c r="M815" s="183"/>
      <c r="N815" s="184"/>
      <c r="O815" s="184"/>
      <c r="P815" s="185">
        <f>P816+P819+P822</f>
        <v>0</v>
      </c>
      <c r="Q815" s="184"/>
      <c r="R815" s="185">
        <f>R816+R819+R822</f>
        <v>0</v>
      </c>
      <c r="S815" s="184"/>
      <c r="T815" s="186">
        <f>T816+T819+T822</f>
        <v>0</v>
      </c>
      <c r="AR815" s="187" t="s">
        <v>193</v>
      </c>
      <c r="AT815" s="188" t="s">
        <v>69</v>
      </c>
      <c r="AU815" s="188" t="s">
        <v>70</v>
      </c>
      <c r="AY815" s="187" t="s">
        <v>128</v>
      </c>
      <c r="BK815" s="189">
        <f>BK816+BK819+BK822</f>
        <v>0</v>
      </c>
    </row>
    <row r="816" spans="2:63" s="10" customFormat="1" ht="19.899999999999999" customHeight="1">
      <c r="B816" s="176"/>
      <c r="C816" s="177"/>
      <c r="D816" s="190" t="s">
        <v>69</v>
      </c>
      <c r="E816" s="191" t="s">
        <v>311</v>
      </c>
      <c r="F816" s="191" t="s">
        <v>312</v>
      </c>
      <c r="G816" s="177"/>
      <c r="H816" s="177"/>
      <c r="I816" s="180"/>
      <c r="J816" s="192">
        <f>BK816</f>
        <v>0</v>
      </c>
      <c r="K816" s="177"/>
      <c r="L816" s="182"/>
      <c r="M816" s="183"/>
      <c r="N816" s="184"/>
      <c r="O816" s="184"/>
      <c r="P816" s="185">
        <f>SUM(P817:P818)</f>
        <v>0</v>
      </c>
      <c r="Q816" s="184"/>
      <c r="R816" s="185">
        <f>SUM(R817:R818)</f>
        <v>0</v>
      </c>
      <c r="S816" s="184"/>
      <c r="T816" s="186">
        <f>SUM(T817:T818)</f>
        <v>0</v>
      </c>
      <c r="AR816" s="187" t="s">
        <v>193</v>
      </c>
      <c r="AT816" s="188" t="s">
        <v>69</v>
      </c>
      <c r="AU816" s="188" t="s">
        <v>78</v>
      </c>
      <c r="AY816" s="187" t="s">
        <v>128</v>
      </c>
      <c r="BK816" s="189">
        <f>SUM(BK817:BK818)</f>
        <v>0</v>
      </c>
    </row>
    <row r="817" spans="2:65" s="1" customFormat="1" ht="22.5" customHeight="1">
      <c r="B817" s="41"/>
      <c r="C817" s="193" t="s">
        <v>313</v>
      </c>
      <c r="D817" s="193" t="s">
        <v>131</v>
      </c>
      <c r="E817" s="194" t="s">
        <v>314</v>
      </c>
      <c r="F817" s="195" t="s">
        <v>312</v>
      </c>
      <c r="G817" s="196" t="s">
        <v>315</v>
      </c>
      <c r="H817" s="197">
        <v>1</v>
      </c>
      <c r="I817" s="198"/>
      <c r="J817" s="199">
        <f>ROUND(I817*H817,2)</f>
        <v>0</v>
      </c>
      <c r="K817" s="195" t="s">
        <v>237</v>
      </c>
      <c r="L817" s="61"/>
      <c r="M817" s="200" t="s">
        <v>21</v>
      </c>
      <c r="N817" s="201" t="s">
        <v>41</v>
      </c>
      <c r="O817" s="42"/>
      <c r="P817" s="202">
        <f>O817*H817</f>
        <v>0</v>
      </c>
      <c r="Q817" s="202">
        <v>0</v>
      </c>
      <c r="R817" s="202">
        <f>Q817*H817</f>
        <v>0</v>
      </c>
      <c r="S817" s="202">
        <v>0</v>
      </c>
      <c r="T817" s="203">
        <f>S817*H817</f>
        <v>0</v>
      </c>
      <c r="AR817" s="24" t="s">
        <v>316</v>
      </c>
      <c r="AT817" s="24" t="s">
        <v>131</v>
      </c>
      <c r="AU817" s="24" t="s">
        <v>80</v>
      </c>
      <c r="AY817" s="24" t="s">
        <v>128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24" t="s">
        <v>78</v>
      </c>
      <c r="BK817" s="204">
        <f>ROUND(I817*H817,2)</f>
        <v>0</v>
      </c>
      <c r="BL817" s="24" t="s">
        <v>316</v>
      </c>
      <c r="BM817" s="24" t="s">
        <v>461</v>
      </c>
    </row>
    <row r="818" spans="2:65" s="1" customFormat="1">
      <c r="B818" s="41"/>
      <c r="C818" s="63"/>
      <c r="D818" s="205" t="s">
        <v>138</v>
      </c>
      <c r="E818" s="63"/>
      <c r="F818" s="206" t="s">
        <v>318</v>
      </c>
      <c r="G818" s="63"/>
      <c r="H818" s="63"/>
      <c r="I818" s="163"/>
      <c r="J818" s="63"/>
      <c r="K818" s="63"/>
      <c r="L818" s="61"/>
      <c r="M818" s="207"/>
      <c r="N818" s="42"/>
      <c r="O818" s="42"/>
      <c r="P818" s="42"/>
      <c r="Q818" s="42"/>
      <c r="R818" s="42"/>
      <c r="S818" s="42"/>
      <c r="T818" s="78"/>
      <c r="AT818" s="24" t="s">
        <v>138</v>
      </c>
      <c r="AU818" s="24" t="s">
        <v>80</v>
      </c>
    </row>
    <row r="819" spans="2:65" s="10" customFormat="1" ht="29.85" customHeight="1">
      <c r="B819" s="176"/>
      <c r="C819" s="177"/>
      <c r="D819" s="190" t="s">
        <v>69</v>
      </c>
      <c r="E819" s="191" t="s">
        <v>319</v>
      </c>
      <c r="F819" s="191" t="s">
        <v>320</v>
      </c>
      <c r="G819" s="177"/>
      <c r="H819" s="177"/>
      <c r="I819" s="180"/>
      <c r="J819" s="192">
        <f>BK819</f>
        <v>0</v>
      </c>
      <c r="K819" s="177"/>
      <c r="L819" s="182"/>
      <c r="M819" s="183"/>
      <c r="N819" s="184"/>
      <c r="O819" s="184"/>
      <c r="P819" s="185">
        <f>SUM(P820:P821)</f>
        <v>0</v>
      </c>
      <c r="Q819" s="184"/>
      <c r="R819" s="185">
        <f>SUM(R820:R821)</f>
        <v>0</v>
      </c>
      <c r="S819" s="184"/>
      <c r="T819" s="186">
        <f>SUM(T820:T821)</f>
        <v>0</v>
      </c>
      <c r="AR819" s="187" t="s">
        <v>193</v>
      </c>
      <c r="AT819" s="188" t="s">
        <v>69</v>
      </c>
      <c r="AU819" s="188" t="s">
        <v>78</v>
      </c>
      <c r="AY819" s="187" t="s">
        <v>128</v>
      </c>
      <c r="BK819" s="189">
        <f>SUM(BK820:BK821)</f>
        <v>0</v>
      </c>
    </row>
    <row r="820" spans="2:65" s="1" customFormat="1" ht="22.5" customHeight="1">
      <c r="B820" s="41"/>
      <c r="C820" s="193" t="s">
        <v>321</v>
      </c>
      <c r="D820" s="193" t="s">
        <v>131</v>
      </c>
      <c r="E820" s="194" t="s">
        <v>322</v>
      </c>
      <c r="F820" s="195" t="s">
        <v>320</v>
      </c>
      <c r="G820" s="196" t="s">
        <v>315</v>
      </c>
      <c r="H820" s="197">
        <v>1</v>
      </c>
      <c r="I820" s="198"/>
      <c r="J820" s="199">
        <f>ROUND(I820*H820,2)</f>
        <v>0</v>
      </c>
      <c r="K820" s="195" t="s">
        <v>237</v>
      </c>
      <c r="L820" s="61"/>
      <c r="M820" s="200" t="s">
        <v>21</v>
      </c>
      <c r="N820" s="201" t="s">
        <v>41</v>
      </c>
      <c r="O820" s="42"/>
      <c r="P820" s="202">
        <f>O820*H820</f>
        <v>0</v>
      </c>
      <c r="Q820" s="202">
        <v>0</v>
      </c>
      <c r="R820" s="202">
        <f>Q820*H820</f>
        <v>0</v>
      </c>
      <c r="S820" s="202">
        <v>0</v>
      </c>
      <c r="T820" s="203">
        <f>S820*H820</f>
        <v>0</v>
      </c>
      <c r="AR820" s="24" t="s">
        <v>316</v>
      </c>
      <c r="AT820" s="24" t="s">
        <v>131</v>
      </c>
      <c r="AU820" s="24" t="s">
        <v>80</v>
      </c>
      <c r="AY820" s="24" t="s">
        <v>128</v>
      </c>
      <c r="BE820" s="204">
        <f>IF(N820="základní",J820,0)</f>
        <v>0</v>
      </c>
      <c r="BF820" s="204">
        <f>IF(N820="snížená",J820,0)</f>
        <v>0</v>
      </c>
      <c r="BG820" s="204">
        <f>IF(N820="zákl. přenesená",J820,0)</f>
        <v>0</v>
      </c>
      <c r="BH820" s="204">
        <f>IF(N820="sníž. přenesená",J820,0)</f>
        <v>0</v>
      </c>
      <c r="BI820" s="204">
        <f>IF(N820="nulová",J820,0)</f>
        <v>0</v>
      </c>
      <c r="BJ820" s="24" t="s">
        <v>78</v>
      </c>
      <c r="BK820" s="204">
        <f>ROUND(I820*H820,2)</f>
        <v>0</v>
      </c>
      <c r="BL820" s="24" t="s">
        <v>316</v>
      </c>
      <c r="BM820" s="24" t="s">
        <v>462</v>
      </c>
    </row>
    <row r="821" spans="2:65" s="1" customFormat="1">
      <c r="B821" s="41"/>
      <c r="C821" s="63"/>
      <c r="D821" s="205" t="s">
        <v>138</v>
      </c>
      <c r="E821" s="63"/>
      <c r="F821" s="206" t="s">
        <v>324</v>
      </c>
      <c r="G821" s="63"/>
      <c r="H821" s="63"/>
      <c r="I821" s="163"/>
      <c r="J821" s="63"/>
      <c r="K821" s="63"/>
      <c r="L821" s="61"/>
      <c r="M821" s="207"/>
      <c r="N821" s="42"/>
      <c r="O821" s="42"/>
      <c r="P821" s="42"/>
      <c r="Q821" s="42"/>
      <c r="R821" s="42"/>
      <c r="S821" s="42"/>
      <c r="T821" s="78"/>
      <c r="AT821" s="24" t="s">
        <v>138</v>
      </c>
      <c r="AU821" s="24" t="s">
        <v>80</v>
      </c>
    </row>
    <row r="822" spans="2:65" s="10" customFormat="1" ht="29.85" customHeight="1">
      <c r="B822" s="176"/>
      <c r="C822" s="177"/>
      <c r="D822" s="190" t="s">
        <v>69</v>
      </c>
      <c r="E822" s="191" t="s">
        <v>325</v>
      </c>
      <c r="F822" s="191" t="s">
        <v>326</v>
      </c>
      <c r="G822" s="177"/>
      <c r="H822" s="177"/>
      <c r="I822" s="180"/>
      <c r="J822" s="192">
        <f>BK822</f>
        <v>0</v>
      </c>
      <c r="K822" s="177"/>
      <c r="L822" s="182"/>
      <c r="M822" s="183"/>
      <c r="N822" s="184"/>
      <c r="O822" s="184"/>
      <c r="P822" s="185">
        <f>SUM(P823:P824)</f>
        <v>0</v>
      </c>
      <c r="Q822" s="184"/>
      <c r="R822" s="185">
        <f>SUM(R823:R824)</f>
        <v>0</v>
      </c>
      <c r="S822" s="184"/>
      <c r="T822" s="186">
        <f>SUM(T823:T824)</f>
        <v>0</v>
      </c>
      <c r="AR822" s="187" t="s">
        <v>193</v>
      </c>
      <c r="AT822" s="188" t="s">
        <v>69</v>
      </c>
      <c r="AU822" s="188" t="s">
        <v>78</v>
      </c>
      <c r="AY822" s="187" t="s">
        <v>128</v>
      </c>
      <c r="BK822" s="189">
        <f>SUM(BK823:BK824)</f>
        <v>0</v>
      </c>
    </row>
    <row r="823" spans="2:65" s="1" customFormat="1" ht="31.5" customHeight="1">
      <c r="B823" s="41"/>
      <c r="C823" s="193" t="s">
        <v>327</v>
      </c>
      <c r="D823" s="193" t="s">
        <v>131</v>
      </c>
      <c r="E823" s="194" t="s">
        <v>328</v>
      </c>
      <c r="F823" s="195" t="s">
        <v>329</v>
      </c>
      <c r="G823" s="196" t="s">
        <v>315</v>
      </c>
      <c r="H823" s="197">
        <v>1</v>
      </c>
      <c r="I823" s="198"/>
      <c r="J823" s="199">
        <f>ROUND(I823*H823,2)</f>
        <v>0</v>
      </c>
      <c r="K823" s="195" t="s">
        <v>21</v>
      </c>
      <c r="L823" s="61"/>
      <c r="M823" s="200" t="s">
        <v>21</v>
      </c>
      <c r="N823" s="201" t="s">
        <v>41</v>
      </c>
      <c r="O823" s="42"/>
      <c r="P823" s="202">
        <f>O823*H823</f>
        <v>0</v>
      </c>
      <c r="Q823" s="202">
        <v>0</v>
      </c>
      <c r="R823" s="202">
        <f>Q823*H823</f>
        <v>0</v>
      </c>
      <c r="S823" s="202">
        <v>0</v>
      </c>
      <c r="T823" s="203">
        <f>S823*H823</f>
        <v>0</v>
      </c>
      <c r="AR823" s="24" t="s">
        <v>316</v>
      </c>
      <c r="AT823" s="24" t="s">
        <v>131</v>
      </c>
      <c r="AU823" s="24" t="s">
        <v>80</v>
      </c>
      <c r="AY823" s="24" t="s">
        <v>128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24" t="s">
        <v>78</v>
      </c>
      <c r="BK823" s="204">
        <f>ROUND(I823*H823,2)</f>
        <v>0</v>
      </c>
      <c r="BL823" s="24" t="s">
        <v>316</v>
      </c>
      <c r="BM823" s="24" t="s">
        <v>463</v>
      </c>
    </row>
    <row r="824" spans="2:65" s="1" customFormat="1">
      <c r="B824" s="41"/>
      <c r="C824" s="63"/>
      <c r="D824" s="205" t="s">
        <v>138</v>
      </c>
      <c r="E824" s="63"/>
      <c r="F824" s="206" t="s">
        <v>331</v>
      </c>
      <c r="G824" s="63"/>
      <c r="H824" s="63"/>
      <c r="I824" s="163"/>
      <c r="J824" s="63"/>
      <c r="K824" s="63"/>
      <c r="L824" s="61"/>
      <c r="M824" s="262"/>
      <c r="N824" s="263"/>
      <c r="O824" s="263"/>
      <c r="P824" s="263"/>
      <c r="Q824" s="263"/>
      <c r="R824" s="263"/>
      <c r="S824" s="263"/>
      <c r="T824" s="264"/>
      <c r="AT824" s="24" t="s">
        <v>138</v>
      </c>
      <c r="AU824" s="24" t="s">
        <v>80</v>
      </c>
    </row>
    <row r="825" spans="2:65" s="1" customFormat="1" ht="6.95" customHeight="1">
      <c r="B825" s="56"/>
      <c r="C825" s="57"/>
      <c r="D825" s="57"/>
      <c r="E825" s="57"/>
      <c r="F825" s="57"/>
      <c r="G825" s="57"/>
      <c r="H825" s="57"/>
      <c r="I825" s="139"/>
      <c r="J825" s="57"/>
      <c r="K825" s="57"/>
      <c r="L825" s="61"/>
    </row>
  </sheetData>
  <sheetProtection password="CC35" sheet="1" objects="1" scenarios="1" formatCells="0" formatColumns="0" formatRows="0" sort="0" autoFilter="0"/>
  <autoFilter ref="C87:K824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87" t="s">
        <v>88</v>
      </c>
      <c r="H1" s="387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r="4" spans="1:70" ht="36.950000000000003" customHeight="1">
      <c r="B4" s="28"/>
      <c r="C4" s="29"/>
      <c r="D4" s="30" t="s">
        <v>92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88" t="str">
        <f>'Rekapitulace stavby'!K6</f>
        <v>Oprava fasády Česká Lípa - Richterhof č.p.64</v>
      </c>
      <c r="F7" s="389"/>
      <c r="G7" s="389"/>
      <c r="H7" s="389"/>
      <c r="I7" s="117"/>
      <c r="J7" s="29"/>
      <c r="K7" s="31"/>
    </row>
    <row r="8" spans="1:70" s="1" customFormat="1" ht="15">
      <c r="B8" s="41"/>
      <c r="C8" s="42"/>
      <c r="D8" s="37" t="s">
        <v>93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0" t="s">
        <v>464</v>
      </c>
      <c r="F9" s="391"/>
      <c r="G9" s="391"/>
      <c r="H9" s="391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17. 4. 2017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 xml:space="preserve"> 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80" t="s">
        <v>21</v>
      </c>
      <c r="F24" s="380"/>
      <c r="G24" s="380"/>
      <c r="H24" s="38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36</v>
      </c>
      <c r="E27" s="42"/>
      <c r="F27" s="42"/>
      <c r="G27" s="42"/>
      <c r="H27" s="42"/>
      <c r="I27" s="118"/>
      <c r="J27" s="128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38</v>
      </c>
      <c r="G29" s="42"/>
      <c r="H29" s="42"/>
      <c r="I29" s="129" t="s">
        <v>37</v>
      </c>
      <c r="J29" s="46" t="s">
        <v>39</v>
      </c>
      <c r="K29" s="45"/>
    </row>
    <row r="30" spans="2:11" s="1" customFormat="1" ht="14.45" customHeight="1">
      <c r="B30" s="41"/>
      <c r="C30" s="42"/>
      <c r="D30" s="49" t="s">
        <v>40</v>
      </c>
      <c r="E30" s="49" t="s">
        <v>41</v>
      </c>
      <c r="F30" s="130">
        <f>ROUND(SUM(BE88:BE829), 2)</f>
        <v>0</v>
      </c>
      <c r="G30" s="42"/>
      <c r="H30" s="42"/>
      <c r="I30" s="131">
        <v>0.21</v>
      </c>
      <c r="J30" s="130">
        <f>ROUND(ROUND((SUM(BE88:BE829)),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42</v>
      </c>
      <c r="F31" s="130">
        <f>ROUND(SUM(BF88:BF829), 2)</f>
        <v>0</v>
      </c>
      <c r="G31" s="42"/>
      <c r="H31" s="42"/>
      <c r="I31" s="131">
        <v>0.15</v>
      </c>
      <c r="J31" s="130">
        <f>ROUND(ROUND((SUM(BF88:BF829)),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43</v>
      </c>
      <c r="F32" s="130">
        <f>ROUND(SUM(BG88:BG829),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44</v>
      </c>
      <c r="F33" s="130">
        <f>ROUND(SUM(BH88:BH829),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45</v>
      </c>
      <c r="F34" s="130">
        <f>ROUND(SUM(BI88:BI829),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46</v>
      </c>
      <c r="E36" s="79"/>
      <c r="F36" s="79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88" t="str">
        <f>E7</f>
        <v>Oprava fasády Česká Lípa - Richterhof č.p.64</v>
      </c>
      <c r="F45" s="389"/>
      <c r="G45" s="389"/>
      <c r="H45" s="389"/>
      <c r="I45" s="118"/>
      <c r="J45" s="42"/>
      <c r="K45" s="45"/>
    </row>
    <row r="46" spans="2:11" s="1" customFormat="1" ht="14.45" customHeight="1">
      <c r="B46" s="41"/>
      <c r="C46" s="37" t="s">
        <v>93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0" t="str">
        <f>E9</f>
        <v>03 - SO 03 - Objekt C</v>
      </c>
      <c r="F47" s="391"/>
      <c r="G47" s="391"/>
      <c r="H47" s="391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Česlá Lípa</v>
      </c>
      <c r="G49" s="42"/>
      <c r="H49" s="42"/>
      <c r="I49" s="119" t="s">
        <v>25</v>
      </c>
      <c r="J49" s="120" t="str">
        <f>IF(J12="","",J12)</f>
        <v>17. 4. 2017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5" t="str">
        <f>E21</f>
        <v xml:space="preserve"> 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96</v>
      </c>
      <c r="D54" s="132"/>
      <c r="E54" s="132"/>
      <c r="F54" s="132"/>
      <c r="G54" s="132"/>
      <c r="H54" s="132"/>
      <c r="I54" s="145"/>
      <c r="J54" s="146" t="s">
        <v>97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98</v>
      </c>
      <c r="D56" s="42"/>
      <c r="E56" s="42"/>
      <c r="F56" s="42"/>
      <c r="G56" s="42"/>
      <c r="H56" s="42"/>
      <c r="I56" s="118"/>
      <c r="J56" s="128">
        <f>J88</f>
        <v>0</v>
      </c>
      <c r="K56" s="45"/>
      <c r="AU56" s="24" t="s">
        <v>99</v>
      </c>
    </row>
    <row r="57" spans="2:47" s="7" customFormat="1" ht="24.95" customHeight="1">
      <c r="B57" s="149"/>
      <c r="C57" s="150"/>
      <c r="D57" s="151" t="s">
        <v>100</v>
      </c>
      <c r="E57" s="152"/>
      <c r="F57" s="152"/>
      <c r="G57" s="152"/>
      <c r="H57" s="152"/>
      <c r="I57" s="153"/>
      <c r="J57" s="154">
        <f>J89</f>
        <v>0</v>
      </c>
      <c r="K57" s="155"/>
    </row>
    <row r="58" spans="2:47" s="8" customFormat="1" ht="19.899999999999999" customHeight="1">
      <c r="B58" s="156"/>
      <c r="C58" s="157"/>
      <c r="D58" s="158" t="s">
        <v>101</v>
      </c>
      <c r="E58" s="159"/>
      <c r="F58" s="159"/>
      <c r="G58" s="159"/>
      <c r="H58" s="159"/>
      <c r="I58" s="160"/>
      <c r="J58" s="161">
        <f>J90</f>
        <v>0</v>
      </c>
      <c r="K58" s="162"/>
    </row>
    <row r="59" spans="2:47" s="8" customFormat="1" ht="19.899999999999999" customHeight="1">
      <c r="B59" s="156"/>
      <c r="C59" s="157"/>
      <c r="D59" s="158" t="s">
        <v>102</v>
      </c>
      <c r="E59" s="159"/>
      <c r="F59" s="159"/>
      <c r="G59" s="159"/>
      <c r="H59" s="159"/>
      <c r="I59" s="160"/>
      <c r="J59" s="161">
        <f>J206</f>
        <v>0</v>
      </c>
      <c r="K59" s="162"/>
    </row>
    <row r="60" spans="2:47" s="8" customFormat="1" ht="19.899999999999999" customHeight="1">
      <c r="B60" s="156"/>
      <c r="C60" s="157"/>
      <c r="D60" s="158" t="s">
        <v>103</v>
      </c>
      <c r="E60" s="159"/>
      <c r="F60" s="159"/>
      <c r="G60" s="159"/>
      <c r="H60" s="159"/>
      <c r="I60" s="160"/>
      <c r="J60" s="161">
        <f>J326</f>
        <v>0</v>
      </c>
      <c r="K60" s="162"/>
    </row>
    <row r="61" spans="2:47" s="8" customFormat="1" ht="19.899999999999999" customHeight="1">
      <c r="B61" s="156"/>
      <c r="C61" s="157"/>
      <c r="D61" s="158" t="s">
        <v>104</v>
      </c>
      <c r="E61" s="159"/>
      <c r="F61" s="159"/>
      <c r="G61" s="159"/>
      <c r="H61" s="159"/>
      <c r="I61" s="160"/>
      <c r="J61" s="161">
        <f>J333</f>
        <v>0</v>
      </c>
      <c r="K61" s="162"/>
    </row>
    <row r="62" spans="2:47" s="7" customFormat="1" ht="24.95" customHeight="1">
      <c r="B62" s="149"/>
      <c r="C62" s="150"/>
      <c r="D62" s="151" t="s">
        <v>105</v>
      </c>
      <c r="E62" s="152"/>
      <c r="F62" s="152"/>
      <c r="G62" s="152"/>
      <c r="H62" s="152"/>
      <c r="I62" s="153"/>
      <c r="J62" s="154">
        <f>J336</f>
        <v>0</v>
      </c>
      <c r="K62" s="155"/>
    </row>
    <row r="63" spans="2:47" s="8" customFormat="1" ht="19.899999999999999" customHeight="1">
      <c r="B63" s="156"/>
      <c r="C63" s="157"/>
      <c r="D63" s="158" t="s">
        <v>106</v>
      </c>
      <c r="E63" s="159"/>
      <c r="F63" s="159"/>
      <c r="G63" s="159"/>
      <c r="H63" s="159"/>
      <c r="I63" s="160"/>
      <c r="J63" s="161">
        <f>J337</f>
        <v>0</v>
      </c>
      <c r="K63" s="162"/>
    </row>
    <row r="64" spans="2:47" s="8" customFormat="1" ht="19.899999999999999" customHeight="1">
      <c r="B64" s="156"/>
      <c r="C64" s="157"/>
      <c r="D64" s="158" t="s">
        <v>107</v>
      </c>
      <c r="E64" s="159"/>
      <c r="F64" s="159"/>
      <c r="G64" s="159"/>
      <c r="H64" s="159"/>
      <c r="I64" s="160"/>
      <c r="J64" s="161">
        <f>J399</f>
        <v>0</v>
      </c>
      <c r="K64" s="162"/>
    </row>
    <row r="65" spans="2:12" s="7" customFormat="1" ht="24.95" customHeight="1">
      <c r="B65" s="149"/>
      <c r="C65" s="150"/>
      <c r="D65" s="151" t="s">
        <v>108</v>
      </c>
      <c r="E65" s="152"/>
      <c r="F65" s="152"/>
      <c r="G65" s="152"/>
      <c r="H65" s="152"/>
      <c r="I65" s="153"/>
      <c r="J65" s="154">
        <f>J820</f>
        <v>0</v>
      </c>
      <c r="K65" s="155"/>
    </row>
    <row r="66" spans="2:12" s="8" customFormat="1" ht="19.899999999999999" customHeight="1">
      <c r="B66" s="156"/>
      <c r="C66" s="157"/>
      <c r="D66" s="158" t="s">
        <v>109</v>
      </c>
      <c r="E66" s="159"/>
      <c r="F66" s="159"/>
      <c r="G66" s="159"/>
      <c r="H66" s="159"/>
      <c r="I66" s="160"/>
      <c r="J66" s="161">
        <f>J821</f>
        <v>0</v>
      </c>
      <c r="K66" s="162"/>
    </row>
    <row r="67" spans="2:12" s="8" customFormat="1" ht="19.899999999999999" customHeight="1">
      <c r="B67" s="156"/>
      <c r="C67" s="157"/>
      <c r="D67" s="158" t="s">
        <v>110</v>
      </c>
      <c r="E67" s="159"/>
      <c r="F67" s="159"/>
      <c r="G67" s="159"/>
      <c r="H67" s="159"/>
      <c r="I67" s="160"/>
      <c r="J67" s="161">
        <f>J824</f>
        <v>0</v>
      </c>
      <c r="K67" s="162"/>
    </row>
    <row r="68" spans="2:12" s="8" customFormat="1" ht="19.899999999999999" customHeight="1">
      <c r="B68" s="156"/>
      <c r="C68" s="157"/>
      <c r="D68" s="158" t="s">
        <v>111</v>
      </c>
      <c r="E68" s="159"/>
      <c r="F68" s="159"/>
      <c r="G68" s="159"/>
      <c r="H68" s="159"/>
      <c r="I68" s="160"/>
      <c r="J68" s="161">
        <f>J827</f>
        <v>0</v>
      </c>
      <c r="K68" s="16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2"/>
      <c r="J74" s="60"/>
      <c r="K74" s="60"/>
      <c r="L74" s="61"/>
    </row>
    <row r="75" spans="2:12" s="1" customFormat="1" ht="36.950000000000003" customHeight="1">
      <c r="B75" s="41"/>
      <c r="C75" s="62" t="s">
        <v>112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2.5" customHeight="1">
      <c r="B78" s="41"/>
      <c r="C78" s="63"/>
      <c r="D78" s="63"/>
      <c r="E78" s="384" t="str">
        <f>E7</f>
        <v>Oprava fasády Česká Lípa - Richterhof č.p.64</v>
      </c>
      <c r="F78" s="385"/>
      <c r="G78" s="385"/>
      <c r="H78" s="385"/>
      <c r="I78" s="163"/>
      <c r="J78" s="63"/>
      <c r="K78" s="63"/>
      <c r="L78" s="61"/>
    </row>
    <row r="79" spans="2:12" s="1" customFormat="1" ht="14.45" customHeight="1">
      <c r="B79" s="41"/>
      <c r="C79" s="65" t="s">
        <v>93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23.25" customHeight="1">
      <c r="B80" s="41"/>
      <c r="C80" s="63"/>
      <c r="D80" s="63"/>
      <c r="E80" s="352" t="str">
        <f>E9</f>
        <v>03 - SO 03 - Objekt C</v>
      </c>
      <c r="F80" s="386"/>
      <c r="G80" s="386"/>
      <c r="H80" s="386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8" customHeight="1">
      <c r="B82" s="41"/>
      <c r="C82" s="65" t="s">
        <v>23</v>
      </c>
      <c r="D82" s="63"/>
      <c r="E82" s="63"/>
      <c r="F82" s="164" t="str">
        <f>F12</f>
        <v>Česlá Lípa</v>
      </c>
      <c r="G82" s="63"/>
      <c r="H82" s="63"/>
      <c r="I82" s="165" t="s">
        <v>25</v>
      </c>
      <c r="J82" s="73" t="str">
        <f>IF(J12="","",J12)</f>
        <v>17. 4. 2017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5">
      <c r="B84" s="41"/>
      <c r="C84" s="65" t="s">
        <v>27</v>
      </c>
      <c r="D84" s="63"/>
      <c r="E84" s="63"/>
      <c r="F84" s="164" t="str">
        <f>E15</f>
        <v xml:space="preserve"> </v>
      </c>
      <c r="G84" s="63"/>
      <c r="H84" s="63"/>
      <c r="I84" s="165" t="s">
        <v>33</v>
      </c>
      <c r="J84" s="164" t="str">
        <f>E21</f>
        <v xml:space="preserve"> </v>
      </c>
      <c r="K84" s="63"/>
      <c r="L84" s="61"/>
    </row>
    <row r="85" spans="2:65" s="1" customFormat="1" ht="14.45" customHeight="1">
      <c r="B85" s="41"/>
      <c r="C85" s="65" t="s">
        <v>31</v>
      </c>
      <c r="D85" s="63"/>
      <c r="E85" s="63"/>
      <c r="F85" s="164" t="str">
        <f>IF(E18="","",E18)</f>
        <v/>
      </c>
      <c r="G85" s="63"/>
      <c r="H85" s="63"/>
      <c r="I85" s="16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9" customFormat="1" ht="29.25" customHeight="1">
      <c r="B87" s="166"/>
      <c r="C87" s="167" t="s">
        <v>113</v>
      </c>
      <c r="D87" s="168" t="s">
        <v>55</v>
      </c>
      <c r="E87" s="168" t="s">
        <v>51</v>
      </c>
      <c r="F87" s="168" t="s">
        <v>114</v>
      </c>
      <c r="G87" s="168" t="s">
        <v>115</v>
      </c>
      <c r="H87" s="168" t="s">
        <v>116</v>
      </c>
      <c r="I87" s="169" t="s">
        <v>117</v>
      </c>
      <c r="J87" s="168" t="s">
        <v>97</v>
      </c>
      <c r="K87" s="170" t="s">
        <v>118</v>
      </c>
      <c r="L87" s="171"/>
      <c r="M87" s="81" t="s">
        <v>119</v>
      </c>
      <c r="N87" s="82" t="s">
        <v>40</v>
      </c>
      <c r="O87" s="82" t="s">
        <v>120</v>
      </c>
      <c r="P87" s="82" t="s">
        <v>121</v>
      </c>
      <c r="Q87" s="82" t="s">
        <v>122</v>
      </c>
      <c r="R87" s="82" t="s">
        <v>123</v>
      </c>
      <c r="S87" s="82" t="s">
        <v>124</v>
      </c>
      <c r="T87" s="83" t="s">
        <v>125</v>
      </c>
    </row>
    <row r="88" spans="2:65" s="1" customFormat="1" ht="29.25" customHeight="1">
      <c r="B88" s="41"/>
      <c r="C88" s="87" t="s">
        <v>98</v>
      </c>
      <c r="D88" s="63"/>
      <c r="E88" s="63"/>
      <c r="F88" s="63"/>
      <c r="G88" s="63"/>
      <c r="H88" s="63"/>
      <c r="I88" s="163"/>
      <c r="J88" s="172">
        <f>BK88</f>
        <v>0</v>
      </c>
      <c r="K88" s="63"/>
      <c r="L88" s="61"/>
      <c r="M88" s="84"/>
      <c r="N88" s="85"/>
      <c r="O88" s="85"/>
      <c r="P88" s="173">
        <f>P89+P336+P820</f>
        <v>0</v>
      </c>
      <c r="Q88" s="85"/>
      <c r="R88" s="173">
        <f>R89+R336+R820</f>
        <v>3.8108887916800001</v>
      </c>
      <c r="S88" s="85"/>
      <c r="T88" s="174">
        <f>T89+T336+T820</f>
        <v>3.8045720999999997</v>
      </c>
      <c r="AT88" s="24" t="s">
        <v>69</v>
      </c>
      <c r="AU88" s="24" t="s">
        <v>99</v>
      </c>
      <c r="BK88" s="175">
        <f>BK89+BK336+BK820</f>
        <v>0</v>
      </c>
    </row>
    <row r="89" spans="2:65" s="10" customFormat="1" ht="37.35" customHeight="1">
      <c r="B89" s="176"/>
      <c r="C89" s="177"/>
      <c r="D89" s="178" t="s">
        <v>69</v>
      </c>
      <c r="E89" s="179" t="s">
        <v>126</v>
      </c>
      <c r="F89" s="179" t="s">
        <v>127</v>
      </c>
      <c r="G89" s="177"/>
      <c r="H89" s="177"/>
      <c r="I89" s="180"/>
      <c r="J89" s="181">
        <f>BK89</f>
        <v>0</v>
      </c>
      <c r="K89" s="177"/>
      <c r="L89" s="182"/>
      <c r="M89" s="183"/>
      <c r="N89" s="184"/>
      <c r="O89" s="184"/>
      <c r="P89" s="185">
        <f>P90+P206+P326+P333</f>
        <v>0</v>
      </c>
      <c r="Q89" s="184"/>
      <c r="R89" s="185">
        <f>R90+R206+R326+R333</f>
        <v>3.2571257616800002</v>
      </c>
      <c r="S89" s="184"/>
      <c r="T89" s="186">
        <f>T90+T206+T326+T333</f>
        <v>3.5562939999999998</v>
      </c>
      <c r="AR89" s="187" t="s">
        <v>78</v>
      </c>
      <c r="AT89" s="188" t="s">
        <v>69</v>
      </c>
      <c r="AU89" s="188" t="s">
        <v>70</v>
      </c>
      <c r="AY89" s="187" t="s">
        <v>128</v>
      </c>
      <c r="BK89" s="189">
        <f>BK90+BK206+BK326+BK333</f>
        <v>0</v>
      </c>
    </row>
    <row r="90" spans="2:65" s="10" customFormat="1" ht="19.899999999999999" customHeight="1">
      <c r="B90" s="176"/>
      <c r="C90" s="177"/>
      <c r="D90" s="190" t="s">
        <v>69</v>
      </c>
      <c r="E90" s="191" t="s">
        <v>129</v>
      </c>
      <c r="F90" s="191" t="s">
        <v>130</v>
      </c>
      <c r="G90" s="177"/>
      <c r="H90" s="177"/>
      <c r="I90" s="180"/>
      <c r="J90" s="192">
        <f>BK90</f>
        <v>0</v>
      </c>
      <c r="K90" s="177"/>
      <c r="L90" s="182"/>
      <c r="M90" s="183"/>
      <c r="N90" s="184"/>
      <c r="O90" s="184"/>
      <c r="P90" s="185">
        <f>SUM(P91:P205)</f>
        <v>0</v>
      </c>
      <c r="Q90" s="184"/>
      <c r="R90" s="185">
        <f>SUM(R91:R205)</f>
        <v>3.2541973816800001</v>
      </c>
      <c r="S90" s="184"/>
      <c r="T90" s="186">
        <f>SUM(T91:T205)</f>
        <v>0</v>
      </c>
      <c r="AR90" s="187" t="s">
        <v>78</v>
      </c>
      <c r="AT90" s="188" t="s">
        <v>69</v>
      </c>
      <c r="AU90" s="188" t="s">
        <v>78</v>
      </c>
      <c r="AY90" s="187" t="s">
        <v>128</v>
      </c>
      <c r="BK90" s="189">
        <f>SUM(BK91:BK205)</f>
        <v>0</v>
      </c>
    </row>
    <row r="91" spans="2:65" s="1" customFormat="1" ht="22.5" customHeight="1">
      <c r="B91" s="41"/>
      <c r="C91" s="193" t="s">
        <v>78</v>
      </c>
      <c r="D91" s="193" t="s">
        <v>131</v>
      </c>
      <c r="E91" s="194" t="s">
        <v>132</v>
      </c>
      <c r="F91" s="195" t="s">
        <v>133</v>
      </c>
      <c r="G91" s="196" t="s">
        <v>134</v>
      </c>
      <c r="H91" s="197">
        <v>508.04199999999997</v>
      </c>
      <c r="I91" s="198"/>
      <c r="J91" s="199">
        <f>ROUND(I91*H91,2)</f>
        <v>0</v>
      </c>
      <c r="K91" s="195" t="s">
        <v>135</v>
      </c>
      <c r="L91" s="61"/>
      <c r="M91" s="200" t="s">
        <v>21</v>
      </c>
      <c r="N91" s="201" t="s">
        <v>41</v>
      </c>
      <c r="O91" s="42"/>
      <c r="P91" s="202">
        <f>O91*H91</f>
        <v>0</v>
      </c>
      <c r="Q91" s="202">
        <v>6.3899999999999998E-3</v>
      </c>
      <c r="R91" s="202">
        <f>Q91*H91</f>
        <v>3.24638838</v>
      </c>
      <c r="S91" s="202">
        <v>0</v>
      </c>
      <c r="T91" s="203">
        <f>S91*H91</f>
        <v>0</v>
      </c>
      <c r="AR91" s="24" t="s">
        <v>136</v>
      </c>
      <c r="AT91" s="24" t="s">
        <v>131</v>
      </c>
      <c r="AU91" s="24" t="s">
        <v>80</v>
      </c>
      <c r="AY91" s="24" t="s">
        <v>128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78</v>
      </c>
      <c r="BK91" s="204">
        <f>ROUND(I91*H91,2)</f>
        <v>0</v>
      </c>
      <c r="BL91" s="24" t="s">
        <v>136</v>
      </c>
      <c r="BM91" s="24" t="s">
        <v>465</v>
      </c>
    </row>
    <row r="92" spans="2:65" s="1" customFormat="1" ht="27">
      <c r="B92" s="41"/>
      <c r="C92" s="63"/>
      <c r="D92" s="205" t="s">
        <v>138</v>
      </c>
      <c r="E92" s="63"/>
      <c r="F92" s="206" t="s">
        <v>334</v>
      </c>
      <c r="G92" s="63"/>
      <c r="H92" s="63"/>
      <c r="I92" s="163"/>
      <c r="J92" s="63"/>
      <c r="K92" s="63"/>
      <c r="L92" s="61"/>
      <c r="M92" s="207"/>
      <c r="N92" s="42"/>
      <c r="O92" s="42"/>
      <c r="P92" s="42"/>
      <c r="Q92" s="42"/>
      <c r="R92" s="42"/>
      <c r="S92" s="42"/>
      <c r="T92" s="78"/>
      <c r="AT92" s="24" t="s">
        <v>138</v>
      </c>
      <c r="AU92" s="24" t="s">
        <v>80</v>
      </c>
    </row>
    <row r="93" spans="2:65" s="11" customFormat="1">
      <c r="B93" s="208"/>
      <c r="C93" s="209"/>
      <c r="D93" s="205" t="s">
        <v>140</v>
      </c>
      <c r="E93" s="210" t="s">
        <v>21</v>
      </c>
      <c r="F93" s="211" t="s">
        <v>466</v>
      </c>
      <c r="G93" s="209"/>
      <c r="H93" s="212" t="s">
        <v>21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140</v>
      </c>
      <c r="AU93" s="218" t="s">
        <v>80</v>
      </c>
      <c r="AV93" s="11" t="s">
        <v>78</v>
      </c>
      <c r="AW93" s="11" t="s">
        <v>34</v>
      </c>
      <c r="AX93" s="11" t="s">
        <v>70</v>
      </c>
      <c r="AY93" s="218" t="s">
        <v>128</v>
      </c>
    </row>
    <row r="94" spans="2:65" s="11" customFormat="1">
      <c r="B94" s="208"/>
      <c r="C94" s="209"/>
      <c r="D94" s="205" t="s">
        <v>140</v>
      </c>
      <c r="E94" s="210" t="s">
        <v>21</v>
      </c>
      <c r="F94" s="211" t="s">
        <v>467</v>
      </c>
      <c r="G94" s="209"/>
      <c r="H94" s="212" t="s">
        <v>21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140</v>
      </c>
      <c r="AU94" s="218" t="s">
        <v>80</v>
      </c>
      <c r="AV94" s="11" t="s">
        <v>78</v>
      </c>
      <c r="AW94" s="11" t="s">
        <v>34</v>
      </c>
      <c r="AX94" s="11" t="s">
        <v>70</v>
      </c>
      <c r="AY94" s="218" t="s">
        <v>128</v>
      </c>
    </row>
    <row r="95" spans="2:65" s="12" customFormat="1">
      <c r="B95" s="219"/>
      <c r="C95" s="220"/>
      <c r="D95" s="205" t="s">
        <v>140</v>
      </c>
      <c r="E95" s="221" t="s">
        <v>21</v>
      </c>
      <c r="F95" s="222" t="s">
        <v>468</v>
      </c>
      <c r="G95" s="220"/>
      <c r="H95" s="223">
        <v>38.484999999999999</v>
      </c>
      <c r="I95" s="224"/>
      <c r="J95" s="220"/>
      <c r="K95" s="220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140</v>
      </c>
      <c r="AU95" s="229" t="s">
        <v>80</v>
      </c>
      <c r="AV95" s="12" t="s">
        <v>80</v>
      </c>
      <c r="AW95" s="12" t="s">
        <v>34</v>
      </c>
      <c r="AX95" s="12" t="s">
        <v>70</v>
      </c>
      <c r="AY95" s="229" t="s">
        <v>128</v>
      </c>
    </row>
    <row r="96" spans="2:65" s="11" customFormat="1">
      <c r="B96" s="208"/>
      <c r="C96" s="209"/>
      <c r="D96" s="205" t="s">
        <v>140</v>
      </c>
      <c r="E96" s="210" t="s">
        <v>21</v>
      </c>
      <c r="F96" s="211" t="s">
        <v>469</v>
      </c>
      <c r="G96" s="209"/>
      <c r="H96" s="212" t="s">
        <v>21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140</v>
      </c>
      <c r="AU96" s="218" t="s">
        <v>80</v>
      </c>
      <c r="AV96" s="11" t="s">
        <v>78</v>
      </c>
      <c r="AW96" s="11" t="s">
        <v>34</v>
      </c>
      <c r="AX96" s="11" t="s">
        <v>70</v>
      </c>
      <c r="AY96" s="218" t="s">
        <v>128</v>
      </c>
    </row>
    <row r="97" spans="2:51" s="12" customFormat="1">
      <c r="B97" s="219"/>
      <c r="C97" s="220"/>
      <c r="D97" s="205" t="s">
        <v>140</v>
      </c>
      <c r="E97" s="221" t="s">
        <v>21</v>
      </c>
      <c r="F97" s="222" t="s">
        <v>470</v>
      </c>
      <c r="G97" s="220"/>
      <c r="H97" s="223">
        <v>98.4</v>
      </c>
      <c r="I97" s="224"/>
      <c r="J97" s="220"/>
      <c r="K97" s="220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140</v>
      </c>
      <c r="AU97" s="229" t="s">
        <v>80</v>
      </c>
      <c r="AV97" s="12" t="s">
        <v>80</v>
      </c>
      <c r="AW97" s="12" t="s">
        <v>34</v>
      </c>
      <c r="AX97" s="12" t="s">
        <v>70</v>
      </c>
      <c r="AY97" s="229" t="s">
        <v>128</v>
      </c>
    </row>
    <row r="98" spans="2:51" s="11" customFormat="1">
      <c r="B98" s="208"/>
      <c r="C98" s="209"/>
      <c r="D98" s="205" t="s">
        <v>140</v>
      </c>
      <c r="E98" s="210" t="s">
        <v>21</v>
      </c>
      <c r="F98" s="211" t="s">
        <v>471</v>
      </c>
      <c r="G98" s="209"/>
      <c r="H98" s="212" t="s">
        <v>21</v>
      </c>
      <c r="I98" s="213"/>
      <c r="J98" s="209"/>
      <c r="K98" s="209"/>
      <c r="L98" s="214"/>
      <c r="M98" s="215"/>
      <c r="N98" s="216"/>
      <c r="O98" s="216"/>
      <c r="P98" s="216"/>
      <c r="Q98" s="216"/>
      <c r="R98" s="216"/>
      <c r="S98" s="216"/>
      <c r="T98" s="217"/>
      <c r="AT98" s="218" t="s">
        <v>140</v>
      </c>
      <c r="AU98" s="218" t="s">
        <v>80</v>
      </c>
      <c r="AV98" s="11" t="s">
        <v>78</v>
      </c>
      <c r="AW98" s="11" t="s">
        <v>34</v>
      </c>
      <c r="AX98" s="11" t="s">
        <v>70</v>
      </c>
      <c r="AY98" s="218" t="s">
        <v>128</v>
      </c>
    </row>
    <row r="99" spans="2:51" s="12" customFormat="1">
      <c r="B99" s="219"/>
      <c r="C99" s="220"/>
      <c r="D99" s="205" t="s">
        <v>140</v>
      </c>
      <c r="E99" s="221" t="s">
        <v>21</v>
      </c>
      <c r="F99" s="222" t="s">
        <v>472</v>
      </c>
      <c r="G99" s="220"/>
      <c r="H99" s="223">
        <v>-7.9039999999999999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140</v>
      </c>
      <c r="AU99" s="229" t="s">
        <v>80</v>
      </c>
      <c r="AV99" s="12" t="s">
        <v>80</v>
      </c>
      <c r="AW99" s="12" t="s">
        <v>34</v>
      </c>
      <c r="AX99" s="12" t="s">
        <v>70</v>
      </c>
      <c r="AY99" s="229" t="s">
        <v>128</v>
      </c>
    </row>
    <row r="100" spans="2:51" s="12" customFormat="1">
      <c r="B100" s="219"/>
      <c r="C100" s="220"/>
      <c r="D100" s="205" t="s">
        <v>140</v>
      </c>
      <c r="E100" s="221" t="s">
        <v>21</v>
      </c>
      <c r="F100" s="222" t="s">
        <v>21</v>
      </c>
      <c r="G100" s="220"/>
      <c r="H100" s="223">
        <v>0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140</v>
      </c>
      <c r="AU100" s="229" t="s">
        <v>80</v>
      </c>
      <c r="AV100" s="12" t="s">
        <v>80</v>
      </c>
      <c r="AW100" s="12" t="s">
        <v>34</v>
      </c>
      <c r="AX100" s="12" t="s">
        <v>70</v>
      </c>
      <c r="AY100" s="229" t="s">
        <v>128</v>
      </c>
    </row>
    <row r="101" spans="2:51" s="11" customFormat="1">
      <c r="B101" s="208"/>
      <c r="C101" s="209"/>
      <c r="D101" s="205" t="s">
        <v>140</v>
      </c>
      <c r="E101" s="210" t="s">
        <v>21</v>
      </c>
      <c r="F101" s="211" t="s">
        <v>343</v>
      </c>
      <c r="G101" s="209"/>
      <c r="H101" s="212" t="s">
        <v>21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140</v>
      </c>
      <c r="AU101" s="218" t="s">
        <v>80</v>
      </c>
      <c r="AV101" s="11" t="s">
        <v>78</v>
      </c>
      <c r="AW101" s="11" t="s">
        <v>34</v>
      </c>
      <c r="AX101" s="11" t="s">
        <v>70</v>
      </c>
      <c r="AY101" s="218" t="s">
        <v>128</v>
      </c>
    </row>
    <row r="102" spans="2:51" s="11" customFormat="1">
      <c r="B102" s="208"/>
      <c r="C102" s="209"/>
      <c r="D102" s="205" t="s">
        <v>140</v>
      </c>
      <c r="E102" s="210" t="s">
        <v>21</v>
      </c>
      <c r="F102" s="211" t="s">
        <v>469</v>
      </c>
      <c r="G102" s="209"/>
      <c r="H102" s="212" t="s">
        <v>21</v>
      </c>
      <c r="I102" s="213"/>
      <c r="J102" s="209"/>
      <c r="K102" s="209"/>
      <c r="L102" s="214"/>
      <c r="M102" s="215"/>
      <c r="N102" s="216"/>
      <c r="O102" s="216"/>
      <c r="P102" s="216"/>
      <c r="Q102" s="216"/>
      <c r="R102" s="216"/>
      <c r="S102" s="216"/>
      <c r="T102" s="217"/>
      <c r="AT102" s="218" t="s">
        <v>140</v>
      </c>
      <c r="AU102" s="218" t="s">
        <v>80</v>
      </c>
      <c r="AV102" s="11" t="s">
        <v>78</v>
      </c>
      <c r="AW102" s="11" t="s">
        <v>34</v>
      </c>
      <c r="AX102" s="11" t="s">
        <v>70</v>
      </c>
      <c r="AY102" s="218" t="s">
        <v>128</v>
      </c>
    </row>
    <row r="103" spans="2:51" s="12" customFormat="1">
      <c r="B103" s="219"/>
      <c r="C103" s="220"/>
      <c r="D103" s="205" t="s">
        <v>140</v>
      </c>
      <c r="E103" s="221" t="s">
        <v>21</v>
      </c>
      <c r="F103" s="222" t="s">
        <v>473</v>
      </c>
      <c r="G103" s="220"/>
      <c r="H103" s="223">
        <v>15.37</v>
      </c>
      <c r="I103" s="224"/>
      <c r="J103" s="220"/>
      <c r="K103" s="220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140</v>
      </c>
      <c r="AU103" s="229" t="s">
        <v>80</v>
      </c>
      <c r="AV103" s="12" t="s">
        <v>80</v>
      </c>
      <c r="AW103" s="12" t="s">
        <v>34</v>
      </c>
      <c r="AX103" s="12" t="s">
        <v>70</v>
      </c>
      <c r="AY103" s="229" t="s">
        <v>128</v>
      </c>
    </row>
    <row r="104" spans="2:51" s="12" customFormat="1">
      <c r="B104" s="219"/>
      <c r="C104" s="220"/>
      <c r="D104" s="205" t="s">
        <v>140</v>
      </c>
      <c r="E104" s="221" t="s">
        <v>21</v>
      </c>
      <c r="F104" s="222" t="s">
        <v>474</v>
      </c>
      <c r="G104" s="220"/>
      <c r="H104" s="223">
        <v>33.366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140</v>
      </c>
      <c r="AU104" s="229" t="s">
        <v>80</v>
      </c>
      <c r="AV104" s="12" t="s">
        <v>80</v>
      </c>
      <c r="AW104" s="12" t="s">
        <v>34</v>
      </c>
      <c r="AX104" s="12" t="s">
        <v>70</v>
      </c>
      <c r="AY104" s="229" t="s">
        <v>128</v>
      </c>
    </row>
    <row r="105" spans="2:51" s="12" customFormat="1">
      <c r="B105" s="219"/>
      <c r="C105" s="220"/>
      <c r="D105" s="205" t="s">
        <v>140</v>
      </c>
      <c r="E105" s="221" t="s">
        <v>21</v>
      </c>
      <c r="F105" s="222" t="s">
        <v>475</v>
      </c>
      <c r="G105" s="220"/>
      <c r="H105" s="223">
        <v>0.45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140</v>
      </c>
      <c r="AU105" s="229" t="s">
        <v>80</v>
      </c>
      <c r="AV105" s="12" t="s">
        <v>80</v>
      </c>
      <c r="AW105" s="12" t="s">
        <v>34</v>
      </c>
      <c r="AX105" s="12" t="s">
        <v>70</v>
      </c>
      <c r="AY105" s="229" t="s">
        <v>128</v>
      </c>
    </row>
    <row r="106" spans="2:51" s="12" customFormat="1">
      <c r="B106" s="219"/>
      <c r="C106" s="220"/>
      <c r="D106" s="205" t="s">
        <v>140</v>
      </c>
      <c r="E106" s="221" t="s">
        <v>21</v>
      </c>
      <c r="F106" s="222" t="s">
        <v>21</v>
      </c>
      <c r="G106" s="220"/>
      <c r="H106" s="223">
        <v>0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140</v>
      </c>
      <c r="AU106" s="229" t="s">
        <v>80</v>
      </c>
      <c r="AV106" s="12" t="s">
        <v>80</v>
      </c>
      <c r="AW106" s="12" t="s">
        <v>34</v>
      </c>
      <c r="AX106" s="12" t="s">
        <v>70</v>
      </c>
      <c r="AY106" s="229" t="s">
        <v>128</v>
      </c>
    </row>
    <row r="107" spans="2:51" s="11" customFormat="1">
      <c r="B107" s="208"/>
      <c r="C107" s="209"/>
      <c r="D107" s="205" t="s">
        <v>140</v>
      </c>
      <c r="E107" s="210" t="s">
        <v>21</v>
      </c>
      <c r="F107" s="211" t="s">
        <v>476</v>
      </c>
      <c r="G107" s="209"/>
      <c r="H107" s="212" t="s">
        <v>21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140</v>
      </c>
      <c r="AU107" s="218" t="s">
        <v>80</v>
      </c>
      <c r="AV107" s="11" t="s">
        <v>78</v>
      </c>
      <c r="AW107" s="11" t="s">
        <v>34</v>
      </c>
      <c r="AX107" s="11" t="s">
        <v>70</v>
      </c>
      <c r="AY107" s="218" t="s">
        <v>128</v>
      </c>
    </row>
    <row r="108" spans="2:51" s="11" customFormat="1">
      <c r="B108" s="208"/>
      <c r="C108" s="209"/>
      <c r="D108" s="205" t="s">
        <v>140</v>
      </c>
      <c r="E108" s="210" t="s">
        <v>21</v>
      </c>
      <c r="F108" s="211" t="s">
        <v>469</v>
      </c>
      <c r="G108" s="209"/>
      <c r="H108" s="212" t="s">
        <v>21</v>
      </c>
      <c r="I108" s="213"/>
      <c r="J108" s="209"/>
      <c r="K108" s="209"/>
      <c r="L108" s="214"/>
      <c r="M108" s="215"/>
      <c r="N108" s="216"/>
      <c r="O108" s="216"/>
      <c r="P108" s="216"/>
      <c r="Q108" s="216"/>
      <c r="R108" s="216"/>
      <c r="S108" s="216"/>
      <c r="T108" s="217"/>
      <c r="AT108" s="218" t="s">
        <v>140</v>
      </c>
      <c r="AU108" s="218" t="s">
        <v>80</v>
      </c>
      <c r="AV108" s="11" t="s">
        <v>78</v>
      </c>
      <c r="AW108" s="11" t="s">
        <v>34</v>
      </c>
      <c r="AX108" s="11" t="s">
        <v>70</v>
      </c>
      <c r="AY108" s="218" t="s">
        <v>128</v>
      </c>
    </row>
    <row r="109" spans="2:51" s="12" customFormat="1">
      <c r="B109" s="219"/>
      <c r="C109" s="220"/>
      <c r="D109" s="205" t="s">
        <v>140</v>
      </c>
      <c r="E109" s="221" t="s">
        <v>21</v>
      </c>
      <c r="F109" s="222" t="s">
        <v>477</v>
      </c>
      <c r="G109" s="220"/>
      <c r="H109" s="223">
        <v>148.54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140</v>
      </c>
      <c r="AU109" s="229" t="s">
        <v>80</v>
      </c>
      <c r="AV109" s="12" t="s">
        <v>80</v>
      </c>
      <c r="AW109" s="12" t="s">
        <v>34</v>
      </c>
      <c r="AX109" s="12" t="s">
        <v>70</v>
      </c>
      <c r="AY109" s="229" t="s">
        <v>128</v>
      </c>
    </row>
    <row r="110" spans="2:51" s="11" customFormat="1">
      <c r="B110" s="208"/>
      <c r="C110" s="209"/>
      <c r="D110" s="205" t="s">
        <v>140</v>
      </c>
      <c r="E110" s="210" t="s">
        <v>21</v>
      </c>
      <c r="F110" s="211" t="s">
        <v>467</v>
      </c>
      <c r="G110" s="209"/>
      <c r="H110" s="212" t="s">
        <v>21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140</v>
      </c>
      <c r="AU110" s="218" t="s">
        <v>80</v>
      </c>
      <c r="AV110" s="11" t="s">
        <v>78</v>
      </c>
      <c r="AW110" s="11" t="s">
        <v>34</v>
      </c>
      <c r="AX110" s="11" t="s">
        <v>70</v>
      </c>
      <c r="AY110" s="218" t="s">
        <v>128</v>
      </c>
    </row>
    <row r="111" spans="2:51" s="12" customFormat="1">
      <c r="B111" s="219"/>
      <c r="C111" s="220"/>
      <c r="D111" s="205" t="s">
        <v>140</v>
      </c>
      <c r="E111" s="221" t="s">
        <v>21</v>
      </c>
      <c r="F111" s="222" t="s">
        <v>478</v>
      </c>
      <c r="G111" s="220"/>
      <c r="H111" s="223">
        <v>125.648</v>
      </c>
      <c r="I111" s="224"/>
      <c r="J111" s="220"/>
      <c r="K111" s="220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140</v>
      </c>
      <c r="AU111" s="229" t="s">
        <v>80</v>
      </c>
      <c r="AV111" s="12" t="s">
        <v>80</v>
      </c>
      <c r="AW111" s="12" t="s">
        <v>34</v>
      </c>
      <c r="AX111" s="12" t="s">
        <v>70</v>
      </c>
      <c r="AY111" s="229" t="s">
        <v>128</v>
      </c>
    </row>
    <row r="112" spans="2:51" s="11" customFormat="1">
      <c r="B112" s="208"/>
      <c r="C112" s="209"/>
      <c r="D112" s="205" t="s">
        <v>140</v>
      </c>
      <c r="E112" s="210" t="s">
        <v>21</v>
      </c>
      <c r="F112" s="211" t="s">
        <v>471</v>
      </c>
      <c r="G112" s="209"/>
      <c r="H112" s="212" t="s">
        <v>21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140</v>
      </c>
      <c r="AU112" s="218" t="s">
        <v>80</v>
      </c>
      <c r="AV112" s="11" t="s">
        <v>78</v>
      </c>
      <c r="AW112" s="11" t="s">
        <v>34</v>
      </c>
      <c r="AX112" s="11" t="s">
        <v>70</v>
      </c>
      <c r="AY112" s="218" t="s">
        <v>128</v>
      </c>
    </row>
    <row r="113" spans="2:51" s="12" customFormat="1">
      <c r="B113" s="219"/>
      <c r="C113" s="220"/>
      <c r="D113" s="205" t="s">
        <v>140</v>
      </c>
      <c r="E113" s="221" t="s">
        <v>21</v>
      </c>
      <c r="F113" s="222" t="s">
        <v>472</v>
      </c>
      <c r="G113" s="220"/>
      <c r="H113" s="223">
        <v>-7.9039999999999999</v>
      </c>
      <c r="I113" s="224"/>
      <c r="J113" s="220"/>
      <c r="K113" s="220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140</v>
      </c>
      <c r="AU113" s="229" t="s">
        <v>80</v>
      </c>
      <c r="AV113" s="12" t="s">
        <v>80</v>
      </c>
      <c r="AW113" s="12" t="s">
        <v>34</v>
      </c>
      <c r="AX113" s="12" t="s">
        <v>70</v>
      </c>
      <c r="AY113" s="229" t="s">
        <v>128</v>
      </c>
    </row>
    <row r="114" spans="2:51" s="12" customFormat="1">
      <c r="B114" s="219"/>
      <c r="C114" s="220"/>
      <c r="D114" s="205" t="s">
        <v>140</v>
      </c>
      <c r="E114" s="221" t="s">
        <v>21</v>
      </c>
      <c r="F114" s="222" t="s">
        <v>21</v>
      </c>
      <c r="G114" s="220"/>
      <c r="H114" s="223">
        <v>0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140</v>
      </c>
      <c r="AU114" s="229" t="s">
        <v>80</v>
      </c>
      <c r="AV114" s="12" t="s">
        <v>80</v>
      </c>
      <c r="AW114" s="12" t="s">
        <v>34</v>
      </c>
      <c r="AX114" s="12" t="s">
        <v>70</v>
      </c>
      <c r="AY114" s="229" t="s">
        <v>128</v>
      </c>
    </row>
    <row r="115" spans="2:51" s="11" customFormat="1">
      <c r="B115" s="208"/>
      <c r="C115" s="209"/>
      <c r="D115" s="205" t="s">
        <v>140</v>
      </c>
      <c r="E115" s="210" t="s">
        <v>21</v>
      </c>
      <c r="F115" s="211" t="s">
        <v>479</v>
      </c>
      <c r="G115" s="209"/>
      <c r="H115" s="212" t="s">
        <v>21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140</v>
      </c>
      <c r="AU115" s="218" t="s">
        <v>80</v>
      </c>
      <c r="AV115" s="11" t="s">
        <v>78</v>
      </c>
      <c r="AW115" s="11" t="s">
        <v>34</v>
      </c>
      <c r="AX115" s="11" t="s">
        <v>70</v>
      </c>
      <c r="AY115" s="218" t="s">
        <v>128</v>
      </c>
    </row>
    <row r="116" spans="2:51" s="12" customFormat="1">
      <c r="B116" s="219"/>
      <c r="C116" s="220"/>
      <c r="D116" s="205" t="s">
        <v>140</v>
      </c>
      <c r="E116" s="221" t="s">
        <v>21</v>
      </c>
      <c r="F116" s="222" t="s">
        <v>480</v>
      </c>
      <c r="G116" s="220"/>
      <c r="H116" s="223">
        <v>80.894000000000005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140</v>
      </c>
      <c r="AU116" s="229" t="s">
        <v>80</v>
      </c>
      <c r="AV116" s="12" t="s">
        <v>80</v>
      </c>
      <c r="AW116" s="12" t="s">
        <v>34</v>
      </c>
      <c r="AX116" s="12" t="s">
        <v>70</v>
      </c>
      <c r="AY116" s="229" t="s">
        <v>128</v>
      </c>
    </row>
    <row r="117" spans="2:51" s="12" customFormat="1">
      <c r="B117" s="219"/>
      <c r="C117" s="220"/>
      <c r="D117" s="205" t="s">
        <v>140</v>
      </c>
      <c r="E117" s="221" t="s">
        <v>21</v>
      </c>
      <c r="F117" s="222" t="s">
        <v>21</v>
      </c>
      <c r="G117" s="220"/>
      <c r="H117" s="223">
        <v>0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140</v>
      </c>
      <c r="AU117" s="229" t="s">
        <v>80</v>
      </c>
      <c r="AV117" s="12" t="s">
        <v>80</v>
      </c>
      <c r="AW117" s="12" t="s">
        <v>34</v>
      </c>
      <c r="AX117" s="12" t="s">
        <v>70</v>
      </c>
      <c r="AY117" s="229" t="s">
        <v>128</v>
      </c>
    </row>
    <row r="118" spans="2:51" s="11" customFormat="1">
      <c r="B118" s="208"/>
      <c r="C118" s="209"/>
      <c r="D118" s="205" t="s">
        <v>140</v>
      </c>
      <c r="E118" s="210" t="s">
        <v>21</v>
      </c>
      <c r="F118" s="211" t="s">
        <v>481</v>
      </c>
      <c r="G118" s="209"/>
      <c r="H118" s="212" t="s">
        <v>21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140</v>
      </c>
      <c r="AU118" s="218" t="s">
        <v>80</v>
      </c>
      <c r="AV118" s="11" t="s">
        <v>78</v>
      </c>
      <c r="AW118" s="11" t="s">
        <v>34</v>
      </c>
      <c r="AX118" s="11" t="s">
        <v>70</v>
      </c>
      <c r="AY118" s="218" t="s">
        <v>128</v>
      </c>
    </row>
    <row r="119" spans="2:51" s="12" customFormat="1">
      <c r="B119" s="219"/>
      <c r="C119" s="220"/>
      <c r="D119" s="205" t="s">
        <v>140</v>
      </c>
      <c r="E119" s="221" t="s">
        <v>21</v>
      </c>
      <c r="F119" s="222" t="s">
        <v>482</v>
      </c>
      <c r="G119" s="220"/>
      <c r="H119" s="223">
        <v>9.81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140</v>
      </c>
      <c r="AU119" s="229" t="s">
        <v>80</v>
      </c>
      <c r="AV119" s="12" t="s">
        <v>80</v>
      </c>
      <c r="AW119" s="12" t="s">
        <v>34</v>
      </c>
      <c r="AX119" s="12" t="s">
        <v>70</v>
      </c>
      <c r="AY119" s="229" t="s">
        <v>128</v>
      </c>
    </row>
    <row r="120" spans="2:51" s="13" customFormat="1">
      <c r="B120" s="230"/>
      <c r="C120" s="231"/>
      <c r="D120" s="205" t="s">
        <v>140</v>
      </c>
      <c r="E120" s="232" t="s">
        <v>21</v>
      </c>
      <c r="F120" s="233" t="s">
        <v>159</v>
      </c>
      <c r="G120" s="231"/>
      <c r="H120" s="234">
        <v>535.15499999999997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140</v>
      </c>
      <c r="AU120" s="240" t="s">
        <v>80</v>
      </c>
      <c r="AV120" s="13" t="s">
        <v>160</v>
      </c>
      <c r="AW120" s="13" t="s">
        <v>34</v>
      </c>
      <c r="AX120" s="13" t="s">
        <v>70</v>
      </c>
      <c r="AY120" s="240" t="s">
        <v>128</v>
      </c>
    </row>
    <row r="121" spans="2:51" s="12" customFormat="1">
      <c r="B121" s="219"/>
      <c r="C121" s="220"/>
      <c r="D121" s="205" t="s">
        <v>140</v>
      </c>
      <c r="E121" s="221" t="s">
        <v>21</v>
      </c>
      <c r="F121" s="222" t="s">
        <v>21</v>
      </c>
      <c r="G121" s="220"/>
      <c r="H121" s="223">
        <v>0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140</v>
      </c>
      <c r="AU121" s="229" t="s">
        <v>80</v>
      </c>
      <c r="AV121" s="12" t="s">
        <v>80</v>
      </c>
      <c r="AW121" s="12" t="s">
        <v>34</v>
      </c>
      <c r="AX121" s="12" t="s">
        <v>70</v>
      </c>
      <c r="AY121" s="229" t="s">
        <v>128</v>
      </c>
    </row>
    <row r="122" spans="2:51" s="11" customFormat="1">
      <c r="B122" s="208"/>
      <c r="C122" s="209"/>
      <c r="D122" s="205" t="s">
        <v>140</v>
      </c>
      <c r="E122" s="210" t="s">
        <v>21</v>
      </c>
      <c r="F122" s="211" t="s">
        <v>161</v>
      </c>
      <c r="G122" s="209"/>
      <c r="H122" s="212" t="s">
        <v>21</v>
      </c>
      <c r="I122" s="213"/>
      <c r="J122" s="209"/>
      <c r="K122" s="209"/>
      <c r="L122" s="214"/>
      <c r="M122" s="215"/>
      <c r="N122" s="216"/>
      <c r="O122" s="216"/>
      <c r="P122" s="216"/>
      <c r="Q122" s="216"/>
      <c r="R122" s="216"/>
      <c r="S122" s="216"/>
      <c r="T122" s="217"/>
      <c r="AT122" s="218" t="s">
        <v>140</v>
      </c>
      <c r="AU122" s="218" t="s">
        <v>80</v>
      </c>
      <c r="AV122" s="11" t="s">
        <v>78</v>
      </c>
      <c r="AW122" s="11" t="s">
        <v>34</v>
      </c>
      <c r="AX122" s="11" t="s">
        <v>70</v>
      </c>
      <c r="AY122" s="218" t="s">
        <v>128</v>
      </c>
    </row>
    <row r="123" spans="2:51" s="11" customFormat="1">
      <c r="B123" s="208"/>
      <c r="C123" s="209"/>
      <c r="D123" s="205" t="s">
        <v>140</v>
      </c>
      <c r="E123" s="210" t="s">
        <v>21</v>
      </c>
      <c r="F123" s="211" t="s">
        <v>466</v>
      </c>
      <c r="G123" s="209"/>
      <c r="H123" s="212" t="s">
        <v>21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140</v>
      </c>
      <c r="AU123" s="218" t="s">
        <v>80</v>
      </c>
      <c r="AV123" s="11" t="s">
        <v>78</v>
      </c>
      <c r="AW123" s="11" t="s">
        <v>34</v>
      </c>
      <c r="AX123" s="11" t="s">
        <v>70</v>
      </c>
      <c r="AY123" s="218" t="s">
        <v>128</v>
      </c>
    </row>
    <row r="124" spans="2:51" s="11" customFormat="1">
      <c r="B124" s="208"/>
      <c r="C124" s="209"/>
      <c r="D124" s="205" t="s">
        <v>140</v>
      </c>
      <c r="E124" s="210" t="s">
        <v>21</v>
      </c>
      <c r="F124" s="211" t="s">
        <v>467</v>
      </c>
      <c r="G124" s="209"/>
      <c r="H124" s="212" t="s">
        <v>21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140</v>
      </c>
      <c r="AU124" s="218" t="s">
        <v>80</v>
      </c>
      <c r="AV124" s="11" t="s">
        <v>78</v>
      </c>
      <c r="AW124" s="11" t="s">
        <v>34</v>
      </c>
      <c r="AX124" s="11" t="s">
        <v>70</v>
      </c>
      <c r="AY124" s="218" t="s">
        <v>128</v>
      </c>
    </row>
    <row r="125" spans="2:51" s="12" customFormat="1">
      <c r="B125" s="219"/>
      <c r="C125" s="220"/>
      <c r="D125" s="205" t="s">
        <v>140</v>
      </c>
      <c r="E125" s="221" t="s">
        <v>21</v>
      </c>
      <c r="F125" s="222" t="s">
        <v>483</v>
      </c>
      <c r="G125" s="220"/>
      <c r="H125" s="223">
        <v>-4.8449999999999998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140</v>
      </c>
      <c r="AU125" s="229" t="s">
        <v>80</v>
      </c>
      <c r="AV125" s="12" t="s">
        <v>80</v>
      </c>
      <c r="AW125" s="12" t="s">
        <v>34</v>
      </c>
      <c r="AX125" s="12" t="s">
        <v>70</v>
      </c>
      <c r="AY125" s="229" t="s">
        <v>128</v>
      </c>
    </row>
    <row r="126" spans="2:51" s="12" customFormat="1">
      <c r="B126" s="219"/>
      <c r="C126" s="220"/>
      <c r="D126" s="205" t="s">
        <v>140</v>
      </c>
      <c r="E126" s="221" t="s">
        <v>21</v>
      </c>
      <c r="F126" s="222" t="s">
        <v>484</v>
      </c>
      <c r="G126" s="220"/>
      <c r="H126" s="223">
        <v>-7.8380000000000001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140</v>
      </c>
      <c r="AU126" s="229" t="s">
        <v>80</v>
      </c>
      <c r="AV126" s="12" t="s">
        <v>80</v>
      </c>
      <c r="AW126" s="12" t="s">
        <v>34</v>
      </c>
      <c r="AX126" s="12" t="s">
        <v>70</v>
      </c>
      <c r="AY126" s="229" t="s">
        <v>128</v>
      </c>
    </row>
    <row r="127" spans="2:51" s="12" customFormat="1">
      <c r="B127" s="219"/>
      <c r="C127" s="220"/>
      <c r="D127" s="205" t="s">
        <v>140</v>
      </c>
      <c r="E127" s="221" t="s">
        <v>21</v>
      </c>
      <c r="F127" s="222" t="s">
        <v>21</v>
      </c>
      <c r="G127" s="220"/>
      <c r="H127" s="223">
        <v>0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140</v>
      </c>
      <c r="AU127" s="229" t="s">
        <v>80</v>
      </c>
      <c r="AV127" s="12" t="s">
        <v>80</v>
      </c>
      <c r="AW127" s="12" t="s">
        <v>34</v>
      </c>
      <c r="AX127" s="12" t="s">
        <v>70</v>
      </c>
      <c r="AY127" s="229" t="s">
        <v>128</v>
      </c>
    </row>
    <row r="128" spans="2:51" s="11" customFormat="1">
      <c r="B128" s="208"/>
      <c r="C128" s="209"/>
      <c r="D128" s="205" t="s">
        <v>140</v>
      </c>
      <c r="E128" s="210" t="s">
        <v>21</v>
      </c>
      <c r="F128" s="211" t="s">
        <v>343</v>
      </c>
      <c r="G128" s="209"/>
      <c r="H128" s="212" t="s">
        <v>21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140</v>
      </c>
      <c r="AU128" s="218" t="s">
        <v>80</v>
      </c>
      <c r="AV128" s="11" t="s">
        <v>78</v>
      </c>
      <c r="AW128" s="11" t="s">
        <v>34</v>
      </c>
      <c r="AX128" s="11" t="s">
        <v>70</v>
      </c>
      <c r="AY128" s="218" t="s">
        <v>128</v>
      </c>
    </row>
    <row r="129" spans="2:51" s="11" customFormat="1">
      <c r="B129" s="208"/>
      <c r="C129" s="209"/>
      <c r="D129" s="205" t="s">
        <v>140</v>
      </c>
      <c r="E129" s="210" t="s">
        <v>21</v>
      </c>
      <c r="F129" s="211" t="s">
        <v>469</v>
      </c>
      <c r="G129" s="209"/>
      <c r="H129" s="212" t="s">
        <v>21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140</v>
      </c>
      <c r="AU129" s="218" t="s">
        <v>80</v>
      </c>
      <c r="AV129" s="11" t="s">
        <v>78</v>
      </c>
      <c r="AW129" s="11" t="s">
        <v>34</v>
      </c>
      <c r="AX129" s="11" t="s">
        <v>70</v>
      </c>
      <c r="AY129" s="218" t="s">
        <v>128</v>
      </c>
    </row>
    <row r="130" spans="2:51" s="12" customFormat="1">
      <c r="B130" s="219"/>
      <c r="C130" s="220"/>
      <c r="D130" s="205" t="s">
        <v>140</v>
      </c>
      <c r="E130" s="221" t="s">
        <v>21</v>
      </c>
      <c r="F130" s="222" t="s">
        <v>485</v>
      </c>
      <c r="G130" s="220"/>
      <c r="H130" s="223">
        <v>-3.2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140</v>
      </c>
      <c r="AU130" s="229" t="s">
        <v>80</v>
      </c>
      <c r="AV130" s="12" t="s">
        <v>80</v>
      </c>
      <c r="AW130" s="12" t="s">
        <v>34</v>
      </c>
      <c r="AX130" s="12" t="s">
        <v>70</v>
      </c>
      <c r="AY130" s="229" t="s">
        <v>128</v>
      </c>
    </row>
    <row r="131" spans="2:51" s="12" customFormat="1">
      <c r="B131" s="219"/>
      <c r="C131" s="220"/>
      <c r="D131" s="205" t="s">
        <v>140</v>
      </c>
      <c r="E131" s="221" t="s">
        <v>21</v>
      </c>
      <c r="F131" s="222" t="s">
        <v>21</v>
      </c>
      <c r="G131" s="220"/>
      <c r="H131" s="223">
        <v>0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140</v>
      </c>
      <c r="AU131" s="229" t="s">
        <v>80</v>
      </c>
      <c r="AV131" s="12" t="s">
        <v>80</v>
      </c>
      <c r="AW131" s="12" t="s">
        <v>34</v>
      </c>
      <c r="AX131" s="12" t="s">
        <v>70</v>
      </c>
      <c r="AY131" s="229" t="s">
        <v>128</v>
      </c>
    </row>
    <row r="132" spans="2:51" s="11" customFormat="1">
      <c r="B132" s="208"/>
      <c r="C132" s="209"/>
      <c r="D132" s="205" t="s">
        <v>140</v>
      </c>
      <c r="E132" s="210" t="s">
        <v>21</v>
      </c>
      <c r="F132" s="211" t="s">
        <v>476</v>
      </c>
      <c r="G132" s="209"/>
      <c r="H132" s="212" t="s">
        <v>21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140</v>
      </c>
      <c r="AU132" s="218" t="s">
        <v>80</v>
      </c>
      <c r="AV132" s="11" t="s">
        <v>78</v>
      </c>
      <c r="AW132" s="11" t="s">
        <v>34</v>
      </c>
      <c r="AX132" s="11" t="s">
        <v>70</v>
      </c>
      <c r="AY132" s="218" t="s">
        <v>128</v>
      </c>
    </row>
    <row r="133" spans="2:51" s="11" customFormat="1">
      <c r="B133" s="208"/>
      <c r="C133" s="209"/>
      <c r="D133" s="205" t="s">
        <v>140</v>
      </c>
      <c r="E133" s="210" t="s">
        <v>21</v>
      </c>
      <c r="F133" s="211" t="s">
        <v>469</v>
      </c>
      <c r="G133" s="209"/>
      <c r="H133" s="212" t="s">
        <v>21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140</v>
      </c>
      <c r="AU133" s="218" t="s">
        <v>80</v>
      </c>
      <c r="AV133" s="11" t="s">
        <v>78</v>
      </c>
      <c r="AW133" s="11" t="s">
        <v>34</v>
      </c>
      <c r="AX133" s="11" t="s">
        <v>70</v>
      </c>
      <c r="AY133" s="218" t="s">
        <v>128</v>
      </c>
    </row>
    <row r="134" spans="2:51" s="12" customFormat="1">
      <c r="B134" s="219"/>
      <c r="C134" s="220"/>
      <c r="D134" s="205" t="s">
        <v>140</v>
      </c>
      <c r="E134" s="221" t="s">
        <v>21</v>
      </c>
      <c r="F134" s="222" t="s">
        <v>486</v>
      </c>
      <c r="G134" s="220"/>
      <c r="H134" s="223">
        <v>-2.169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140</v>
      </c>
      <c r="AU134" s="229" t="s">
        <v>80</v>
      </c>
      <c r="AV134" s="12" t="s">
        <v>80</v>
      </c>
      <c r="AW134" s="12" t="s">
        <v>34</v>
      </c>
      <c r="AX134" s="12" t="s">
        <v>70</v>
      </c>
      <c r="AY134" s="229" t="s">
        <v>128</v>
      </c>
    </row>
    <row r="135" spans="2:51" s="12" customFormat="1">
      <c r="B135" s="219"/>
      <c r="C135" s="220"/>
      <c r="D135" s="205" t="s">
        <v>140</v>
      </c>
      <c r="E135" s="221" t="s">
        <v>21</v>
      </c>
      <c r="F135" s="222" t="s">
        <v>487</v>
      </c>
      <c r="G135" s="220"/>
      <c r="H135" s="223">
        <v>-6.27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140</v>
      </c>
      <c r="AU135" s="229" t="s">
        <v>80</v>
      </c>
      <c r="AV135" s="12" t="s">
        <v>80</v>
      </c>
      <c r="AW135" s="12" t="s">
        <v>34</v>
      </c>
      <c r="AX135" s="12" t="s">
        <v>70</v>
      </c>
      <c r="AY135" s="229" t="s">
        <v>128</v>
      </c>
    </row>
    <row r="136" spans="2:51" s="12" customFormat="1">
      <c r="B136" s="219"/>
      <c r="C136" s="220"/>
      <c r="D136" s="205" t="s">
        <v>140</v>
      </c>
      <c r="E136" s="221" t="s">
        <v>21</v>
      </c>
      <c r="F136" s="222" t="s">
        <v>488</v>
      </c>
      <c r="G136" s="220"/>
      <c r="H136" s="223">
        <v>-1.8149999999999999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140</v>
      </c>
      <c r="AU136" s="229" t="s">
        <v>80</v>
      </c>
      <c r="AV136" s="12" t="s">
        <v>80</v>
      </c>
      <c r="AW136" s="12" t="s">
        <v>34</v>
      </c>
      <c r="AX136" s="12" t="s">
        <v>70</v>
      </c>
      <c r="AY136" s="229" t="s">
        <v>128</v>
      </c>
    </row>
    <row r="137" spans="2:51" s="12" customFormat="1">
      <c r="B137" s="219"/>
      <c r="C137" s="220"/>
      <c r="D137" s="205" t="s">
        <v>140</v>
      </c>
      <c r="E137" s="221" t="s">
        <v>21</v>
      </c>
      <c r="F137" s="222" t="s">
        <v>489</v>
      </c>
      <c r="G137" s="220"/>
      <c r="H137" s="223">
        <v>-3.24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140</v>
      </c>
      <c r="AU137" s="229" t="s">
        <v>80</v>
      </c>
      <c r="AV137" s="12" t="s">
        <v>80</v>
      </c>
      <c r="AW137" s="12" t="s">
        <v>34</v>
      </c>
      <c r="AX137" s="12" t="s">
        <v>70</v>
      </c>
      <c r="AY137" s="229" t="s">
        <v>128</v>
      </c>
    </row>
    <row r="138" spans="2:51" s="12" customFormat="1">
      <c r="B138" s="219"/>
      <c r="C138" s="220"/>
      <c r="D138" s="205" t="s">
        <v>140</v>
      </c>
      <c r="E138" s="221" t="s">
        <v>21</v>
      </c>
      <c r="F138" s="222" t="s">
        <v>490</v>
      </c>
      <c r="G138" s="220"/>
      <c r="H138" s="223">
        <v>-2.4300000000000002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140</v>
      </c>
      <c r="AU138" s="229" t="s">
        <v>80</v>
      </c>
      <c r="AV138" s="12" t="s">
        <v>80</v>
      </c>
      <c r="AW138" s="12" t="s">
        <v>34</v>
      </c>
      <c r="AX138" s="12" t="s">
        <v>70</v>
      </c>
      <c r="AY138" s="229" t="s">
        <v>128</v>
      </c>
    </row>
    <row r="139" spans="2:51" s="11" customFormat="1">
      <c r="B139" s="208"/>
      <c r="C139" s="209"/>
      <c r="D139" s="205" t="s">
        <v>140</v>
      </c>
      <c r="E139" s="210" t="s">
        <v>21</v>
      </c>
      <c r="F139" s="211" t="s">
        <v>467</v>
      </c>
      <c r="G139" s="209"/>
      <c r="H139" s="212" t="s">
        <v>21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140</v>
      </c>
      <c r="AU139" s="218" t="s">
        <v>80</v>
      </c>
      <c r="AV139" s="11" t="s">
        <v>78</v>
      </c>
      <c r="AW139" s="11" t="s">
        <v>34</v>
      </c>
      <c r="AX139" s="11" t="s">
        <v>70</v>
      </c>
      <c r="AY139" s="218" t="s">
        <v>128</v>
      </c>
    </row>
    <row r="140" spans="2:51" s="12" customFormat="1">
      <c r="B140" s="219"/>
      <c r="C140" s="220"/>
      <c r="D140" s="205" t="s">
        <v>140</v>
      </c>
      <c r="E140" s="221" t="s">
        <v>21</v>
      </c>
      <c r="F140" s="222" t="s">
        <v>491</v>
      </c>
      <c r="G140" s="220"/>
      <c r="H140" s="223">
        <v>-7.0919999999999996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140</v>
      </c>
      <c r="AU140" s="229" t="s">
        <v>80</v>
      </c>
      <c r="AV140" s="12" t="s">
        <v>80</v>
      </c>
      <c r="AW140" s="12" t="s">
        <v>34</v>
      </c>
      <c r="AX140" s="12" t="s">
        <v>70</v>
      </c>
      <c r="AY140" s="229" t="s">
        <v>128</v>
      </c>
    </row>
    <row r="141" spans="2:51" s="12" customFormat="1">
      <c r="B141" s="219"/>
      <c r="C141" s="220"/>
      <c r="D141" s="205" t="s">
        <v>140</v>
      </c>
      <c r="E141" s="221" t="s">
        <v>21</v>
      </c>
      <c r="F141" s="222" t="s">
        <v>492</v>
      </c>
      <c r="G141" s="220"/>
      <c r="H141" s="223">
        <v>-3.51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140</v>
      </c>
      <c r="AU141" s="229" t="s">
        <v>80</v>
      </c>
      <c r="AV141" s="12" t="s">
        <v>80</v>
      </c>
      <c r="AW141" s="12" t="s">
        <v>34</v>
      </c>
      <c r="AX141" s="12" t="s">
        <v>70</v>
      </c>
      <c r="AY141" s="229" t="s">
        <v>128</v>
      </c>
    </row>
    <row r="142" spans="2:51" s="12" customFormat="1">
      <c r="B142" s="219"/>
      <c r="C142" s="220"/>
      <c r="D142" s="205" t="s">
        <v>140</v>
      </c>
      <c r="E142" s="221" t="s">
        <v>21</v>
      </c>
      <c r="F142" s="222" t="s">
        <v>493</v>
      </c>
      <c r="G142" s="220"/>
      <c r="H142" s="223">
        <v>-13.3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140</v>
      </c>
      <c r="AU142" s="229" t="s">
        <v>80</v>
      </c>
      <c r="AV142" s="12" t="s">
        <v>80</v>
      </c>
      <c r="AW142" s="12" t="s">
        <v>34</v>
      </c>
      <c r="AX142" s="12" t="s">
        <v>70</v>
      </c>
      <c r="AY142" s="229" t="s">
        <v>128</v>
      </c>
    </row>
    <row r="143" spans="2:51" s="12" customFormat="1">
      <c r="B143" s="219"/>
      <c r="C143" s="220"/>
      <c r="D143" s="205" t="s">
        <v>140</v>
      </c>
      <c r="E143" s="221" t="s">
        <v>21</v>
      </c>
      <c r="F143" s="222" t="s">
        <v>21</v>
      </c>
      <c r="G143" s="220"/>
      <c r="H143" s="223">
        <v>0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140</v>
      </c>
      <c r="AU143" s="229" t="s">
        <v>80</v>
      </c>
      <c r="AV143" s="12" t="s">
        <v>80</v>
      </c>
      <c r="AW143" s="12" t="s">
        <v>34</v>
      </c>
      <c r="AX143" s="12" t="s">
        <v>70</v>
      </c>
      <c r="AY143" s="229" t="s">
        <v>128</v>
      </c>
    </row>
    <row r="144" spans="2:51" s="11" customFormat="1">
      <c r="B144" s="208"/>
      <c r="C144" s="209"/>
      <c r="D144" s="205" t="s">
        <v>140</v>
      </c>
      <c r="E144" s="210" t="s">
        <v>21</v>
      </c>
      <c r="F144" s="211" t="s">
        <v>479</v>
      </c>
      <c r="G144" s="209"/>
      <c r="H144" s="212" t="s">
        <v>21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140</v>
      </c>
      <c r="AU144" s="218" t="s">
        <v>80</v>
      </c>
      <c r="AV144" s="11" t="s">
        <v>78</v>
      </c>
      <c r="AW144" s="11" t="s">
        <v>34</v>
      </c>
      <c r="AX144" s="11" t="s">
        <v>70</v>
      </c>
      <c r="AY144" s="218" t="s">
        <v>128</v>
      </c>
    </row>
    <row r="145" spans="2:51" s="12" customFormat="1">
      <c r="B145" s="219"/>
      <c r="C145" s="220"/>
      <c r="D145" s="205" t="s">
        <v>140</v>
      </c>
      <c r="E145" s="221" t="s">
        <v>21</v>
      </c>
      <c r="F145" s="222" t="s">
        <v>494</v>
      </c>
      <c r="G145" s="220"/>
      <c r="H145" s="223">
        <v>-0.30299999999999999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140</v>
      </c>
      <c r="AU145" s="229" t="s">
        <v>80</v>
      </c>
      <c r="AV145" s="12" t="s">
        <v>80</v>
      </c>
      <c r="AW145" s="12" t="s">
        <v>34</v>
      </c>
      <c r="AX145" s="12" t="s">
        <v>70</v>
      </c>
      <c r="AY145" s="229" t="s">
        <v>128</v>
      </c>
    </row>
    <row r="146" spans="2:51" s="12" customFormat="1">
      <c r="B146" s="219"/>
      <c r="C146" s="220"/>
      <c r="D146" s="205" t="s">
        <v>140</v>
      </c>
      <c r="E146" s="221" t="s">
        <v>21</v>
      </c>
      <c r="F146" s="222" t="s">
        <v>495</v>
      </c>
      <c r="G146" s="220"/>
      <c r="H146" s="223">
        <v>-3.2160000000000002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140</v>
      </c>
      <c r="AU146" s="229" t="s">
        <v>80</v>
      </c>
      <c r="AV146" s="12" t="s">
        <v>80</v>
      </c>
      <c r="AW146" s="12" t="s">
        <v>34</v>
      </c>
      <c r="AX146" s="12" t="s">
        <v>70</v>
      </c>
      <c r="AY146" s="229" t="s">
        <v>128</v>
      </c>
    </row>
    <row r="147" spans="2:51" s="12" customFormat="1">
      <c r="B147" s="219"/>
      <c r="C147" s="220"/>
      <c r="D147" s="205" t="s">
        <v>140</v>
      </c>
      <c r="E147" s="221" t="s">
        <v>21</v>
      </c>
      <c r="F147" s="222" t="s">
        <v>496</v>
      </c>
      <c r="G147" s="220"/>
      <c r="H147" s="223">
        <v>-2.5129999999999999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140</v>
      </c>
      <c r="AU147" s="229" t="s">
        <v>80</v>
      </c>
      <c r="AV147" s="12" t="s">
        <v>80</v>
      </c>
      <c r="AW147" s="12" t="s">
        <v>34</v>
      </c>
      <c r="AX147" s="12" t="s">
        <v>70</v>
      </c>
      <c r="AY147" s="229" t="s">
        <v>128</v>
      </c>
    </row>
    <row r="148" spans="2:51" s="13" customFormat="1">
      <c r="B148" s="230"/>
      <c r="C148" s="231"/>
      <c r="D148" s="205" t="s">
        <v>140</v>
      </c>
      <c r="E148" s="232" t="s">
        <v>21</v>
      </c>
      <c r="F148" s="233" t="s">
        <v>159</v>
      </c>
      <c r="G148" s="231"/>
      <c r="H148" s="234">
        <v>-61.741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140</v>
      </c>
      <c r="AU148" s="240" t="s">
        <v>80</v>
      </c>
      <c r="AV148" s="13" t="s">
        <v>160</v>
      </c>
      <c r="AW148" s="13" t="s">
        <v>34</v>
      </c>
      <c r="AX148" s="13" t="s">
        <v>70</v>
      </c>
      <c r="AY148" s="240" t="s">
        <v>128</v>
      </c>
    </row>
    <row r="149" spans="2:51" s="12" customFormat="1">
      <c r="B149" s="219"/>
      <c r="C149" s="220"/>
      <c r="D149" s="205" t="s">
        <v>140</v>
      </c>
      <c r="E149" s="221" t="s">
        <v>21</v>
      </c>
      <c r="F149" s="222" t="s">
        <v>21</v>
      </c>
      <c r="G149" s="220"/>
      <c r="H149" s="223">
        <v>0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140</v>
      </c>
      <c r="AU149" s="229" t="s">
        <v>80</v>
      </c>
      <c r="AV149" s="12" t="s">
        <v>80</v>
      </c>
      <c r="AW149" s="12" t="s">
        <v>34</v>
      </c>
      <c r="AX149" s="12" t="s">
        <v>70</v>
      </c>
      <c r="AY149" s="229" t="s">
        <v>128</v>
      </c>
    </row>
    <row r="150" spans="2:51" s="11" customFormat="1">
      <c r="B150" s="208"/>
      <c r="C150" s="209"/>
      <c r="D150" s="205" t="s">
        <v>140</v>
      </c>
      <c r="E150" s="210" t="s">
        <v>21</v>
      </c>
      <c r="F150" s="211" t="s">
        <v>165</v>
      </c>
      <c r="G150" s="209"/>
      <c r="H150" s="212" t="s">
        <v>21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140</v>
      </c>
      <c r="AU150" s="218" t="s">
        <v>80</v>
      </c>
      <c r="AV150" s="11" t="s">
        <v>78</v>
      </c>
      <c r="AW150" s="11" t="s">
        <v>34</v>
      </c>
      <c r="AX150" s="11" t="s">
        <v>70</v>
      </c>
      <c r="AY150" s="218" t="s">
        <v>128</v>
      </c>
    </row>
    <row r="151" spans="2:51" s="11" customFormat="1">
      <c r="B151" s="208"/>
      <c r="C151" s="209"/>
      <c r="D151" s="205" t="s">
        <v>140</v>
      </c>
      <c r="E151" s="210" t="s">
        <v>21</v>
      </c>
      <c r="F151" s="211" t="s">
        <v>466</v>
      </c>
      <c r="G151" s="209"/>
      <c r="H151" s="212" t="s">
        <v>21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140</v>
      </c>
      <c r="AU151" s="218" t="s">
        <v>80</v>
      </c>
      <c r="AV151" s="11" t="s">
        <v>78</v>
      </c>
      <c r="AW151" s="11" t="s">
        <v>34</v>
      </c>
      <c r="AX151" s="11" t="s">
        <v>70</v>
      </c>
      <c r="AY151" s="218" t="s">
        <v>128</v>
      </c>
    </row>
    <row r="152" spans="2:51" s="11" customFormat="1">
      <c r="B152" s="208"/>
      <c r="C152" s="209"/>
      <c r="D152" s="205" t="s">
        <v>140</v>
      </c>
      <c r="E152" s="210" t="s">
        <v>21</v>
      </c>
      <c r="F152" s="211" t="s">
        <v>467</v>
      </c>
      <c r="G152" s="209"/>
      <c r="H152" s="212" t="s">
        <v>21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140</v>
      </c>
      <c r="AU152" s="218" t="s">
        <v>80</v>
      </c>
      <c r="AV152" s="11" t="s">
        <v>78</v>
      </c>
      <c r="AW152" s="11" t="s">
        <v>34</v>
      </c>
      <c r="AX152" s="11" t="s">
        <v>70</v>
      </c>
      <c r="AY152" s="218" t="s">
        <v>128</v>
      </c>
    </row>
    <row r="153" spans="2:51" s="12" customFormat="1">
      <c r="B153" s="219"/>
      <c r="C153" s="220"/>
      <c r="D153" s="205" t="s">
        <v>140</v>
      </c>
      <c r="E153" s="221" t="s">
        <v>21</v>
      </c>
      <c r="F153" s="222" t="s">
        <v>497</v>
      </c>
      <c r="G153" s="220"/>
      <c r="H153" s="223">
        <v>2.61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140</v>
      </c>
      <c r="AU153" s="229" t="s">
        <v>80</v>
      </c>
      <c r="AV153" s="12" t="s">
        <v>80</v>
      </c>
      <c r="AW153" s="12" t="s">
        <v>34</v>
      </c>
      <c r="AX153" s="12" t="s">
        <v>70</v>
      </c>
      <c r="AY153" s="229" t="s">
        <v>128</v>
      </c>
    </row>
    <row r="154" spans="2:51" s="12" customFormat="1">
      <c r="B154" s="219"/>
      <c r="C154" s="220"/>
      <c r="D154" s="205" t="s">
        <v>140</v>
      </c>
      <c r="E154" s="221" t="s">
        <v>21</v>
      </c>
      <c r="F154" s="222" t="s">
        <v>498</v>
      </c>
      <c r="G154" s="220"/>
      <c r="H154" s="223">
        <v>4.25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140</v>
      </c>
      <c r="AU154" s="229" t="s">
        <v>80</v>
      </c>
      <c r="AV154" s="12" t="s">
        <v>80</v>
      </c>
      <c r="AW154" s="12" t="s">
        <v>34</v>
      </c>
      <c r="AX154" s="12" t="s">
        <v>70</v>
      </c>
      <c r="AY154" s="229" t="s">
        <v>128</v>
      </c>
    </row>
    <row r="155" spans="2:51" s="12" customFormat="1">
      <c r="B155" s="219"/>
      <c r="C155" s="220"/>
      <c r="D155" s="205" t="s">
        <v>140</v>
      </c>
      <c r="E155" s="221" t="s">
        <v>21</v>
      </c>
      <c r="F155" s="222" t="s">
        <v>21</v>
      </c>
      <c r="G155" s="220"/>
      <c r="H155" s="223">
        <v>0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140</v>
      </c>
      <c r="AU155" s="229" t="s">
        <v>80</v>
      </c>
      <c r="AV155" s="12" t="s">
        <v>80</v>
      </c>
      <c r="AW155" s="12" t="s">
        <v>34</v>
      </c>
      <c r="AX155" s="12" t="s">
        <v>70</v>
      </c>
      <c r="AY155" s="229" t="s">
        <v>128</v>
      </c>
    </row>
    <row r="156" spans="2:51" s="11" customFormat="1">
      <c r="B156" s="208"/>
      <c r="C156" s="209"/>
      <c r="D156" s="205" t="s">
        <v>140</v>
      </c>
      <c r="E156" s="210" t="s">
        <v>21</v>
      </c>
      <c r="F156" s="211" t="s">
        <v>343</v>
      </c>
      <c r="G156" s="209"/>
      <c r="H156" s="212" t="s">
        <v>21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140</v>
      </c>
      <c r="AU156" s="218" t="s">
        <v>80</v>
      </c>
      <c r="AV156" s="11" t="s">
        <v>78</v>
      </c>
      <c r="AW156" s="11" t="s">
        <v>34</v>
      </c>
      <c r="AX156" s="11" t="s">
        <v>70</v>
      </c>
      <c r="AY156" s="218" t="s">
        <v>128</v>
      </c>
    </row>
    <row r="157" spans="2:51" s="11" customFormat="1">
      <c r="B157" s="208"/>
      <c r="C157" s="209"/>
      <c r="D157" s="205" t="s">
        <v>140</v>
      </c>
      <c r="E157" s="210" t="s">
        <v>21</v>
      </c>
      <c r="F157" s="211" t="s">
        <v>469</v>
      </c>
      <c r="G157" s="209"/>
      <c r="H157" s="212" t="s">
        <v>21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140</v>
      </c>
      <c r="AU157" s="218" t="s">
        <v>80</v>
      </c>
      <c r="AV157" s="11" t="s">
        <v>78</v>
      </c>
      <c r="AW157" s="11" t="s">
        <v>34</v>
      </c>
      <c r="AX157" s="11" t="s">
        <v>70</v>
      </c>
      <c r="AY157" s="218" t="s">
        <v>128</v>
      </c>
    </row>
    <row r="158" spans="2:51" s="12" customFormat="1">
      <c r="B158" s="219"/>
      <c r="C158" s="220"/>
      <c r="D158" s="205" t="s">
        <v>140</v>
      </c>
      <c r="E158" s="221" t="s">
        <v>21</v>
      </c>
      <c r="F158" s="222" t="s">
        <v>499</v>
      </c>
      <c r="G158" s="220"/>
      <c r="H158" s="223">
        <v>1.68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140</v>
      </c>
      <c r="AU158" s="229" t="s">
        <v>80</v>
      </c>
      <c r="AV158" s="12" t="s">
        <v>80</v>
      </c>
      <c r="AW158" s="12" t="s">
        <v>34</v>
      </c>
      <c r="AX158" s="12" t="s">
        <v>70</v>
      </c>
      <c r="AY158" s="229" t="s">
        <v>128</v>
      </c>
    </row>
    <row r="159" spans="2:51" s="12" customFormat="1">
      <c r="B159" s="219"/>
      <c r="C159" s="220"/>
      <c r="D159" s="205" t="s">
        <v>140</v>
      </c>
      <c r="E159" s="221" t="s">
        <v>21</v>
      </c>
      <c r="F159" s="222" t="s">
        <v>21</v>
      </c>
      <c r="G159" s="220"/>
      <c r="H159" s="223">
        <v>0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140</v>
      </c>
      <c r="AU159" s="229" t="s">
        <v>80</v>
      </c>
      <c r="AV159" s="12" t="s">
        <v>80</v>
      </c>
      <c r="AW159" s="12" t="s">
        <v>34</v>
      </c>
      <c r="AX159" s="12" t="s">
        <v>70</v>
      </c>
      <c r="AY159" s="229" t="s">
        <v>128</v>
      </c>
    </row>
    <row r="160" spans="2:51" s="11" customFormat="1">
      <c r="B160" s="208"/>
      <c r="C160" s="209"/>
      <c r="D160" s="205" t="s">
        <v>140</v>
      </c>
      <c r="E160" s="210" t="s">
        <v>21</v>
      </c>
      <c r="F160" s="211" t="s">
        <v>476</v>
      </c>
      <c r="G160" s="209"/>
      <c r="H160" s="212" t="s">
        <v>21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140</v>
      </c>
      <c r="AU160" s="218" t="s">
        <v>80</v>
      </c>
      <c r="AV160" s="11" t="s">
        <v>78</v>
      </c>
      <c r="AW160" s="11" t="s">
        <v>34</v>
      </c>
      <c r="AX160" s="11" t="s">
        <v>70</v>
      </c>
      <c r="AY160" s="218" t="s">
        <v>128</v>
      </c>
    </row>
    <row r="161" spans="2:51" s="11" customFormat="1">
      <c r="B161" s="208"/>
      <c r="C161" s="209"/>
      <c r="D161" s="205" t="s">
        <v>140</v>
      </c>
      <c r="E161" s="210" t="s">
        <v>21</v>
      </c>
      <c r="F161" s="211" t="s">
        <v>469</v>
      </c>
      <c r="G161" s="209"/>
      <c r="H161" s="212" t="s">
        <v>21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140</v>
      </c>
      <c r="AU161" s="218" t="s">
        <v>80</v>
      </c>
      <c r="AV161" s="11" t="s">
        <v>78</v>
      </c>
      <c r="AW161" s="11" t="s">
        <v>34</v>
      </c>
      <c r="AX161" s="11" t="s">
        <v>70</v>
      </c>
      <c r="AY161" s="218" t="s">
        <v>128</v>
      </c>
    </row>
    <row r="162" spans="2:51" s="12" customFormat="1">
      <c r="B162" s="219"/>
      <c r="C162" s="220"/>
      <c r="D162" s="205" t="s">
        <v>140</v>
      </c>
      <c r="E162" s="221" t="s">
        <v>21</v>
      </c>
      <c r="F162" s="222" t="s">
        <v>500</v>
      </c>
      <c r="G162" s="220"/>
      <c r="H162" s="223">
        <v>1.1439999999999999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140</v>
      </c>
      <c r="AU162" s="229" t="s">
        <v>80</v>
      </c>
      <c r="AV162" s="12" t="s">
        <v>80</v>
      </c>
      <c r="AW162" s="12" t="s">
        <v>34</v>
      </c>
      <c r="AX162" s="12" t="s">
        <v>70</v>
      </c>
      <c r="AY162" s="229" t="s">
        <v>128</v>
      </c>
    </row>
    <row r="163" spans="2:51" s="12" customFormat="1">
      <c r="B163" s="219"/>
      <c r="C163" s="220"/>
      <c r="D163" s="205" t="s">
        <v>140</v>
      </c>
      <c r="E163" s="221" t="s">
        <v>21</v>
      </c>
      <c r="F163" s="222" t="s">
        <v>501</v>
      </c>
      <c r="G163" s="220"/>
      <c r="H163" s="223">
        <v>3.4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140</v>
      </c>
      <c r="AU163" s="229" t="s">
        <v>80</v>
      </c>
      <c r="AV163" s="12" t="s">
        <v>80</v>
      </c>
      <c r="AW163" s="12" t="s">
        <v>34</v>
      </c>
      <c r="AX163" s="12" t="s">
        <v>70</v>
      </c>
      <c r="AY163" s="229" t="s">
        <v>128</v>
      </c>
    </row>
    <row r="164" spans="2:51" s="12" customFormat="1">
      <c r="B164" s="219"/>
      <c r="C164" s="220"/>
      <c r="D164" s="205" t="s">
        <v>140</v>
      </c>
      <c r="E164" s="221" t="s">
        <v>21</v>
      </c>
      <c r="F164" s="222" t="s">
        <v>502</v>
      </c>
      <c r="G164" s="220"/>
      <c r="H164" s="223">
        <v>1.54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140</v>
      </c>
      <c r="AU164" s="229" t="s">
        <v>80</v>
      </c>
      <c r="AV164" s="12" t="s">
        <v>80</v>
      </c>
      <c r="AW164" s="12" t="s">
        <v>34</v>
      </c>
      <c r="AX164" s="12" t="s">
        <v>70</v>
      </c>
      <c r="AY164" s="229" t="s">
        <v>128</v>
      </c>
    </row>
    <row r="165" spans="2:51" s="12" customFormat="1">
      <c r="B165" s="219"/>
      <c r="C165" s="220"/>
      <c r="D165" s="205" t="s">
        <v>140</v>
      </c>
      <c r="E165" s="221" t="s">
        <v>21</v>
      </c>
      <c r="F165" s="222" t="s">
        <v>503</v>
      </c>
      <c r="G165" s="220"/>
      <c r="H165" s="223">
        <v>2.16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140</v>
      </c>
      <c r="AU165" s="229" t="s">
        <v>80</v>
      </c>
      <c r="AV165" s="12" t="s">
        <v>80</v>
      </c>
      <c r="AW165" s="12" t="s">
        <v>34</v>
      </c>
      <c r="AX165" s="12" t="s">
        <v>70</v>
      </c>
      <c r="AY165" s="229" t="s">
        <v>128</v>
      </c>
    </row>
    <row r="166" spans="2:51" s="12" customFormat="1">
      <c r="B166" s="219"/>
      <c r="C166" s="220"/>
      <c r="D166" s="205" t="s">
        <v>140</v>
      </c>
      <c r="E166" s="221" t="s">
        <v>21</v>
      </c>
      <c r="F166" s="222" t="s">
        <v>504</v>
      </c>
      <c r="G166" s="220"/>
      <c r="H166" s="223">
        <v>1.44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140</v>
      </c>
      <c r="AU166" s="229" t="s">
        <v>80</v>
      </c>
      <c r="AV166" s="12" t="s">
        <v>80</v>
      </c>
      <c r="AW166" s="12" t="s">
        <v>34</v>
      </c>
      <c r="AX166" s="12" t="s">
        <v>70</v>
      </c>
      <c r="AY166" s="229" t="s">
        <v>128</v>
      </c>
    </row>
    <row r="167" spans="2:51" s="11" customFormat="1">
      <c r="B167" s="208"/>
      <c r="C167" s="209"/>
      <c r="D167" s="205" t="s">
        <v>140</v>
      </c>
      <c r="E167" s="210" t="s">
        <v>21</v>
      </c>
      <c r="F167" s="211" t="s">
        <v>467</v>
      </c>
      <c r="G167" s="209"/>
      <c r="H167" s="212" t="s">
        <v>21</v>
      </c>
      <c r="I167" s="213"/>
      <c r="J167" s="209"/>
      <c r="K167" s="209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140</v>
      </c>
      <c r="AU167" s="218" t="s">
        <v>80</v>
      </c>
      <c r="AV167" s="11" t="s">
        <v>78</v>
      </c>
      <c r="AW167" s="11" t="s">
        <v>34</v>
      </c>
      <c r="AX167" s="11" t="s">
        <v>70</v>
      </c>
      <c r="AY167" s="218" t="s">
        <v>128</v>
      </c>
    </row>
    <row r="168" spans="2:51" s="12" customFormat="1">
      <c r="B168" s="219"/>
      <c r="C168" s="220"/>
      <c r="D168" s="205" t="s">
        <v>140</v>
      </c>
      <c r="E168" s="221" t="s">
        <v>21</v>
      </c>
      <c r="F168" s="222" t="s">
        <v>505</v>
      </c>
      <c r="G168" s="220"/>
      <c r="H168" s="223">
        <v>3.8719999999999999</v>
      </c>
      <c r="I168" s="224"/>
      <c r="J168" s="220"/>
      <c r="K168" s="220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140</v>
      </c>
      <c r="AU168" s="229" t="s">
        <v>80</v>
      </c>
      <c r="AV168" s="12" t="s">
        <v>80</v>
      </c>
      <c r="AW168" s="12" t="s">
        <v>34</v>
      </c>
      <c r="AX168" s="12" t="s">
        <v>70</v>
      </c>
      <c r="AY168" s="229" t="s">
        <v>128</v>
      </c>
    </row>
    <row r="169" spans="2:51" s="12" customFormat="1">
      <c r="B169" s="219"/>
      <c r="C169" s="220"/>
      <c r="D169" s="205" t="s">
        <v>140</v>
      </c>
      <c r="E169" s="221" t="s">
        <v>21</v>
      </c>
      <c r="F169" s="222" t="s">
        <v>506</v>
      </c>
      <c r="G169" s="220"/>
      <c r="H169" s="223">
        <v>2.1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140</v>
      </c>
      <c r="AU169" s="229" t="s">
        <v>80</v>
      </c>
      <c r="AV169" s="12" t="s">
        <v>80</v>
      </c>
      <c r="AW169" s="12" t="s">
        <v>34</v>
      </c>
      <c r="AX169" s="12" t="s">
        <v>70</v>
      </c>
      <c r="AY169" s="229" t="s">
        <v>128</v>
      </c>
    </row>
    <row r="170" spans="2:51" s="12" customFormat="1">
      <c r="B170" s="219"/>
      <c r="C170" s="220"/>
      <c r="D170" s="205" t="s">
        <v>140</v>
      </c>
      <c r="E170" s="221" t="s">
        <v>21</v>
      </c>
      <c r="F170" s="222" t="s">
        <v>507</v>
      </c>
      <c r="G170" s="220"/>
      <c r="H170" s="223">
        <v>7.12</v>
      </c>
      <c r="I170" s="224"/>
      <c r="J170" s="220"/>
      <c r="K170" s="220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140</v>
      </c>
      <c r="AU170" s="229" t="s">
        <v>80</v>
      </c>
      <c r="AV170" s="12" t="s">
        <v>80</v>
      </c>
      <c r="AW170" s="12" t="s">
        <v>34</v>
      </c>
      <c r="AX170" s="12" t="s">
        <v>70</v>
      </c>
      <c r="AY170" s="229" t="s">
        <v>128</v>
      </c>
    </row>
    <row r="171" spans="2:51" s="12" customFormat="1">
      <c r="B171" s="219"/>
      <c r="C171" s="220"/>
      <c r="D171" s="205" t="s">
        <v>140</v>
      </c>
      <c r="E171" s="221" t="s">
        <v>21</v>
      </c>
      <c r="F171" s="222" t="s">
        <v>21</v>
      </c>
      <c r="G171" s="220"/>
      <c r="H171" s="223">
        <v>0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140</v>
      </c>
      <c r="AU171" s="229" t="s">
        <v>80</v>
      </c>
      <c r="AV171" s="12" t="s">
        <v>80</v>
      </c>
      <c r="AW171" s="12" t="s">
        <v>34</v>
      </c>
      <c r="AX171" s="12" t="s">
        <v>70</v>
      </c>
      <c r="AY171" s="229" t="s">
        <v>128</v>
      </c>
    </row>
    <row r="172" spans="2:51" s="11" customFormat="1">
      <c r="B172" s="208"/>
      <c r="C172" s="209"/>
      <c r="D172" s="205" t="s">
        <v>140</v>
      </c>
      <c r="E172" s="210" t="s">
        <v>21</v>
      </c>
      <c r="F172" s="211" t="s">
        <v>479</v>
      </c>
      <c r="G172" s="209"/>
      <c r="H172" s="212" t="s">
        <v>21</v>
      </c>
      <c r="I172" s="213"/>
      <c r="J172" s="209"/>
      <c r="K172" s="209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140</v>
      </c>
      <c r="AU172" s="218" t="s">
        <v>80</v>
      </c>
      <c r="AV172" s="11" t="s">
        <v>78</v>
      </c>
      <c r="AW172" s="11" t="s">
        <v>34</v>
      </c>
      <c r="AX172" s="11" t="s">
        <v>70</v>
      </c>
      <c r="AY172" s="218" t="s">
        <v>128</v>
      </c>
    </row>
    <row r="173" spans="2:51" s="12" customFormat="1">
      <c r="B173" s="219"/>
      <c r="C173" s="220"/>
      <c r="D173" s="205" t="s">
        <v>140</v>
      </c>
      <c r="E173" s="221" t="s">
        <v>21</v>
      </c>
      <c r="F173" s="222" t="s">
        <v>508</v>
      </c>
      <c r="G173" s="220"/>
      <c r="H173" s="223">
        <v>0.33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140</v>
      </c>
      <c r="AU173" s="229" t="s">
        <v>80</v>
      </c>
      <c r="AV173" s="12" t="s">
        <v>80</v>
      </c>
      <c r="AW173" s="12" t="s">
        <v>34</v>
      </c>
      <c r="AX173" s="12" t="s">
        <v>70</v>
      </c>
      <c r="AY173" s="229" t="s">
        <v>128</v>
      </c>
    </row>
    <row r="174" spans="2:51" s="12" customFormat="1">
      <c r="B174" s="219"/>
      <c r="C174" s="220"/>
      <c r="D174" s="205" t="s">
        <v>140</v>
      </c>
      <c r="E174" s="221" t="s">
        <v>21</v>
      </c>
      <c r="F174" s="222" t="s">
        <v>509</v>
      </c>
      <c r="G174" s="220"/>
      <c r="H174" s="223">
        <v>1.9279999999999999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140</v>
      </c>
      <c r="AU174" s="229" t="s">
        <v>80</v>
      </c>
      <c r="AV174" s="12" t="s">
        <v>80</v>
      </c>
      <c r="AW174" s="12" t="s">
        <v>34</v>
      </c>
      <c r="AX174" s="12" t="s">
        <v>70</v>
      </c>
      <c r="AY174" s="229" t="s">
        <v>128</v>
      </c>
    </row>
    <row r="175" spans="2:51" s="12" customFormat="1">
      <c r="B175" s="219"/>
      <c r="C175" s="220"/>
      <c r="D175" s="205" t="s">
        <v>140</v>
      </c>
      <c r="E175" s="221" t="s">
        <v>21</v>
      </c>
      <c r="F175" s="222" t="s">
        <v>510</v>
      </c>
      <c r="G175" s="220"/>
      <c r="H175" s="223">
        <v>1.054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140</v>
      </c>
      <c r="AU175" s="229" t="s">
        <v>80</v>
      </c>
      <c r="AV175" s="12" t="s">
        <v>80</v>
      </c>
      <c r="AW175" s="12" t="s">
        <v>34</v>
      </c>
      <c r="AX175" s="12" t="s">
        <v>70</v>
      </c>
      <c r="AY175" s="229" t="s">
        <v>128</v>
      </c>
    </row>
    <row r="176" spans="2:51" s="13" customFormat="1">
      <c r="B176" s="230"/>
      <c r="C176" s="231"/>
      <c r="D176" s="205" t="s">
        <v>140</v>
      </c>
      <c r="E176" s="232" t="s">
        <v>21</v>
      </c>
      <c r="F176" s="233" t="s">
        <v>159</v>
      </c>
      <c r="G176" s="231"/>
      <c r="H176" s="234">
        <v>34.628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AT176" s="240" t="s">
        <v>140</v>
      </c>
      <c r="AU176" s="240" t="s">
        <v>80</v>
      </c>
      <c r="AV176" s="13" t="s">
        <v>160</v>
      </c>
      <c r="AW176" s="13" t="s">
        <v>34</v>
      </c>
      <c r="AX176" s="13" t="s">
        <v>70</v>
      </c>
      <c r="AY176" s="240" t="s">
        <v>128</v>
      </c>
    </row>
    <row r="177" spans="2:65" s="14" customFormat="1">
      <c r="B177" s="241"/>
      <c r="C177" s="242"/>
      <c r="D177" s="243" t="s">
        <v>140</v>
      </c>
      <c r="E177" s="244" t="s">
        <v>21</v>
      </c>
      <c r="F177" s="245" t="s">
        <v>168</v>
      </c>
      <c r="G177" s="242"/>
      <c r="H177" s="246">
        <v>508.04199999999997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140</v>
      </c>
      <c r="AU177" s="252" t="s">
        <v>80</v>
      </c>
      <c r="AV177" s="14" t="s">
        <v>136</v>
      </c>
      <c r="AW177" s="14" t="s">
        <v>34</v>
      </c>
      <c r="AX177" s="14" t="s">
        <v>78</v>
      </c>
      <c r="AY177" s="252" t="s">
        <v>128</v>
      </c>
    </row>
    <row r="178" spans="2:65" s="1" customFormat="1" ht="22.5" customHeight="1">
      <c r="B178" s="41"/>
      <c r="C178" s="193" t="s">
        <v>80</v>
      </c>
      <c r="D178" s="193" t="s">
        <v>131</v>
      </c>
      <c r="E178" s="194" t="s">
        <v>169</v>
      </c>
      <c r="F178" s="195" t="s">
        <v>170</v>
      </c>
      <c r="G178" s="196" t="s">
        <v>134</v>
      </c>
      <c r="H178" s="197">
        <v>61.741</v>
      </c>
      <c r="I178" s="198"/>
      <c r="J178" s="199">
        <f>ROUND(I178*H178,2)</f>
        <v>0</v>
      </c>
      <c r="K178" s="195" t="s">
        <v>21</v>
      </c>
      <c r="L178" s="61"/>
      <c r="M178" s="200" t="s">
        <v>21</v>
      </c>
      <c r="N178" s="201" t="s">
        <v>41</v>
      </c>
      <c r="O178" s="42"/>
      <c r="P178" s="202">
        <f>O178*H178</f>
        <v>0</v>
      </c>
      <c r="Q178" s="202">
        <v>1.2648E-4</v>
      </c>
      <c r="R178" s="202">
        <f>Q178*H178</f>
        <v>7.8090016799999993E-3</v>
      </c>
      <c r="S178" s="202">
        <v>0</v>
      </c>
      <c r="T178" s="203">
        <f>S178*H178</f>
        <v>0</v>
      </c>
      <c r="AR178" s="24" t="s">
        <v>136</v>
      </c>
      <c r="AT178" s="24" t="s">
        <v>131</v>
      </c>
      <c r="AU178" s="24" t="s">
        <v>80</v>
      </c>
      <c r="AY178" s="24" t="s">
        <v>128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24" t="s">
        <v>78</v>
      </c>
      <c r="BK178" s="204">
        <f>ROUND(I178*H178,2)</f>
        <v>0</v>
      </c>
      <c r="BL178" s="24" t="s">
        <v>136</v>
      </c>
      <c r="BM178" s="24" t="s">
        <v>511</v>
      </c>
    </row>
    <row r="179" spans="2:65" s="1" customFormat="1">
      <c r="B179" s="41"/>
      <c r="C179" s="63"/>
      <c r="D179" s="205" t="s">
        <v>138</v>
      </c>
      <c r="E179" s="63"/>
      <c r="F179" s="206" t="s">
        <v>170</v>
      </c>
      <c r="G179" s="63"/>
      <c r="H179" s="63"/>
      <c r="I179" s="163"/>
      <c r="J179" s="63"/>
      <c r="K179" s="63"/>
      <c r="L179" s="61"/>
      <c r="M179" s="207"/>
      <c r="N179" s="42"/>
      <c r="O179" s="42"/>
      <c r="P179" s="42"/>
      <c r="Q179" s="42"/>
      <c r="R179" s="42"/>
      <c r="S179" s="42"/>
      <c r="T179" s="78"/>
      <c r="AT179" s="24" t="s">
        <v>138</v>
      </c>
      <c r="AU179" s="24" t="s">
        <v>80</v>
      </c>
    </row>
    <row r="180" spans="2:65" s="11" customFormat="1">
      <c r="B180" s="208"/>
      <c r="C180" s="209"/>
      <c r="D180" s="205" t="s">
        <v>140</v>
      </c>
      <c r="E180" s="210" t="s">
        <v>21</v>
      </c>
      <c r="F180" s="211" t="s">
        <v>466</v>
      </c>
      <c r="G180" s="209"/>
      <c r="H180" s="212" t="s">
        <v>21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140</v>
      </c>
      <c r="AU180" s="218" t="s">
        <v>80</v>
      </c>
      <c r="AV180" s="11" t="s">
        <v>78</v>
      </c>
      <c r="AW180" s="11" t="s">
        <v>34</v>
      </c>
      <c r="AX180" s="11" t="s">
        <v>70</v>
      </c>
      <c r="AY180" s="218" t="s">
        <v>128</v>
      </c>
    </row>
    <row r="181" spans="2:65" s="11" customFormat="1">
      <c r="B181" s="208"/>
      <c r="C181" s="209"/>
      <c r="D181" s="205" t="s">
        <v>140</v>
      </c>
      <c r="E181" s="210" t="s">
        <v>21</v>
      </c>
      <c r="F181" s="211" t="s">
        <v>467</v>
      </c>
      <c r="G181" s="209"/>
      <c r="H181" s="212" t="s">
        <v>21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140</v>
      </c>
      <c r="AU181" s="218" t="s">
        <v>80</v>
      </c>
      <c r="AV181" s="11" t="s">
        <v>78</v>
      </c>
      <c r="AW181" s="11" t="s">
        <v>34</v>
      </c>
      <c r="AX181" s="11" t="s">
        <v>70</v>
      </c>
      <c r="AY181" s="218" t="s">
        <v>128</v>
      </c>
    </row>
    <row r="182" spans="2:65" s="12" customFormat="1">
      <c r="B182" s="219"/>
      <c r="C182" s="220"/>
      <c r="D182" s="205" t="s">
        <v>140</v>
      </c>
      <c r="E182" s="221" t="s">
        <v>21</v>
      </c>
      <c r="F182" s="222" t="s">
        <v>512</v>
      </c>
      <c r="G182" s="220"/>
      <c r="H182" s="223">
        <v>4.8449999999999998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140</v>
      </c>
      <c r="AU182" s="229" t="s">
        <v>80</v>
      </c>
      <c r="AV182" s="12" t="s">
        <v>80</v>
      </c>
      <c r="AW182" s="12" t="s">
        <v>34</v>
      </c>
      <c r="AX182" s="12" t="s">
        <v>70</v>
      </c>
      <c r="AY182" s="229" t="s">
        <v>128</v>
      </c>
    </row>
    <row r="183" spans="2:65" s="12" customFormat="1">
      <c r="B183" s="219"/>
      <c r="C183" s="220"/>
      <c r="D183" s="205" t="s">
        <v>140</v>
      </c>
      <c r="E183" s="221" t="s">
        <v>21</v>
      </c>
      <c r="F183" s="222" t="s">
        <v>513</v>
      </c>
      <c r="G183" s="220"/>
      <c r="H183" s="223">
        <v>7.8380000000000001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140</v>
      </c>
      <c r="AU183" s="229" t="s">
        <v>80</v>
      </c>
      <c r="AV183" s="12" t="s">
        <v>80</v>
      </c>
      <c r="AW183" s="12" t="s">
        <v>34</v>
      </c>
      <c r="AX183" s="12" t="s">
        <v>70</v>
      </c>
      <c r="AY183" s="229" t="s">
        <v>128</v>
      </c>
    </row>
    <row r="184" spans="2:65" s="12" customFormat="1">
      <c r="B184" s="219"/>
      <c r="C184" s="220"/>
      <c r="D184" s="205" t="s">
        <v>140</v>
      </c>
      <c r="E184" s="221" t="s">
        <v>21</v>
      </c>
      <c r="F184" s="222" t="s">
        <v>21</v>
      </c>
      <c r="G184" s="220"/>
      <c r="H184" s="223">
        <v>0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140</v>
      </c>
      <c r="AU184" s="229" t="s">
        <v>80</v>
      </c>
      <c r="AV184" s="12" t="s">
        <v>80</v>
      </c>
      <c r="AW184" s="12" t="s">
        <v>34</v>
      </c>
      <c r="AX184" s="12" t="s">
        <v>70</v>
      </c>
      <c r="AY184" s="229" t="s">
        <v>128</v>
      </c>
    </row>
    <row r="185" spans="2:65" s="11" customFormat="1">
      <c r="B185" s="208"/>
      <c r="C185" s="209"/>
      <c r="D185" s="205" t="s">
        <v>140</v>
      </c>
      <c r="E185" s="210" t="s">
        <v>21</v>
      </c>
      <c r="F185" s="211" t="s">
        <v>343</v>
      </c>
      <c r="G185" s="209"/>
      <c r="H185" s="212" t="s">
        <v>21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140</v>
      </c>
      <c r="AU185" s="218" t="s">
        <v>80</v>
      </c>
      <c r="AV185" s="11" t="s">
        <v>78</v>
      </c>
      <c r="AW185" s="11" t="s">
        <v>34</v>
      </c>
      <c r="AX185" s="11" t="s">
        <v>70</v>
      </c>
      <c r="AY185" s="218" t="s">
        <v>128</v>
      </c>
    </row>
    <row r="186" spans="2:65" s="11" customFormat="1">
      <c r="B186" s="208"/>
      <c r="C186" s="209"/>
      <c r="D186" s="205" t="s">
        <v>140</v>
      </c>
      <c r="E186" s="210" t="s">
        <v>21</v>
      </c>
      <c r="F186" s="211" t="s">
        <v>469</v>
      </c>
      <c r="G186" s="209"/>
      <c r="H186" s="212" t="s">
        <v>21</v>
      </c>
      <c r="I186" s="213"/>
      <c r="J186" s="209"/>
      <c r="K186" s="209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140</v>
      </c>
      <c r="AU186" s="218" t="s">
        <v>80</v>
      </c>
      <c r="AV186" s="11" t="s">
        <v>78</v>
      </c>
      <c r="AW186" s="11" t="s">
        <v>34</v>
      </c>
      <c r="AX186" s="11" t="s">
        <v>70</v>
      </c>
      <c r="AY186" s="218" t="s">
        <v>128</v>
      </c>
    </row>
    <row r="187" spans="2:65" s="12" customFormat="1">
      <c r="B187" s="219"/>
      <c r="C187" s="220"/>
      <c r="D187" s="205" t="s">
        <v>140</v>
      </c>
      <c r="E187" s="221" t="s">
        <v>21</v>
      </c>
      <c r="F187" s="222" t="s">
        <v>514</v>
      </c>
      <c r="G187" s="220"/>
      <c r="H187" s="223">
        <v>3.2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140</v>
      </c>
      <c r="AU187" s="229" t="s">
        <v>80</v>
      </c>
      <c r="AV187" s="12" t="s">
        <v>80</v>
      </c>
      <c r="AW187" s="12" t="s">
        <v>34</v>
      </c>
      <c r="AX187" s="12" t="s">
        <v>70</v>
      </c>
      <c r="AY187" s="229" t="s">
        <v>128</v>
      </c>
    </row>
    <row r="188" spans="2:65" s="12" customFormat="1">
      <c r="B188" s="219"/>
      <c r="C188" s="220"/>
      <c r="D188" s="205" t="s">
        <v>140</v>
      </c>
      <c r="E188" s="221" t="s">
        <v>21</v>
      </c>
      <c r="F188" s="222" t="s">
        <v>21</v>
      </c>
      <c r="G188" s="220"/>
      <c r="H188" s="223">
        <v>0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140</v>
      </c>
      <c r="AU188" s="229" t="s">
        <v>80</v>
      </c>
      <c r="AV188" s="12" t="s">
        <v>80</v>
      </c>
      <c r="AW188" s="12" t="s">
        <v>34</v>
      </c>
      <c r="AX188" s="12" t="s">
        <v>70</v>
      </c>
      <c r="AY188" s="229" t="s">
        <v>128</v>
      </c>
    </row>
    <row r="189" spans="2:65" s="11" customFormat="1">
      <c r="B189" s="208"/>
      <c r="C189" s="209"/>
      <c r="D189" s="205" t="s">
        <v>140</v>
      </c>
      <c r="E189" s="210" t="s">
        <v>21</v>
      </c>
      <c r="F189" s="211" t="s">
        <v>476</v>
      </c>
      <c r="G189" s="209"/>
      <c r="H189" s="212" t="s">
        <v>21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140</v>
      </c>
      <c r="AU189" s="218" t="s">
        <v>80</v>
      </c>
      <c r="AV189" s="11" t="s">
        <v>78</v>
      </c>
      <c r="AW189" s="11" t="s">
        <v>34</v>
      </c>
      <c r="AX189" s="11" t="s">
        <v>70</v>
      </c>
      <c r="AY189" s="218" t="s">
        <v>128</v>
      </c>
    </row>
    <row r="190" spans="2:65" s="11" customFormat="1">
      <c r="B190" s="208"/>
      <c r="C190" s="209"/>
      <c r="D190" s="205" t="s">
        <v>140</v>
      </c>
      <c r="E190" s="210" t="s">
        <v>21</v>
      </c>
      <c r="F190" s="211" t="s">
        <v>469</v>
      </c>
      <c r="G190" s="209"/>
      <c r="H190" s="212" t="s">
        <v>21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140</v>
      </c>
      <c r="AU190" s="218" t="s">
        <v>80</v>
      </c>
      <c r="AV190" s="11" t="s">
        <v>78</v>
      </c>
      <c r="AW190" s="11" t="s">
        <v>34</v>
      </c>
      <c r="AX190" s="11" t="s">
        <v>70</v>
      </c>
      <c r="AY190" s="218" t="s">
        <v>128</v>
      </c>
    </row>
    <row r="191" spans="2:65" s="12" customFormat="1">
      <c r="B191" s="219"/>
      <c r="C191" s="220"/>
      <c r="D191" s="205" t="s">
        <v>140</v>
      </c>
      <c r="E191" s="221" t="s">
        <v>21</v>
      </c>
      <c r="F191" s="222" t="s">
        <v>515</v>
      </c>
      <c r="G191" s="220"/>
      <c r="H191" s="223">
        <v>2.169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140</v>
      </c>
      <c r="AU191" s="229" t="s">
        <v>80</v>
      </c>
      <c r="AV191" s="12" t="s">
        <v>80</v>
      </c>
      <c r="AW191" s="12" t="s">
        <v>34</v>
      </c>
      <c r="AX191" s="12" t="s">
        <v>70</v>
      </c>
      <c r="AY191" s="229" t="s">
        <v>128</v>
      </c>
    </row>
    <row r="192" spans="2:65" s="12" customFormat="1">
      <c r="B192" s="219"/>
      <c r="C192" s="220"/>
      <c r="D192" s="205" t="s">
        <v>140</v>
      </c>
      <c r="E192" s="221" t="s">
        <v>21</v>
      </c>
      <c r="F192" s="222" t="s">
        <v>516</v>
      </c>
      <c r="G192" s="220"/>
      <c r="H192" s="223">
        <v>6.27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140</v>
      </c>
      <c r="AU192" s="229" t="s">
        <v>80</v>
      </c>
      <c r="AV192" s="12" t="s">
        <v>80</v>
      </c>
      <c r="AW192" s="12" t="s">
        <v>34</v>
      </c>
      <c r="AX192" s="12" t="s">
        <v>70</v>
      </c>
      <c r="AY192" s="229" t="s">
        <v>128</v>
      </c>
    </row>
    <row r="193" spans="2:65" s="12" customFormat="1">
      <c r="B193" s="219"/>
      <c r="C193" s="220"/>
      <c r="D193" s="205" t="s">
        <v>140</v>
      </c>
      <c r="E193" s="221" t="s">
        <v>21</v>
      </c>
      <c r="F193" s="222" t="s">
        <v>517</v>
      </c>
      <c r="G193" s="220"/>
      <c r="H193" s="223">
        <v>1.8149999999999999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140</v>
      </c>
      <c r="AU193" s="229" t="s">
        <v>80</v>
      </c>
      <c r="AV193" s="12" t="s">
        <v>80</v>
      </c>
      <c r="AW193" s="12" t="s">
        <v>34</v>
      </c>
      <c r="AX193" s="12" t="s">
        <v>70</v>
      </c>
      <c r="AY193" s="229" t="s">
        <v>128</v>
      </c>
    </row>
    <row r="194" spans="2:65" s="12" customFormat="1">
      <c r="B194" s="219"/>
      <c r="C194" s="220"/>
      <c r="D194" s="205" t="s">
        <v>140</v>
      </c>
      <c r="E194" s="221" t="s">
        <v>21</v>
      </c>
      <c r="F194" s="222" t="s">
        <v>518</v>
      </c>
      <c r="G194" s="220"/>
      <c r="H194" s="223">
        <v>3.24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140</v>
      </c>
      <c r="AU194" s="229" t="s">
        <v>80</v>
      </c>
      <c r="AV194" s="12" t="s">
        <v>80</v>
      </c>
      <c r="AW194" s="12" t="s">
        <v>34</v>
      </c>
      <c r="AX194" s="12" t="s">
        <v>70</v>
      </c>
      <c r="AY194" s="229" t="s">
        <v>128</v>
      </c>
    </row>
    <row r="195" spans="2:65" s="12" customFormat="1">
      <c r="B195" s="219"/>
      <c r="C195" s="220"/>
      <c r="D195" s="205" t="s">
        <v>140</v>
      </c>
      <c r="E195" s="221" t="s">
        <v>21</v>
      </c>
      <c r="F195" s="222" t="s">
        <v>519</v>
      </c>
      <c r="G195" s="220"/>
      <c r="H195" s="223">
        <v>2.4300000000000002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140</v>
      </c>
      <c r="AU195" s="229" t="s">
        <v>80</v>
      </c>
      <c r="AV195" s="12" t="s">
        <v>80</v>
      </c>
      <c r="AW195" s="12" t="s">
        <v>34</v>
      </c>
      <c r="AX195" s="12" t="s">
        <v>70</v>
      </c>
      <c r="AY195" s="229" t="s">
        <v>128</v>
      </c>
    </row>
    <row r="196" spans="2:65" s="11" customFormat="1">
      <c r="B196" s="208"/>
      <c r="C196" s="209"/>
      <c r="D196" s="205" t="s">
        <v>140</v>
      </c>
      <c r="E196" s="210" t="s">
        <v>21</v>
      </c>
      <c r="F196" s="211" t="s">
        <v>467</v>
      </c>
      <c r="G196" s="209"/>
      <c r="H196" s="212" t="s">
        <v>21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140</v>
      </c>
      <c r="AU196" s="218" t="s">
        <v>80</v>
      </c>
      <c r="AV196" s="11" t="s">
        <v>78</v>
      </c>
      <c r="AW196" s="11" t="s">
        <v>34</v>
      </c>
      <c r="AX196" s="11" t="s">
        <v>70</v>
      </c>
      <c r="AY196" s="218" t="s">
        <v>128</v>
      </c>
    </row>
    <row r="197" spans="2:65" s="12" customFormat="1">
      <c r="B197" s="219"/>
      <c r="C197" s="220"/>
      <c r="D197" s="205" t="s">
        <v>140</v>
      </c>
      <c r="E197" s="221" t="s">
        <v>21</v>
      </c>
      <c r="F197" s="222" t="s">
        <v>520</v>
      </c>
      <c r="G197" s="220"/>
      <c r="H197" s="223">
        <v>7.0919999999999996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140</v>
      </c>
      <c r="AU197" s="229" t="s">
        <v>80</v>
      </c>
      <c r="AV197" s="12" t="s">
        <v>80</v>
      </c>
      <c r="AW197" s="12" t="s">
        <v>34</v>
      </c>
      <c r="AX197" s="12" t="s">
        <v>70</v>
      </c>
      <c r="AY197" s="229" t="s">
        <v>128</v>
      </c>
    </row>
    <row r="198" spans="2:65" s="12" customFormat="1">
      <c r="B198" s="219"/>
      <c r="C198" s="220"/>
      <c r="D198" s="205" t="s">
        <v>140</v>
      </c>
      <c r="E198" s="221" t="s">
        <v>21</v>
      </c>
      <c r="F198" s="222" t="s">
        <v>521</v>
      </c>
      <c r="G198" s="220"/>
      <c r="H198" s="223">
        <v>3.51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140</v>
      </c>
      <c r="AU198" s="229" t="s">
        <v>80</v>
      </c>
      <c r="AV198" s="12" t="s">
        <v>80</v>
      </c>
      <c r="AW198" s="12" t="s">
        <v>34</v>
      </c>
      <c r="AX198" s="12" t="s">
        <v>70</v>
      </c>
      <c r="AY198" s="229" t="s">
        <v>128</v>
      </c>
    </row>
    <row r="199" spans="2:65" s="12" customFormat="1">
      <c r="B199" s="219"/>
      <c r="C199" s="220"/>
      <c r="D199" s="205" t="s">
        <v>140</v>
      </c>
      <c r="E199" s="221" t="s">
        <v>21</v>
      </c>
      <c r="F199" s="222" t="s">
        <v>522</v>
      </c>
      <c r="G199" s="220"/>
      <c r="H199" s="223">
        <v>13.3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140</v>
      </c>
      <c r="AU199" s="229" t="s">
        <v>80</v>
      </c>
      <c r="AV199" s="12" t="s">
        <v>80</v>
      </c>
      <c r="AW199" s="12" t="s">
        <v>34</v>
      </c>
      <c r="AX199" s="12" t="s">
        <v>70</v>
      </c>
      <c r="AY199" s="229" t="s">
        <v>128</v>
      </c>
    </row>
    <row r="200" spans="2:65" s="12" customFormat="1">
      <c r="B200" s="219"/>
      <c r="C200" s="220"/>
      <c r="D200" s="205" t="s">
        <v>140</v>
      </c>
      <c r="E200" s="221" t="s">
        <v>21</v>
      </c>
      <c r="F200" s="222" t="s">
        <v>21</v>
      </c>
      <c r="G200" s="220"/>
      <c r="H200" s="223">
        <v>0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140</v>
      </c>
      <c r="AU200" s="229" t="s">
        <v>80</v>
      </c>
      <c r="AV200" s="12" t="s">
        <v>80</v>
      </c>
      <c r="AW200" s="12" t="s">
        <v>34</v>
      </c>
      <c r="AX200" s="12" t="s">
        <v>70</v>
      </c>
      <c r="AY200" s="229" t="s">
        <v>128</v>
      </c>
    </row>
    <row r="201" spans="2:65" s="11" customFormat="1">
      <c r="B201" s="208"/>
      <c r="C201" s="209"/>
      <c r="D201" s="205" t="s">
        <v>140</v>
      </c>
      <c r="E201" s="210" t="s">
        <v>21</v>
      </c>
      <c r="F201" s="211" t="s">
        <v>479</v>
      </c>
      <c r="G201" s="209"/>
      <c r="H201" s="212" t="s">
        <v>21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140</v>
      </c>
      <c r="AU201" s="218" t="s">
        <v>80</v>
      </c>
      <c r="AV201" s="11" t="s">
        <v>78</v>
      </c>
      <c r="AW201" s="11" t="s">
        <v>34</v>
      </c>
      <c r="AX201" s="11" t="s">
        <v>70</v>
      </c>
      <c r="AY201" s="218" t="s">
        <v>128</v>
      </c>
    </row>
    <row r="202" spans="2:65" s="12" customFormat="1">
      <c r="B202" s="219"/>
      <c r="C202" s="220"/>
      <c r="D202" s="205" t="s">
        <v>140</v>
      </c>
      <c r="E202" s="221" t="s">
        <v>21</v>
      </c>
      <c r="F202" s="222" t="s">
        <v>523</v>
      </c>
      <c r="G202" s="220"/>
      <c r="H202" s="223">
        <v>0.30299999999999999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140</v>
      </c>
      <c r="AU202" s="229" t="s">
        <v>80</v>
      </c>
      <c r="AV202" s="12" t="s">
        <v>80</v>
      </c>
      <c r="AW202" s="12" t="s">
        <v>34</v>
      </c>
      <c r="AX202" s="12" t="s">
        <v>70</v>
      </c>
      <c r="AY202" s="229" t="s">
        <v>128</v>
      </c>
    </row>
    <row r="203" spans="2:65" s="12" customFormat="1">
      <c r="B203" s="219"/>
      <c r="C203" s="220"/>
      <c r="D203" s="205" t="s">
        <v>140</v>
      </c>
      <c r="E203" s="221" t="s">
        <v>21</v>
      </c>
      <c r="F203" s="222" t="s">
        <v>524</v>
      </c>
      <c r="G203" s="220"/>
      <c r="H203" s="223">
        <v>3.2160000000000002</v>
      </c>
      <c r="I203" s="224"/>
      <c r="J203" s="220"/>
      <c r="K203" s="220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140</v>
      </c>
      <c r="AU203" s="229" t="s">
        <v>80</v>
      </c>
      <c r="AV203" s="12" t="s">
        <v>80</v>
      </c>
      <c r="AW203" s="12" t="s">
        <v>34</v>
      </c>
      <c r="AX203" s="12" t="s">
        <v>70</v>
      </c>
      <c r="AY203" s="229" t="s">
        <v>128</v>
      </c>
    </row>
    <row r="204" spans="2:65" s="12" customFormat="1">
      <c r="B204" s="219"/>
      <c r="C204" s="220"/>
      <c r="D204" s="205" t="s">
        <v>140</v>
      </c>
      <c r="E204" s="221" t="s">
        <v>21</v>
      </c>
      <c r="F204" s="222" t="s">
        <v>525</v>
      </c>
      <c r="G204" s="220"/>
      <c r="H204" s="223">
        <v>2.5129999999999999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140</v>
      </c>
      <c r="AU204" s="229" t="s">
        <v>80</v>
      </c>
      <c r="AV204" s="12" t="s">
        <v>80</v>
      </c>
      <c r="AW204" s="12" t="s">
        <v>34</v>
      </c>
      <c r="AX204" s="12" t="s">
        <v>70</v>
      </c>
      <c r="AY204" s="229" t="s">
        <v>128</v>
      </c>
    </row>
    <row r="205" spans="2:65" s="14" customFormat="1">
      <c r="B205" s="241"/>
      <c r="C205" s="242"/>
      <c r="D205" s="205" t="s">
        <v>140</v>
      </c>
      <c r="E205" s="253" t="s">
        <v>21</v>
      </c>
      <c r="F205" s="254" t="s">
        <v>168</v>
      </c>
      <c r="G205" s="242"/>
      <c r="H205" s="255">
        <v>61.741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140</v>
      </c>
      <c r="AU205" s="252" t="s">
        <v>80</v>
      </c>
      <c r="AV205" s="14" t="s">
        <v>136</v>
      </c>
      <c r="AW205" s="14" t="s">
        <v>34</v>
      </c>
      <c r="AX205" s="14" t="s">
        <v>78</v>
      </c>
      <c r="AY205" s="252" t="s">
        <v>128</v>
      </c>
    </row>
    <row r="206" spans="2:65" s="10" customFormat="1" ht="29.85" customHeight="1">
      <c r="B206" s="176"/>
      <c r="C206" s="177"/>
      <c r="D206" s="190" t="s">
        <v>69</v>
      </c>
      <c r="E206" s="191" t="s">
        <v>175</v>
      </c>
      <c r="F206" s="191" t="s">
        <v>176</v>
      </c>
      <c r="G206" s="177"/>
      <c r="H206" s="177"/>
      <c r="I206" s="180"/>
      <c r="J206" s="192">
        <f>BK206</f>
        <v>0</v>
      </c>
      <c r="K206" s="177"/>
      <c r="L206" s="182"/>
      <c r="M206" s="183"/>
      <c r="N206" s="184"/>
      <c r="O206" s="184"/>
      <c r="P206" s="185">
        <f>SUM(P207:P325)</f>
        <v>0</v>
      </c>
      <c r="Q206" s="184"/>
      <c r="R206" s="185">
        <f>SUM(R207:R325)</f>
        <v>2.9283799999999995E-3</v>
      </c>
      <c r="S206" s="184"/>
      <c r="T206" s="186">
        <f>SUM(T207:T325)</f>
        <v>3.5562939999999998</v>
      </c>
      <c r="AR206" s="187" t="s">
        <v>78</v>
      </c>
      <c r="AT206" s="188" t="s">
        <v>69</v>
      </c>
      <c r="AU206" s="188" t="s">
        <v>78</v>
      </c>
      <c r="AY206" s="187" t="s">
        <v>128</v>
      </c>
      <c r="BK206" s="189">
        <f>SUM(BK207:BK325)</f>
        <v>0</v>
      </c>
    </row>
    <row r="207" spans="2:65" s="1" customFormat="1" ht="22.5" customHeight="1">
      <c r="B207" s="41"/>
      <c r="C207" s="193" t="s">
        <v>160</v>
      </c>
      <c r="D207" s="193" t="s">
        <v>131</v>
      </c>
      <c r="E207" s="194" t="s">
        <v>177</v>
      </c>
      <c r="F207" s="195" t="s">
        <v>178</v>
      </c>
      <c r="G207" s="196" t="s">
        <v>134</v>
      </c>
      <c r="H207" s="197">
        <v>684.06600000000003</v>
      </c>
      <c r="I207" s="198"/>
      <c r="J207" s="199">
        <f>ROUND(I207*H207,2)</f>
        <v>0</v>
      </c>
      <c r="K207" s="195" t="s">
        <v>21</v>
      </c>
      <c r="L207" s="61"/>
      <c r="M207" s="200" t="s">
        <v>21</v>
      </c>
      <c r="N207" s="201" t="s">
        <v>41</v>
      </c>
      <c r="O207" s="42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AR207" s="24" t="s">
        <v>136</v>
      </c>
      <c r="AT207" s="24" t="s">
        <v>131</v>
      </c>
      <c r="AU207" s="24" t="s">
        <v>80</v>
      </c>
      <c r="AY207" s="24" t="s">
        <v>128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78</v>
      </c>
      <c r="BK207" s="204">
        <f>ROUND(I207*H207,2)</f>
        <v>0</v>
      </c>
      <c r="BL207" s="24" t="s">
        <v>136</v>
      </c>
      <c r="BM207" s="24" t="s">
        <v>526</v>
      </c>
    </row>
    <row r="208" spans="2:65" s="1" customFormat="1">
      <c r="B208" s="41"/>
      <c r="C208" s="63"/>
      <c r="D208" s="205" t="s">
        <v>138</v>
      </c>
      <c r="E208" s="63"/>
      <c r="F208" s="206" t="s">
        <v>178</v>
      </c>
      <c r="G208" s="63"/>
      <c r="H208" s="63"/>
      <c r="I208" s="163"/>
      <c r="J208" s="63"/>
      <c r="K208" s="63"/>
      <c r="L208" s="61"/>
      <c r="M208" s="207"/>
      <c r="N208" s="42"/>
      <c r="O208" s="42"/>
      <c r="P208" s="42"/>
      <c r="Q208" s="42"/>
      <c r="R208" s="42"/>
      <c r="S208" s="42"/>
      <c r="T208" s="78"/>
      <c r="AT208" s="24" t="s">
        <v>138</v>
      </c>
      <c r="AU208" s="24" t="s">
        <v>80</v>
      </c>
    </row>
    <row r="209" spans="2:65" s="1" customFormat="1" ht="27">
      <c r="B209" s="41"/>
      <c r="C209" s="63"/>
      <c r="D209" s="205" t="s">
        <v>180</v>
      </c>
      <c r="E209" s="63"/>
      <c r="F209" s="256" t="s">
        <v>181</v>
      </c>
      <c r="G209" s="63"/>
      <c r="H209" s="63"/>
      <c r="I209" s="163"/>
      <c r="J209" s="63"/>
      <c r="K209" s="63"/>
      <c r="L209" s="61"/>
      <c r="M209" s="207"/>
      <c r="N209" s="42"/>
      <c r="O209" s="42"/>
      <c r="P209" s="42"/>
      <c r="Q209" s="42"/>
      <c r="R209" s="42"/>
      <c r="S209" s="42"/>
      <c r="T209" s="78"/>
      <c r="AT209" s="24" t="s">
        <v>180</v>
      </c>
      <c r="AU209" s="24" t="s">
        <v>80</v>
      </c>
    </row>
    <row r="210" spans="2:65" s="11" customFormat="1">
      <c r="B210" s="208"/>
      <c r="C210" s="209"/>
      <c r="D210" s="205" t="s">
        <v>140</v>
      </c>
      <c r="E210" s="210" t="s">
        <v>21</v>
      </c>
      <c r="F210" s="211" t="s">
        <v>466</v>
      </c>
      <c r="G210" s="209"/>
      <c r="H210" s="212" t="s">
        <v>21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140</v>
      </c>
      <c r="AU210" s="218" t="s">
        <v>80</v>
      </c>
      <c r="AV210" s="11" t="s">
        <v>78</v>
      </c>
      <c r="AW210" s="11" t="s">
        <v>34</v>
      </c>
      <c r="AX210" s="11" t="s">
        <v>70</v>
      </c>
      <c r="AY210" s="218" t="s">
        <v>128</v>
      </c>
    </row>
    <row r="211" spans="2:65" s="12" customFormat="1">
      <c r="B211" s="219"/>
      <c r="C211" s="220"/>
      <c r="D211" s="205" t="s">
        <v>140</v>
      </c>
      <c r="E211" s="221" t="s">
        <v>21</v>
      </c>
      <c r="F211" s="222" t="s">
        <v>527</v>
      </c>
      <c r="G211" s="220"/>
      <c r="H211" s="223">
        <v>118.14</v>
      </c>
      <c r="I211" s="224"/>
      <c r="J211" s="220"/>
      <c r="K211" s="220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140</v>
      </c>
      <c r="AU211" s="229" t="s">
        <v>80</v>
      </c>
      <c r="AV211" s="12" t="s">
        <v>80</v>
      </c>
      <c r="AW211" s="12" t="s">
        <v>34</v>
      </c>
      <c r="AX211" s="12" t="s">
        <v>70</v>
      </c>
      <c r="AY211" s="229" t="s">
        <v>128</v>
      </c>
    </row>
    <row r="212" spans="2:65" s="12" customFormat="1">
      <c r="B212" s="219"/>
      <c r="C212" s="220"/>
      <c r="D212" s="205" t="s">
        <v>140</v>
      </c>
      <c r="E212" s="221" t="s">
        <v>21</v>
      </c>
      <c r="F212" s="222" t="s">
        <v>528</v>
      </c>
      <c r="G212" s="220"/>
      <c r="H212" s="223">
        <v>58.4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140</v>
      </c>
      <c r="AU212" s="229" t="s">
        <v>80</v>
      </c>
      <c r="AV212" s="12" t="s">
        <v>80</v>
      </c>
      <c r="AW212" s="12" t="s">
        <v>34</v>
      </c>
      <c r="AX212" s="12" t="s">
        <v>70</v>
      </c>
      <c r="AY212" s="229" t="s">
        <v>128</v>
      </c>
    </row>
    <row r="213" spans="2:65" s="12" customFormat="1">
      <c r="B213" s="219"/>
      <c r="C213" s="220"/>
      <c r="D213" s="205" t="s">
        <v>140</v>
      </c>
      <c r="E213" s="221" t="s">
        <v>21</v>
      </c>
      <c r="F213" s="222" t="s">
        <v>529</v>
      </c>
      <c r="G213" s="220"/>
      <c r="H213" s="223">
        <v>97.953999999999994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140</v>
      </c>
      <c r="AU213" s="229" t="s">
        <v>80</v>
      </c>
      <c r="AV213" s="12" t="s">
        <v>80</v>
      </c>
      <c r="AW213" s="12" t="s">
        <v>34</v>
      </c>
      <c r="AX213" s="12" t="s">
        <v>70</v>
      </c>
      <c r="AY213" s="229" t="s">
        <v>128</v>
      </c>
    </row>
    <row r="214" spans="2:65" s="11" customFormat="1">
      <c r="B214" s="208"/>
      <c r="C214" s="209"/>
      <c r="D214" s="205" t="s">
        <v>140</v>
      </c>
      <c r="E214" s="210" t="s">
        <v>21</v>
      </c>
      <c r="F214" s="211" t="s">
        <v>343</v>
      </c>
      <c r="G214" s="209"/>
      <c r="H214" s="212" t="s">
        <v>21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140</v>
      </c>
      <c r="AU214" s="218" t="s">
        <v>80</v>
      </c>
      <c r="AV214" s="11" t="s">
        <v>78</v>
      </c>
      <c r="AW214" s="11" t="s">
        <v>34</v>
      </c>
      <c r="AX214" s="11" t="s">
        <v>70</v>
      </c>
      <c r="AY214" s="218" t="s">
        <v>128</v>
      </c>
    </row>
    <row r="215" spans="2:65" s="12" customFormat="1">
      <c r="B215" s="219"/>
      <c r="C215" s="220"/>
      <c r="D215" s="205" t="s">
        <v>140</v>
      </c>
      <c r="E215" s="221" t="s">
        <v>21</v>
      </c>
      <c r="F215" s="222" t="s">
        <v>530</v>
      </c>
      <c r="G215" s="220"/>
      <c r="H215" s="223">
        <v>70.349999999999994</v>
      </c>
      <c r="I215" s="224"/>
      <c r="J215" s="220"/>
      <c r="K215" s="220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140</v>
      </c>
      <c r="AU215" s="229" t="s">
        <v>80</v>
      </c>
      <c r="AV215" s="12" t="s">
        <v>80</v>
      </c>
      <c r="AW215" s="12" t="s">
        <v>34</v>
      </c>
      <c r="AX215" s="12" t="s">
        <v>70</v>
      </c>
      <c r="AY215" s="229" t="s">
        <v>128</v>
      </c>
    </row>
    <row r="216" spans="2:65" s="12" customFormat="1">
      <c r="B216" s="219"/>
      <c r="C216" s="220"/>
      <c r="D216" s="205" t="s">
        <v>140</v>
      </c>
      <c r="E216" s="221" t="s">
        <v>21</v>
      </c>
      <c r="F216" s="222" t="s">
        <v>531</v>
      </c>
      <c r="G216" s="220"/>
      <c r="H216" s="223">
        <v>53.466000000000001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140</v>
      </c>
      <c r="AU216" s="229" t="s">
        <v>80</v>
      </c>
      <c r="AV216" s="12" t="s">
        <v>80</v>
      </c>
      <c r="AW216" s="12" t="s">
        <v>34</v>
      </c>
      <c r="AX216" s="12" t="s">
        <v>70</v>
      </c>
      <c r="AY216" s="229" t="s">
        <v>128</v>
      </c>
    </row>
    <row r="217" spans="2:65" s="11" customFormat="1">
      <c r="B217" s="208"/>
      <c r="C217" s="209"/>
      <c r="D217" s="205" t="s">
        <v>140</v>
      </c>
      <c r="E217" s="210" t="s">
        <v>21</v>
      </c>
      <c r="F217" s="211" t="s">
        <v>476</v>
      </c>
      <c r="G217" s="209"/>
      <c r="H217" s="212" t="s">
        <v>21</v>
      </c>
      <c r="I217" s="213"/>
      <c r="J217" s="209"/>
      <c r="K217" s="209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140</v>
      </c>
      <c r="AU217" s="218" t="s">
        <v>80</v>
      </c>
      <c r="AV217" s="11" t="s">
        <v>78</v>
      </c>
      <c r="AW217" s="11" t="s">
        <v>34</v>
      </c>
      <c r="AX217" s="11" t="s">
        <v>70</v>
      </c>
      <c r="AY217" s="218" t="s">
        <v>128</v>
      </c>
    </row>
    <row r="218" spans="2:65" s="12" customFormat="1">
      <c r="B218" s="219"/>
      <c r="C218" s="220"/>
      <c r="D218" s="205" t="s">
        <v>140</v>
      </c>
      <c r="E218" s="221" t="s">
        <v>21</v>
      </c>
      <c r="F218" s="222" t="s">
        <v>532</v>
      </c>
      <c r="G218" s="220"/>
      <c r="H218" s="223">
        <v>148.54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140</v>
      </c>
      <c r="AU218" s="229" t="s">
        <v>80</v>
      </c>
      <c r="AV218" s="12" t="s">
        <v>80</v>
      </c>
      <c r="AW218" s="12" t="s">
        <v>34</v>
      </c>
      <c r="AX218" s="12" t="s">
        <v>70</v>
      </c>
      <c r="AY218" s="229" t="s">
        <v>128</v>
      </c>
    </row>
    <row r="219" spans="2:65" s="12" customFormat="1">
      <c r="B219" s="219"/>
      <c r="C219" s="220"/>
      <c r="D219" s="205" t="s">
        <v>140</v>
      </c>
      <c r="E219" s="221" t="s">
        <v>21</v>
      </c>
      <c r="F219" s="222" t="s">
        <v>533</v>
      </c>
      <c r="G219" s="220"/>
      <c r="H219" s="223">
        <v>137.21600000000001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140</v>
      </c>
      <c r="AU219" s="229" t="s">
        <v>80</v>
      </c>
      <c r="AV219" s="12" t="s">
        <v>80</v>
      </c>
      <c r="AW219" s="12" t="s">
        <v>34</v>
      </c>
      <c r="AX219" s="12" t="s">
        <v>70</v>
      </c>
      <c r="AY219" s="229" t="s">
        <v>128</v>
      </c>
    </row>
    <row r="220" spans="2:65" s="14" customFormat="1">
      <c r="B220" s="241"/>
      <c r="C220" s="242"/>
      <c r="D220" s="243" t="s">
        <v>140</v>
      </c>
      <c r="E220" s="244" t="s">
        <v>21</v>
      </c>
      <c r="F220" s="245" t="s">
        <v>168</v>
      </c>
      <c r="G220" s="242"/>
      <c r="H220" s="246">
        <v>684.06600000000003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140</v>
      </c>
      <c r="AU220" s="252" t="s">
        <v>80</v>
      </c>
      <c r="AV220" s="14" t="s">
        <v>136</v>
      </c>
      <c r="AW220" s="14" t="s">
        <v>34</v>
      </c>
      <c r="AX220" s="14" t="s">
        <v>78</v>
      </c>
      <c r="AY220" s="252" t="s">
        <v>128</v>
      </c>
    </row>
    <row r="221" spans="2:65" s="1" customFormat="1" ht="22.5" customHeight="1">
      <c r="B221" s="41"/>
      <c r="C221" s="193" t="s">
        <v>136</v>
      </c>
      <c r="D221" s="193" t="s">
        <v>131</v>
      </c>
      <c r="E221" s="194" t="s">
        <v>188</v>
      </c>
      <c r="F221" s="195" t="s">
        <v>189</v>
      </c>
      <c r="G221" s="196" t="s">
        <v>134</v>
      </c>
      <c r="H221" s="197">
        <v>684.06600000000003</v>
      </c>
      <c r="I221" s="198"/>
      <c r="J221" s="199">
        <f>ROUND(I221*H221,2)</f>
        <v>0</v>
      </c>
      <c r="K221" s="195" t="s">
        <v>21</v>
      </c>
      <c r="L221" s="61"/>
      <c r="M221" s="200" t="s">
        <v>21</v>
      </c>
      <c r="N221" s="201" t="s">
        <v>41</v>
      </c>
      <c r="O221" s="4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4" t="s">
        <v>136</v>
      </c>
      <c r="AT221" s="24" t="s">
        <v>131</v>
      </c>
      <c r="AU221" s="24" t="s">
        <v>80</v>
      </c>
      <c r="AY221" s="24" t="s">
        <v>128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78</v>
      </c>
      <c r="BK221" s="204">
        <f>ROUND(I221*H221,2)</f>
        <v>0</v>
      </c>
      <c r="BL221" s="24" t="s">
        <v>136</v>
      </c>
      <c r="BM221" s="24" t="s">
        <v>534</v>
      </c>
    </row>
    <row r="222" spans="2:65" s="1" customFormat="1">
      <c r="B222" s="41"/>
      <c r="C222" s="63"/>
      <c r="D222" s="205" t="s">
        <v>138</v>
      </c>
      <c r="E222" s="63"/>
      <c r="F222" s="206" t="s">
        <v>191</v>
      </c>
      <c r="G222" s="63"/>
      <c r="H222" s="63"/>
      <c r="I222" s="163"/>
      <c r="J222" s="63"/>
      <c r="K222" s="63"/>
      <c r="L222" s="61"/>
      <c r="M222" s="207"/>
      <c r="N222" s="42"/>
      <c r="O222" s="42"/>
      <c r="P222" s="42"/>
      <c r="Q222" s="42"/>
      <c r="R222" s="42"/>
      <c r="S222" s="42"/>
      <c r="T222" s="78"/>
      <c r="AT222" s="24" t="s">
        <v>138</v>
      </c>
      <c r="AU222" s="24" t="s">
        <v>80</v>
      </c>
    </row>
    <row r="223" spans="2:65" s="1" customFormat="1" ht="27">
      <c r="B223" s="41"/>
      <c r="C223" s="63"/>
      <c r="D223" s="205" t="s">
        <v>180</v>
      </c>
      <c r="E223" s="63"/>
      <c r="F223" s="256" t="s">
        <v>192</v>
      </c>
      <c r="G223" s="63"/>
      <c r="H223" s="63"/>
      <c r="I223" s="163"/>
      <c r="J223" s="63"/>
      <c r="K223" s="63"/>
      <c r="L223" s="61"/>
      <c r="M223" s="207"/>
      <c r="N223" s="42"/>
      <c r="O223" s="42"/>
      <c r="P223" s="42"/>
      <c r="Q223" s="42"/>
      <c r="R223" s="42"/>
      <c r="S223" s="42"/>
      <c r="T223" s="78"/>
      <c r="AT223" s="24" t="s">
        <v>180</v>
      </c>
      <c r="AU223" s="24" t="s">
        <v>80</v>
      </c>
    </row>
    <row r="224" spans="2:65" s="11" customFormat="1">
      <c r="B224" s="208"/>
      <c r="C224" s="209"/>
      <c r="D224" s="205" t="s">
        <v>140</v>
      </c>
      <c r="E224" s="210" t="s">
        <v>21</v>
      </c>
      <c r="F224" s="211" t="s">
        <v>466</v>
      </c>
      <c r="G224" s="209"/>
      <c r="H224" s="212" t="s">
        <v>21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140</v>
      </c>
      <c r="AU224" s="218" t="s">
        <v>80</v>
      </c>
      <c r="AV224" s="11" t="s">
        <v>78</v>
      </c>
      <c r="AW224" s="11" t="s">
        <v>34</v>
      </c>
      <c r="AX224" s="11" t="s">
        <v>70</v>
      </c>
      <c r="AY224" s="218" t="s">
        <v>128</v>
      </c>
    </row>
    <row r="225" spans="2:65" s="12" customFormat="1">
      <c r="B225" s="219"/>
      <c r="C225" s="220"/>
      <c r="D225" s="205" t="s">
        <v>140</v>
      </c>
      <c r="E225" s="221" t="s">
        <v>21</v>
      </c>
      <c r="F225" s="222" t="s">
        <v>527</v>
      </c>
      <c r="G225" s="220"/>
      <c r="H225" s="223">
        <v>118.14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140</v>
      </c>
      <c r="AU225" s="229" t="s">
        <v>80</v>
      </c>
      <c r="AV225" s="12" t="s">
        <v>80</v>
      </c>
      <c r="AW225" s="12" t="s">
        <v>34</v>
      </c>
      <c r="AX225" s="12" t="s">
        <v>70</v>
      </c>
      <c r="AY225" s="229" t="s">
        <v>128</v>
      </c>
    </row>
    <row r="226" spans="2:65" s="12" customFormat="1">
      <c r="B226" s="219"/>
      <c r="C226" s="220"/>
      <c r="D226" s="205" t="s">
        <v>140</v>
      </c>
      <c r="E226" s="221" t="s">
        <v>21</v>
      </c>
      <c r="F226" s="222" t="s">
        <v>528</v>
      </c>
      <c r="G226" s="220"/>
      <c r="H226" s="223">
        <v>58.4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140</v>
      </c>
      <c r="AU226" s="229" t="s">
        <v>80</v>
      </c>
      <c r="AV226" s="12" t="s">
        <v>80</v>
      </c>
      <c r="AW226" s="12" t="s">
        <v>34</v>
      </c>
      <c r="AX226" s="12" t="s">
        <v>70</v>
      </c>
      <c r="AY226" s="229" t="s">
        <v>128</v>
      </c>
    </row>
    <row r="227" spans="2:65" s="12" customFormat="1">
      <c r="B227" s="219"/>
      <c r="C227" s="220"/>
      <c r="D227" s="205" t="s">
        <v>140</v>
      </c>
      <c r="E227" s="221" t="s">
        <v>21</v>
      </c>
      <c r="F227" s="222" t="s">
        <v>529</v>
      </c>
      <c r="G227" s="220"/>
      <c r="H227" s="223">
        <v>97.953999999999994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140</v>
      </c>
      <c r="AU227" s="229" t="s">
        <v>80</v>
      </c>
      <c r="AV227" s="12" t="s">
        <v>80</v>
      </c>
      <c r="AW227" s="12" t="s">
        <v>34</v>
      </c>
      <c r="AX227" s="12" t="s">
        <v>70</v>
      </c>
      <c r="AY227" s="229" t="s">
        <v>128</v>
      </c>
    </row>
    <row r="228" spans="2:65" s="11" customFormat="1">
      <c r="B228" s="208"/>
      <c r="C228" s="209"/>
      <c r="D228" s="205" t="s">
        <v>140</v>
      </c>
      <c r="E228" s="210" t="s">
        <v>21</v>
      </c>
      <c r="F228" s="211" t="s">
        <v>343</v>
      </c>
      <c r="G228" s="209"/>
      <c r="H228" s="212" t="s">
        <v>21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140</v>
      </c>
      <c r="AU228" s="218" t="s">
        <v>80</v>
      </c>
      <c r="AV228" s="11" t="s">
        <v>78</v>
      </c>
      <c r="AW228" s="11" t="s">
        <v>34</v>
      </c>
      <c r="AX228" s="11" t="s">
        <v>70</v>
      </c>
      <c r="AY228" s="218" t="s">
        <v>128</v>
      </c>
    </row>
    <row r="229" spans="2:65" s="12" customFormat="1">
      <c r="B229" s="219"/>
      <c r="C229" s="220"/>
      <c r="D229" s="205" t="s">
        <v>140</v>
      </c>
      <c r="E229" s="221" t="s">
        <v>21</v>
      </c>
      <c r="F229" s="222" t="s">
        <v>530</v>
      </c>
      <c r="G229" s="220"/>
      <c r="H229" s="223">
        <v>70.349999999999994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140</v>
      </c>
      <c r="AU229" s="229" t="s">
        <v>80</v>
      </c>
      <c r="AV229" s="12" t="s">
        <v>80</v>
      </c>
      <c r="AW229" s="12" t="s">
        <v>34</v>
      </c>
      <c r="AX229" s="12" t="s">
        <v>70</v>
      </c>
      <c r="AY229" s="229" t="s">
        <v>128</v>
      </c>
    </row>
    <row r="230" spans="2:65" s="12" customFormat="1">
      <c r="B230" s="219"/>
      <c r="C230" s="220"/>
      <c r="D230" s="205" t="s">
        <v>140</v>
      </c>
      <c r="E230" s="221" t="s">
        <v>21</v>
      </c>
      <c r="F230" s="222" t="s">
        <v>531</v>
      </c>
      <c r="G230" s="220"/>
      <c r="H230" s="223">
        <v>53.466000000000001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140</v>
      </c>
      <c r="AU230" s="229" t="s">
        <v>80</v>
      </c>
      <c r="AV230" s="12" t="s">
        <v>80</v>
      </c>
      <c r="AW230" s="12" t="s">
        <v>34</v>
      </c>
      <c r="AX230" s="12" t="s">
        <v>70</v>
      </c>
      <c r="AY230" s="229" t="s">
        <v>128</v>
      </c>
    </row>
    <row r="231" spans="2:65" s="11" customFormat="1">
      <c r="B231" s="208"/>
      <c r="C231" s="209"/>
      <c r="D231" s="205" t="s">
        <v>140</v>
      </c>
      <c r="E231" s="210" t="s">
        <v>21</v>
      </c>
      <c r="F231" s="211" t="s">
        <v>476</v>
      </c>
      <c r="G231" s="209"/>
      <c r="H231" s="212" t="s">
        <v>21</v>
      </c>
      <c r="I231" s="213"/>
      <c r="J231" s="209"/>
      <c r="K231" s="209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140</v>
      </c>
      <c r="AU231" s="218" t="s">
        <v>80</v>
      </c>
      <c r="AV231" s="11" t="s">
        <v>78</v>
      </c>
      <c r="AW231" s="11" t="s">
        <v>34</v>
      </c>
      <c r="AX231" s="11" t="s">
        <v>70</v>
      </c>
      <c r="AY231" s="218" t="s">
        <v>128</v>
      </c>
    </row>
    <row r="232" spans="2:65" s="12" customFormat="1">
      <c r="B232" s="219"/>
      <c r="C232" s="220"/>
      <c r="D232" s="205" t="s">
        <v>140</v>
      </c>
      <c r="E232" s="221" t="s">
        <v>21</v>
      </c>
      <c r="F232" s="222" t="s">
        <v>532</v>
      </c>
      <c r="G232" s="220"/>
      <c r="H232" s="223">
        <v>148.54</v>
      </c>
      <c r="I232" s="224"/>
      <c r="J232" s="220"/>
      <c r="K232" s="220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140</v>
      </c>
      <c r="AU232" s="229" t="s">
        <v>80</v>
      </c>
      <c r="AV232" s="12" t="s">
        <v>80</v>
      </c>
      <c r="AW232" s="12" t="s">
        <v>34</v>
      </c>
      <c r="AX232" s="12" t="s">
        <v>70</v>
      </c>
      <c r="AY232" s="229" t="s">
        <v>128</v>
      </c>
    </row>
    <row r="233" spans="2:65" s="12" customFormat="1">
      <c r="B233" s="219"/>
      <c r="C233" s="220"/>
      <c r="D233" s="205" t="s">
        <v>140</v>
      </c>
      <c r="E233" s="221" t="s">
        <v>21</v>
      </c>
      <c r="F233" s="222" t="s">
        <v>533</v>
      </c>
      <c r="G233" s="220"/>
      <c r="H233" s="223">
        <v>137.21600000000001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140</v>
      </c>
      <c r="AU233" s="229" t="s">
        <v>80</v>
      </c>
      <c r="AV233" s="12" t="s">
        <v>80</v>
      </c>
      <c r="AW233" s="12" t="s">
        <v>34</v>
      </c>
      <c r="AX233" s="12" t="s">
        <v>70</v>
      </c>
      <c r="AY233" s="229" t="s">
        <v>128</v>
      </c>
    </row>
    <row r="234" spans="2:65" s="14" customFormat="1">
      <c r="B234" s="241"/>
      <c r="C234" s="242"/>
      <c r="D234" s="243" t="s">
        <v>140</v>
      </c>
      <c r="E234" s="244" t="s">
        <v>21</v>
      </c>
      <c r="F234" s="245" t="s">
        <v>168</v>
      </c>
      <c r="G234" s="242"/>
      <c r="H234" s="246">
        <v>684.06600000000003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140</v>
      </c>
      <c r="AU234" s="252" t="s">
        <v>80</v>
      </c>
      <c r="AV234" s="14" t="s">
        <v>136</v>
      </c>
      <c r="AW234" s="14" t="s">
        <v>34</v>
      </c>
      <c r="AX234" s="14" t="s">
        <v>78</v>
      </c>
      <c r="AY234" s="252" t="s">
        <v>128</v>
      </c>
    </row>
    <row r="235" spans="2:65" s="1" customFormat="1" ht="31.5" customHeight="1">
      <c r="B235" s="41"/>
      <c r="C235" s="193" t="s">
        <v>193</v>
      </c>
      <c r="D235" s="193" t="s">
        <v>131</v>
      </c>
      <c r="E235" s="194" t="s">
        <v>535</v>
      </c>
      <c r="F235" s="195" t="s">
        <v>536</v>
      </c>
      <c r="G235" s="196" t="s">
        <v>134</v>
      </c>
      <c r="H235" s="197">
        <v>22.526</v>
      </c>
      <c r="I235" s="198"/>
      <c r="J235" s="199">
        <f>ROUND(I235*H235,2)</f>
        <v>0</v>
      </c>
      <c r="K235" s="195" t="s">
        <v>135</v>
      </c>
      <c r="L235" s="61"/>
      <c r="M235" s="200" t="s">
        <v>21</v>
      </c>
      <c r="N235" s="201" t="s">
        <v>41</v>
      </c>
      <c r="O235" s="42"/>
      <c r="P235" s="202">
        <f>O235*H235</f>
        <v>0</v>
      </c>
      <c r="Q235" s="202">
        <v>1.2999999999999999E-4</v>
      </c>
      <c r="R235" s="202">
        <f>Q235*H235</f>
        <v>2.9283799999999995E-3</v>
      </c>
      <c r="S235" s="202">
        <v>0</v>
      </c>
      <c r="T235" s="203">
        <f>S235*H235</f>
        <v>0</v>
      </c>
      <c r="AR235" s="24" t="s">
        <v>136</v>
      </c>
      <c r="AT235" s="24" t="s">
        <v>131</v>
      </c>
      <c r="AU235" s="24" t="s">
        <v>80</v>
      </c>
      <c r="AY235" s="24" t="s">
        <v>128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24" t="s">
        <v>78</v>
      </c>
      <c r="BK235" s="204">
        <f>ROUND(I235*H235,2)</f>
        <v>0</v>
      </c>
      <c r="BL235" s="24" t="s">
        <v>136</v>
      </c>
      <c r="BM235" s="24" t="s">
        <v>537</v>
      </c>
    </row>
    <row r="236" spans="2:65" s="1" customFormat="1" ht="27">
      <c r="B236" s="41"/>
      <c r="C236" s="63"/>
      <c r="D236" s="205" t="s">
        <v>138</v>
      </c>
      <c r="E236" s="63"/>
      <c r="F236" s="206" t="s">
        <v>538</v>
      </c>
      <c r="G236" s="63"/>
      <c r="H236" s="63"/>
      <c r="I236" s="163"/>
      <c r="J236" s="63"/>
      <c r="K236" s="63"/>
      <c r="L236" s="61"/>
      <c r="M236" s="207"/>
      <c r="N236" s="42"/>
      <c r="O236" s="42"/>
      <c r="P236" s="42"/>
      <c r="Q236" s="42"/>
      <c r="R236" s="42"/>
      <c r="S236" s="42"/>
      <c r="T236" s="78"/>
      <c r="AT236" s="24" t="s">
        <v>138</v>
      </c>
      <c r="AU236" s="24" t="s">
        <v>80</v>
      </c>
    </row>
    <row r="237" spans="2:65" s="11" customFormat="1">
      <c r="B237" s="208"/>
      <c r="C237" s="209"/>
      <c r="D237" s="205" t="s">
        <v>140</v>
      </c>
      <c r="E237" s="210" t="s">
        <v>21</v>
      </c>
      <c r="F237" s="211" t="s">
        <v>479</v>
      </c>
      <c r="G237" s="209"/>
      <c r="H237" s="212" t="s">
        <v>21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140</v>
      </c>
      <c r="AU237" s="218" t="s">
        <v>80</v>
      </c>
      <c r="AV237" s="11" t="s">
        <v>78</v>
      </c>
      <c r="AW237" s="11" t="s">
        <v>34</v>
      </c>
      <c r="AX237" s="11" t="s">
        <v>70</v>
      </c>
      <c r="AY237" s="218" t="s">
        <v>128</v>
      </c>
    </row>
    <row r="238" spans="2:65" s="12" customFormat="1">
      <c r="B238" s="219"/>
      <c r="C238" s="220"/>
      <c r="D238" s="243" t="s">
        <v>140</v>
      </c>
      <c r="E238" s="265" t="s">
        <v>21</v>
      </c>
      <c r="F238" s="266" t="s">
        <v>539</v>
      </c>
      <c r="G238" s="220"/>
      <c r="H238" s="267">
        <v>22.526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140</v>
      </c>
      <c r="AU238" s="229" t="s">
        <v>80</v>
      </c>
      <c r="AV238" s="12" t="s">
        <v>80</v>
      </c>
      <c r="AW238" s="12" t="s">
        <v>34</v>
      </c>
      <c r="AX238" s="12" t="s">
        <v>78</v>
      </c>
      <c r="AY238" s="229" t="s">
        <v>128</v>
      </c>
    </row>
    <row r="239" spans="2:65" s="1" customFormat="1" ht="31.5" customHeight="1">
      <c r="B239" s="41"/>
      <c r="C239" s="193" t="s">
        <v>129</v>
      </c>
      <c r="D239" s="193" t="s">
        <v>131</v>
      </c>
      <c r="E239" s="194" t="s">
        <v>194</v>
      </c>
      <c r="F239" s="195" t="s">
        <v>195</v>
      </c>
      <c r="G239" s="196" t="s">
        <v>134</v>
      </c>
      <c r="H239" s="197">
        <v>508.04199999999997</v>
      </c>
      <c r="I239" s="198"/>
      <c r="J239" s="199">
        <f>ROUND(I239*H239,2)</f>
        <v>0</v>
      </c>
      <c r="K239" s="195" t="s">
        <v>135</v>
      </c>
      <c r="L239" s="61"/>
      <c r="M239" s="200" t="s">
        <v>21</v>
      </c>
      <c r="N239" s="201" t="s">
        <v>41</v>
      </c>
      <c r="O239" s="42"/>
      <c r="P239" s="202">
        <f>O239*H239</f>
        <v>0</v>
      </c>
      <c r="Q239" s="202">
        <v>0</v>
      </c>
      <c r="R239" s="202">
        <f>Q239*H239</f>
        <v>0</v>
      </c>
      <c r="S239" s="202">
        <v>7.0000000000000001E-3</v>
      </c>
      <c r="T239" s="203">
        <f>S239*H239</f>
        <v>3.5562939999999998</v>
      </c>
      <c r="AR239" s="24" t="s">
        <v>136</v>
      </c>
      <c r="AT239" s="24" t="s">
        <v>131</v>
      </c>
      <c r="AU239" s="24" t="s">
        <v>80</v>
      </c>
      <c r="AY239" s="24" t="s">
        <v>128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4" t="s">
        <v>78</v>
      </c>
      <c r="BK239" s="204">
        <f>ROUND(I239*H239,2)</f>
        <v>0</v>
      </c>
      <c r="BL239" s="24" t="s">
        <v>136</v>
      </c>
      <c r="BM239" s="24" t="s">
        <v>540</v>
      </c>
    </row>
    <row r="240" spans="2:65" s="1" customFormat="1" ht="27">
      <c r="B240" s="41"/>
      <c r="C240" s="63"/>
      <c r="D240" s="205" t="s">
        <v>138</v>
      </c>
      <c r="E240" s="63"/>
      <c r="F240" s="206" t="s">
        <v>197</v>
      </c>
      <c r="G240" s="63"/>
      <c r="H240" s="63"/>
      <c r="I240" s="163"/>
      <c r="J240" s="63"/>
      <c r="K240" s="63"/>
      <c r="L240" s="61"/>
      <c r="M240" s="207"/>
      <c r="N240" s="42"/>
      <c r="O240" s="42"/>
      <c r="P240" s="42"/>
      <c r="Q240" s="42"/>
      <c r="R240" s="42"/>
      <c r="S240" s="42"/>
      <c r="T240" s="78"/>
      <c r="AT240" s="24" t="s">
        <v>138</v>
      </c>
      <c r="AU240" s="24" t="s">
        <v>80</v>
      </c>
    </row>
    <row r="241" spans="2:51" s="11" customFormat="1">
      <c r="B241" s="208"/>
      <c r="C241" s="209"/>
      <c r="D241" s="205" t="s">
        <v>140</v>
      </c>
      <c r="E241" s="210" t="s">
        <v>21</v>
      </c>
      <c r="F241" s="211" t="s">
        <v>466</v>
      </c>
      <c r="G241" s="209"/>
      <c r="H241" s="212" t="s">
        <v>21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140</v>
      </c>
      <c r="AU241" s="218" t="s">
        <v>80</v>
      </c>
      <c r="AV241" s="11" t="s">
        <v>78</v>
      </c>
      <c r="AW241" s="11" t="s">
        <v>34</v>
      </c>
      <c r="AX241" s="11" t="s">
        <v>70</v>
      </c>
      <c r="AY241" s="218" t="s">
        <v>128</v>
      </c>
    </row>
    <row r="242" spans="2:51" s="11" customFormat="1">
      <c r="B242" s="208"/>
      <c r="C242" s="209"/>
      <c r="D242" s="205" t="s">
        <v>140</v>
      </c>
      <c r="E242" s="210" t="s">
        <v>21</v>
      </c>
      <c r="F242" s="211" t="s">
        <v>467</v>
      </c>
      <c r="G242" s="209"/>
      <c r="H242" s="212" t="s">
        <v>21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140</v>
      </c>
      <c r="AU242" s="218" t="s">
        <v>80</v>
      </c>
      <c r="AV242" s="11" t="s">
        <v>78</v>
      </c>
      <c r="AW242" s="11" t="s">
        <v>34</v>
      </c>
      <c r="AX242" s="11" t="s">
        <v>70</v>
      </c>
      <c r="AY242" s="218" t="s">
        <v>128</v>
      </c>
    </row>
    <row r="243" spans="2:51" s="12" customFormat="1">
      <c r="B243" s="219"/>
      <c r="C243" s="220"/>
      <c r="D243" s="205" t="s">
        <v>140</v>
      </c>
      <c r="E243" s="221" t="s">
        <v>21</v>
      </c>
      <c r="F243" s="222" t="s">
        <v>468</v>
      </c>
      <c r="G243" s="220"/>
      <c r="H243" s="223">
        <v>38.484999999999999</v>
      </c>
      <c r="I243" s="224"/>
      <c r="J243" s="220"/>
      <c r="K243" s="220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140</v>
      </c>
      <c r="AU243" s="229" t="s">
        <v>80</v>
      </c>
      <c r="AV243" s="12" t="s">
        <v>80</v>
      </c>
      <c r="AW243" s="12" t="s">
        <v>34</v>
      </c>
      <c r="AX243" s="12" t="s">
        <v>70</v>
      </c>
      <c r="AY243" s="229" t="s">
        <v>128</v>
      </c>
    </row>
    <row r="244" spans="2:51" s="11" customFormat="1">
      <c r="B244" s="208"/>
      <c r="C244" s="209"/>
      <c r="D244" s="205" t="s">
        <v>140</v>
      </c>
      <c r="E244" s="210" t="s">
        <v>21</v>
      </c>
      <c r="F244" s="211" t="s">
        <v>469</v>
      </c>
      <c r="G244" s="209"/>
      <c r="H244" s="212" t="s">
        <v>21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140</v>
      </c>
      <c r="AU244" s="218" t="s">
        <v>80</v>
      </c>
      <c r="AV244" s="11" t="s">
        <v>78</v>
      </c>
      <c r="AW244" s="11" t="s">
        <v>34</v>
      </c>
      <c r="AX244" s="11" t="s">
        <v>70</v>
      </c>
      <c r="AY244" s="218" t="s">
        <v>128</v>
      </c>
    </row>
    <row r="245" spans="2:51" s="12" customFormat="1">
      <c r="B245" s="219"/>
      <c r="C245" s="220"/>
      <c r="D245" s="205" t="s">
        <v>140</v>
      </c>
      <c r="E245" s="221" t="s">
        <v>21</v>
      </c>
      <c r="F245" s="222" t="s">
        <v>470</v>
      </c>
      <c r="G245" s="220"/>
      <c r="H245" s="223">
        <v>98.4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140</v>
      </c>
      <c r="AU245" s="229" t="s">
        <v>80</v>
      </c>
      <c r="AV245" s="12" t="s">
        <v>80</v>
      </c>
      <c r="AW245" s="12" t="s">
        <v>34</v>
      </c>
      <c r="AX245" s="12" t="s">
        <v>70</v>
      </c>
      <c r="AY245" s="229" t="s">
        <v>128</v>
      </c>
    </row>
    <row r="246" spans="2:51" s="11" customFormat="1">
      <c r="B246" s="208"/>
      <c r="C246" s="209"/>
      <c r="D246" s="205" t="s">
        <v>140</v>
      </c>
      <c r="E246" s="210" t="s">
        <v>21</v>
      </c>
      <c r="F246" s="211" t="s">
        <v>471</v>
      </c>
      <c r="G246" s="209"/>
      <c r="H246" s="212" t="s">
        <v>21</v>
      </c>
      <c r="I246" s="213"/>
      <c r="J246" s="209"/>
      <c r="K246" s="209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140</v>
      </c>
      <c r="AU246" s="218" t="s">
        <v>80</v>
      </c>
      <c r="AV246" s="11" t="s">
        <v>78</v>
      </c>
      <c r="AW246" s="11" t="s">
        <v>34</v>
      </c>
      <c r="AX246" s="11" t="s">
        <v>70</v>
      </c>
      <c r="AY246" s="218" t="s">
        <v>128</v>
      </c>
    </row>
    <row r="247" spans="2:51" s="12" customFormat="1">
      <c r="B247" s="219"/>
      <c r="C247" s="220"/>
      <c r="D247" s="205" t="s">
        <v>140</v>
      </c>
      <c r="E247" s="221" t="s">
        <v>21</v>
      </c>
      <c r="F247" s="222" t="s">
        <v>472</v>
      </c>
      <c r="G247" s="220"/>
      <c r="H247" s="223">
        <v>-7.9039999999999999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140</v>
      </c>
      <c r="AU247" s="229" t="s">
        <v>80</v>
      </c>
      <c r="AV247" s="12" t="s">
        <v>80</v>
      </c>
      <c r="AW247" s="12" t="s">
        <v>34</v>
      </c>
      <c r="AX247" s="12" t="s">
        <v>70</v>
      </c>
      <c r="AY247" s="229" t="s">
        <v>128</v>
      </c>
    </row>
    <row r="248" spans="2:51" s="12" customFormat="1">
      <c r="B248" s="219"/>
      <c r="C248" s="220"/>
      <c r="D248" s="205" t="s">
        <v>140</v>
      </c>
      <c r="E248" s="221" t="s">
        <v>21</v>
      </c>
      <c r="F248" s="222" t="s">
        <v>21</v>
      </c>
      <c r="G248" s="220"/>
      <c r="H248" s="223">
        <v>0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140</v>
      </c>
      <c r="AU248" s="229" t="s">
        <v>80</v>
      </c>
      <c r="AV248" s="12" t="s">
        <v>80</v>
      </c>
      <c r="AW248" s="12" t="s">
        <v>34</v>
      </c>
      <c r="AX248" s="12" t="s">
        <v>70</v>
      </c>
      <c r="AY248" s="229" t="s">
        <v>128</v>
      </c>
    </row>
    <row r="249" spans="2:51" s="11" customFormat="1">
      <c r="B249" s="208"/>
      <c r="C249" s="209"/>
      <c r="D249" s="205" t="s">
        <v>140</v>
      </c>
      <c r="E249" s="210" t="s">
        <v>21</v>
      </c>
      <c r="F249" s="211" t="s">
        <v>343</v>
      </c>
      <c r="G249" s="209"/>
      <c r="H249" s="212" t="s">
        <v>21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140</v>
      </c>
      <c r="AU249" s="218" t="s">
        <v>80</v>
      </c>
      <c r="AV249" s="11" t="s">
        <v>78</v>
      </c>
      <c r="AW249" s="11" t="s">
        <v>34</v>
      </c>
      <c r="AX249" s="11" t="s">
        <v>70</v>
      </c>
      <c r="AY249" s="218" t="s">
        <v>128</v>
      </c>
    </row>
    <row r="250" spans="2:51" s="11" customFormat="1">
      <c r="B250" s="208"/>
      <c r="C250" s="209"/>
      <c r="D250" s="205" t="s">
        <v>140</v>
      </c>
      <c r="E250" s="210" t="s">
        <v>21</v>
      </c>
      <c r="F250" s="211" t="s">
        <v>469</v>
      </c>
      <c r="G250" s="209"/>
      <c r="H250" s="212" t="s">
        <v>21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140</v>
      </c>
      <c r="AU250" s="218" t="s">
        <v>80</v>
      </c>
      <c r="AV250" s="11" t="s">
        <v>78</v>
      </c>
      <c r="AW250" s="11" t="s">
        <v>34</v>
      </c>
      <c r="AX250" s="11" t="s">
        <v>70</v>
      </c>
      <c r="AY250" s="218" t="s">
        <v>128</v>
      </c>
    </row>
    <row r="251" spans="2:51" s="12" customFormat="1">
      <c r="B251" s="219"/>
      <c r="C251" s="220"/>
      <c r="D251" s="205" t="s">
        <v>140</v>
      </c>
      <c r="E251" s="221" t="s">
        <v>21</v>
      </c>
      <c r="F251" s="222" t="s">
        <v>473</v>
      </c>
      <c r="G251" s="220"/>
      <c r="H251" s="223">
        <v>15.37</v>
      </c>
      <c r="I251" s="224"/>
      <c r="J251" s="220"/>
      <c r="K251" s="220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140</v>
      </c>
      <c r="AU251" s="229" t="s">
        <v>80</v>
      </c>
      <c r="AV251" s="12" t="s">
        <v>80</v>
      </c>
      <c r="AW251" s="12" t="s">
        <v>34</v>
      </c>
      <c r="AX251" s="12" t="s">
        <v>70</v>
      </c>
      <c r="AY251" s="229" t="s">
        <v>128</v>
      </c>
    </row>
    <row r="252" spans="2:51" s="12" customFormat="1">
      <c r="B252" s="219"/>
      <c r="C252" s="220"/>
      <c r="D252" s="205" t="s">
        <v>140</v>
      </c>
      <c r="E252" s="221" t="s">
        <v>21</v>
      </c>
      <c r="F252" s="222" t="s">
        <v>474</v>
      </c>
      <c r="G252" s="220"/>
      <c r="H252" s="223">
        <v>33.366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140</v>
      </c>
      <c r="AU252" s="229" t="s">
        <v>80</v>
      </c>
      <c r="AV252" s="12" t="s">
        <v>80</v>
      </c>
      <c r="AW252" s="12" t="s">
        <v>34</v>
      </c>
      <c r="AX252" s="12" t="s">
        <v>70</v>
      </c>
      <c r="AY252" s="229" t="s">
        <v>128</v>
      </c>
    </row>
    <row r="253" spans="2:51" s="12" customFormat="1">
      <c r="B253" s="219"/>
      <c r="C253" s="220"/>
      <c r="D253" s="205" t="s">
        <v>140</v>
      </c>
      <c r="E253" s="221" t="s">
        <v>21</v>
      </c>
      <c r="F253" s="222" t="s">
        <v>475</v>
      </c>
      <c r="G253" s="220"/>
      <c r="H253" s="223">
        <v>0.45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140</v>
      </c>
      <c r="AU253" s="229" t="s">
        <v>80</v>
      </c>
      <c r="AV253" s="12" t="s">
        <v>80</v>
      </c>
      <c r="AW253" s="12" t="s">
        <v>34</v>
      </c>
      <c r="AX253" s="12" t="s">
        <v>70</v>
      </c>
      <c r="AY253" s="229" t="s">
        <v>128</v>
      </c>
    </row>
    <row r="254" spans="2:51" s="12" customFormat="1">
      <c r="B254" s="219"/>
      <c r="C254" s="220"/>
      <c r="D254" s="205" t="s">
        <v>140</v>
      </c>
      <c r="E254" s="221" t="s">
        <v>21</v>
      </c>
      <c r="F254" s="222" t="s">
        <v>21</v>
      </c>
      <c r="G254" s="220"/>
      <c r="H254" s="223">
        <v>0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140</v>
      </c>
      <c r="AU254" s="229" t="s">
        <v>80</v>
      </c>
      <c r="AV254" s="12" t="s">
        <v>80</v>
      </c>
      <c r="AW254" s="12" t="s">
        <v>34</v>
      </c>
      <c r="AX254" s="12" t="s">
        <v>70</v>
      </c>
      <c r="AY254" s="229" t="s">
        <v>128</v>
      </c>
    </row>
    <row r="255" spans="2:51" s="11" customFormat="1">
      <c r="B255" s="208"/>
      <c r="C255" s="209"/>
      <c r="D255" s="205" t="s">
        <v>140</v>
      </c>
      <c r="E255" s="210" t="s">
        <v>21</v>
      </c>
      <c r="F255" s="211" t="s">
        <v>476</v>
      </c>
      <c r="G255" s="209"/>
      <c r="H255" s="212" t="s">
        <v>21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140</v>
      </c>
      <c r="AU255" s="218" t="s">
        <v>80</v>
      </c>
      <c r="AV255" s="11" t="s">
        <v>78</v>
      </c>
      <c r="AW255" s="11" t="s">
        <v>34</v>
      </c>
      <c r="AX255" s="11" t="s">
        <v>70</v>
      </c>
      <c r="AY255" s="218" t="s">
        <v>128</v>
      </c>
    </row>
    <row r="256" spans="2:51" s="11" customFormat="1">
      <c r="B256" s="208"/>
      <c r="C256" s="209"/>
      <c r="D256" s="205" t="s">
        <v>140</v>
      </c>
      <c r="E256" s="210" t="s">
        <v>21</v>
      </c>
      <c r="F256" s="211" t="s">
        <v>469</v>
      </c>
      <c r="G256" s="209"/>
      <c r="H256" s="212" t="s">
        <v>21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140</v>
      </c>
      <c r="AU256" s="218" t="s">
        <v>80</v>
      </c>
      <c r="AV256" s="11" t="s">
        <v>78</v>
      </c>
      <c r="AW256" s="11" t="s">
        <v>34</v>
      </c>
      <c r="AX256" s="11" t="s">
        <v>70</v>
      </c>
      <c r="AY256" s="218" t="s">
        <v>128</v>
      </c>
    </row>
    <row r="257" spans="2:51" s="12" customFormat="1">
      <c r="B257" s="219"/>
      <c r="C257" s="220"/>
      <c r="D257" s="205" t="s">
        <v>140</v>
      </c>
      <c r="E257" s="221" t="s">
        <v>21</v>
      </c>
      <c r="F257" s="222" t="s">
        <v>477</v>
      </c>
      <c r="G257" s="220"/>
      <c r="H257" s="223">
        <v>148.54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140</v>
      </c>
      <c r="AU257" s="229" t="s">
        <v>80</v>
      </c>
      <c r="AV257" s="12" t="s">
        <v>80</v>
      </c>
      <c r="AW257" s="12" t="s">
        <v>34</v>
      </c>
      <c r="AX257" s="12" t="s">
        <v>70</v>
      </c>
      <c r="AY257" s="229" t="s">
        <v>128</v>
      </c>
    </row>
    <row r="258" spans="2:51" s="11" customFormat="1">
      <c r="B258" s="208"/>
      <c r="C258" s="209"/>
      <c r="D258" s="205" t="s">
        <v>140</v>
      </c>
      <c r="E258" s="210" t="s">
        <v>21</v>
      </c>
      <c r="F258" s="211" t="s">
        <v>467</v>
      </c>
      <c r="G258" s="209"/>
      <c r="H258" s="212" t="s">
        <v>21</v>
      </c>
      <c r="I258" s="213"/>
      <c r="J258" s="209"/>
      <c r="K258" s="209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140</v>
      </c>
      <c r="AU258" s="218" t="s">
        <v>80</v>
      </c>
      <c r="AV258" s="11" t="s">
        <v>78</v>
      </c>
      <c r="AW258" s="11" t="s">
        <v>34</v>
      </c>
      <c r="AX258" s="11" t="s">
        <v>70</v>
      </c>
      <c r="AY258" s="218" t="s">
        <v>128</v>
      </c>
    </row>
    <row r="259" spans="2:51" s="12" customFormat="1">
      <c r="B259" s="219"/>
      <c r="C259" s="220"/>
      <c r="D259" s="205" t="s">
        <v>140</v>
      </c>
      <c r="E259" s="221" t="s">
        <v>21</v>
      </c>
      <c r="F259" s="222" t="s">
        <v>478</v>
      </c>
      <c r="G259" s="220"/>
      <c r="H259" s="223">
        <v>125.648</v>
      </c>
      <c r="I259" s="224"/>
      <c r="J259" s="220"/>
      <c r="K259" s="220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140</v>
      </c>
      <c r="AU259" s="229" t="s">
        <v>80</v>
      </c>
      <c r="AV259" s="12" t="s">
        <v>80</v>
      </c>
      <c r="AW259" s="12" t="s">
        <v>34</v>
      </c>
      <c r="AX259" s="12" t="s">
        <v>70</v>
      </c>
      <c r="AY259" s="229" t="s">
        <v>128</v>
      </c>
    </row>
    <row r="260" spans="2:51" s="11" customFormat="1">
      <c r="B260" s="208"/>
      <c r="C260" s="209"/>
      <c r="D260" s="205" t="s">
        <v>140</v>
      </c>
      <c r="E260" s="210" t="s">
        <v>21</v>
      </c>
      <c r="F260" s="211" t="s">
        <v>471</v>
      </c>
      <c r="G260" s="209"/>
      <c r="H260" s="212" t="s">
        <v>21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140</v>
      </c>
      <c r="AU260" s="218" t="s">
        <v>80</v>
      </c>
      <c r="AV260" s="11" t="s">
        <v>78</v>
      </c>
      <c r="AW260" s="11" t="s">
        <v>34</v>
      </c>
      <c r="AX260" s="11" t="s">
        <v>70</v>
      </c>
      <c r="AY260" s="218" t="s">
        <v>128</v>
      </c>
    </row>
    <row r="261" spans="2:51" s="12" customFormat="1">
      <c r="B261" s="219"/>
      <c r="C261" s="220"/>
      <c r="D261" s="205" t="s">
        <v>140</v>
      </c>
      <c r="E261" s="221" t="s">
        <v>21</v>
      </c>
      <c r="F261" s="222" t="s">
        <v>472</v>
      </c>
      <c r="G261" s="220"/>
      <c r="H261" s="223">
        <v>-7.9039999999999999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140</v>
      </c>
      <c r="AU261" s="229" t="s">
        <v>80</v>
      </c>
      <c r="AV261" s="12" t="s">
        <v>80</v>
      </c>
      <c r="AW261" s="12" t="s">
        <v>34</v>
      </c>
      <c r="AX261" s="12" t="s">
        <v>70</v>
      </c>
      <c r="AY261" s="229" t="s">
        <v>128</v>
      </c>
    </row>
    <row r="262" spans="2:51" s="12" customFormat="1">
      <c r="B262" s="219"/>
      <c r="C262" s="220"/>
      <c r="D262" s="205" t="s">
        <v>140</v>
      </c>
      <c r="E262" s="221" t="s">
        <v>21</v>
      </c>
      <c r="F262" s="222" t="s">
        <v>21</v>
      </c>
      <c r="G262" s="220"/>
      <c r="H262" s="223">
        <v>0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140</v>
      </c>
      <c r="AU262" s="229" t="s">
        <v>80</v>
      </c>
      <c r="AV262" s="12" t="s">
        <v>80</v>
      </c>
      <c r="AW262" s="12" t="s">
        <v>34</v>
      </c>
      <c r="AX262" s="12" t="s">
        <v>70</v>
      </c>
      <c r="AY262" s="229" t="s">
        <v>128</v>
      </c>
    </row>
    <row r="263" spans="2:51" s="11" customFormat="1">
      <c r="B263" s="208"/>
      <c r="C263" s="209"/>
      <c r="D263" s="205" t="s">
        <v>140</v>
      </c>
      <c r="E263" s="210" t="s">
        <v>21</v>
      </c>
      <c r="F263" s="211" t="s">
        <v>479</v>
      </c>
      <c r="G263" s="209"/>
      <c r="H263" s="212" t="s">
        <v>21</v>
      </c>
      <c r="I263" s="213"/>
      <c r="J263" s="209"/>
      <c r="K263" s="209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140</v>
      </c>
      <c r="AU263" s="218" t="s">
        <v>80</v>
      </c>
      <c r="AV263" s="11" t="s">
        <v>78</v>
      </c>
      <c r="AW263" s="11" t="s">
        <v>34</v>
      </c>
      <c r="AX263" s="11" t="s">
        <v>70</v>
      </c>
      <c r="AY263" s="218" t="s">
        <v>128</v>
      </c>
    </row>
    <row r="264" spans="2:51" s="12" customFormat="1">
      <c r="B264" s="219"/>
      <c r="C264" s="220"/>
      <c r="D264" s="205" t="s">
        <v>140</v>
      </c>
      <c r="E264" s="221" t="s">
        <v>21</v>
      </c>
      <c r="F264" s="222" t="s">
        <v>480</v>
      </c>
      <c r="G264" s="220"/>
      <c r="H264" s="223">
        <v>80.894000000000005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140</v>
      </c>
      <c r="AU264" s="229" t="s">
        <v>80</v>
      </c>
      <c r="AV264" s="12" t="s">
        <v>80</v>
      </c>
      <c r="AW264" s="12" t="s">
        <v>34</v>
      </c>
      <c r="AX264" s="12" t="s">
        <v>70</v>
      </c>
      <c r="AY264" s="229" t="s">
        <v>128</v>
      </c>
    </row>
    <row r="265" spans="2:51" s="12" customFormat="1">
      <c r="B265" s="219"/>
      <c r="C265" s="220"/>
      <c r="D265" s="205" t="s">
        <v>140</v>
      </c>
      <c r="E265" s="221" t="s">
        <v>21</v>
      </c>
      <c r="F265" s="222" t="s">
        <v>21</v>
      </c>
      <c r="G265" s="220"/>
      <c r="H265" s="223">
        <v>0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140</v>
      </c>
      <c r="AU265" s="229" t="s">
        <v>80</v>
      </c>
      <c r="AV265" s="12" t="s">
        <v>80</v>
      </c>
      <c r="AW265" s="12" t="s">
        <v>34</v>
      </c>
      <c r="AX265" s="12" t="s">
        <v>70</v>
      </c>
      <c r="AY265" s="229" t="s">
        <v>128</v>
      </c>
    </row>
    <row r="266" spans="2:51" s="11" customFormat="1">
      <c r="B266" s="208"/>
      <c r="C266" s="209"/>
      <c r="D266" s="205" t="s">
        <v>140</v>
      </c>
      <c r="E266" s="210" t="s">
        <v>21</v>
      </c>
      <c r="F266" s="211" t="s">
        <v>481</v>
      </c>
      <c r="G266" s="209"/>
      <c r="H266" s="212" t="s">
        <v>21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140</v>
      </c>
      <c r="AU266" s="218" t="s">
        <v>80</v>
      </c>
      <c r="AV266" s="11" t="s">
        <v>78</v>
      </c>
      <c r="AW266" s="11" t="s">
        <v>34</v>
      </c>
      <c r="AX266" s="11" t="s">
        <v>70</v>
      </c>
      <c r="AY266" s="218" t="s">
        <v>128</v>
      </c>
    </row>
    <row r="267" spans="2:51" s="12" customFormat="1">
      <c r="B267" s="219"/>
      <c r="C267" s="220"/>
      <c r="D267" s="205" t="s">
        <v>140</v>
      </c>
      <c r="E267" s="221" t="s">
        <v>21</v>
      </c>
      <c r="F267" s="222" t="s">
        <v>482</v>
      </c>
      <c r="G267" s="220"/>
      <c r="H267" s="223">
        <v>9.81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140</v>
      </c>
      <c r="AU267" s="229" t="s">
        <v>80</v>
      </c>
      <c r="AV267" s="12" t="s">
        <v>80</v>
      </c>
      <c r="AW267" s="12" t="s">
        <v>34</v>
      </c>
      <c r="AX267" s="12" t="s">
        <v>70</v>
      </c>
      <c r="AY267" s="229" t="s">
        <v>128</v>
      </c>
    </row>
    <row r="268" spans="2:51" s="13" customFormat="1">
      <c r="B268" s="230"/>
      <c r="C268" s="231"/>
      <c r="D268" s="205" t="s">
        <v>140</v>
      </c>
      <c r="E268" s="232" t="s">
        <v>21</v>
      </c>
      <c r="F268" s="233" t="s">
        <v>159</v>
      </c>
      <c r="G268" s="231"/>
      <c r="H268" s="234">
        <v>535.15499999999997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140</v>
      </c>
      <c r="AU268" s="240" t="s">
        <v>80</v>
      </c>
      <c r="AV268" s="13" t="s">
        <v>160</v>
      </c>
      <c r="AW268" s="13" t="s">
        <v>34</v>
      </c>
      <c r="AX268" s="13" t="s">
        <v>70</v>
      </c>
      <c r="AY268" s="240" t="s">
        <v>128</v>
      </c>
    </row>
    <row r="269" spans="2:51" s="12" customFormat="1">
      <c r="B269" s="219"/>
      <c r="C269" s="220"/>
      <c r="D269" s="205" t="s">
        <v>140</v>
      </c>
      <c r="E269" s="221" t="s">
        <v>21</v>
      </c>
      <c r="F269" s="222" t="s">
        <v>21</v>
      </c>
      <c r="G269" s="220"/>
      <c r="H269" s="223">
        <v>0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140</v>
      </c>
      <c r="AU269" s="229" t="s">
        <v>80</v>
      </c>
      <c r="AV269" s="12" t="s">
        <v>80</v>
      </c>
      <c r="AW269" s="12" t="s">
        <v>34</v>
      </c>
      <c r="AX269" s="12" t="s">
        <v>70</v>
      </c>
      <c r="AY269" s="229" t="s">
        <v>128</v>
      </c>
    </row>
    <row r="270" spans="2:51" s="11" customFormat="1">
      <c r="B270" s="208"/>
      <c r="C270" s="209"/>
      <c r="D270" s="205" t="s">
        <v>140</v>
      </c>
      <c r="E270" s="210" t="s">
        <v>21</v>
      </c>
      <c r="F270" s="211" t="s">
        <v>161</v>
      </c>
      <c r="G270" s="209"/>
      <c r="H270" s="212" t="s">
        <v>21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140</v>
      </c>
      <c r="AU270" s="218" t="s">
        <v>80</v>
      </c>
      <c r="AV270" s="11" t="s">
        <v>78</v>
      </c>
      <c r="AW270" s="11" t="s">
        <v>34</v>
      </c>
      <c r="AX270" s="11" t="s">
        <v>70</v>
      </c>
      <c r="AY270" s="218" t="s">
        <v>128</v>
      </c>
    </row>
    <row r="271" spans="2:51" s="11" customFormat="1">
      <c r="B271" s="208"/>
      <c r="C271" s="209"/>
      <c r="D271" s="205" t="s">
        <v>140</v>
      </c>
      <c r="E271" s="210" t="s">
        <v>21</v>
      </c>
      <c r="F271" s="211" t="s">
        <v>466</v>
      </c>
      <c r="G271" s="209"/>
      <c r="H271" s="212" t="s">
        <v>21</v>
      </c>
      <c r="I271" s="213"/>
      <c r="J271" s="209"/>
      <c r="K271" s="209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140</v>
      </c>
      <c r="AU271" s="218" t="s">
        <v>80</v>
      </c>
      <c r="AV271" s="11" t="s">
        <v>78</v>
      </c>
      <c r="AW271" s="11" t="s">
        <v>34</v>
      </c>
      <c r="AX271" s="11" t="s">
        <v>70</v>
      </c>
      <c r="AY271" s="218" t="s">
        <v>128</v>
      </c>
    </row>
    <row r="272" spans="2:51" s="11" customFormat="1">
      <c r="B272" s="208"/>
      <c r="C272" s="209"/>
      <c r="D272" s="205" t="s">
        <v>140</v>
      </c>
      <c r="E272" s="210" t="s">
        <v>21</v>
      </c>
      <c r="F272" s="211" t="s">
        <v>467</v>
      </c>
      <c r="G272" s="209"/>
      <c r="H272" s="212" t="s">
        <v>21</v>
      </c>
      <c r="I272" s="213"/>
      <c r="J272" s="209"/>
      <c r="K272" s="209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140</v>
      </c>
      <c r="AU272" s="218" t="s">
        <v>80</v>
      </c>
      <c r="AV272" s="11" t="s">
        <v>78</v>
      </c>
      <c r="AW272" s="11" t="s">
        <v>34</v>
      </c>
      <c r="AX272" s="11" t="s">
        <v>70</v>
      </c>
      <c r="AY272" s="218" t="s">
        <v>128</v>
      </c>
    </row>
    <row r="273" spans="2:51" s="12" customFormat="1">
      <c r="B273" s="219"/>
      <c r="C273" s="220"/>
      <c r="D273" s="205" t="s">
        <v>140</v>
      </c>
      <c r="E273" s="221" t="s">
        <v>21</v>
      </c>
      <c r="F273" s="222" t="s">
        <v>483</v>
      </c>
      <c r="G273" s="220"/>
      <c r="H273" s="223">
        <v>-4.8449999999999998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140</v>
      </c>
      <c r="AU273" s="229" t="s">
        <v>80</v>
      </c>
      <c r="AV273" s="12" t="s">
        <v>80</v>
      </c>
      <c r="AW273" s="12" t="s">
        <v>34</v>
      </c>
      <c r="AX273" s="12" t="s">
        <v>70</v>
      </c>
      <c r="AY273" s="229" t="s">
        <v>128</v>
      </c>
    </row>
    <row r="274" spans="2:51" s="12" customFormat="1">
      <c r="B274" s="219"/>
      <c r="C274" s="220"/>
      <c r="D274" s="205" t="s">
        <v>140</v>
      </c>
      <c r="E274" s="221" t="s">
        <v>21</v>
      </c>
      <c r="F274" s="222" t="s">
        <v>484</v>
      </c>
      <c r="G274" s="220"/>
      <c r="H274" s="223">
        <v>-7.8380000000000001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140</v>
      </c>
      <c r="AU274" s="229" t="s">
        <v>80</v>
      </c>
      <c r="AV274" s="12" t="s">
        <v>80</v>
      </c>
      <c r="AW274" s="12" t="s">
        <v>34</v>
      </c>
      <c r="AX274" s="12" t="s">
        <v>70</v>
      </c>
      <c r="AY274" s="229" t="s">
        <v>128</v>
      </c>
    </row>
    <row r="275" spans="2:51" s="12" customFormat="1">
      <c r="B275" s="219"/>
      <c r="C275" s="220"/>
      <c r="D275" s="205" t="s">
        <v>140</v>
      </c>
      <c r="E275" s="221" t="s">
        <v>21</v>
      </c>
      <c r="F275" s="222" t="s">
        <v>21</v>
      </c>
      <c r="G275" s="220"/>
      <c r="H275" s="223">
        <v>0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140</v>
      </c>
      <c r="AU275" s="229" t="s">
        <v>80</v>
      </c>
      <c r="AV275" s="12" t="s">
        <v>80</v>
      </c>
      <c r="AW275" s="12" t="s">
        <v>34</v>
      </c>
      <c r="AX275" s="12" t="s">
        <v>70</v>
      </c>
      <c r="AY275" s="229" t="s">
        <v>128</v>
      </c>
    </row>
    <row r="276" spans="2:51" s="11" customFormat="1">
      <c r="B276" s="208"/>
      <c r="C276" s="209"/>
      <c r="D276" s="205" t="s">
        <v>140</v>
      </c>
      <c r="E276" s="210" t="s">
        <v>21</v>
      </c>
      <c r="F276" s="211" t="s">
        <v>343</v>
      </c>
      <c r="G276" s="209"/>
      <c r="H276" s="212" t="s">
        <v>21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140</v>
      </c>
      <c r="AU276" s="218" t="s">
        <v>80</v>
      </c>
      <c r="AV276" s="11" t="s">
        <v>78</v>
      </c>
      <c r="AW276" s="11" t="s">
        <v>34</v>
      </c>
      <c r="AX276" s="11" t="s">
        <v>70</v>
      </c>
      <c r="AY276" s="218" t="s">
        <v>128</v>
      </c>
    </row>
    <row r="277" spans="2:51" s="11" customFormat="1">
      <c r="B277" s="208"/>
      <c r="C277" s="209"/>
      <c r="D277" s="205" t="s">
        <v>140</v>
      </c>
      <c r="E277" s="210" t="s">
        <v>21</v>
      </c>
      <c r="F277" s="211" t="s">
        <v>469</v>
      </c>
      <c r="G277" s="209"/>
      <c r="H277" s="212" t="s">
        <v>21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140</v>
      </c>
      <c r="AU277" s="218" t="s">
        <v>80</v>
      </c>
      <c r="AV277" s="11" t="s">
        <v>78</v>
      </c>
      <c r="AW277" s="11" t="s">
        <v>34</v>
      </c>
      <c r="AX277" s="11" t="s">
        <v>70</v>
      </c>
      <c r="AY277" s="218" t="s">
        <v>128</v>
      </c>
    </row>
    <row r="278" spans="2:51" s="12" customFormat="1">
      <c r="B278" s="219"/>
      <c r="C278" s="220"/>
      <c r="D278" s="205" t="s">
        <v>140</v>
      </c>
      <c r="E278" s="221" t="s">
        <v>21</v>
      </c>
      <c r="F278" s="222" t="s">
        <v>485</v>
      </c>
      <c r="G278" s="220"/>
      <c r="H278" s="223">
        <v>-3.2</v>
      </c>
      <c r="I278" s="224"/>
      <c r="J278" s="220"/>
      <c r="K278" s="220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140</v>
      </c>
      <c r="AU278" s="229" t="s">
        <v>80</v>
      </c>
      <c r="AV278" s="12" t="s">
        <v>80</v>
      </c>
      <c r="AW278" s="12" t="s">
        <v>34</v>
      </c>
      <c r="AX278" s="12" t="s">
        <v>70</v>
      </c>
      <c r="AY278" s="229" t="s">
        <v>128</v>
      </c>
    </row>
    <row r="279" spans="2:51" s="12" customFormat="1">
      <c r="B279" s="219"/>
      <c r="C279" s="220"/>
      <c r="D279" s="205" t="s">
        <v>140</v>
      </c>
      <c r="E279" s="221" t="s">
        <v>21</v>
      </c>
      <c r="F279" s="222" t="s">
        <v>21</v>
      </c>
      <c r="G279" s="220"/>
      <c r="H279" s="223">
        <v>0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140</v>
      </c>
      <c r="AU279" s="229" t="s">
        <v>80</v>
      </c>
      <c r="AV279" s="12" t="s">
        <v>80</v>
      </c>
      <c r="AW279" s="12" t="s">
        <v>34</v>
      </c>
      <c r="AX279" s="12" t="s">
        <v>70</v>
      </c>
      <c r="AY279" s="229" t="s">
        <v>128</v>
      </c>
    </row>
    <row r="280" spans="2:51" s="11" customFormat="1">
      <c r="B280" s="208"/>
      <c r="C280" s="209"/>
      <c r="D280" s="205" t="s">
        <v>140</v>
      </c>
      <c r="E280" s="210" t="s">
        <v>21</v>
      </c>
      <c r="F280" s="211" t="s">
        <v>476</v>
      </c>
      <c r="G280" s="209"/>
      <c r="H280" s="212" t="s">
        <v>21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140</v>
      </c>
      <c r="AU280" s="218" t="s">
        <v>80</v>
      </c>
      <c r="AV280" s="11" t="s">
        <v>78</v>
      </c>
      <c r="AW280" s="11" t="s">
        <v>34</v>
      </c>
      <c r="AX280" s="11" t="s">
        <v>70</v>
      </c>
      <c r="AY280" s="218" t="s">
        <v>128</v>
      </c>
    </row>
    <row r="281" spans="2:51" s="11" customFormat="1">
      <c r="B281" s="208"/>
      <c r="C281" s="209"/>
      <c r="D281" s="205" t="s">
        <v>140</v>
      </c>
      <c r="E281" s="210" t="s">
        <v>21</v>
      </c>
      <c r="F281" s="211" t="s">
        <v>469</v>
      </c>
      <c r="G281" s="209"/>
      <c r="H281" s="212" t="s">
        <v>21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140</v>
      </c>
      <c r="AU281" s="218" t="s">
        <v>80</v>
      </c>
      <c r="AV281" s="11" t="s">
        <v>78</v>
      </c>
      <c r="AW281" s="11" t="s">
        <v>34</v>
      </c>
      <c r="AX281" s="11" t="s">
        <v>70</v>
      </c>
      <c r="AY281" s="218" t="s">
        <v>128</v>
      </c>
    </row>
    <row r="282" spans="2:51" s="12" customFormat="1">
      <c r="B282" s="219"/>
      <c r="C282" s="220"/>
      <c r="D282" s="205" t="s">
        <v>140</v>
      </c>
      <c r="E282" s="221" t="s">
        <v>21</v>
      </c>
      <c r="F282" s="222" t="s">
        <v>486</v>
      </c>
      <c r="G282" s="220"/>
      <c r="H282" s="223">
        <v>-2.169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140</v>
      </c>
      <c r="AU282" s="229" t="s">
        <v>80</v>
      </c>
      <c r="AV282" s="12" t="s">
        <v>80</v>
      </c>
      <c r="AW282" s="12" t="s">
        <v>34</v>
      </c>
      <c r="AX282" s="12" t="s">
        <v>70</v>
      </c>
      <c r="AY282" s="229" t="s">
        <v>128</v>
      </c>
    </row>
    <row r="283" spans="2:51" s="12" customFormat="1">
      <c r="B283" s="219"/>
      <c r="C283" s="220"/>
      <c r="D283" s="205" t="s">
        <v>140</v>
      </c>
      <c r="E283" s="221" t="s">
        <v>21</v>
      </c>
      <c r="F283" s="222" t="s">
        <v>487</v>
      </c>
      <c r="G283" s="220"/>
      <c r="H283" s="223">
        <v>-6.27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140</v>
      </c>
      <c r="AU283" s="229" t="s">
        <v>80</v>
      </c>
      <c r="AV283" s="12" t="s">
        <v>80</v>
      </c>
      <c r="AW283" s="12" t="s">
        <v>34</v>
      </c>
      <c r="AX283" s="12" t="s">
        <v>70</v>
      </c>
      <c r="AY283" s="229" t="s">
        <v>128</v>
      </c>
    </row>
    <row r="284" spans="2:51" s="12" customFormat="1">
      <c r="B284" s="219"/>
      <c r="C284" s="220"/>
      <c r="D284" s="205" t="s">
        <v>140</v>
      </c>
      <c r="E284" s="221" t="s">
        <v>21</v>
      </c>
      <c r="F284" s="222" t="s">
        <v>488</v>
      </c>
      <c r="G284" s="220"/>
      <c r="H284" s="223">
        <v>-1.8149999999999999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140</v>
      </c>
      <c r="AU284" s="229" t="s">
        <v>80</v>
      </c>
      <c r="AV284" s="12" t="s">
        <v>80</v>
      </c>
      <c r="AW284" s="12" t="s">
        <v>34</v>
      </c>
      <c r="AX284" s="12" t="s">
        <v>70</v>
      </c>
      <c r="AY284" s="229" t="s">
        <v>128</v>
      </c>
    </row>
    <row r="285" spans="2:51" s="12" customFormat="1">
      <c r="B285" s="219"/>
      <c r="C285" s="220"/>
      <c r="D285" s="205" t="s">
        <v>140</v>
      </c>
      <c r="E285" s="221" t="s">
        <v>21</v>
      </c>
      <c r="F285" s="222" t="s">
        <v>489</v>
      </c>
      <c r="G285" s="220"/>
      <c r="H285" s="223">
        <v>-3.24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140</v>
      </c>
      <c r="AU285" s="229" t="s">
        <v>80</v>
      </c>
      <c r="AV285" s="12" t="s">
        <v>80</v>
      </c>
      <c r="AW285" s="12" t="s">
        <v>34</v>
      </c>
      <c r="AX285" s="12" t="s">
        <v>70</v>
      </c>
      <c r="AY285" s="229" t="s">
        <v>128</v>
      </c>
    </row>
    <row r="286" spans="2:51" s="12" customFormat="1">
      <c r="B286" s="219"/>
      <c r="C286" s="220"/>
      <c r="D286" s="205" t="s">
        <v>140</v>
      </c>
      <c r="E286" s="221" t="s">
        <v>21</v>
      </c>
      <c r="F286" s="222" t="s">
        <v>490</v>
      </c>
      <c r="G286" s="220"/>
      <c r="H286" s="223">
        <v>-2.4300000000000002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140</v>
      </c>
      <c r="AU286" s="229" t="s">
        <v>80</v>
      </c>
      <c r="AV286" s="12" t="s">
        <v>80</v>
      </c>
      <c r="AW286" s="12" t="s">
        <v>34</v>
      </c>
      <c r="AX286" s="12" t="s">
        <v>70</v>
      </c>
      <c r="AY286" s="229" t="s">
        <v>128</v>
      </c>
    </row>
    <row r="287" spans="2:51" s="11" customFormat="1">
      <c r="B287" s="208"/>
      <c r="C287" s="209"/>
      <c r="D287" s="205" t="s">
        <v>140</v>
      </c>
      <c r="E287" s="210" t="s">
        <v>21</v>
      </c>
      <c r="F287" s="211" t="s">
        <v>467</v>
      </c>
      <c r="G287" s="209"/>
      <c r="H287" s="212" t="s">
        <v>21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140</v>
      </c>
      <c r="AU287" s="218" t="s">
        <v>80</v>
      </c>
      <c r="AV287" s="11" t="s">
        <v>78</v>
      </c>
      <c r="AW287" s="11" t="s">
        <v>34</v>
      </c>
      <c r="AX287" s="11" t="s">
        <v>70</v>
      </c>
      <c r="AY287" s="218" t="s">
        <v>128</v>
      </c>
    </row>
    <row r="288" spans="2:51" s="12" customFormat="1">
      <c r="B288" s="219"/>
      <c r="C288" s="220"/>
      <c r="D288" s="205" t="s">
        <v>140</v>
      </c>
      <c r="E288" s="221" t="s">
        <v>21</v>
      </c>
      <c r="F288" s="222" t="s">
        <v>491</v>
      </c>
      <c r="G288" s="220"/>
      <c r="H288" s="223">
        <v>-7.0919999999999996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140</v>
      </c>
      <c r="AU288" s="229" t="s">
        <v>80</v>
      </c>
      <c r="AV288" s="12" t="s">
        <v>80</v>
      </c>
      <c r="AW288" s="12" t="s">
        <v>34</v>
      </c>
      <c r="AX288" s="12" t="s">
        <v>70</v>
      </c>
      <c r="AY288" s="229" t="s">
        <v>128</v>
      </c>
    </row>
    <row r="289" spans="2:51" s="12" customFormat="1">
      <c r="B289" s="219"/>
      <c r="C289" s="220"/>
      <c r="D289" s="205" t="s">
        <v>140</v>
      </c>
      <c r="E289" s="221" t="s">
        <v>21</v>
      </c>
      <c r="F289" s="222" t="s">
        <v>492</v>
      </c>
      <c r="G289" s="220"/>
      <c r="H289" s="223">
        <v>-3.51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140</v>
      </c>
      <c r="AU289" s="229" t="s">
        <v>80</v>
      </c>
      <c r="AV289" s="12" t="s">
        <v>80</v>
      </c>
      <c r="AW289" s="12" t="s">
        <v>34</v>
      </c>
      <c r="AX289" s="12" t="s">
        <v>70</v>
      </c>
      <c r="AY289" s="229" t="s">
        <v>128</v>
      </c>
    </row>
    <row r="290" spans="2:51" s="12" customFormat="1">
      <c r="B290" s="219"/>
      <c r="C290" s="220"/>
      <c r="D290" s="205" t="s">
        <v>140</v>
      </c>
      <c r="E290" s="221" t="s">
        <v>21</v>
      </c>
      <c r="F290" s="222" t="s">
        <v>493</v>
      </c>
      <c r="G290" s="220"/>
      <c r="H290" s="223">
        <v>-13.3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140</v>
      </c>
      <c r="AU290" s="229" t="s">
        <v>80</v>
      </c>
      <c r="AV290" s="12" t="s">
        <v>80</v>
      </c>
      <c r="AW290" s="12" t="s">
        <v>34</v>
      </c>
      <c r="AX290" s="12" t="s">
        <v>70</v>
      </c>
      <c r="AY290" s="229" t="s">
        <v>128</v>
      </c>
    </row>
    <row r="291" spans="2:51" s="12" customFormat="1">
      <c r="B291" s="219"/>
      <c r="C291" s="220"/>
      <c r="D291" s="205" t="s">
        <v>140</v>
      </c>
      <c r="E291" s="221" t="s">
        <v>21</v>
      </c>
      <c r="F291" s="222" t="s">
        <v>21</v>
      </c>
      <c r="G291" s="220"/>
      <c r="H291" s="223">
        <v>0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140</v>
      </c>
      <c r="AU291" s="229" t="s">
        <v>80</v>
      </c>
      <c r="AV291" s="12" t="s">
        <v>80</v>
      </c>
      <c r="AW291" s="12" t="s">
        <v>34</v>
      </c>
      <c r="AX291" s="12" t="s">
        <v>70</v>
      </c>
      <c r="AY291" s="229" t="s">
        <v>128</v>
      </c>
    </row>
    <row r="292" spans="2:51" s="11" customFormat="1">
      <c r="B292" s="208"/>
      <c r="C292" s="209"/>
      <c r="D292" s="205" t="s">
        <v>140</v>
      </c>
      <c r="E292" s="210" t="s">
        <v>21</v>
      </c>
      <c r="F292" s="211" t="s">
        <v>479</v>
      </c>
      <c r="G292" s="209"/>
      <c r="H292" s="212" t="s">
        <v>21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140</v>
      </c>
      <c r="AU292" s="218" t="s">
        <v>80</v>
      </c>
      <c r="AV292" s="11" t="s">
        <v>78</v>
      </c>
      <c r="AW292" s="11" t="s">
        <v>34</v>
      </c>
      <c r="AX292" s="11" t="s">
        <v>70</v>
      </c>
      <c r="AY292" s="218" t="s">
        <v>128</v>
      </c>
    </row>
    <row r="293" spans="2:51" s="12" customFormat="1">
      <c r="B293" s="219"/>
      <c r="C293" s="220"/>
      <c r="D293" s="205" t="s">
        <v>140</v>
      </c>
      <c r="E293" s="221" t="s">
        <v>21</v>
      </c>
      <c r="F293" s="222" t="s">
        <v>494</v>
      </c>
      <c r="G293" s="220"/>
      <c r="H293" s="223">
        <v>-0.30299999999999999</v>
      </c>
      <c r="I293" s="224"/>
      <c r="J293" s="220"/>
      <c r="K293" s="220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140</v>
      </c>
      <c r="AU293" s="229" t="s">
        <v>80</v>
      </c>
      <c r="AV293" s="12" t="s">
        <v>80</v>
      </c>
      <c r="AW293" s="12" t="s">
        <v>34</v>
      </c>
      <c r="AX293" s="12" t="s">
        <v>70</v>
      </c>
      <c r="AY293" s="229" t="s">
        <v>128</v>
      </c>
    </row>
    <row r="294" spans="2:51" s="12" customFormat="1">
      <c r="B294" s="219"/>
      <c r="C294" s="220"/>
      <c r="D294" s="205" t="s">
        <v>140</v>
      </c>
      <c r="E294" s="221" t="s">
        <v>21</v>
      </c>
      <c r="F294" s="222" t="s">
        <v>495</v>
      </c>
      <c r="G294" s="220"/>
      <c r="H294" s="223">
        <v>-3.2160000000000002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140</v>
      </c>
      <c r="AU294" s="229" t="s">
        <v>80</v>
      </c>
      <c r="AV294" s="12" t="s">
        <v>80</v>
      </c>
      <c r="AW294" s="12" t="s">
        <v>34</v>
      </c>
      <c r="AX294" s="12" t="s">
        <v>70</v>
      </c>
      <c r="AY294" s="229" t="s">
        <v>128</v>
      </c>
    </row>
    <row r="295" spans="2:51" s="12" customFormat="1">
      <c r="B295" s="219"/>
      <c r="C295" s="220"/>
      <c r="D295" s="205" t="s">
        <v>140</v>
      </c>
      <c r="E295" s="221" t="s">
        <v>21</v>
      </c>
      <c r="F295" s="222" t="s">
        <v>496</v>
      </c>
      <c r="G295" s="220"/>
      <c r="H295" s="223">
        <v>-2.5129999999999999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140</v>
      </c>
      <c r="AU295" s="229" t="s">
        <v>80</v>
      </c>
      <c r="AV295" s="12" t="s">
        <v>80</v>
      </c>
      <c r="AW295" s="12" t="s">
        <v>34</v>
      </c>
      <c r="AX295" s="12" t="s">
        <v>70</v>
      </c>
      <c r="AY295" s="229" t="s">
        <v>128</v>
      </c>
    </row>
    <row r="296" spans="2:51" s="13" customFormat="1">
      <c r="B296" s="230"/>
      <c r="C296" s="231"/>
      <c r="D296" s="205" t="s">
        <v>140</v>
      </c>
      <c r="E296" s="232" t="s">
        <v>21</v>
      </c>
      <c r="F296" s="233" t="s">
        <v>159</v>
      </c>
      <c r="G296" s="231"/>
      <c r="H296" s="234">
        <v>-61.741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140</v>
      </c>
      <c r="AU296" s="240" t="s">
        <v>80</v>
      </c>
      <c r="AV296" s="13" t="s">
        <v>160</v>
      </c>
      <c r="AW296" s="13" t="s">
        <v>34</v>
      </c>
      <c r="AX296" s="13" t="s">
        <v>70</v>
      </c>
      <c r="AY296" s="240" t="s">
        <v>128</v>
      </c>
    </row>
    <row r="297" spans="2:51" s="12" customFormat="1">
      <c r="B297" s="219"/>
      <c r="C297" s="220"/>
      <c r="D297" s="205" t="s">
        <v>140</v>
      </c>
      <c r="E297" s="221" t="s">
        <v>21</v>
      </c>
      <c r="F297" s="222" t="s">
        <v>21</v>
      </c>
      <c r="G297" s="220"/>
      <c r="H297" s="223">
        <v>0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140</v>
      </c>
      <c r="AU297" s="229" t="s">
        <v>80</v>
      </c>
      <c r="AV297" s="12" t="s">
        <v>80</v>
      </c>
      <c r="AW297" s="12" t="s">
        <v>34</v>
      </c>
      <c r="AX297" s="12" t="s">
        <v>70</v>
      </c>
      <c r="AY297" s="229" t="s">
        <v>128</v>
      </c>
    </row>
    <row r="298" spans="2:51" s="11" customFormat="1">
      <c r="B298" s="208"/>
      <c r="C298" s="209"/>
      <c r="D298" s="205" t="s">
        <v>140</v>
      </c>
      <c r="E298" s="210" t="s">
        <v>21</v>
      </c>
      <c r="F298" s="211" t="s">
        <v>165</v>
      </c>
      <c r="G298" s="209"/>
      <c r="H298" s="212" t="s">
        <v>21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140</v>
      </c>
      <c r="AU298" s="218" t="s">
        <v>80</v>
      </c>
      <c r="AV298" s="11" t="s">
        <v>78</v>
      </c>
      <c r="AW298" s="11" t="s">
        <v>34</v>
      </c>
      <c r="AX298" s="11" t="s">
        <v>70</v>
      </c>
      <c r="AY298" s="218" t="s">
        <v>128</v>
      </c>
    </row>
    <row r="299" spans="2:51" s="11" customFormat="1">
      <c r="B299" s="208"/>
      <c r="C299" s="209"/>
      <c r="D299" s="205" t="s">
        <v>140</v>
      </c>
      <c r="E299" s="210" t="s">
        <v>21</v>
      </c>
      <c r="F299" s="211" t="s">
        <v>466</v>
      </c>
      <c r="G299" s="209"/>
      <c r="H299" s="212" t="s">
        <v>21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140</v>
      </c>
      <c r="AU299" s="218" t="s">
        <v>80</v>
      </c>
      <c r="AV299" s="11" t="s">
        <v>78</v>
      </c>
      <c r="AW299" s="11" t="s">
        <v>34</v>
      </c>
      <c r="AX299" s="11" t="s">
        <v>70</v>
      </c>
      <c r="AY299" s="218" t="s">
        <v>128</v>
      </c>
    </row>
    <row r="300" spans="2:51" s="11" customFormat="1">
      <c r="B300" s="208"/>
      <c r="C300" s="209"/>
      <c r="D300" s="205" t="s">
        <v>140</v>
      </c>
      <c r="E300" s="210" t="s">
        <v>21</v>
      </c>
      <c r="F300" s="211" t="s">
        <v>467</v>
      </c>
      <c r="G300" s="209"/>
      <c r="H300" s="212" t="s">
        <v>21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140</v>
      </c>
      <c r="AU300" s="218" t="s">
        <v>80</v>
      </c>
      <c r="AV300" s="11" t="s">
        <v>78</v>
      </c>
      <c r="AW300" s="11" t="s">
        <v>34</v>
      </c>
      <c r="AX300" s="11" t="s">
        <v>70</v>
      </c>
      <c r="AY300" s="218" t="s">
        <v>128</v>
      </c>
    </row>
    <row r="301" spans="2:51" s="12" customFormat="1">
      <c r="B301" s="219"/>
      <c r="C301" s="220"/>
      <c r="D301" s="205" t="s">
        <v>140</v>
      </c>
      <c r="E301" s="221" t="s">
        <v>21</v>
      </c>
      <c r="F301" s="222" t="s">
        <v>497</v>
      </c>
      <c r="G301" s="220"/>
      <c r="H301" s="223">
        <v>2.61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140</v>
      </c>
      <c r="AU301" s="229" t="s">
        <v>80</v>
      </c>
      <c r="AV301" s="12" t="s">
        <v>80</v>
      </c>
      <c r="AW301" s="12" t="s">
        <v>34</v>
      </c>
      <c r="AX301" s="12" t="s">
        <v>70</v>
      </c>
      <c r="AY301" s="229" t="s">
        <v>128</v>
      </c>
    </row>
    <row r="302" spans="2:51" s="12" customFormat="1">
      <c r="B302" s="219"/>
      <c r="C302" s="220"/>
      <c r="D302" s="205" t="s">
        <v>140</v>
      </c>
      <c r="E302" s="221" t="s">
        <v>21</v>
      </c>
      <c r="F302" s="222" t="s">
        <v>498</v>
      </c>
      <c r="G302" s="220"/>
      <c r="H302" s="223">
        <v>4.25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140</v>
      </c>
      <c r="AU302" s="229" t="s">
        <v>80</v>
      </c>
      <c r="AV302" s="12" t="s">
        <v>80</v>
      </c>
      <c r="AW302" s="12" t="s">
        <v>34</v>
      </c>
      <c r="AX302" s="12" t="s">
        <v>70</v>
      </c>
      <c r="AY302" s="229" t="s">
        <v>128</v>
      </c>
    </row>
    <row r="303" spans="2:51" s="12" customFormat="1">
      <c r="B303" s="219"/>
      <c r="C303" s="220"/>
      <c r="D303" s="205" t="s">
        <v>140</v>
      </c>
      <c r="E303" s="221" t="s">
        <v>21</v>
      </c>
      <c r="F303" s="222" t="s">
        <v>21</v>
      </c>
      <c r="G303" s="220"/>
      <c r="H303" s="223">
        <v>0</v>
      </c>
      <c r="I303" s="224"/>
      <c r="J303" s="220"/>
      <c r="K303" s="220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140</v>
      </c>
      <c r="AU303" s="229" t="s">
        <v>80</v>
      </c>
      <c r="AV303" s="12" t="s">
        <v>80</v>
      </c>
      <c r="AW303" s="12" t="s">
        <v>34</v>
      </c>
      <c r="AX303" s="12" t="s">
        <v>70</v>
      </c>
      <c r="AY303" s="229" t="s">
        <v>128</v>
      </c>
    </row>
    <row r="304" spans="2:51" s="11" customFormat="1">
      <c r="B304" s="208"/>
      <c r="C304" s="209"/>
      <c r="D304" s="205" t="s">
        <v>140</v>
      </c>
      <c r="E304" s="210" t="s">
        <v>21</v>
      </c>
      <c r="F304" s="211" t="s">
        <v>343</v>
      </c>
      <c r="G304" s="209"/>
      <c r="H304" s="212" t="s">
        <v>21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140</v>
      </c>
      <c r="AU304" s="218" t="s">
        <v>80</v>
      </c>
      <c r="AV304" s="11" t="s">
        <v>78</v>
      </c>
      <c r="AW304" s="11" t="s">
        <v>34</v>
      </c>
      <c r="AX304" s="11" t="s">
        <v>70</v>
      </c>
      <c r="AY304" s="218" t="s">
        <v>128</v>
      </c>
    </row>
    <row r="305" spans="2:51" s="11" customFormat="1">
      <c r="B305" s="208"/>
      <c r="C305" s="209"/>
      <c r="D305" s="205" t="s">
        <v>140</v>
      </c>
      <c r="E305" s="210" t="s">
        <v>21</v>
      </c>
      <c r="F305" s="211" t="s">
        <v>469</v>
      </c>
      <c r="G305" s="209"/>
      <c r="H305" s="212" t="s">
        <v>21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140</v>
      </c>
      <c r="AU305" s="218" t="s">
        <v>80</v>
      </c>
      <c r="AV305" s="11" t="s">
        <v>78</v>
      </c>
      <c r="AW305" s="11" t="s">
        <v>34</v>
      </c>
      <c r="AX305" s="11" t="s">
        <v>70</v>
      </c>
      <c r="AY305" s="218" t="s">
        <v>128</v>
      </c>
    </row>
    <row r="306" spans="2:51" s="12" customFormat="1">
      <c r="B306" s="219"/>
      <c r="C306" s="220"/>
      <c r="D306" s="205" t="s">
        <v>140</v>
      </c>
      <c r="E306" s="221" t="s">
        <v>21</v>
      </c>
      <c r="F306" s="222" t="s">
        <v>499</v>
      </c>
      <c r="G306" s="220"/>
      <c r="H306" s="223">
        <v>1.68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140</v>
      </c>
      <c r="AU306" s="229" t="s">
        <v>80</v>
      </c>
      <c r="AV306" s="12" t="s">
        <v>80</v>
      </c>
      <c r="AW306" s="12" t="s">
        <v>34</v>
      </c>
      <c r="AX306" s="12" t="s">
        <v>70</v>
      </c>
      <c r="AY306" s="229" t="s">
        <v>128</v>
      </c>
    </row>
    <row r="307" spans="2:51" s="12" customFormat="1">
      <c r="B307" s="219"/>
      <c r="C307" s="220"/>
      <c r="D307" s="205" t="s">
        <v>140</v>
      </c>
      <c r="E307" s="221" t="s">
        <v>21</v>
      </c>
      <c r="F307" s="222" t="s">
        <v>21</v>
      </c>
      <c r="G307" s="220"/>
      <c r="H307" s="223">
        <v>0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140</v>
      </c>
      <c r="AU307" s="229" t="s">
        <v>80</v>
      </c>
      <c r="AV307" s="12" t="s">
        <v>80</v>
      </c>
      <c r="AW307" s="12" t="s">
        <v>34</v>
      </c>
      <c r="AX307" s="12" t="s">
        <v>70</v>
      </c>
      <c r="AY307" s="229" t="s">
        <v>128</v>
      </c>
    </row>
    <row r="308" spans="2:51" s="11" customFormat="1">
      <c r="B308" s="208"/>
      <c r="C308" s="209"/>
      <c r="D308" s="205" t="s">
        <v>140</v>
      </c>
      <c r="E308" s="210" t="s">
        <v>21</v>
      </c>
      <c r="F308" s="211" t="s">
        <v>476</v>
      </c>
      <c r="G308" s="209"/>
      <c r="H308" s="212" t="s">
        <v>21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140</v>
      </c>
      <c r="AU308" s="218" t="s">
        <v>80</v>
      </c>
      <c r="AV308" s="11" t="s">
        <v>78</v>
      </c>
      <c r="AW308" s="11" t="s">
        <v>34</v>
      </c>
      <c r="AX308" s="11" t="s">
        <v>70</v>
      </c>
      <c r="AY308" s="218" t="s">
        <v>128</v>
      </c>
    </row>
    <row r="309" spans="2:51" s="11" customFormat="1">
      <c r="B309" s="208"/>
      <c r="C309" s="209"/>
      <c r="D309" s="205" t="s">
        <v>140</v>
      </c>
      <c r="E309" s="210" t="s">
        <v>21</v>
      </c>
      <c r="F309" s="211" t="s">
        <v>469</v>
      </c>
      <c r="G309" s="209"/>
      <c r="H309" s="212" t="s">
        <v>21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140</v>
      </c>
      <c r="AU309" s="218" t="s">
        <v>80</v>
      </c>
      <c r="AV309" s="11" t="s">
        <v>78</v>
      </c>
      <c r="AW309" s="11" t="s">
        <v>34</v>
      </c>
      <c r="AX309" s="11" t="s">
        <v>70</v>
      </c>
      <c r="AY309" s="218" t="s">
        <v>128</v>
      </c>
    </row>
    <row r="310" spans="2:51" s="12" customFormat="1">
      <c r="B310" s="219"/>
      <c r="C310" s="220"/>
      <c r="D310" s="205" t="s">
        <v>140</v>
      </c>
      <c r="E310" s="221" t="s">
        <v>21</v>
      </c>
      <c r="F310" s="222" t="s">
        <v>500</v>
      </c>
      <c r="G310" s="220"/>
      <c r="H310" s="223">
        <v>1.1439999999999999</v>
      </c>
      <c r="I310" s="224"/>
      <c r="J310" s="220"/>
      <c r="K310" s="220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140</v>
      </c>
      <c r="AU310" s="229" t="s">
        <v>80</v>
      </c>
      <c r="AV310" s="12" t="s">
        <v>80</v>
      </c>
      <c r="AW310" s="12" t="s">
        <v>34</v>
      </c>
      <c r="AX310" s="12" t="s">
        <v>70</v>
      </c>
      <c r="AY310" s="229" t="s">
        <v>128</v>
      </c>
    </row>
    <row r="311" spans="2:51" s="12" customFormat="1">
      <c r="B311" s="219"/>
      <c r="C311" s="220"/>
      <c r="D311" s="205" t="s">
        <v>140</v>
      </c>
      <c r="E311" s="221" t="s">
        <v>21</v>
      </c>
      <c r="F311" s="222" t="s">
        <v>501</v>
      </c>
      <c r="G311" s="220"/>
      <c r="H311" s="223">
        <v>3.4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140</v>
      </c>
      <c r="AU311" s="229" t="s">
        <v>80</v>
      </c>
      <c r="AV311" s="12" t="s">
        <v>80</v>
      </c>
      <c r="AW311" s="12" t="s">
        <v>34</v>
      </c>
      <c r="AX311" s="12" t="s">
        <v>70</v>
      </c>
      <c r="AY311" s="229" t="s">
        <v>128</v>
      </c>
    </row>
    <row r="312" spans="2:51" s="12" customFormat="1">
      <c r="B312" s="219"/>
      <c r="C312" s="220"/>
      <c r="D312" s="205" t="s">
        <v>140</v>
      </c>
      <c r="E312" s="221" t="s">
        <v>21</v>
      </c>
      <c r="F312" s="222" t="s">
        <v>502</v>
      </c>
      <c r="G312" s="220"/>
      <c r="H312" s="223">
        <v>1.54</v>
      </c>
      <c r="I312" s="224"/>
      <c r="J312" s="220"/>
      <c r="K312" s="220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140</v>
      </c>
      <c r="AU312" s="229" t="s">
        <v>80</v>
      </c>
      <c r="AV312" s="12" t="s">
        <v>80</v>
      </c>
      <c r="AW312" s="12" t="s">
        <v>34</v>
      </c>
      <c r="AX312" s="12" t="s">
        <v>70</v>
      </c>
      <c r="AY312" s="229" t="s">
        <v>128</v>
      </c>
    </row>
    <row r="313" spans="2:51" s="12" customFormat="1">
      <c r="B313" s="219"/>
      <c r="C313" s="220"/>
      <c r="D313" s="205" t="s">
        <v>140</v>
      </c>
      <c r="E313" s="221" t="s">
        <v>21</v>
      </c>
      <c r="F313" s="222" t="s">
        <v>503</v>
      </c>
      <c r="G313" s="220"/>
      <c r="H313" s="223">
        <v>2.16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140</v>
      </c>
      <c r="AU313" s="229" t="s">
        <v>80</v>
      </c>
      <c r="AV313" s="12" t="s">
        <v>80</v>
      </c>
      <c r="AW313" s="12" t="s">
        <v>34</v>
      </c>
      <c r="AX313" s="12" t="s">
        <v>70</v>
      </c>
      <c r="AY313" s="229" t="s">
        <v>128</v>
      </c>
    </row>
    <row r="314" spans="2:51" s="12" customFormat="1">
      <c r="B314" s="219"/>
      <c r="C314" s="220"/>
      <c r="D314" s="205" t="s">
        <v>140</v>
      </c>
      <c r="E314" s="221" t="s">
        <v>21</v>
      </c>
      <c r="F314" s="222" t="s">
        <v>504</v>
      </c>
      <c r="G314" s="220"/>
      <c r="H314" s="223">
        <v>1.44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140</v>
      </c>
      <c r="AU314" s="229" t="s">
        <v>80</v>
      </c>
      <c r="AV314" s="12" t="s">
        <v>80</v>
      </c>
      <c r="AW314" s="12" t="s">
        <v>34</v>
      </c>
      <c r="AX314" s="12" t="s">
        <v>70</v>
      </c>
      <c r="AY314" s="229" t="s">
        <v>128</v>
      </c>
    </row>
    <row r="315" spans="2:51" s="11" customFormat="1">
      <c r="B315" s="208"/>
      <c r="C315" s="209"/>
      <c r="D315" s="205" t="s">
        <v>140</v>
      </c>
      <c r="E315" s="210" t="s">
        <v>21</v>
      </c>
      <c r="F315" s="211" t="s">
        <v>467</v>
      </c>
      <c r="G315" s="209"/>
      <c r="H315" s="212" t="s">
        <v>21</v>
      </c>
      <c r="I315" s="213"/>
      <c r="J315" s="209"/>
      <c r="K315" s="209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140</v>
      </c>
      <c r="AU315" s="218" t="s">
        <v>80</v>
      </c>
      <c r="AV315" s="11" t="s">
        <v>78</v>
      </c>
      <c r="AW315" s="11" t="s">
        <v>34</v>
      </c>
      <c r="AX315" s="11" t="s">
        <v>70</v>
      </c>
      <c r="AY315" s="218" t="s">
        <v>128</v>
      </c>
    </row>
    <row r="316" spans="2:51" s="12" customFormat="1">
      <c r="B316" s="219"/>
      <c r="C316" s="220"/>
      <c r="D316" s="205" t="s">
        <v>140</v>
      </c>
      <c r="E316" s="221" t="s">
        <v>21</v>
      </c>
      <c r="F316" s="222" t="s">
        <v>505</v>
      </c>
      <c r="G316" s="220"/>
      <c r="H316" s="223">
        <v>3.8719999999999999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140</v>
      </c>
      <c r="AU316" s="229" t="s">
        <v>80</v>
      </c>
      <c r="AV316" s="12" t="s">
        <v>80</v>
      </c>
      <c r="AW316" s="12" t="s">
        <v>34</v>
      </c>
      <c r="AX316" s="12" t="s">
        <v>70</v>
      </c>
      <c r="AY316" s="229" t="s">
        <v>128</v>
      </c>
    </row>
    <row r="317" spans="2:51" s="12" customFormat="1">
      <c r="B317" s="219"/>
      <c r="C317" s="220"/>
      <c r="D317" s="205" t="s">
        <v>140</v>
      </c>
      <c r="E317" s="221" t="s">
        <v>21</v>
      </c>
      <c r="F317" s="222" t="s">
        <v>506</v>
      </c>
      <c r="G317" s="220"/>
      <c r="H317" s="223">
        <v>2.1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140</v>
      </c>
      <c r="AU317" s="229" t="s">
        <v>80</v>
      </c>
      <c r="AV317" s="12" t="s">
        <v>80</v>
      </c>
      <c r="AW317" s="12" t="s">
        <v>34</v>
      </c>
      <c r="AX317" s="12" t="s">
        <v>70</v>
      </c>
      <c r="AY317" s="229" t="s">
        <v>128</v>
      </c>
    </row>
    <row r="318" spans="2:51" s="12" customFormat="1">
      <c r="B318" s="219"/>
      <c r="C318" s="220"/>
      <c r="D318" s="205" t="s">
        <v>140</v>
      </c>
      <c r="E318" s="221" t="s">
        <v>21</v>
      </c>
      <c r="F318" s="222" t="s">
        <v>507</v>
      </c>
      <c r="G318" s="220"/>
      <c r="H318" s="223">
        <v>7.12</v>
      </c>
      <c r="I318" s="224"/>
      <c r="J318" s="220"/>
      <c r="K318" s="220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140</v>
      </c>
      <c r="AU318" s="229" t="s">
        <v>80</v>
      </c>
      <c r="AV318" s="12" t="s">
        <v>80</v>
      </c>
      <c r="AW318" s="12" t="s">
        <v>34</v>
      </c>
      <c r="AX318" s="12" t="s">
        <v>70</v>
      </c>
      <c r="AY318" s="229" t="s">
        <v>128</v>
      </c>
    </row>
    <row r="319" spans="2:51" s="12" customFormat="1">
      <c r="B319" s="219"/>
      <c r="C319" s="220"/>
      <c r="D319" s="205" t="s">
        <v>140</v>
      </c>
      <c r="E319" s="221" t="s">
        <v>21</v>
      </c>
      <c r="F319" s="222" t="s">
        <v>21</v>
      </c>
      <c r="G319" s="220"/>
      <c r="H319" s="223">
        <v>0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140</v>
      </c>
      <c r="AU319" s="229" t="s">
        <v>80</v>
      </c>
      <c r="AV319" s="12" t="s">
        <v>80</v>
      </c>
      <c r="AW319" s="12" t="s">
        <v>34</v>
      </c>
      <c r="AX319" s="12" t="s">
        <v>70</v>
      </c>
      <c r="AY319" s="229" t="s">
        <v>128</v>
      </c>
    </row>
    <row r="320" spans="2:51" s="11" customFormat="1">
      <c r="B320" s="208"/>
      <c r="C320" s="209"/>
      <c r="D320" s="205" t="s">
        <v>140</v>
      </c>
      <c r="E320" s="210" t="s">
        <v>21</v>
      </c>
      <c r="F320" s="211" t="s">
        <v>479</v>
      </c>
      <c r="G320" s="209"/>
      <c r="H320" s="212" t="s">
        <v>21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140</v>
      </c>
      <c r="AU320" s="218" t="s">
        <v>80</v>
      </c>
      <c r="AV320" s="11" t="s">
        <v>78</v>
      </c>
      <c r="AW320" s="11" t="s">
        <v>34</v>
      </c>
      <c r="AX320" s="11" t="s">
        <v>70</v>
      </c>
      <c r="AY320" s="218" t="s">
        <v>128</v>
      </c>
    </row>
    <row r="321" spans="2:65" s="12" customFormat="1">
      <c r="B321" s="219"/>
      <c r="C321" s="220"/>
      <c r="D321" s="205" t="s">
        <v>140</v>
      </c>
      <c r="E321" s="221" t="s">
        <v>21</v>
      </c>
      <c r="F321" s="222" t="s">
        <v>508</v>
      </c>
      <c r="G321" s="220"/>
      <c r="H321" s="223">
        <v>0.33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140</v>
      </c>
      <c r="AU321" s="229" t="s">
        <v>80</v>
      </c>
      <c r="AV321" s="12" t="s">
        <v>80</v>
      </c>
      <c r="AW321" s="12" t="s">
        <v>34</v>
      </c>
      <c r="AX321" s="12" t="s">
        <v>70</v>
      </c>
      <c r="AY321" s="229" t="s">
        <v>128</v>
      </c>
    </row>
    <row r="322" spans="2:65" s="12" customFormat="1">
      <c r="B322" s="219"/>
      <c r="C322" s="220"/>
      <c r="D322" s="205" t="s">
        <v>140</v>
      </c>
      <c r="E322" s="221" t="s">
        <v>21</v>
      </c>
      <c r="F322" s="222" t="s">
        <v>509</v>
      </c>
      <c r="G322" s="220"/>
      <c r="H322" s="223">
        <v>1.9279999999999999</v>
      </c>
      <c r="I322" s="224"/>
      <c r="J322" s="220"/>
      <c r="K322" s="220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140</v>
      </c>
      <c r="AU322" s="229" t="s">
        <v>80</v>
      </c>
      <c r="AV322" s="12" t="s">
        <v>80</v>
      </c>
      <c r="AW322" s="12" t="s">
        <v>34</v>
      </c>
      <c r="AX322" s="12" t="s">
        <v>70</v>
      </c>
      <c r="AY322" s="229" t="s">
        <v>128</v>
      </c>
    </row>
    <row r="323" spans="2:65" s="12" customFormat="1">
      <c r="B323" s="219"/>
      <c r="C323" s="220"/>
      <c r="D323" s="205" t="s">
        <v>140</v>
      </c>
      <c r="E323" s="221" t="s">
        <v>21</v>
      </c>
      <c r="F323" s="222" t="s">
        <v>510</v>
      </c>
      <c r="G323" s="220"/>
      <c r="H323" s="223">
        <v>1.054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140</v>
      </c>
      <c r="AU323" s="229" t="s">
        <v>80</v>
      </c>
      <c r="AV323" s="12" t="s">
        <v>80</v>
      </c>
      <c r="AW323" s="12" t="s">
        <v>34</v>
      </c>
      <c r="AX323" s="12" t="s">
        <v>70</v>
      </c>
      <c r="AY323" s="229" t="s">
        <v>128</v>
      </c>
    </row>
    <row r="324" spans="2:65" s="13" customFormat="1">
      <c r="B324" s="230"/>
      <c r="C324" s="231"/>
      <c r="D324" s="205" t="s">
        <v>140</v>
      </c>
      <c r="E324" s="232" t="s">
        <v>21</v>
      </c>
      <c r="F324" s="233" t="s">
        <v>159</v>
      </c>
      <c r="G324" s="231"/>
      <c r="H324" s="234">
        <v>34.628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AT324" s="240" t="s">
        <v>140</v>
      </c>
      <c r="AU324" s="240" t="s">
        <v>80</v>
      </c>
      <c r="AV324" s="13" t="s">
        <v>160</v>
      </c>
      <c r="AW324" s="13" t="s">
        <v>34</v>
      </c>
      <c r="AX324" s="13" t="s">
        <v>70</v>
      </c>
      <c r="AY324" s="240" t="s">
        <v>128</v>
      </c>
    </row>
    <row r="325" spans="2:65" s="14" customFormat="1">
      <c r="B325" s="241"/>
      <c r="C325" s="242"/>
      <c r="D325" s="205" t="s">
        <v>140</v>
      </c>
      <c r="E325" s="253" t="s">
        <v>21</v>
      </c>
      <c r="F325" s="254" t="s">
        <v>168</v>
      </c>
      <c r="G325" s="242"/>
      <c r="H325" s="255">
        <v>508.04199999999997</v>
      </c>
      <c r="I325" s="247"/>
      <c r="J325" s="242"/>
      <c r="K325" s="242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140</v>
      </c>
      <c r="AU325" s="252" t="s">
        <v>80</v>
      </c>
      <c r="AV325" s="14" t="s">
        <v>136</v>
      </c>
      <c r="AW325" s="14" t="s">
        <v>34</v>
      </c>
      <c r="AX325" s="14" t="s">
        <v>78</v>
      </c>
      <c r="AY325" s="252" t="s">
        <v>128</v>
      </c>
    </row>
    <row r="326" spans="2:65" s="10" customFormat="1" ht="29.85" customHeight="1">
      <c r="B326" s="176"/>
      <c r="C326" s="177"/>
      <c r="D326" s="190" t="s">
        <v>69</v>
      </c>
      <c r="E326" s="191" t="s">
        <v>198</v>
      </c>
      <c r="F326" s="191" t="s">
        <v>199</v>
      </c>
      <c r="G326" s="177"/>
      <c r="H326" s="177"/>
      <c r="I326" s="180"/>
      <c r="J326" s="192">
        <f>BK326</f>
        <v>0</v>
      </c>
      <c r="K326" s="177"/>
      <c r="L326" s="182"/>
      <c r="M326" s="183"/>
      <c r="N326" s="184"/>
      <c r="O326" s="184"/>
      <c r="P326" s="185">
        <f>SUM(P327:P332)</f>
        <v>0</v>
      </c>
      <c r="Q326" s="184"/>
      <c r="R326" s="185">
        <f>SUM(R327:R332)</f>
        <v>0</v>
      </c>
      <c r="S326" s="184"/>
      <c r="T326" s="186">
        <f>SUM(T327:T332)</f>
        <v>0</v>
      </c>
      <c r="AR326" s="187" t="s">
        <v>78</v>
      </c>
      <c r="AT326" s="188" t="s">
        <v>69</v>
      </c>
      <c r="AU326" s="188" t="s">
        <v>78</v>
      </c>
      <c r="AY326" s="187" t="s">
        <v>128</v>
      </c>
      <c r="BK326" s="189">
        <f>SUM(BK327:BK332)</f>
        <v>0</v>
      </c>
    </row>
    <row r="327" spans="2:65" s="1" customFormat="1" ht="31.5" customHeight="1">
      <c r="B327" s="41"/>
      <c r="C327" s="193" t="s">
        <v>204</v>
      </c>
      <c r="D327" s="193" t="s">
        <v>131</v>
      </c>
      <c r="E327" s="194" t="s">
        <v>200</v>
      </c>
      <c r="F327" s="195" t="s">
        <v>201</v>
      </c>
      <c r="G327" s="196" t="s">
        <v>202</v>
      </c>
      <c r="H327" s="197">
        <v>3.8050000000000002</v>
      </c>
      <c r="I327" s="198"/>
      <c r="J327" s="199">
        <f>ROUND(I327*H327,2)</f>
        <v>0</v>
      </c>
      <c r="K327" s="195" t="s">
        <v>135</v>
      </c>
      <c r="L327" s="61"/>
      <c r="M327" s="200" t="s">
        <v>21</v>
      </c>
      <c r="N327" s="201" t="s">
        <v>41</v>
      </c>
      <c r="O327" s="4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AR327" s="24" t="s">
        <v>136</v>
      </c>
      <c r="AT327" s="24" t="s">
        <v>131</v>
      </c>
      <c r="AU327" s="24" t="s">
        <v>80</v>
      </c>
      <c r="AY327" s="24" t="s">
        <v>128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78</v>
      </c>
      <c r="BK327" s="204">
        <f>ROUND(I327*H327,2)</f>
        <v>0</v>
      </c>
      <c r="BL327" s="24" t="s">
        <v>136</v>
      </c>
      <c r="BM327" s="24" t="s">
        <v>541</v>
      </c>
    </row>
    <row r="328" spans="2:65" s="1" customFormat="1" ht="27">
      <c r="B328" s="41"/>
      <c r="C328" s="63"/>
      <c r="D328" s="243" t="s">
        <v>138</v>
      </c>
      <c r="E328" s="63"/>
      <c r="F328" s="260" t="s">
        <v>139</v>
      </c>
      <c r="G328" s="63"/>
      <c r="H328" s="63"/>
      <c r="I328" s="163"/>
      <c r="J328" s="63"/>
      <c r="K328" s="63"/>
      <c r="L328" s="61"/>
      <c r="M328" s="207"/>
      <c r="N328" s="42"/>
      <c r="O328" s="42"/>
      <c r="P328" s="42"/>
      <c r="Q328" s="42"/>
      <c r="R328" s="42"/>
      <c r="S328" s="42"/>
      <c r="T328" s="78"/>
      <c r="AT328" s="24" t="s">
        <v>138</v>
      </c>
      <c r="AU328" s="24" t="s">
        <v>80</v>
      </c>
    </row>
    <row r="329" spans="2:65" s="1" customFormat="1" ht="22.5" customHeight="1">
      <c r="B329" s="41"/>
      <c r="C329" s="193" t="s">
        <v>208</v>
      </c>
      <c r="D329" s="193" t="s">
        <v>131</v>
      </c>
      <c r="E329" s="194" t="s">
        <v>205</v>
      </c>
      <c r="F329" s="195" t="s">
        <v>206</v>
      </c>
      <c r="G329" s="196" t="s">
        <v>202</v>
      </c>
      <c r="H329" s="197">
        <v>3.8050000000000002</v>
      </c>
      <c r="I329" s="198"/>
      <c r="J329" s="199">
        <f>ROUND(I329*H329,2)</f>
        <v>0</v>
      </c>
      <c r="K329" s="195" t="s">
        <v>21</v>
      </c>
      <c r="L329" s="61"/>
      <c r="M329" s="200" t="s">
        <v>21</v>
      </c>
      <c r="N329" s="201" t="s">
        <v>41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136</v>
      </c>
      <c r="AT329" s="24" t="s">
        <v>131</v>
      </c>
      <c r="AU329" s="24" t="s">
        <v>80</v>
      </c>
      <c r="AY329" s="24" t="s">
        <v>128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78</v>
      </c>
      <c r="BK329" s="204">
        <f>ROUND(I329*H329,2)</f>
        <v>0</v>
      </c>
      <c r="BL329" s="24" t="s">
        <v>136</v>
      </c>
      <c r="BM329" s="24" t="s">
        <v>542</v>
      </c>
    </row>
    <row r="330" spans="2:65" s="1" customFormat="1">
      <c r="B330" s="41"/>
      <c r="C330" s="63"/>
      <c r="D330" s="243" t="s">
        <v>138</v>
      </c>
      <c r="E330" s="63"/>
      <c r="F330" s="260" t="s">
        <v>206</v>
      </c>
      <c r="G330" s="63"/>
      <c r="H330" s="63"/>
      <c r="I330" s="163"/>
      <c r="J330" s="63"/>
      <c r="K330" s="63"/>
      <c r="L330" s="61"/>
      <c r="M330" s="207"/>
      <c r="N330" s="42"/>
      <c r="O330" s="42"/>
      <c r="P330" s="42"/>
      <c r="Q330" s="42"/>
      <c r="R330" s="42"/>
      <c r="S330" s="42"/>
      <c r="T330" s="78"/>
      <c r="AT330" s="24" t="s">
        <v>138</v>
      </c>
      <c r="AU330" s="24" t="s">
        <v>80</v>
      </c>
    </row>
    <row r="331" spans="2:65" s="1" customFormat="1" ht="22.5" customHeight="1">
      <c r="B331" s="41"/>
      <c r="C331" s="193" t="s">
        <v>175</v>
      </c>
      <c r="D331" s="193" t="s">
        <v>131</v>
      </c>
      <c r="E331" s="194" t="s">
        <v>209</v>
      </c>
      <c r="F331" s="195" t="s">
        <v>210</v>
      </c>
      <c r="G331" s="196" t="s">
        <v>202</v>
      </c>
      <c r="H331" s="197">
        <v>3.8050000000000002</v>
      </c>
      <c r="I331" s="198"/>
      <c r="J331" s="199">
        <f>ROUND(I331*H331,2)</f>
        <v>0</v>
      </c>
      <c r="K331" s="195" t="s">
        <v>135</v>
      </c>
      <c r="L331" s="61"/>
      <c r="M331" s="200" t="s">
        <v>21</v>
      </c>
      <c r="N331" s="201" t="s">
        <v>41</v>
      </c>
      <c r="O331" s="42"/>
      <c r="P331" s="202">
        <f>O331*H331</f>
        <v>0</v>
      </c>
      <c r="Q331" s="202">
        <v>0</v>
      </c>
      <c r="R331" s="202">
        <f>Q331*H331</f>
        <v>0</v>
      </c>
      <c r="S331" s="202">
        <v>0</v>
      </c>
      <c r="T331" s="203">
        <f>S331*H331</f>
        <v>0</v>
      </c>
      <c r="AR331" s="24" t="s">
        <v>136</v>
      </c>
      <c r="AT331" s="24" t="s">
        <v>131</v>
      </c>
      <c r="AU331" s="24" t="s">
        <v>80</v>
      </c>
      <c r="AY331" s="24" t="s">
        <v>128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78</v>
      </c>
      <c r="BK331" s="204">
        <f>ROUND(I331*H331,2)</f>
        <v>0</v>
      </c>
      <c r="BL331" s="24" t="s">
        <v>136</v>
      </c>
      <c r="BM331" s="24" t="s">
        <v>543</v>
      </c>
    </row>
    <row r="332" spans="2:65" s="1" customFormat="1">
      <c r="B332" s="41"/>
      <c r="C332" s="63"/>
      <c r="D332" s="205" t="s">
        <v>138</v>
      </c>
      <c r="E332" s="63"/>
      <c r="F332" s="206" t="s">
        <v>212</v>
      </c>
      <c r="G332" s="63"/>
      <c r="H332" s="63"/>
      <c r="I332" s="163"/>
      <c r="J332" s="63"/>
      <c r="K332" s="63"/>
      <c r="L332" s="61"/>
      <c r="M332" s="207"/>
      <c r="N332" s="42"/>
      <c r="O332" s="42"/>
      <c r="P332" s="42"/>
      <c r="Q332" s="42"/>
      <c r="R332" s="42"/>
      <c r="S332" s="42"/>
      <c r="T332" s="78"/>
      <c r="AT332" s="24" t="s">
        <v>138</v>
      </c>
      <c r="AU332" s="24" t="s">
        <v>80</v>
      </c>
    </row>
    <row r="333" spans="2:65" s="10" customFormat="1" ht="29.85" customHeight="1">
      <c r="B333" s="176"/>
      <c r="C333" s="177"/>
      <c r="D333" s="190" t="s">
        <v>69</v>
      </c>
      <c r="E333" s="191" t="s">
        <v>213</v>
      </c>
      <c r="F333" s="191" t="s">
        <v>214</v>
      </c>
      <c r="G333" s="177"/>
      <c r="H333" s="177"/>
      <c r="I333" s="180"/>
      <c r="J333" s="192">
        <f>BK333</f>
        <v>0</v>
      </c>
      <c r="K333" s="177"/>
      <c r="L333" s="182"/>
      <c r="M333" s="183"/>
      <c r="N333" s="184"/>
      <c r="O333" s="184"/>
      <c r="P333" s="185">
        <f>SUM(P334:P335)</f>
        <v>0</v>
      </c>
      <c r="Q333" s="184"/>
      <c r="R333" s="185">
        <f>SUM(R334:R335)</f>
        <v>0</v>
      </c>
      <c r="S333" s="184"/>
      <c r="T333" s="186">
        <f>SUM(T334:T335)</f>
        <v>0</v>
      </c>
      <c r="AR333" s="187" t="s">
        <v>78</v>
      </c>
      <c r="AT333" s="188" t="s">
        <v>69</v>
      </c>
      <c r="AU333" s="188" t="s">
        <v>78</v>
      </c>
      <c r="AY333" s="187" t="s">
        <v>128</v>
      </c>
      <c r="BK333" s="189">
        <f>SUM(BK334:BK335)</f>
        <v>0</v>
      </c>
    </row>
    <row r="334" spans="2:65" s="1" customFormat="1" ht="22.5" customHeight="1">
      <c r="B334" s="41"/>
      <c r="C334" s="193" t="s">
        <v>223</v>
      </c>
      <c r="D334" s="193" t="s">
        <v>131</v>
      </c>
      <c r="E334" s="194" t="s">
        <v>418</v>
      </c>
      <c r="F334" s="195" t="s">
        <v>419</v>
      </c>
      <c r="G334" s="196" t="s">
        <v>202</v>
      </c>
      <c r="H334" s="197">
        <v>3.2570000000000001</v>
      </c>
      <c r="I334" s="198"/>
      <c r="J334" s="199">
        <f>ROUND(I334*H334,2)</f>
        <v>0</v>
      </c>
      <c r="K334" s="195" t="s">
        <v>135</v>
      </c>
      <c r="L334" s="61"/>
      <c r="M334" s="200" t="s">
        <v>21</v>
      </c>
      <c r="N334" s="201" t="s">
        <v>41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4" t="s">
        <v>136</v>
      </c>
      <c r="AT334" s="24" t="s">
        <v>131</v>
      </c>
      <c r="AU334" s="24" t="s">
        <v>80</v>
      </c>
      <c r="AY334" s="24" t="s">
        <v>128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78</v>
      </c>
      <c r="BK334" s="204">
        <f>ROUND(I334*H334,2)</f>
        <v>0</v>
      </c>
      <c r="BL334" s="24" t="s">
        <v>136</v>
      </c>
      <c r="BM334" s="24" t="s">
        <v>544</v>
      </c>
    </row>
    <row r="335" spans="2:65" s="1" customFormat="1" ht="40.5">
      <c r="B335" s="41"/>
      <c r="C335" s="63"/>
      <c r="D335" s="205" t="s">
        <v>138</v>
      </c>
      <c r="E335" s="63"/>
      <c r="F335" s="206" t="s">
        <v>421</v>
      </c>
      <c r="G335" s="63"/>
      <c r="H335" s="63"/>
      <c r="I335" s="163"/>
      <c r="J335" s="63"/>
      <c r="K335" s="63"/>
      <c r="L335" s="61"/>
      <c r="M335" s="207"/>
      <c r="N335" s="42"/>
      <c r="O335" s="42"/>
      <c r="P335" s="42"/>
      <c r="Q335" s="42"/>
      <c r="R335" s="42"/>
      <c r="S335" s="42"/>
      <c r="T335" s="78"/>
      <c r="AT335" s="24" t="s">
        <v>138</v>
      </c>
      <c r="AU335" s="24" t="s">
        <v>80</v>
      </c>
    </row>
    <row r="336" spans="2:65" s="10" customFormat="1" ht="37.35" customHeight="1">
      <c r="B336" s="176"/>
      <c r="C336" s="177"/>
      <c r="D336" s="178" t="s">
        <v>69</v>
      </c>
      <c r="E336" s="179" t="s">
        <v>219</v>
      </c>
      <c r="F336" s="179" t="s">
        <v>220</v>
      </c>
      <c r="G336" s="177"/>
      <c r="H336" s="177"/>
      <c r="I336" s="180"/>
      <c r="J336" s="181">
        <f>BK336</f>
        <v>0</v>
      </c>
      <c r="K336" s="177"/>
      <c r="L336" s="182"/>
      <c r="M336" s="183"/>
      <c r="N336" s="184"/>
      <c r="O336" s="184"/>
      <c r="P336" s="185">
        <f>P337+P399</f>
        <v>0</v>
      </c>
      <c r="Q336" s="184"/>
      <c r="R336" s="185">
        <f>R337+R399</f>
        <v>0.55376303000000004</v>
      </c>
      <c r="S336" s="184"/>
      <c r="T336" s="186">
        <f>T337+T399</f>
        <v>0.24827809999999997</v>
      </c>
      <c r="AR336" s="187" t="s">
        <v>80</v>
      </c>
      <c r="AT336" s="188" t="s">
        <v>69</v>
      </c>
      <c r="AU336" s="188" t="s">
        <v>70</v>
      </c>
      <c r="AY336" s="187" t="s">
        <v>128</v>
      </c>
      <c r="BK336" s="189">
        <f>BK337+BK399</f>
        <v>0</v>
      </c>
    </row>
    <row r="337" spans="2:65" s="10" customFormat="1" ht="19.899999999999999" customHeight="1">
      <c r="B337" s="176"/>
      <c r="C337" s="177"/>
      <c r="D337" s="190" t="s">
        <v>69</v>
      </c>
      <c r="E337" s="191" t="s">
        <v>221</v>
      </c>
      <c r="F337" s="191" t="s">
        <v>222</v>
      </c>
      <c r="G337" s="177"/>
      <c r="H337" s="177"/>
      <c r="I337" s="180"/>
      <c r="J337" s="192">
        <f>BK337</f>
        <v>0</v>
      </c>
      <c r="K337" s="177"/>
      <c r="L337" s="182"/>
      <c r="M337" s="183"/>
      <c r="N337" s="184"/>
      <c r="O337" s="184"/>
      <c r="P337" s="185">
        <f>SUM(P338:P398)</f>
        <v>0</v>
      </c>
      <c r="Q337" s="184"/>
      <c r="R337" s="185">
        <f>SUM(R338:R398)</f>
        <v>0</v>
      </c>
      <c r="S337" s="184"/>
      <c r="T337" s="186">
        <f>SUM(T338:T398)</f>
        <v>0.24827809999999997</v>
      </c>
      <c r="AR337" s="187" t="s">
        <v>80</v>
      </c>
      <c r="AT337" s="188" t="s">
        <v>69</v>
      </c>
      <c r="AU337" s="188" t="s">
        <v>78</v>
      </c>
      <c r="AY337" s="187" t="s">
        <v>128</v>
      </c>
      <c r="BK337" s="189">
        <f>SUM(BK338:BK398)</f>
        <v>0</v>
      </c>
    </row>
    <row r="338" spans="2:65" s="1" customFormat="1" ht="22.5" customHeight="1">
      <c r="B338" s="41"/>
      <c r="C338" s="193" t="s">
        <v>234</v>
      </c>
      <c r="D338" s="193" t="s">
        <v>131</v>
      </c>
      <c r="E338" s="194" t="s">
        <v>545</v>
      </c>
      <c r="F338" s="195" t="s">
        <v>546</v>
      </c>
      <c r="G338" s="196" t="s">
        <v>226</v>
      </c>
      <c r="H338" s="197">
        <v>37.549999999999997</v>
      </c>
      <c r="I338" s="198"/>
      <c r="J338" s="199">
        <f>ROUND(I338*H338,2)</f>
        <v>0</v>
      </c>
      <c r="K338" s="195" t="s">
        <v>237</v>
      </c>
      <c r="L338" s="61"/>
      <c r="M338" s="200" t="s">
        <v>21</v>
      </c>
      <c r="N338" s="201" t="s">
        <v>41</v>
      </c>
      <c r="O338" s="42"/>
      <c r="P338" s="202">
        <f>O338*H338</f>
        <v>0</v>
      </c>
      <c r="Q338" s="202">
        <v>0</v>
      </c>
      <c r="R338" s="202">
        <f>Q338*H338</f>
        <v>0</v>
      </c>
      <c r="S338" s="202">
        <v>1.67E-3</v>
      </c>
      <c r="T338" s="203">
        <f>S338*H338</f>
        <v>6.27085E-2</v>
      </c>
      <c r="AR338" s="24" t="s">
        <v>227</v>
      </c>
      <c r="AT338" s="24" t="s">
        <v>131</v>
      </c>
      <c r="AU338" s="24" t="s">
        <v>80</v>
      </c>
      <c r="AY338" s="24" t="s">
        <v>128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78</v>
      </c>
      <c r="BK338" s="204">
        <f>ROUND(I338*H338,2)</f>
        <v>0</v>
      </c>
      <c r="BL338" s="24" t="s">
        <v>227</v>
      </c>
      <c r="BM338" s="24" t="s">
        <v>547</v>
      </c>
    </row>
    <row r="339" spans="2:65" s="1" customFormat="1">
      <c r="B339" s="41"/>
      <c r="C339" s="63"/>
      <c r="D339" s="205" t="s">
        <v>138</v>
      </c>
      <c r="E339" s="63"/>
      <c r="F339" s="206" t="s">
        <v>548</v>
      </c>
      <c r="G339" s="63"/>
      <c r="H339" s="63"/>
      <c r="I339" s="163"/>
      <c r="J339" s="63"/>
      <c r="K339" s="63"/>
      <c r="L339" s="61"/>
      <c r="M339" s="207"/>
      <c r="N339" s="42"/>
      <c r="O339" s="42"/>
      <c r="P339" s="42"/>
      <c r="Q339" s="42"/>
      <c r="R339" s="42"/>
      <c r="S339" s="42"/>
      <c r="T339" s="78"/>
      <c r="AT339" s="24" t="s">
        <v>138</v>
      </c>
      <c r="AU339" s="24" t="s">
        <v>80</v>
      </c>
    </row>
    <row r="340" spans="2:65" s="11" customFormat="1">
      <c r="B340" s="208"/>
      <c r="C340" s="209"/>
      <c r="D340" s="205" t="s">
        <v>140</v>
      </c>
      <c r="E340" s="210" t="s">
        <v>21</v>
      </c>
      <c r="F340" s="211" t="s">
        <v>466</v>
      </c>
      <c r="G340" s="209"/>
      <c r="H340" s="212" t="s">
        <v>21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140</v>
      </c>
      <c r="AU340" s="218" t="s">
        <v>80</v>
      </c>
      <c r="AV340" s="11" t="s">
        <v>78</v>
      </c>
      <c r="AW340" s="11" t="s">
        <v>34</v>
      </c>
      <c r="AX340" s="11" t="s">
        <v>70</v>
      </c>
      <c r="AY340" s="218" t="s">
        <v>128</v>
      </c>
    </row>
    <row r="341" spans="2:65" s="11" customFormat="1">
      <c r="B341" s="208"/>
      <c r="C341" s="209"/>
      <c r="D341" s="205" t="s">
        <v>140</v>
      </c>
      <c r="E341" s="210" t="s">
        <v>21</v>
      </c>
      <c r="F341" s="211" t="s">
        <v>467</v>
      </c>
      <c r="G341" s="209"/>
      <c r="H341" s="212" t="s">
        <v>21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140</v>
      </c>
      <c r="AU341" s="218" t="s">
        <v>80</v>
      </c>
      <c r="AV341" s="11" t="s">
        <v>78</v>
      </c>
      <c r="AW341" s="11" t="s">
        <v>34</v>
      </c>
      <c r="AX341" s="11" t="s">
        <v>70</v>
      </c>
      <c r="AY341" s="218" t="s">
        <v>128</v>
      </c>
    </row>
    <row r="342" spans="2:65" s="12" customFormat="1">
      <c r="B342" s="219"/>
      <c r="C342" s="220"/>
      <c r="D342" s="205" t="s">
        <v>140</v>
      </c>
      <c r="E342" s="221" t="s">
        <v>21</v>
      </c>
      <c r="F342" s="222" t="s">
        <v>549</v>
      </c>
      <c r="G342" s="220"/>
      <c r="H342" s="223">
        <v>3.45</v>
      </c>
      <c r="I342" s="224"/>
      <c r="J342" s="220"/>
      <c r="K342" s="220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140</v>
      </c>
      <c r="AU342" s="229" t="s">
        <v>80</v>
      </c>
      <c r="AV342" s="12" t="s">
        <v>80</v>
      </c>
      <c r="AW342" s="12" t="s">
        <v>34</v>
      </c>
      <c r="AX342" s="12" t="s">
        <v>70</v>
      </c>
      <c r="AY342" s="229" t="s">
        <v>128</v>
      </c>
    </row>
    <row r="343" spans="2:65" s="12" customFormat="1">
      <c r="B343" s="219"/>
      <c r="C343" s="220"/>
      <c r="D343" s="205" t="s">
        <v>140</v>
      </c>
      <c r="E343" s="221" t="s">
        <v>21</v>
      </c>
      <c r="F343" s="222" t="s">
        <v>550</v>
      </c>
      <c r="G343" s="220"/>
      <c r="H343" s="223">
        <v>5.75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140</v>
      </c>
      <c r="AU343" s="229" t="s">
        <v>80</v>
      </c>
      <c r="AV343" s="12" t="s">
        <v>80</v>
      </c>
      <c r="AW343" s="12" t="s">
        <v>34</v>
      </c>
      <c r="AX343" s="12" t="s">
        <v>70</v>
      </c>
      <c r="AY343" s="229" t="s">
        <v>128</v>
      </c>
    </row>
    <row r="344" spans="2:65" s="12" customFormat="1">
      <c r="B344" s="219"/>
      <c r="C344" s="220"/>
      <c r="D344" s="205" t="s">
        <v>140</v>
      </c>
      <c r="E344" s="221" t="s">
        <v>21</v>
      </c>
      <c r="F344" s="222" t="s">
        <v>21</v>
      </c>
      <c r="G344" s="220"/>
      <c r="H344" s="223">
        <v>0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140</v>
      </c>
      <c r="AU344" s="229" t="s">
        <v>80</v>
      </c>
      <c r="AV344" s="12" t="s">
        <v>80</v>
      </c>
      <c r="AW344" s="12" t="s">
        <v>34</v>
      </c>
      <c r="AX344" s="12" t="s">
        <v>70</v>
      </c>
      <c r="AY344" s="229" t="s">
        <v>128</v>
      </c>
    </row>
    <row r="345" spans="2:65" s="11" customFormat="1">
      <c r="B345" s="208"/>
      <c r="C345" s="209"/>
      <c r="D345" s="205" t="s">
        <v>140</v>
      </c>
      <c r="E345" s="210" t="s">
        <v>21</v>
      </c>
      <c r="F345" s="211" t="s">
        <v>343</v>
      </c>
      <c r="G345" s="209"/>
      <c r="H345" s="212" t="s">
        <v>21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140</v>
      </c>
      <c r="AU345" s="218" t="s">
        <v>80</v>
      </c>
      <c r="AV345" s="11" t="s">
        <v>78</v>
      </c>
      <c r="AW345" s="11" t="s">
        <v>34</v>
      </c>
      <c r="AX345" s="11" t="s">
        <v>70</v>
      </c>
      <c r="AY345" s="218" t="s">
        <v>128</v>
      </c>
    </row>
    <row r="346" spans="2:65" s="11" customFormat="1">
      <c r="B346" s="208"/>
      <c r="C346" s="209"/>
      <c r="D346" s="205" t="s">
        <v>140</v>
      </c>
      <c r="E346" s="210" t="s">
        <v>21</v>
      </c>
      <c r="F346" s="211" t="s">
        <v>469</v>
      </c>
      <c r="G346" s="209"/>
      <c r="H346" s="212" t="s">
        <v>21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140</v>
      </c>
      <c r="AU346" s="218" t="s">
        <v>80</v>
      </c>
      <c r="AV346" s="11" t="s">
        <v>78</v>
      </c>
      <c r="AW346" s="11" t="s">
        <v>34</v>
      </c>
      <c r="AX346" s="11" t="s">
        <v>70</v>
      </c>
      <c r="AY346" s="218" t="s">
        <v>128</v>
      </c>
    </row>
    <row r="347" spans="2:65" s="12" customFormat="1">
      <c r="B347" s="219"/>
      <c r="C347" s="220"/>
      <c r="D347" s="205" t="s">
        <v>140</v>
      </c>
      <c r="E347" s="221" t="s">
        <v>21</v>
      </c>
      <c r="F347" s="222" t="s">
        <v>551</v>
      </c>
      <c r="G347" s="220"/>
      <c r="H347" s="223">
        <v>2.4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140</v>
      </c>
      <c r="AU347" s="229" t="s">
        <v>80</v>
      </c>
      <c r="AV347" s="12" t="s">
        <v>80</v>
      </c>
      <c r="AW347" s="12" t="s">
        <v>34</v>
      </c>
      <c r="AX347" s="12" t="s">
        <v>70</v>
      </c>
      <c r="AY347" s="229" t="s">
        <v>128</v>
      </c>
    </row>
    <row r="348" spans="2:65" s="12" customFormat="1">
      <c r="B348" s="219"/>
      <c r="C348" s="220"/>
      <c r="D348" s="205" t="s">
        <v>140</v>
      </c>
      <c r="E348" s="221" t="s">
        <v>21</v>
      </c>
      <c r="F348" s="222" t="s">
        <v>21</v>
      </c>
      <c r="G348" s="220"/>
      <c r="H348" s="223">
        <v>0</v>
      </c>
      <c r="I348" s="224"/>
      <c r="J348" s="220"/>
      <c r="K348" s="220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140</v>
      </c>
      <c r="AU348" s="229" t="s">
        <v>80</v>
      </c>
      <c r="AV348" s="12" t="s">
        <v>80</v>
      </c>
      <c r="AW348" s="12" t="s">
        <v>34</v>
      </c>
      <c r="AX348" s="12" t="s">
        <v>70</v>
      </c>
      <c r="AY348" s="229" t="s">
        <v>128</v>
      </c>
    </row>
    <row r="349" spans="2:65" s="11" customFormat="1">
      <c r="B349" s="208"/>
      <c r="C349" s="209"/>
      <c r="D349" s="205" t="s">
        <v>140</v>
      </c>
      <c r="E349" s="210" t="s">
        <v>21</v>
      </c>
      <c r="F349" s="211" t="s">
        <v>476</v>
      </c>
      <c r="G349" s="209"/>
      <c r="H349" s="212" t="s">
        <v>21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140</v>
      </c>
      <c r="AU349" s="218" t="s">
        <v>80</v>
      </c>
      <c r="AV349" s="11" t="s">
        <v>78</v>
      </c>
      <c r="AW349" s="11" t="s">
        <v>34</v>
      </c>
      <c r="AX349" s="11" t="s">
        <v>70</v>
      </c>
      <c r="AY349" s="218" t="s">
        <v>128</v>
      </c>
    </row>
    <row r="350" spans="2:65" s="11" customFormat="1">
      <c r="B350" s="208"/>
      <c r="C350" s="209"/>
      <c r="D350" s="205" t="s">
        <v>140</v>
      </c>
      <c r="E350" s="210" t="s">
        <v>21</v>
      </c>
      <c r="F350" s="211" t="s">
        <v>469</v>
      </c>
      <c r="G350" s="209"/>
      <c r="H350" s="212" t="s">
        <v>21</v>
      </c>
      <c r="I350" s="213"/>
      <c r="J350" s="209"/>
      <c r="K350" s="209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140</v>
      </c>
      <c r="AU350" s="218" t="s">
        <v>80</v>
      </c>
      <c r="AV350" s="11" t="s">
        <v>78</v>
      </c>
      <c r="AW350" s="11" t="s">
        <v>34</v>
      </c>
      <c r="AX350" s="11" t="s">
        <v>70</v>
      </c>
      <c r="AY350" s="218" t="s">
        <v>128</v>
      </c>
    </row>
    <row r="351" spans="2:65" s="12" customFormat="1">
      <c r="B351" s="219"/>
      <c r="C351" s="220"/>
      <c r="D351" s="205" t="s">
        <v>140</v>
      </c>
      <c r="E351" s="221" t="s">
        <v>21</v>
      </c>
      <c r="F351" s="222" t="s">
        <v>552</v>
      </c>
      <c r="G351" s="220"/>
      <c r="H351" s="223">
        <v>4.5999999999999996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140</v>
      </c>
      <c r="AU351" s="229" t="s">
        <v>80</v>
      </c>
      <c r="AV351" s="12" t="s">
        <v>80</v>
      </c>
      <c r="AW351" s="12" t="s">
        <v>34</v>
      </c>
      <c r="AX351" s="12" t="s">
        <v>70</v>
      </c>
      <c r="AY351" s="229" t="s">
        <v>128</v>
      </c>
    </row>
    <row r="352" spans="2:65" s="12" customFormat="1">
      <c r="B352" s="219"/>
      <c r="C352" s="220"/>
      <c r="D352" s="205" t="s">
        <v>140</v>
      </c>
      <c r="E352" s="221" t="s">
        <v>21</v>
      </c>
      <c r="F352" s="222" t="s">
        <v>553</v>
      </c>
      <c r="G352" s="220"/>
      <c r="H352" s="223">
        <v>1.5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140</v>
      </c>
      <c r="AU352" s="229" t="s">
        <v>80</v>
      </c>
      <c r="AV352" s="12" t="s">
        <v>80</v>
      </c>
      <c r="AW352" s="12" t="s">
        <v>34</v>
      </c>
      <c r="AX352" s="12" t="s">
        <v>70</v>
      </c>
      <c r="AY352" s="229" t="s">
        <v>128</v>
      </c>
    </row>
    <row r="353" spans="2:65" s="12" customFormat="1">
      <c r="B353" s="219"/>
      <c r="C353" s="220"/>
      <c r="D353" s="205" t="s">
        <v>140</v>
      </c>
      <c r="E353" s="221" t="s">
        <v>21</v>
      </c>
      <c r="F353" s="222" t="s">
        <v>554</v>
      </c>
      <c r="G353" s="220"/>
      <c r="H353" s="223">
        <v>4.4000000000000004</v>
      </c>
      <c r="I353" s="224"/>
      <c r="J353" s="220"/>
      <c r="K353" s="220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140</v>
      </c>
      <c r="AU353" s="229" t="s">
        <v>80</v>
      </c>
      <c r="AV353" s="12" t="s">
        <v>80</v>
      </c>
      <c r="AW353" s="12" t="s">
        <v>34</v>
      </c>
      <c r="AX353" s="12" t="s">
        <v>70</v>
      </c>
      <c r="AY353" s="229" t="s">
        <v>128</v>
      </c>
    </row>
    <row r="354" spans="2:65" s="12" customFormat="1">
      <c r="B354" s="219"/>
      <c r="C354" s="220"/>
      <c r="D354" s="205" t="s">
        <v>140</v>
      </c>
      <c r="E354" s="221" t="s">
        <v>21</v>
      </c>
      <c r="F354" s="222" t="s">
        <v>449</v>
      </c>
      <c r="G354" s="220"/>
      <c r="H354" s="223">
        <v>2.2000000000000002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140</v>
      </c>
      <c r="AU354" s="229" t="s">
        <v>80</v>
      </c>
      <c r="AV354" s="12" t="s">
        <v>80</v>
      </c>
      <c r="AW354" s="12" t="s">
        <v>34</v>
      </c>
      <c r="AX354" s="12" t="s">
        <v>70</v>
      </c>
      <c r="AY354" s="229" t="s">
        <v>128</v>
      </c>
    </row>
    <row r="355" spans="2:65" s="11" customFormat="1">
      <c r="B355" s="208"/>
      <c r="C355" s="209"/>
      <c r="D355" s="205" t="s">
        <v>140</v>
      </c>
      <c r="E355" s="210" t="s">
        <v>21</v>
      </c>
      <c r="F355" s="211" t="s">
        <v>467</v>
      </c>
      <c r="G355" s="209"/>
      <c r="H355" s="212" t="s">
        <v>21</v>
      </c>
      <c r="I355" s="213"/>
      <c r="J355" s="209"/>
      <c r="K355" s="209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140</v>
      </c>
      <c r="AU355" s="218" t="s">
        <v>80</v>
      </c>
      <c r="AV355" s="11" t="s">
        <v>78</v>
      </c>
      <c r="AW355" s="11" t="s">
        <v>34</v>
      </c>
      <c r="AX355" s="11" t="s">
        <v>70</v>
      </c>
      <c r="AY355" s="218" t="s">
        <v>128</v>
      </c>
    </row>
    <row r="356" spans="2:65" s="12" customFormat="1">
      <c r="B356" s="219"/>
      <c r="C356" s="220"/>
      <c r="D356" s="205" t="s">
        <v>140</v>
      </c>
      <c r="E356" s="221" t="s">
        <v>21</v>
      </c>
      <c r="F356" s="222" t="s">
        <v>450</v>
      </c>
      <c r="G356" s="220"/>
      <c r="H356" s="223">
        <v>3.3</v>
      </c>
      <c r="I356" s="224"/>
      <c r="J356" s="220"/>
      <c r="K356" s="220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140</v>
      </c>
      <c r="AU356" s="229" t="s">
        <v>80</v>
      </c>
      <c r="AV356" s="12" t="s">
        <v>80</v>
      </c>
      <c r="AW356" s="12" t="s">
        <v>34</v>
      </c>
      <c r="AX356" s="12" t="s">
        <v>70</v>
      </c>
      <c r="AY356" s="229" t="s">
        <v>128</v>
      </c>
    </row>
    <row r="357" spans="2:65" s="12" customFormat="1">
      <c r="B357" s="219"/>
      <c r="C357" s="220"/>
      <c r="D357" s="205" t="s">
        <v>140</v>
      </c>
      <c r="E357" s="221" t="s">
        <v>21</v>
      </c>
      <c r="F357" s="222" t="s">
        <v>555</v>
      </c>
      <c r="G357" s="220"/>
      <c r="H357" s="223">
        <v>9.1999999999999993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140</v>
      </c>
      <c r="AU357" s="229" t="s">
        <v>80</v>
      </c>
      <c r="AV357" s="12" t="s">
        <v>80</v>
      </c>
      <c r="AW357" s="12" t="s">
        <v>34</v>
      </c>
      <c r="AX357" s="12" t="s">
        <v>70</v>
      </c>
      <c r="AY357" s="229" t="s">
        <v>128</v>
      </c>
    </row>
    <row r="358" spans="2:65" s="12" customFormat="1">
      <c r="B358" s="219"/>
      <c r="C358" s="220"/>
      <c r="D358" s="205" t="s">
        <v>140</v>
      </c>
      <c r="E358" s="221" t="s">
        <v>21</v>
      </c>
      <c r="F358" s="222" t="s">
        <v>21</v>
      </c>
      <c r="G358" s="220"/>
      <c r="H358" s="223">
        <v>0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140</v>
      </c>
      <c r="AU358" s="229" t="s">
        <v>80</v>
      </c>
      <c r="AV358" s="12" t="s">
        <v>80</v>
      </c>
      <c r="AW358" s="12" t="s">
        <v>34</v>
      </c>
      <c r="AX358" s="12" t="s">
        <v>70</v>
      </c>
      <c r="AY358" s="229" t="s">
        <v>128</v>
      </c>
    </row>
    <row r="359" spans="2:65" s="11" customFormat="1">
      <c r="B359" s="208"/>
      <c r="C359" s="209"/>
      <c r="D359" s="205" t="s">
        <v>140</v>
      </c>
      <c r="E359" s="210" t="s">
        <v>21</v>
      </c>
      <c r="F359" s="211" t="s">
        <v>479</v>
      </c>
      <c r="G359" s="209"/>
      <c r="H359" s="212" t="s">
        <v>21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140</v>
      </c>
      <c r="AU359" s="218" t="s">
        <v>80</v>
      </c>
      <c r="AV359" s="11" t="s">
        <v>78</v>
      </c>
      <c r="AW359" s="11" t="s">
        <v>34</v>
      </c>
      <c r="AX359" s="11" t="s">
        <v>70</v>
      </c>
      <c r="AY359" s="218" t="s">
        <v>128</v>
      </c>
    </row>
    <row r="360" spans="2:65" s="12" customFormat="1">
      <c r="B360" s="219"/>
      <c r="C360" s="220"/>
      <c r="D360" s="205" t="s">
        <v>140</v>
      </c>
      <c r="E360" s="221" t="s">
        <v>21</v>
      </c>
      <c r="F360" s="222" t="s">
        <v>556</v>
      </c>
      <c r="G360" s="220"/>
      <c r="H360" s="223">
        <v>0.75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140</v>
      </c>
      <c r="AU360" s="229" t="s">
        <v>80</v>
      </c>
      <c r="AV360" s="12" t="s">
        <v>80</v>
      </c>
      <c r="AW360" s="12" t="s">
        <v>34</v>
      </c>
      <c r="AX360" s="12" t="s">
        <v>70</v>
      </c>
      <c r="AY360" s="229" t="s">
        <v>128</v>
      </c>
    </row>
    <row r="361" spans="2:65" s="14" customFormat="1">
      <c r="B361" s="241"/>
      <c r="C361" s="242"/>
      <c r="D361" s="243" t="s">
        <v>140</v>
      </c>
      <c r="E361" s="244" t="s">
        <v>21</v>
      </c>
      <c r="F361" s="245" t="s">
        <v>168</v>
      </c>
      <c r="G361" s="242"/>
      <c r="H361" s="246">
        <v>37.549999999999997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140</v>
      </c>
      <c r="AU361" s="252" t="s">
        <v>80</v>
      </c>
      <c r="AV361" s="14" t="s">
        <v>136</v>
      </c>
      <c r="AW361" s="14" t="s">
        <v>34</v>
      </c>
      <c r="AX361" s="14" t="s">
        <v>78</v>
      </c>
      <c r="AY361" s="252" t="s">
        <v>128</v>
      </c>
    </row>
    <row r="362" spans="2:65" s="1" customFormat="1" ht="22.5" customHeight="1">
      <c r="B362" s="41"/>
      <c r="C362" s="193" t="s">
        <v>241</v>
      </c>
      <c r="D362" s="193" t="s">
        <v>131</v>
      </c>
      <c r="E362" s="194" t="s">
        <v>557</v>
      </c>
      <c r="F362" s="195" t="s">
        <v>558</v>
      </c>
      <c r="G362" s="196" t="s">
        <v>226</v>
      </c>
      <c r="H362" s="197">
        <v>13.12</v>
      </c>
      <c r="I362" s="198"/>
      <c r="J362" s="199">
        <f>ROUND(I362*H362,2)</f>
        <v>0</v>
      </c>
      <c r="K362" s="195" t="s">
        <v>135</v>
      </c>
      <c r="L362" s="61"/>
      <c r="M362" s="200" t="s">
        <v>21</v>
      </c>
      <c r="N362" s="201" t="s">
        <v>41</v>
      </c>
      <c r="O362" s="42"/>
      <c r="P362" s="202">
        <f>O362*H362</f>
        <v>0</v>
      </c>
      <c r="Q362" s="202">
        <v>0</v>
      </c>
      <c r="R362" s="202">
        <f>Q362*H362</f>
        <v>0</v>
      </c>
      <c r="S362" s="202">
        <v>2.2300000000000002E-3</v>
      </c>
      <c r="T362" s="203">
        <f>S362*H362</f>
        <v>2.9257600000000002E-2</v>
      </c>
      <c r="AR362" s="24" t="s">
        <v>227</v>
      </c>
      <c r="AT362" s="24" t="s">
        <v>131</v>
      </c>
      <c r="AU362" s="24" t="s">
        <v>80</v>
      </c>
      <c r="AY362" s="24" t="s">
        <v>128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78</v>
      </c>
      <c r="BK362" s="204">
        <f>ROUND(I362*H362,2)</f>
        <v>0</v>
      </c>
      <c r="BL362" s="24" t="s">
        <v>227</v>
      </c>
      <c r="BM362" s="24" t="s">
        <v>559</v>
      </c>
    </row>
    <row r="363" spans="2:65" s="1" customFormat="1">
      <c r="B363" s="41"/>
      <c r="C363" s="63"/>
      <c r="D363" s="205" t="s">
        <v>138</v>
      </c>
      <c r="E363" s="63"/>
      <c r="F363" s="206" t="s">
        <v>560</v>
      </c>
      <c r="G363" s="63"/>
      <c r="H363" s="63"/>
      <c r="I363" s="163"/>
      <c r="J363" s="63"/>
      <c r="K363" s="63"/>
      <c r="L363" s="61"/>
      <c r="M363" s="207"/>
      <c r="N363" s="42"/>
      <c r="O363" s="42"/>
      <c r="P363" s="42"/>
      <c r="Q363" s="42"/>
      <c r="R363" s="42"/>
      <c r="S363" s="42"/>
      <c r="T363" s="78"/>
      <c r="AT363" s="24" t="s">
        <v>138</v>
      </c>
      <c r="AU363" s="24" t="s">
        <v>80</v>
      </c>
    </row>
    <row r="364" spans="2:65" s="11" customFormat="1">
      <c r="B364" s="208"/>
      <c r="C364" s="209"/>
      <c r="D364" s="205" t="s">
        <v>140</v>
      </c>
      <c r="E364" s="210" t="s">
        <v>21</v>
      </c>
      <c r="F364" s="211" t="s">
        <v>561</v>
      </c>
      <c r="G364" s="209"/>
      <c r="H364" s="212" t="s">
        <v>21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140</v>
      </c>
      <c r="AU364" s="218" t="s">
        <v>80</v>
      </c>
      <c r="AV364" s="11" t="s">
        <v>78</v>
      </c>
      <c r="AW364" s="11" t="s">
        <v>34</v>
      </c>
      <c r="AX364" s="11" t="s">
        <v>70</v>
      </c>
      <c r="AY364" s="218" t="s">
        <v>128</v>
      </c>
    </row>
    <row r="365" spans="2:65" s="12" customFormat="1">
      <c r="B365" s="219"/>
      <c r="C365" s="220"/>
      <c r="D365" s="205" t="s">
        <v>140</v>
      </c>
      <c r="E365" s="221" t="s">
        <v>21</v>
      </c>
      <c r="F365" s="222" t="s">
        <v>562</v>
      </c>
      <c r="G365" s="220"/>
      <c r="H365" s="223">
        <v>13.12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140</v>
      </c>
      <c r="AU365" s="229" t="s">
        <v>80</v>
      </c>
      <c r="AV365" s="12" t="s">
        <v>80</v>
      </c>
      <c r="AW365" s="12" t="s">
        <v>34</v>
      </c>
      <c r="AX365" s="12" t="s">
        <v>70</v>
      </c>
      <c r="AY365" s="229" t="s">
        <v>128</v>
      </c>
    </row>
    <row r="366" spans="2:65" s="14" customFormat="1">
      <c r="B366" s="241"/>
      <c r="C366" s="242"/>
      <c r="D366" s="243" t="s">
        <v>140</v>
      </c>
      <c r="E366" s="244" t="s">
        <v>21</v>
      </c>
      <c r="F366" s="245" t="s">
        <v>168</v>
      </c>
      <c r="G366" s="242"/>
      <c r="H366" s="246">
        <v>13.12</v>
      </c>
      <c r="I366" s="247"/>
      <c r="J366" s="242"/>
      <c r="K366" s="242"/>
      <c r="L366" s="248"/>
      <c r="M366" s="249"/>
      <c r="N366" s="250"/>
      <c r="O366" s="250"/>
      <c r="P366" s="250"/>
      <c r="Q366" s="250"/>
      <c r="R366" s="250"/>
      <c r="S366" s="250"/>
      <c r="T366" s="251"/>
      <c r="AT366" s="252" t="s">
        <v>140</v>
      </c>
      <c r="AU366" s="252" t="s">
        <v>80</v>
      </c>
      <c r="AV366" s="14" t="s">
        <v>136</v>
      </c>
      <c r="AW366" s="14" t="s">
        <v>34</v>
      </c>
      <c r="AX366" s="14" t="s">
        <v>78</v>
      </c>
      <c r="AY366" s="252" t="s">
        <v>128</v>
      </c>
    </row>
    <row r="367" spans="2:65" s="1" customFormat="1" ht="22.5" customHeight="1">
      <c r="B367" s="41"/>
      <c r="C367" s="193" t="s">
        <v>246</v>
      </c>
      <c r="D367" s="193" t="s">
        <v>131</v>
      </c>
      <c r="E367" s="194" t="s">
        <v>224</v>
      </c>
      <c r="F367" s="195" t="s">
        <v>225</v>
      </c>
      <c r="G367" s="196" t="s">
        <v>226</v>
      </c>
      <c r="H367" s="197">
        <v>60.12</v>
      </c>
      <c r="I367" s="198"/>
      <c r="J367" s="199">
        <f>ROUND(I367*H367,2)</f>
        <v>0</v>
      </c>
      <c r="K367" s="195" t="s">
        <v>135</v>
      </c>
      <c r="L367" s="61"/>
      <c r="M367" s="200" t="s">
        <v>21</v>
      </c>
      <c r="N367" s="201" t="s">
        <v>41</v>
      </c>
      <c r="O367" s="42"/>
      <c r="P367" s="202">
        <f>O367*H367</f>
        <v>0</v>
      </c>
      <c r="Q367" s="202">
        <v>0</v>
      </c>
      <c r="R367" s="202">
        <f>Q367*H367</f>
        <v>0</v>
      </c>
      <c r="S367" s="202">
        <v>2.5999999999999999E-3</v>
      </c>
      <c r="T367" s="203">
        <f>S367*H367</f>
        <v>0.15631199999999998</v>
      </c>
      <c r="AR367" s="24" t="s">
        <v>227</v>
      </c>
      <c r="AT367" s="24" t="s">
        <v>131</v>
      </c>
      <c r="AU367" s="24" t="s">
        <v>80</v>
      </c>
      <c r="AY367" s="24" t="s">
        <v>128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24" t="s">
        <v>78</v>
      </c>
      <c r="BK367" s="204">
        <f>ROUND(I367*H367,2)</f>
        <v>0</v>
      </c>
      <c r="BL367" s="24" t="s">
        <v>227</v>
      </c>
      <c r="BM367" s="24" t="s">
        <v>563</v>
      </c>
    </row>
    <row r="368" spans="2:65" s="1" customFormat="1">
      <c r="B368" s="41"/>
      <c r="C368" s="63"/>
      <c r="D368" s="205" t="s">
        <v>138</v>
      </c>
      <c r="E368" s="63"/>
      <c r="F368" s="206" t="s">
        <v>229</v>
      </c>
      <c r="G368" s="63"/>
      <c r="H368" s="63"/>
      <c r="I368" s="163"/>
      <c r="J368" s="63"/>
      <c r="K368" s="63"/>
      <c r="L368" s="61"/>
      <c r="M368" s="207"/>
      <c r="N368" s="42"/>
      <c r="O368" s="42"/>
      <c r="P368" s="42"/>
      <c r="Q368" s="42"/>
      <c r="R368" s="42"/>
      <c r="S368" s="42"/>
      <c r="T368" s="78"/>
      <c r="AT368" s="24" t="s">
        <v>138</v>
      </c>
      <c r="AU368" s="24" t="s">
        <v>80</v>
      </c>
    </row>
    <row r="369" spans="2:65" s="11" customFormat="1">
      <c r="B369" s="208"/>
      <c r="C369" s="209"/>
      <c r="D369" s="205" t="s">
        <v>140</v>
      </c>
      <c r="E369" s="210" t="s">
        <v>21</v>
      </c>
      <c r="F369" s="211" t="s">
        <v>466</v>
      </c>
      <c r="G369" s="209"/>
      <c r="H369" s="212" t="s">
        <v>21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140</v>
      </c>
      <c r="AU369" s="218" t="s">
        <v>80</v>
      </c>
      <c r="AV369" s="11" t="s">
        <v>78</v>
      </c>
      <c r="AW369" s="11" t="s">
        <v>34</v>
      </c>
      <c r="AX369" s="11" t="s">
        <v>70</v>
      </c>
      <c r="AY369" s="218" t="s">
        <v>128</v>
      </c>
    </row>
    <row r="370" spans="2:65" s="12" customFormat="1">
      <c r="B370" s="219"/>
      <c r="C370" s="220"/>
      <c r="D370" s="205" t="s">
        <v>140</v>
      </c>
      <c r="E370" s="221" t="s">
        <v>21</v>
      </c>
      <c r="F370" s="222" t="s">
        <v>562</v>
      </c>
      <c r="G370" s="220"/>
      <c r="H370" s="223">
        <v>13.12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140</v>
      </c>
      <c r="AU370" s="229" t="s">
        <v>80</v>
      </c>
      <c r="AV370" s="12" t="s">
        <v>80</v>
      </c>
      <c r="AW370" s="12" t="s">
        <v>34</v>
      </c>
      <c r="AX370" s="12" t="s">
        <v>70</v>
      </c>
      <c r="AY370" s="229" t="s">
        <v>128</v>
      </c>
    </row>
    <row r="371" spans="2:65" s="11" customFormat="1">
      <c r="B371" s="208"/>
      <c r="C371" s="209"/>
      <c r="D371" s="205" t="s">
        <v>140</v>
      </c>
      <c r="E371" s="210" t="s">
        <v>21</v>
      </c>
      <c r="F371" s="211" t="s">
        <v>343</v>
      </c>
      <c r="G371" s="209"/>
      <c r="H371" s="212" t="s">
        <v>21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140</v>
      </c>
      <c r="AU371" s="218" t="s">
        <v>80</v>
      </c>
      <c r="AV371" s="11" t="s">
        <v>78</v>
      </c>
      <c r="AW371" s="11" t="s">
        <v>34</v>
      </c>
      <c r="AX371" s="11" t="s">
        <v>70</v>
      </c>
      <c r="AY371" s="218" t="s">
        <v>128</v>
      </c>
    </row>
    <row r="372" spans="2:65" s="12" customFormat="1">
      <c r="B372" s="219"/>
      <c r="C372" s="220"/>
      <c r="D372" s="205" t="s">
        <v>140</v>
      </c>
      <c r="E372" s="221" t="s">
        <v>21</v>
      </c>
      <c r="F372" s="222" t="s">
        <v>564</v>
      </c>
      <c r="G372" s="220"/>
      <c r="H372" s="223">
        <v>6.8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140</v>
      </c>
      <c r="AU372" s="229" t="s">
        <v>80</v>
      </c>
      <c r="AV372" s="12" t="s">
        <v>80</v>
      </c>
      <c r="AW372" s="12" t="s">
        <v>34</v>
      </c>
      <c r="AX372" s="12" t="s">
        <v>70</v>
      </c>
      <c r="AY372" s="229" t="s">
        <v>128</v>
      </c>
    </row>
    <row r="373" spans="2:65" s="11" customFormat="1">
      <c r="B373" s="208"/>
      <c r="C373" s="209"/>
      <c r="D373" s="205" t="s">
        <v>140</v>
      </c>
      <c r="E373" s="210" t="s">
        <v>21</v>
      </c>
      <c r="F373" s="211" t="s">
        <v>476</v>
      </c>
      <c r="G373" s="209"/>
      <c r="H373" s="212" t="s">
        <v>21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140</v>
      </c>
      <c r="AU373" s="218" t="s">
        <v>80</v>
      </c>
      <c r="AV373" s="11" t="s">
        <v>78</v>
      </c>
      <c r="AW373" s="11" t="s">
        <v>34</v>
      </c>
      <c r="AX373" s="11" t="s">
        <v>70</v>
      </c>
      <c r="AY373" s="218" t="s">
        <v>128</v>
      </c>
    </row>
    <row r="374" spans="2:65" s="12" customFormat="1">
      <c r="B374" s="219"/>
      <c r="C374" s="220"/>
      <c r="D374" s="205" t="s">
        <v>140</v>
      </c>
      <c r="E374" s="221" t="s">
        <v>21</v>
      </c>
      <c r="F374" s="222" t="s">
        <v>565</v>
      </c>
      <c r="G374" s="220"/>
      <c r="H374" s="223">
        <v>40.200000000000003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140</v>
      </c>
      <c r="AU374" s="229" t="s">
        <v>80</v>
      </c>
      <c r="AV374" s="12" t="s">
        <v>80</v>
      </c>
      <c r="AW374" s="12" t="s">
        <v>34</v>
      </c>
      <c r="AX374" s="12" t="s">
        <v>70</v>
      </c>
      <c r="AY374" s="229" t="s">
        <v>128</v>
      </c>
    </row>
    <row r="375" spans="2:65" s="14" customFormat="1">
      <c r="B375" s="241"/>
      <c r="C375" s="242"/>
      <c r="D375" s="243" t="s">
        <v>140</v>
      </c>
      <c r="E375" s="244" t="s">
        <v>21</v>
      </c>
      <c r="F375" s="245" t="s">
        <v>168</v>
      </c>
      <c r="G375" s="242"/>
      <c r="H375" s="246">
        <v>60.12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140</v>
      </c>
      <c r="AU375" s="252" t="s">
        <v>80</v>
      </c>
      <c r="AV375" s="14" t="s">
        <v>136</v>
      </c>
      <c r="AW375" s="14" t="s">
        <v>34</v>
      </c>
      <c r="AX375" s="14" t="s">
        <v>78</v>
      </c>
      <c r="AY375" s="252" t="s">
        <v>128</v>
      </c>
    </row>
    <row r="376" spans="2:65" s="1" customFormat="1" ht="22.5" customHeight="1">
      <c r="B376" s="41"/>
      <c r="C376" s="193" t="s">
        <v>252</v>
      </c>
      <c r="D376" s="193" t="s">
        <v>131</v>
      </c>
      <c r="E376" s="194" t="s">
        <v>235</v>
      </c>
      <c r="F376" s="195" t="s">
        <v>236</v>
      </c>
      <c r="G376" s="196" t="s">
        <v>226</v>
      </c>
      <c r="H376" s="197">
        <v>28</v>
      </c>
      <c r="I376" s="198"/>
      <c r="J376" s="199">
        <f>ROUND(I376*H376,2)</f>
        <v>0</v>
      </c>
      <c r="K376" s="195" t="s">
        <v>237</v>
      </c>
      <c r="L376" s="61"/>
      <c r="M376" s="200" t="s">
        <v>21</v>
      </c>
      <c r="N376" s="201" t="s">
        <v>41</v>
      </c>
      <c r="O376" s="42"/>
      <c r="P376" s="202">
        <f>O376*H376</f>
        <v>0</v>
      </c>
      <c r="Q376" s="202">
        <v>0</v>
      </c>
      <c r="R376" s="202">
        <f>Q376*H376</f>
        <v>0</v>
      </c>
      <c r="S376" s="202">
        <v>0</v>
      </c>
      <c r="T376" s="203">
        <f>S376*H376</f>
        <v>0</v>
      </c>
      <c r="AR376" s="24" t="s">
        <v>227</v>
      </c>
      <c r="AT376" s="24" t="s">
        <v>131</v>
      </c>
      <c r="AU376" s="24" t="s">
        <v>80</v>
      </c>
      <c r="AY376" s="24" t="s">
        <v>128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24" t="s">
        <v>78</v>
      </c>
      <c r="BK376" s="204">
        <f>ROUND(I376*H376,2)</f>
        <v>0</v>
      </c>
      <c r="BL376" s="24" t="s">
        <v>227</v>
      </c>
      <c r="BM376" s="24" t="s">
        <v>566</v>
      </c>
    </row>
    <row r="377" spans="2:65" s="1" customFormat="1">
      <c r="B377" s="41"/>
      <c r="C377" s="63"/>
      <c r="D377" s="205" t="s">
        <v>138</v>
      </c>
      <c r="E377" s="63"/>
      <c r="F377" s="206" t="s">
        <v>239</v>
      </c>
      <c r="G377" s="63"/>
      <c r="H377" s="63"/>
      <c r="I377" s="163"/>
      <c r="J377" s="63"/>
      <c r="K377" s="63"/>
      <c r="L377" s="61"/>
      <c r="M377" s="207"/>
      <c r="N377" s="42"/>
      <c r="O377" s="42"/>
      <c r="P377" s="42"/>
      <c r="Q377" s="42"/>
      <c r="R377" s="42"/>
      <c r="S377" s="42"/>
      <c r="T377" s="78"/>
      <c r="AT377" s="24" t="s">
        <v>138</v>
      </c>
      <c r="AU377" s="24" t="s">
        <v>80</v>
      </c>
    </row>
    <row r="378" spans="2:65" s="11" customFormat="1">
      <c r="B378" s="208"/>
      <c r="C378" s="209"/>
      <c r="D378" s="205" t="s">
        <v>140</v>
      </c>
      <c r="E378" s="210" t="s">
        <v>21</v>
      </c>
      <c r="F378" s="211" t="s">
        <v>567</v>
      </c>
      <c r="G378" s="209"/>
      <c r="H378" s="212" t="s">
        <v>21</v>
      </c>
      <c r="I378" s="213"/>
      <c r="J378" s="209"/>
      <c r="K378" s="209"/>
      <c r="L378" s="214"/>
      <c r="M378" s="215"/>
      <c r="N378" s="216"/>
      <c r="O378" s="216"/>
      <c r="P378" s="216"/>
      <c r="Q378" s="216"/>
      <c r="R378" s="216"/>
      <c r="S378" s="216"/>
      <c r="T378" s="217"/>
      <c r="AT378" s="218" t="s">
        <v>140</v>
      </c>
      <c r="AU378" s="218" t="s">
        <v>80</v>
      </c>
      <c r="AV378" s="11" t="s">
        <v>78</v>
      </c>
      <c r="AW378" s="11" t="s">
        <v>34</v>
      </c>
      <c r="AX378" s="11" t="s">
        <v>70</v>
      </c>
      <c r="AY378" s="218" t="s">
        <v>128</v>
      </c>
    </row>
    <row r="379" spans="2:65" s="12" customFormat="1">
      <c r="B379" s="219"/>
      <c r="C379" s="220"/>
      <c r="D379" s="205" t="s">
        <v>140</v>
      </c>
      <c r="E379" s="221" t="s">
        <v>21</v>
      </c>
      <c r="F379" s="222" t="s">
        <v>568</v>
      </c>
      <c r="G379" s="220"/>
      <c r="H379" s="223">
        <v>28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140</v>
      </c>
      <c r="AU379" s="229" t="s">
        <v>80</v>
      </c>
      <c r="AV379" s="12" t="s">
        <v>80</v>
      </c>
      <c r="AW379" s="12" t="s">
        <v>34</v>
      </c>
      <c r="AX379" s="12" t="s">
        <v>70</v>
      </c>
      <c r="AY379" s="229" t="s">
        <v>128</v>
      </c>
    </row>
    <row r="380" spans="2:65" s="14" customFormat="1">
      <c r="B380" s="241"/>
      <c r="C380" s="242"/>
      <c r="D380" s="243" t="s">
        <v>140</v>
      </c>
      <c r="E380" s="244" t="s">
        <v>21</v>
      </c>
      <c r="F380" s="245" t="s">
        <v>168</v>
      </c>
      <c r="G380" s="242"/>
      <c r="H380" s="246">
        <v>28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140</v>
      </c>
      <c r="AU380" s="252" t="s">
        <v>80</v>
      </c>
      <c r="AV380" s="14" t="s">
        <v>136</v>
      </c>
      <c r="AW380" s="14" t="s">
        <v>34</v>
      </c>
      <c r="AX380" s="14" t="s">
        <v>78</v>
      </c>
      <c r="AY380" s="252" t="s">
        <v>128</v>
      </c>
    </row>
    <row r="381" spans="2:65" s="1" customFormat="1" ht="22.5" customHeight="1">
      <c r="B381" s="41"/>
      <c r="C381" s="193" t="s">
        <v>10</v>
      </c>
      <c r="D381" s="193" t="s">
        <v>131</v>
      </c>
      <c r="E381" s="194" t="s">
        <v>242</v>
      </c>
      <c r="F381" s="195" t="s">
        <v>243</v>
      </c>
      <c r="G381" s="196" t="s">
        <v>226</v>
      </c>
      <c r="H381" s="197">
        <v>60.12</v>
      </c>
      <c r="I381" s="198"/>
      <c r="J381" s="199">
        <f>ROUND(I381*H381,2)</f>
        <v>0</v>
      </c>
      <c r="K381" s="195" t="s">
        <v>135</v>
      </c>
      <c r="L381" s="61"/>
      <c r="M381" s="200" t="s">
        <v>21</v>
      </c>
      <c r="N381" s="201" t="s">
        <v>41</v>
      </c>
      <c r="O381" s="42"/>
      <c r="P381" s="202">
        <f>O381*H381</f>
        <v>0</v>
      </c>
      <c r="Q381" s="202">
        <v>0</v>
      </c>
      <c r="R381" s="202">
        <f>Q381*H381</f>
        <v>0</v>
      </c>
      <c r="S381" s="202">
        <v>0</v>
      </c>
      <c r="T381" s="203">
        <f>S381*H381</f>
        <v>0</v>
      </c>
      <c r="AR381" s="24" t="s">
        <v>227</v>
      </c>
      <c r="AT381" s="24" t="s">
        <v>131</v>
      </c>
      <c r="AU381" s="24" t="s">
        <v>80</v>
      </c>
      <c r="AY381" s="24" t="s">
        <v>128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24" t="s">
        <v>78</v>
      </c>
      <c r="BK381" s="204">
        <f>ROUND(I381*H381,2)</f>
        <v>0</v>
      </c>
      <c r="BL381" s="24" t="s">
        <v>227</v>
      </c>
      <c r="BM381" s="24" t="s">
        <v>569</v>
      </c>
    </row>
    <row r="382" spans="2:65" s="1" customFormat="1">
      <c r="B382" s="41"/>
      <c r="C382" s="63"/>
      <c r="D382" s="205" t="s">
        <v>138</v>
      </c>
      <c r="E382" s="63"/>
      <c r="F382" s="206" t="s">
        <v>245</v>
      </c>
      <c r="G382" s="63"/>
      <c r="H382" s="63"/>
      <c r="I382" s="163"/>
      <c r="J382" s="63"/>
      <c r="K382" s="63"/>
      <c r="L382" s="61"/>
      <c r="M382" s="207"/>
      <c r="N382" s="42"/>
      <c r="O382" s="42"/>
      <c r="P382" s="42"/>
      <c r="Q382" s="42"/>
      <c r="R382" s="42"/>
      <c r="S382" s="42"/>
      <c r="T382" s="78"/>
      <c r="AT382" s="24" t="s">
        <v>138</v>
      </c>
      <c r="AU382" s="24" t="s">
        <v>80</v>
      </c>
    </row>
    <row r="383" spans="2:65" s="11" customFormat="1">
      <c r="B383" s="208"/>
      <c r="C383" s="209"/>
      <c r="D383" s="205" t="s">
        <v>140</v>
      </c>
      <c r="E383" s="210" t="s">
        <v>21</v>
      </c>
      <c r="F383" s="211" t="s">
        <v>466</v>
      </c>
      <c r="G383" s="209"/>
      <c r="H383" s="212" t="s">
        <v>21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140</v>
      </c>
      <c r="AU383" s="218" t="s">
        <v>80</v>
      </c>
      <c r="AV383" s="11" t="s">
        <v>78</v>
      </c>
      <c r="AW383" s="11" t="s">
        <v>34</v>
      </c>
      <c r="AX383" s="11" t="s">
        <v>70</v>
      </c>
      <c r="AY383" s="218" t="s">
        <v>128</v>
      </c>
    </row>
    <row r="384" spans="2:65" s="12" customFormat="1">
      <c r="B384" s="219"/>
      <c r="C384" s="220"/>
      <c r="D384" s="205" t="s">
        <v>140</v>
      </c>
      <c r="E384" s="221" t="s">
        <v>21</v>
      </c>
      <c r="F384" s="222" t="s">
        <v>562</v>
      </c>
      <c r="G384" s="220"/>
      <c r="H384" s="223">
        <v>13.12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140</v>
      </c>
      <c r="AU384" s="229" t="s">
        <v>80</v>
      </c>
      <c r="AV384" s="12" t="s">
        <v>80</v>
      </c>
      <c r="AW384" s="12" t="s">
        <v>34</v>
      </c>
      <c r="AX384" s="12" t="s">
        <v>70</v>
      </c>
      <c r="AY384" s="229" t="s">
        <v>128</v>
      </c>
    </row>
    <row r="385" spans="2:65" s="11" customFormat="1">
      <c r="B385" s="208"/>
      <c r="C385" s="209"/>
      <c r="D385" s="205" t="s">
        <v>140</v>
      </c>
      <c r="E385" s="210" t="s">
        <v>21</v>
      </c>
      <c r="F385" s="211" t="s">
        <v>343</v>
      </c>
      <c r="G385" s="209"/>
      <c r="H385" s="212" t="s">
        <v>21</v>
      </c>
      <c r="I385" s="213"/>
      <c r="J385" s="209"/>
      <c r="K385" s="209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140</v>
      </c>
      <c r="AU385" s="218" t="s">
        <v>80</v>
      </c>
      <c r="AV385" s="11" t="s">
        <v>78</v>
      </c>
      <c r="AW385" s="11" t="s">
        <v>34</v>
      </c>
      <c r="AX385" s="11" t="s">
        <v>70</v>
      </c>
      <c r="AY385" s="218" t="s">
        <v>128</v>
      </c>
    </row>
    <row r="386" spans="2:65" s="12" customFormat="1">
      <c r="B386" s="219"/>
      <c r="C386" s="220"/>
      <c r="D386" s="205" t="s">
        <v>140</v>
      </c>
      <c r="E386" s="221" t="s">
        <v>21</v>
      </c>
      <c r="F386" s="222" t="s">
        <v>564</v>
      </c>
      <c r="G386" s="220"/>
      <c r="H386" s="223">
        <v>6.8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140</v>
      </c>
      <c r="AU386" s="229" t="s">
        <v>80</v>
      </c>
      <c r="AV386" s="12" t="s">
        <v>80</v>
      </c>
      <c r="AW386" s="12" t="s">
        <v>34</v>
      </c>
      <c r="AX386" s="12" t="s">
        <v>70</v>
      </c>
      <c r="AY386" s="229" t="s">
        <v>128</v>
      </c>
    </row>
    <row r="387" spans="2:65" s="11" customFormat="1">
      <c r="B387" s="208"/>
      <c r="C387" s="209"/>
      <c r="D387" s="205" t="s">
        <v>140</v>
      </c>
      <c r="E387" s="210" t="s">
        <v>21</v>
      </c>
      <c r="F387" s="211" t="s">
        <v>476</v>
      </c>
      <c r="G387" s="209"/>
      <c r="H387" s="212" t="s">
        <v>21</v>
      </c>
      <c r="I387" s="213"/>
      <c r="J387" s="209"/>
      <c r="K387" s="209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140</v>
      </c>
      <c r="AU387" s="218" t="s">
        <v>80</v>
      </c>
      <c r="AV387" s="11" t="s">
        <v>78</v>
      </c>
      <c r="AW387" s="11" t="s">
        <v>34</v>
      </c>
      <c r="AX387" s="11" t="s">
        <v>70</v>
      </c>
      <c r="AY387" s="218" t="s">
        <v>128</v>
      </c>
    </row>
    <row r="388" spans="2:65" s="12" customFormat="1">
      <c r="B388" s="219"/>
      <c r="C388" s="220"/>
      <c r="D388" s="205" t="s">
        <v>140</v>
      </c>
      <c r="E388" s="221" t="s">
        <v>21</v>
      </c>
      <c r="F388" s="222" t="s">
        <v>565</v>
      </c>
      <c r="G388" s="220"/>
      <c r="H388" s="223">
        <v>40.200000000000003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140</v>
      </c>
      <c r="AU388" s="229" t="s">
        <v>80</v>
      </c>
      <c r="AV388" s="12" t="s">
        <v>80</v>
      </c>
      <c r="AW388" s="12" t="s">
        <v>34</v>
      </c>
      <c r="AX388" s="12" t="s">
        <v>70</v>
      </c>
      <c r="AY388" s="229" t="s">
        <v>128</v>
      </c>
    </row>
    <row r="389" spans="2:65" s="14" customFormat="1">
      <c r="B389" s="241"/>
      <c r="C389" s="242"/>
      <c r="D389" s="243" t="s">
        <v>140</v>
      </c>
      <c r="E389" s="244" t="s">
        <v>21</v>
      </c>
      <c r="F389" s="245" t="s">
        <v>168</v>
      </c>
      <c r="G389" s="242"/>
      <c r="H389" s="246">
        <v>60.12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140</v>
      </c>
      <c r="AU389" s="252" t="s">
        <v>80</v>
      </c>
      <c r="AV389" s="14" t="s">
        <v>136</v>
      </c>
      <c r="AW389" s="14" t="s">
        <v>34</v>
      </c>
      <c r="AX389" s="14" t="s">
        <v>78</v>
      </c>
      <c r="AY389" s="252" t="s">
        <v>128</v>
      </c>
    </row>
    <row r="390" spans="2:65" s="1" customFormat="1" ht="22.5" customHeight="1">
      <c r="B390" s="41"/>
      <c r="C390" s="193" t="s">
        <v>227</v>
      </c>
      <c r="D390" s="193" t="s">
        <v>131</v>
      </c>
      <c r="E390" s="194" t="s">
        <v>247</v>
      </c>
      <c r="F390" s="195" t="s">
        <v>248</v>
      </c>
      <c r="G390" s="196" t="s">
        <v>249</v>
      </c>
      <c r="H390" s="197">
        <v>4</v>
      </c>
      <c r="I390" s="198"/>
      <c r="J390" s="199">
        <f>ROUND(I390*H390,2)</f>
        <v>0</v>
      </c>
      <c r="K390" s="195" t="s">
        <v>135</v>
      </c>
      <c r="L390" s="61"/>
      <c r="M390" s="200" t="s">
        <v>21</v>
      </c>
      <c r="N390" s="201" t="s">
        <v>41</v>
      </c>
      <c r="O390" s="42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AR390" s="24" t="s">
        <v>227</v>
      </c>
      <c r="AT390" s="24" t="s">
        <v>131</v>
      </c>
      <c r="AU390" s="24" t="s">
        <v>80</v>
      </c>
      <c r="AY390" s="24" t="s">
        <v>128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24" t="s">
        <v>78</v>
      </c>
      <c r="BK390" s="204">
        <f>ROUND(I390*H390,2)</f>
        <v>0</v>
      </c>
      <c r="BL390" s="24" t="s">
        <v>227</v>
      </c>
      <c r="BM390" s="24" t="s">
        <v>570</v>
      </c>
    </row>
    <row r="391" spans="2:65" s="1" customFormat="1">
      <c r="B391" s="41"/>
      <c r="C391" s="63"/>
      <c r="D391" s="243" t="s">
        <v>138</v>
      </c>
      <c r="E391" s="63"/>
      <c r="F391" s="260" t="s">
        <v>251</v>
      </c>
      <c r="G391" s="63"/>
      <c r="H391" s="63"/>
      <c r="I391" s="163"/>
      <c r="J391" s="63"/>
      <c r="K391" s="63"/>
      <c r="L391" s="61"/>
      <c r="M391" s="207"/>
      <c r="N391" s="42"/>
      <c r="O391" s="42"/>
      <c r="P391" s="42"/>
      <c r="Q391" s="42"/>
      <c r="R391" s="42"/>
      <c r="S391" s="42"/>
      <c r="T391" s="78"/>
      <c r="AT391" s="24" t="s">
        <v>138</v>
      </c>
      <c r="AU391" s="24" t="s">
        <v>80</v>
      </c>
    </row>
    <row r="392" spans="2:65" s="1" customFormat="1" ht="22.5" customHeight="1">
      <c r="B392" s="41"/>
      <c r="C392" s="193" t="s">
        <v>276</v>
      </c>
      <c r="D392" s="193" t="s">
        <v>131</v>
      </c>
      <c r="E392" s="194" t="s">
        <v>253</v>
      </c>
      <c r="F392" s="195" t="s">
        <v>254</v>
      </c>
      <c r="G392" s="196" t="s">
        <v>226</v>
      </c>
      <c r="H392" s="197">
        <v>28</v>
      </c>
      <c r="I392" s="198"/>
      <c r="J392" s="199">
        <f>ROUND(I392*H392,2)</f>
        <v>0</v>
      </c>
      <c r="K392" s="195" t="s">
        <v>237</v>
      </c>
      <c r="L392" s="61"/>
      <c r="M392" s="200" t="s">
        <v>21</v>
      </c>
      <c r="N392" s="201" t="s">
        <v>41</v>
      </c>
      <c r="O392" s="4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AR392" s="24" t="s">
        <v>227</v>
      </c>
      <c r="AT392" s="24" t="s">
        <v>131</v>
      </c>
      <c r="AU392" s="24" t="s">
        <v>80</v>
      </c>
      <c r="AY392" s="24" t="s">
        <v>128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78</v>
      </c>
      <c r="BK392" s="204">
        <f>ROUND(I392*H392,2)</f>
        <v>0</v>
      </c>
      <c r="BL392" s="24" t="s">
        <v>227</v>
      </c>
      <c r="BM392" s="24" t="s">
        <v>571</v>
      </c>
    </row>
    <row r="393" spans="2:65" s="1" customFormat="1">
      <c r="B393" s="41"/>
      <c r="C393" s="63"/>
      <c r="D393" s="205" t="s">
        <v>138</v>
      </c>
      <c r="E393" s="63"/>
      <c r="F393" s="206" t="s">
        <v>256</v>
      </c>
      <c r="G393" s="63"/>
      <c r="H393" s="63"/>
      <c r="I393" s="163"/>
      <c r="J393" s="63"/>
      <c r="K393" s="63"/>
      <c r="L393" s="61"/>
      <c r="M393" s="207"/>
      <c r="N393" s="42"/>
      <c r="O393" s="42"/>
      <c r="P393" s="42"/>
      <c r="Q393" s="42"/>
      <c r="R393" s="42"/>
      <c r="S393" s="42"/>
      <c r="T393" s="78"/>
      <c r="AT393" s="24" t="s">
        <v>138</v>
      </c>
      <c r="AU393" s="24" t="s">
        <v>80</v>
      </c>
    </row>
    <row r="394" spans="2:65" s="11" customFormat="1">
      <c r="B394" s="208"/>
      <c r="C394" s="209"/>
      <c r="D394" s="205" t="s">
        <v>140</v>
      </c>
      <c r="E394" s="210" t="s">
        <v>21</v>
      </c>
      <c r="F394" s="211" t="s">
        <v>567</v>
      </c>
      <c r="G394" s="209"/>
      <c r="H394" s="212" t="s">
        <v>21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140</v>
      </c>
      <c r="AU394" s="218" t="s">
        <v>80</v>
      </c>
      <c r="AV394" s="11" t="s">
        <v>78</v>
      </c>
      <c r="AW394" s="11" t="s">
        <v>34</v>
      </c>
      <c r="AX394" s="11" t="s">
        <v>70</v>
      </c>
      <c r="AY394" s="218" t="s">
        <v>128</v>
      </c>
    </row>
    <row r="395" spans="2:65" s="12" customFormat="1">
      <c r="B395" s="219"/>
      <c r="C395" s="220"/>
      <c r="D395" s="205" t="s">
        <v>140</v>
      </c>
      <c r="E395" s="221" t="s">
        <v>21</v>
      </c>
      <c r="F395" s="222" t="s">
        <v>568</v>
      </c>
      <c r="G395" s="220"/>
      <c r="H395" s="223">
        <v>28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140</v>
      </c>
      <c r="AU395" s="229" t="s">
        <v>80</v>
      </c>
      <c r="AV395" s="12" t="s">
        <v>80</v>
      </c>
      <c r="AW395" s="12" t="s">
        <v>34</v>
      </c>
      <c r="AX395" s="12" t="s">
        <v>70</v>
      </c>
      <c r="AY395" s="229" t="s">
        <v>128</v>
      </c>
    </row>
    <row r="396" spans="2:65" s="14" customFormat="1">
      <c r="B396" s="241"/>
      <c r="C396" s="242"/>
      <c r="D396" s="243" t="s">
        <v>140</v>
      </c>
      <c r="E396" s="244" t="s">
        <v>21</v>
      </c>
      <c r="F396" s="245" t="s">
        <v>168</v>
      </c>
      <c r="G396" s="242"/>
      <c r="H396" s="246">
        <v>28</v>
      </c>
      <c r="I396" s="247"/>
      <c r="J396" s="242"/>
      <c r="K396" s="242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140</v>
      </c>
      <c r="AU396" s="252" t="s">
        <v>80</v>
      </c>
      <c r="AV396" s="14" t="s">
        <v>136</v>
      </c>
      <c r="AW396" s="14" t="s">
        <v>34</v>
      </c>
      <c r="AX396" s="14" t="s">
        <v>78</v>
      </c>
      <c r="AY396" s="252" t="s">
        <v>128</v>
      </c>
    </row>
    <row r="397" spans="2:65" s="1" customFormat="1" ht="22.5" customHeight="1">
      <c r="B397" s="41"/>
      <c r="C397" s="193" t="s">
        <v>280</v>
      </c>
      <c r="D397" s="193" t="s">
        <v>131</v>
      </c>
      <c r="E397" s="194" t="s">
        <v>433</v>
      </c>
      <c r="F397" s="195" t="s">
        <v>434</v>
      </c>
      <c r="G397" s="196" t="s">
        <v>259</v>
      </c>
      <c r="H397" s="261"/>
      <c r="I397" s="198"/>
      <c r="J397" s="199">
        <f>ROUND(I397*H397,2)</f>
        <v>0</v>
      </c>
      <c r="K397" s="195" t="s">
        <v>135</v>
      </c>
      <c r="L397" s="61"/>
      <c r="M397" s="200" t="s">
        <v>21</v>
      </c>
      <c r="N397" s="201" t="s">
        <v>41</v>
      </c>
      <c r="O397" s="42"/>
      <c r="P397" s="202">
        <f>O397*H397</f>
        <v>0</v>
      </c>
      <c r="Q397" s="202">
        <v>0</v>
      </c>
      <c r="R397" s="202">
        <f>Q397*H397</f>
        <v>0</v>
      </c>
      <c r="S397" s="202">
        <v>0</v>
      </c>
      <c r="T397" s="203">
        <f>S397*H397</f>
        <v>0</v>
      </c>
      <c r="AR397" s="24" t="s">
        <v>227</v>
      </c>
      <c r="AT397" s="24" t="s">
        <v>131</v>
      </c>
      <c r="AU397" s="24" t="s">
        <v>80</v>
      </c>
      <c r="AY397" s="24" t="s">
        <v>128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24" t="s">
        <v>78</v>
      </c>
      <c r="BK397" s="204">
        <f>ROUND(I397*H397,2)</f>
        <v>0</v>
      </c>
      <c r="BL397" s="24" t="s">
        <v>227</v>
      </c>
      <c r="BM397" s="24" t="s">
        <v>572</v>
      </c>
    </row>
    <row r="398" spans="2:65" s="1" customFormat="1" ht="27">
      <c r="B398" s="41"/>
      <c r="C398" s="63"/>
      <c r="D398" s="205" t="s">
        <v>138</v>
      </c>
      <c r="E398" s="63"/>
      <c r="F398" s="206" t="s">
        <v>436</v>
      </c>
      <c r="G398" s="63"/>
      <c r="H398" s="63"/>
      <c r="I398" s="163"/>
      <c r="J398" s="63"/>
      <c r="K398" s="63"/>
      <c r="L398" s="61"/>
      <c r="M398" s="207"/>
      <c r="N398" s="42"/>
      <c r="O398" s="42"/>
      <c r="P398" s="42"/>
      <c r="Q398" s="42"/>
      <c r="R398" s="42"/>
      <c r="S398" s="42"/>
      <c r="T398" s="78"/>
      <c r="AT398" s="24" t="s">
        <v>138</v>
      </c>
      <c r="AU398" s="24" t="s">
        <v>80</v>
      </c>
    </row>
    <row r="399" spans="2:65" s="10" customFormat="1" ht="29.85" customHeight="1">
      <c r="B399" s="176"/>
      <c r="C399" s="177"/>
      <c r="D399" s="190" t="s">
        <v>69</v>
      </c>
      <c r="E399" s="191" t="s">
        <v>262</v>
      </c>
      <c r="F399" s="191" t="s">
        <v>263</v>
      </c>
      <c r="G399" s="177"/>
      <c r="H399" s="177"/>
      <c r="I399" s="180"/>
      <c r="J399" s="192">
        <f>BK399</f>
        <v>0</v>
      </c>
      <c r="K399" s="177"/>
      <c r="L399" s="182"/>
      <c r="M399" s="183"/>
      <c r="N399" s="184"/>
      <c r="O399" s="184"/>
      <c r="P399" s="185">
        <f>SUM(P400:P819)</f>
        <v>0</v>
      </c>
      <c r="Q399" s="184"/>
      <c r="R399" s="185">
        <f>SUM(R400:R819)</f>
        <v>0.55376303000000004</v>
      </c>
      <c r="S399" s="184"/>
      <c r="T399" s="186">
        <f>SUM(T400:T819)</f>
        <v>0</v>
      </c>
      <c r="AR399" s="187" t="s">
        <v>80</v>
      </c>
      <c r="AT399" s="188" t="s">
        <v>69</v>
      </c>
      <c r="AU399" s="188" t="s">
        <v>78</v>
      </c>
      <c r="AY399" s="187" t="s">
        <v>128</v>
      </c>
      <c r="BK399" s="189">
        <f>SUM(BK400:BK819)</f>
        <v>0</v>
      </c>
    </row>
    <row r="400" spans="2:65" s="1" customFormat="1" ht="22.5" customHeight="1">
      <c r="B400" s="41"/>
      <c r="C400" s="193" t="s">
        <v>285</v>
      </c>
      <c r="D400" s="193" t="s">
        <v>131</v>
      </c>
      <c r="E400" s="194" t="s">
        <v>264</v>
      </c>
      <c r="F400" s="195" t="s">
        <v>265</v>
      </c>
      <c r="G400" s="196" t="s">
        <v>134</v>
      </c>
      <c r="H400" s="197">
        <v>50.625</v>
      </c>
      <c r="I400" s="198"/>
      <c r="J400" s="199">
        <f>ROUND(I400*H400,2)</f>
        <v>0</v>
      </c>
      <c r="K400" s="195" t="s">
        <v>135</v>
      </c>
      <c r="L400" s="61"/>
      <c r="M400" s="200" t="s">
        <v>21</v>
      </c>
      <c r="N400" s="201" t="s">
        <v>41</v>
      </c>
      <c r="O400" s="42"/>
      <c r="P400" s="202">
        <f>O400*H400</f>
        <v>0</v>
      </c>
      <c r="Q400" s="202">
        <v>6.9999999999999994E-5</v>
      </c>
      <c r="R400" s="202">
        <f>Q400*H400</f>
        <v>3.5437499999999996E-3</v>
      </c>
      <c r="S400" s="202">
        <v>0</v>
      </c>
      <c r="T400" s="203">
        <f>S400*H400</f>
        <v>0</v>
      </c>
      <c r="AR400" s="24" t="s">
        <v>227</v>
      </c>
      <c r="AT400" s="24" t="s">
        <v>131</v>
      </c>
      <c r="AU400" s="24" t="s">
        <v>80</v>
      </c>
      <c r="AY400" s="24" t="s">
        <v>128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24" t="s">
        <v>78</v>
      </c>
      <c r="BK400" s="204">
        <f>ROUND(I400*H400,2)</f>
        <v>0</v>
      </c>
      <c r="BL400" s="24" t="s">
        <v>227</v>
      </c>
      <c r="BM400" s="24" t="s">
        <v>573</v>
      </c>
    </row>
    <row r="401" spans="2:51" s="1" customFormat="1" ht="27">
      <c r="B401" s="41"/>
      <c r="C401" s="63"/>
      <c r="D401" s="205" t="s">
        <v>138</v>
      </c>
      <c r="E401" s="63"/>
      <c r="F401" s="206" t="s">
        <v>267</v>
      </c>
      <c r="G401" s="63"/>
      <c r="H401" s="63"/>
      <c r="I401" s="163"/>
      <c r="J401" s="63"/>
      <c r="K401" s="63"/>
      <c r="L401" s="61"/>
      <c r="M401" s="207"/>
      <c r="N401" s="42"/>
      <c r="O401" s="42"/>
      <c r="P401" s="42"/>
      <c r="Q401" s="42"/>
      <c r="R401" s="42"/>
      <c r="S401" s="42"/>
      <c r="T401" s="78"/>
      <c r="AT401" s="24" t="s">
        <v>138</v>
      </c>
      <c r="AU401" s="24" t="s">
        <v>80</v>
      </c>
    </row>
    <row r="402" spans="2:51" s="11" customFormat="1">
      <c r="B402" s="208"/>
      <c r="C402" s="209"/>
      <c r="D402" s="205" t="s">
        <v>140</v>
      </c>
      <c r="E402" s="210" t="s">
        <v>21</v>
      </c>
      <c r="F402" s="211" t="s">
        <v>268</v>
      </c>
      <c r="G402" s="209"/>
      <c r="H402" s="212" t="s">
        <v>21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140</v>
      </c>
      <c r="AU402" s="218" t="s">
        <v>80</v>
      </c>
      <c r="AV402" s="11" t="s">
        <v>78</v>
      </c>
      <c r="AW402" s="11" t="s">
        <v>34</v>
      </c>
      <c r="AX402" s="11" t="s">
        <v>70</v>
      </c>
      <c r="AY402" s="218" t="s">
        <v>128</v>
      </c>
    </row>
    <row r="403" spans="2:51" s="11" customFormat="1">
      <c r="B403" s="208"/>
      <c r="C403" s="209"/>
      <c r="D403" s="205" t="s">
        <v>140</v>
      </c>
      <c r="E403" s="210" t="s">
        <v>21</v>
      </c>
      <c r="F403" s="211" t="s">
        <v>574</v>
      </c>
      <c r="G403" s="209"/>
      <c r="H403" s="212" t="s">
        <v>21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140</v>
      </c>
      <c r="AU403" s="218" t="s">
        <v>80</v>
      </c>
      <c r="AV403" s="11" t="s">
        <v>78</v>
      </c>
      <c r="AW403" s="11" t="s">
        <v>34</v>
      </c>
      <c r="AX403" s="11" t="s">
        <v>70</v>
      </c>
      <c r="AY403" s="218" t="s">
        <v>128</v>
      </c>
    </row>
    <row r="404" spans="2:51" s="11" customFormat="1">
      <c r="B404" s="208"/>
      <c r="C404" s="209"/>
      <c r="D404" s="205" t="s">
        <v>140</v>
      </c>
      <c r="E404" s="210" t="s">
        <v>21</v>
      </c>
      <c r="F404" s="211" t="s">
        <v>466</v>
      </c>
      <c r="G404" s="209"/>
      <c r="H404" s="212" t="s">
        <v>21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140</v>
      </c>
      <c r="AU404" s="218" t="s">
        <v>80</v>
      </c>
      <c r="AV404" s="11" t="s">
        <v>78</v>
      </c>
      <c r="AW404" s="11" t="s">
        <v>34</v>
      </c>
      <c r="AX404" s="11" t="s">
        <v>70</v>
      </c>
      <c r="AY404" s="218" t="s">
        <v>128</v>
      </c>
    </row>
    <row r="405" spans="2:51" s="11" customFormat="1">
      <c r="B405" s="208"/>
      <c r="C405" s="209"/>
      <c r="D405" s="205" t="s">
        <v>140</v>
      </c>
      <c r="E405" s="210" t="s">
        <v>21</v>
      </c>
      <c r="F405" s="211" t="s">
        <v>467</v>
      </c>
      <c r="G405" s="209"/>
      <c r="H405" s="212" t="s">
        <v>21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140</v>
      </c>
      <c r="AU405" s="218" t="s">
        <v>80</v>
      </c>
      <c r="AV405" s="11" t="s">
        <v>78</v>
      </c>
      <c r="AW405" s="11" t="s">
        <v>34</v>
      </c>
      <c r="AX405" s="11" t="s">
        <v>70</v>
      </c>
      <c r="AY405" s="218" t="s">
        <v>128</v>
      </c>
    </row>
    <row r="406" spans="2:51" s="12" customFormat="1">
      <c r="B406" s="219"/>
      <c r="C406" s="220"/>
      <c r="D406" s="205" t="s">
        <v>140</v>
      </c>
      <c r="E406" s="221" t="s">
        <v>21</v>
      </c>
      <c r="F406" s="222" t="s">
        <v>575</v>
      </c>
      <c r="G406" s="220"/>
      <c r="H406" s="223">
        <v>1.0349999999999999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140</v>
      </c>
      <c r="AU406" s="229" t="s">
        <v>80</v>
      </c>
      <c r="AV406" s="12" t="s">
        <v>80</v>
      </c>
      <c r="AW406" s="12" t="s">
        <v>34</v>
      </c>
      <c r="AX406" s="12" t="s">
        <v>70</v>
      </c>
      <c r="AY406" s="229" t="s">
        <v>128</v>
      </c>
    </row>
    <row r="407" spans="2:51" s="12" customFormat="1">
      <c r="B407" s="219"/>
      <c r="C407" s="220"/>
      <c r="D407" s="205" t="s">
        <v>140</v>
      </c>
      <c r="E407" s="221" t="s">
        <v>21</v>
      </c>
      <c r="F407" s="222" t="s">
        <v>576</v>
      </c>
      <c r="G407" s="220"/>
      <c r="H407" s="223">
        <v>1.7250000000000001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140</v>
      </c>
      <c r="AU407" s="229" t="s">
        <v>80</v>
      </c>
      <c r="AV407" s="12" t="s">
        <v>80</v>
      </c>
      <c r="AW407" s="12" t="s">
        <v>34</v>
      </c>
      <c r="AX407" s="12" t="s">
        <v>70</v>
      </c>
      <c r="AY407" s="229" t="s">
        <v>128</v>
      </c>
    </row>
    <row r="408" spans="2:51" s="12" customFormat="1">
      <c r="B408" s="219"/>
      <c r="C408" s="220"/>
      <c r="D408" s="205" t="s">
        <v>140</v>
      </c>
      <c r="E408" s="221" t="s">
        <v>21</v>
      </c>
      <c r="F408" s="222" t="s">
        <v>21</v>
      </c>
      <c r="G408" s="220"/>
      <c r="H408" s="223">
        <v>0</v>
      </c>
      <c r="I408" s="224"/>
      <c r="J408" s="220"/>
      <c r="K408" s="220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140</v>
      </c>
      <c r="AU408" s="229" t="s">
        <v>80</v>
      </c>
      <c r="AV408" s="12" t="s">
        <v>80</v>
      </c>
      <c r="AW408" s="12" t="s">
        <v>34</v>
      </c>
      <c r="AX408" s="12" t="s">
        <v>70</v>
      </c>
      <c r="AY408" s="229" t="s">
        <v>128</v>
      </c>
    </row>
    <row r="409" spans="2:51" s="11" customFormat="1">
      <c r="B409" s="208"/>
      <c r="C409" s="209"/>
      <c r="D409" s="205" t="s">
        <v>140</v>
      </c>
      <c r="E409" s="210" t="s">
        <v>21</v>
      </c>
      <c r="F409" s="211" t="s">
        <v>343</v>
      </c>
      <c r="G409" s="209"/>
      <c r="H409" s="212" t="s">
        <v>21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140</v>
      </c>
      <c r="AU409" s="218" t="s">
        <v>80</v>
      </c>
      <c r="AV409" s="11" t="s">
        <v>78</v>
      </c>
      <c r="AW409" s="11" t="s">
        <v>34</v>
      </c>
      <c r="AX409" s="11" t="s">
        <v>70</v>
      </c>
      <c r="AY409" s="218" t="s">
        <v>128</v>
      </c>
    </row>
    <row r="410" spans="2:51" s="11" customFormat="1">
      <c r="B410" s="208"/>
      <c r="C410" s="209"/>
      <c r="D410" s="205" t="s">
        <v>140</v>
      </c>
      <c r="E410" s="210" t="s">
        <v>21</v>
      </c>
      <c r="F410" s="211" t="s">
        <v>469</v>
      </c>
      <c r="G410" s="209"/>
      <c r="H410" s="212" t="s">
        <v>21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140</v>
      </c>
      <c r="AU410" s="218" t="s">
        <v>80</v>
      </c>
      <c r="AV410" s="11" t="s">
        <v>78</v>
      </c>
      <c r="AW410" s="11" t="s">
        <v>34</v>
      </c>
      <c r="AX410" s="11" t="s">
        <v>70</v>
      </c>
      <c r="AY410" s="218" t="s">
        <v>128</v>
      </c>
    </row>
    <row r="411" spans="2:51" s="12" customFormat="1">
      <c r="B411" s="219"/>
      <c r="C411" s="220"/>
      <c r="D411" s="205" t="s">
        <v>140</v>
      </c>
      <c r="E411" s="221" t="s">
        <v>21</v>
      </c>
      <c r="F411" s="222" t="s">
        <v>445</v>
      </c>
      <c r="G411" s="220"/>
      <c r="H411" s="223">
        <v>0.72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140</v>
      </c>
      <c r="AU411" s="229" t="s">
        <v>80</v>
      </c>
      <c r="AV411" s="12" t="s">
        <v>80</v>
      </c>
      <c r="AW411" s="12" t="s">
        <v>34</v>
      </c>
      <c r="AX411" s="12" t="s">
        <v>70</v>
      </c>
      <c r="AY411" s="229" t="s">
        <v>128</v>
      </c>
    </row>
    <row r="412" spans="2:51" s="12" customFormat="1">
      <c r="B412" s="219"/>
      <c r="C412" s="220"/>
      <c r="D412" s="205" t="s">
        <v>140</v>
      </c>
      <c r="E412" s="221" t="s">
        <v>21</v>
      </c>
      <c r="F412" s="222" t="s">
        <v>21</v>
      </c>
      <c r="G412" s="220"/>
      <c r="H412" s="223">
        <v>0</v>
      </c>
      <c r="I412" s="224"/>
      <c r="J412" s="220"/>
      <c r="K412" s="220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140</v>
      </c>
      <c r="AU412" s="229" t="s">
        <v>80</v>
      </c>
      <c r="AV412" s="12" t="s">
        <v>80</v>
      </c>
      <c r="AW412" s="12" t="s">
        <v>34</v>
      </c>
      <c r="AX412" s="12" t="s">
        <v>70</v>
      </c>
      <c r="AY412" s="229" t="s">
        <v>128</v>
      </c>
    </row>
    <row r="413" spans="2:51" s="11" customFormat="1">
      <c r="B413" s="208"/>
      <c r="C413" s="209"/>
      <c r="D413" s="205" t="s">
        <v>140</v>
      </c>
      <c r="E413" s="210" t="s">
        <v>21</v>
      </c>
      <c r="F413" s="211" t="s">
        <v>476</v>
      </c>
      <c r="G413" s="209"/>
      <c r="H413" s="212" t="s">
        <v>21</v>
      </c>
      <c r="I413" s="213"/>
      <c r="J413" s="209"/>
      <c r="K413" s="209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140</v>
      </c>
      <c r="AU413" s="218" t="s">
        <v>80</v>
      </c>
      <c r="AV413" s="11" t="s">
        <v>78</v>
      </c>
      <c r="AW413" s="11" t="s">
        <v>34</v>
      </c>
      <c r="AX413" s="11" t="s">
        <v>70</v>
      </c>
      <c r="AY413" s="218" t="s">
        <v>128</v>
      </c>
    </row>
    <row r="414" spans="2:51" s="11" customFormat="1">
      <c r="B414" s="208"/>
      <c r="C414" s="209"/>
      <c r="D414" s="205" t="s">
        <v>140</v>
      </c>
      <c r="E414" s="210" t="s">
        <v>21</v>
      </c>
      <c r="F414" s="211" t="s">
        <v>469</v>
      </c>
      <c r="G414" s="209"/>
      <c r="H414" s="212" t="s">
        <v>21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140</v>
      </c>
      <c r="AU414" s="218" t="s">
        <v>80</v>
      </c>
      <c r="AV414" s="11" t="s">
        <v>78</v>
      </c>
      <c r="AW414" s="11" t="s">
        <v>34</v>
      </c>
      <c r="AX414" s="11" t="s">
        <v>70</v>
      </c>
      <c r="AY414" s="218" t="s">
        <v>128</v>
      </c>
    </row>
    <row r="415" spans="2:51" s="12" customFormat="1">
      <c r="B415" s="219"/>
      <c r="C415" s="220"/>
      <c r="D415" s="205" t="s">
        <v>140</v>
      </c>
      <c r="E415" s="221" t="s">
        <v>21</v>
      </c>
      <c r="F415" s="222" t="s">
        <v>439</v>
      </c>
      <c r="G415" s="220"/>
      <c r="H415" s="223">
        <v>1.38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140</v>
      </c>
      <c r="AU415" s="229" t="s">
        <v>80</v>
      </c>
      <c r="AV415" s="12" t="s">
        <v>80</v>
      </c>
      <c r="AW415" s="12" t="s">
        <v>34</v>
      </c>
      <c r="AX415" s="12" t="s">
        <v>70</v>
      </c>
      <c r="AY415" s="229" t="s">
        <v>128</v>
      </c>
    </row>
    <row r="416" spans="2:51" s="12" customFormat="1">
      <c r="B416" s="219"/>
      <c r="C416" s="220"/>
      <c r="D416" s="205" t="s">
        <v>140</v>
      </c>
      <c r="E416" s="221" t="s">
        <v>21</v>
      </c>
      <c r="F416" s="222" t="s">
        <v>577</v>
      </c>
      <c r="G416" s="220"/>
      <c r="H416" s="223">
        <v>0.45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140</v>
      </c>
      <c r="AU416" s="229" t="s">
        <v>80</v>
      </c>
      <c r="AV416" s="12" t="s">
        <v>80</v>
      </c>
      <c r="AW416" s="12" t="s">
        <v>34</v>
      </c>
      <c r="AX416" s="12" t="s">
        <v>70</v>
      </c>
      <c r="AY416" s="229" t="s">
        <v>128</v>
      </c>
    </row>
    <row r="417" spans="2:51" s="12" customFormat="1">
      <c r="B417" s="219"/>
      <c r="C417" s="220"/>
      <c r="D417" s="205" t="s">
        <v>140</v>
      </c>
      <c r="E417" s="221" t="s">
        <v>21</v>
      </c>
      <c r="F417" s="222" t="s">
        <v>578</v>
      </c>
      <c r="G417" s="220"/>
      <c r="H417" s="223">
        <v>1.32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140</v>
      </c>
      <c r="AU417" s="229" t="s">
        <v>80</v>
      </c>
      <c r="AV417" s="12" t="s">
        <v>80</v>
      </c>
      <c r="AW417" s="12" t="s">
        <v>34</v>
      </c>
      <c r="AX417" s="12" t="s">
        <v>70</v>
      </c>
      <c r="AY417" s="229" t="s">
        <v>128</v>
      </c>
    </row>
    <row r="418" spans="2:51" s="12" customFormat="1">
      <c r="B418" s="219"/>
      <c r="C418" s="220"/>
      <c r="D418" s="205" t="s">
        <v>140</v>
      </c>
      <c r="E418" s="221" t="s">
        <v>21</v>
      </c>
      <c r="F418" s="222" t="s">
        <v>579</v>
      </c>
      <c r="G418" s="220"/>
      <c r="H418" s="223">
        <v>0.66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140</v>
      </c>
      <c r="AU418" s="229" t="s">
        <v>80</v>
      </c>
      <c r="AV418" s="12" t="s">
        <v>80</v>
      </c>
      <c r="AW418" s="12" t="s">
        <v>34</v>
      </c>
      <c r="AX418" s="12" t="s">
        <v>70</v>
      </c>
      <c r="AY418" s="229" t="s">
        <v>128</v>
      </c>
    </row>
    <row r="419" spans="2:51" s="11" customFormat="1">
      <c r="B419" s="208"/>
      <c r="C419" s="209"/>
      <c r="D419" s="205" t="s">
        <v>140</v>
      </c>
      <c r="E419" s="210" t="s">
        <v>21</v>
      </c>
      <c r="F419" s="211" t="s">
        <v>467</v>
      </c>
      <c r="G419" s="209"/>
      <c r="H419" s="212" t="s">
        <v>21</v>
      </c>
      <c r="I419" s="213"/>
      <c r="J419" s="209"/>
      <c r="K419" s="209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140</v>
      </c>
      <c r="AU419" s="218" t="s">
        <v>80</v>
      </c>
      <c r="AV419" s="11" t="s">
        <v>78</v>
      </c>
      <c r="AW419" s="11" t="s">
        <v>34</v>
      </c>
      <c r="AX419" s="11" t="s">
        <v>70</v>
      </c>
      <c r="AY419" s="218" t="s">
        <v>128</v>
      </c>
    </row>
    <row r="420" spans="2:51" s="12" customFormat="1">
      <c r="B420" s="219"/>
      <c r="C420" s="220"/>
      <c r="D420" s="205" t="s">
        <v>140</v>
      </c>
      <c r="E420" s="221" t="s">
        <v>21</v>
      </c>
      <c r="F420" s="222" t="s">
        <v>580</v>
      </c>
      <c r="G420" s="220"/>
      <c r="H420" s="223">
        <v>0.99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140</v>
      </c>
      <c r="AU420" s="229" t="s">
        <v>80</v>
      </c>
      <c r="AV420" s="12" t="s">
        <v>80</v>
      </c>
      <c r="AW420" s="12" t="s">
        <v>34</v>
      </c>
      <c r="AX420" s="12" t="s">
        <v>70</v>
      </c>
      <c r="AY420" s="229" t="s">
        <v>128</v>
      </c>
    </row>
    <row r="421" spans="2:51" s="12" customFormat="1">
      <c r="B421" s="219"/>
      <c r="C421" s="220"/>
      <c r="D421" s="205" t="s">
        <v>140</v>
      </c>
      <c r="E421" s="221" t="s">
        <v>21</v>
      </c>
      <c r="F421" s="222" t="s">
        <v>581</v>
      </c>
      <c r="G421" s="220"/>
      <c r="H421" s="223">
        <v>2.76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140</v>
      </c>
      <c r="AU421" s="229" t="s">
        <v>80</v>
      </c>
      <c r="AV421" s="12" t="s">
        <v>80</v>
      </c>
      <c r="AW421" s="12" t="s">
        <v>34</v>
      </c>
      <c r="AX421" s="12" t="s">
        <v>70</v>
      </c>
      <c r="AY421" s="229" t="s">
        <v>128</v>
      </c>
    </row>
    <row r="422" spans="2:51" s="12" customFormat="1">
      <c r="B422" s="219"/>
      <c r="C422" s="220"/>
      <c r="D422" s="205" t="s">
        <v>140</v>
      </c>
      <c r="E422" s="221" t="s">
        <v>21</v>
      </c>
      <c r="F422" s="222" t="s">
        <v>21</v>
      </c>
      <c r="G422" s="220"/>
      <c r="H422" s="223">
        <v>0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140</v>
      </c>
      <c r="AU422" s="229" t="s">
        <v>80</v>
      </c>
      <c r="AV422" s="12" t="s">
        <v>80</v>
      </c>
      <c r="AW422" s="12" t="s">
        <v>34</v>
      </c>
      <c r="AX422" s="12" t="s">
        <v>70</v>
      </c>
      <c r="AY422" s="229" t="s">
        <v>128</v>
      </c>
    </row>
    <row r="423" spans="2:51" s="11" customFormat="1">
      <c r="B423" s="208"/>
      <c r="C423" s="209"/>
      <c r="D423" s="205" t="s">
        <v>140</v>
      </c>
      <c r="E423" s="210" t="s">
        <v>21</v>
      </c>
      <c r="F423" s="211" t="s">
        <v>479</v>
      </c>
      <c r="G423" s="209"/>
      <c r="H423" s="212" t="s">
        <v>21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140</v>
      </c>
      <c r="AU423" s="218" t="s">
        <v>80</v>
      </c>
      <c r="AV423" s="11" t="s">
        <v>78</v>
      </c>
      <c r="AW423" s="11" t="s">
        <v>34</v>
      </c>
      <c r="AX423" s="11" t="s">
        <v>70</v>
      </c>
      <c r="AY423" s="218" t="s">
        <v>128</v>
      </c>
    </row>
    <row r="424" spans="2:51" s="12" customFormat="1">
      <c r="B424" s="219"/>
      <c r="C424" s="220"/>
      <c r="D424" s="205" t="s">
        <v>140</v>
      </c>
      <c r="E424" s="221" t="s">
        <v>21</v>
      </c>
      <c r="F424" s="222" t="s">
        <v>582</v>
      </c>
      <c r="G424" s="220"/>
      <c r="H424" s="223">
        <v>0.22500000000000001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140</v>
      </c>
      <c r="AU424" s="229" t="s">
        <v>80</v>
      </c>
      <c r="AV424" s="12" t="s">
        <v>80</v>
      </c>
      <c r="AW424" s="12" t="s">
        <v>34</v>
      </c>
      <c r="AX424" s="12" t="s">
        <v>70</v>
      </c>
      <c r="AY424" s="229" t="s">
        <v>128</v>
      </c>
    </row>
    <row r="425" spans="2:51" s="13" customFormat="1">
      <c r="B425" s="230"/>
      <c r="C425" s="231"/>
      <c r="D425" s="205" t="s">
        <v>140</v>
      </c>
      <c r="E425" s="232" t="s">
        <v>21</v>
      </c>
      <c r="F425" s="233" t="s">
        <v>159</v>
      </c>
      <c r="G425" s="231"/>
      <c r="H425" s="234">
        <v>11.265000000000001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140</v>
      </c>
      <c r="AU425" s="240" t="s">
        <v>80</v>
      </c>
      <c r="AV425" s="13" t="s">
        <v>160</v>
      </c>
      <c r="AW425" s="13" t="s">
        <v>34</v>
      </c>
      <c r="AX425" s="13" t="s">
        <v>70</v>
      </c>
      <c r="AY425" s="240" t="s">
        <v>128</v>
      </c>
    </row>
    <row r="426" spans="2:51" s="12" customFormat="1">
      <c r="B426" s="219"/>
      <c r="C426" s="220"/>
      <c r="D426" s="205" t="s">
        <v>140</v>
      </c>
      <c r="E426" s="221" t="s">
        <v>21</v>
      </c>
      <c r="F426" s="222" t="s">
        <v>21</v>
      </c>
      <c r="G426" s="220"/>
      <c r="H426" s="223">
        <v>0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140</v>
      </c>
      <c r="AU426" s="229" t="s">
        <v>80</v>
      </c>
      <c r="AV426" s="12" t="s">
        <v>80</v>
      </c>
      <c r="AW426" s="12" t="s">
        <v>34</v>
      </c>
      <c r="AX426" s="12" t="s">
        <v>70</v>
      </c>
      <c r="AY426" s="229" t="s">
        <v>128</v>
      </c>
    </row>
    <row r="427" spans="2:51" s="11" customFormat="1">
      <c r="B427" s="208"/>
      <c r="C427" s="209"/>
      <c r="D427" s="205" t="s">
        <v>140</v>
      </c>
      <c r="E427" s="210" t="s">
        <v>21</v>
      </c>
      <c r="F427" s="211" t="s">
        <v>272</v>
      </c>
      <c r="G427" s="209"/>
      <c r="H427" s="212" t="s">
        <v>21</v>
      </c>
      <c r="I427" s="213"/>
      <c r="J427" s="209"/>
      <c r="K427" s="209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140</v>
      </c>
      <c r="AU427" s="218" t="s">
        <v>80</v>
      </c>
      <c r="AV427" s="11" t="s">
        <v>78</v>
      </c>
      <c r="AW427" s="11" t="s">
        <v>34</v>
      </c>
      <c r="AX427" s="11" t="s">
        <v>70</v>
      </c>
      <c r="AY427" s="218" t="s">
        <v>128</v>
      </c>
    </row>
    <row r="428" spans="2:51" s="11" customFormat="1">
      <c r="B428" s="208"/>
      <c r="C428" s="209"/>
      <c r="D428" s="205" t="s">
        <v>140</v>
      </c>
      <c r="E428" s="210" t="s">
        <v>21</v>
      </c>
      <c r="F428" s="211" t="s">
        <v>574</v>
      </c>
      <c r="G428" s="209"/>
      <c r="H428" s="212" t="s">
        <v>21</v>
      </c>
      <c r="I428" s="213"/>
      <c r="J428" s="209"/>
      <c r="K428" s="209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140</v>
      </c>
      <c r="AU428" s="218" t="s">
        <v>80</v>
      </c>
      <c r="AV428" s="11" t="s">
        <v>78</v>
      </c>
      <c r="AW428" s="11" t="s">
        <v>34</v>
      </c>
      <c r="AX428" s="11" t="s">
        <v>70</v>
      </c>
      <c r="AY428" s="218" t="s">
        <v>128</v>
      </c>
    </row>
    <row r="429" spans="2:51" s="11" customFormat="1">
      <c r="B429" s="208"/>
      <c r="C429" s="209"/>
      <c r="D429" s="205" t="s">
        <v>140</v>
      </c>
      <c r="E429" s="210" t="s">
        <v>21</v>
      </c>
      <c r="F429" s="211" t="s">
        <v>561</v>
      </c>
      <c r="G429" s="209"/>
      <c r="H429" s="212" t="s">
        <v>21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140</v>
      </c>
      <c r="AU429" s="218" t="s">
        <v>80</v>
      </c>
      <c r="AV429" s="11" t="s">
        <v>78</v>
      </c>
      <c r="AW429" s="11" t="s">
        <v>34</v>
      </c>
      <c r="AX429" s="11" t="s">
        <v>70</v>
      </c>
      <c r="AY429" s="218" t="s">
        <v>128</v>
      </c>
    </row>
    <row r="430" spans="2:51" s="12" customFormat="1">
      <c r="B430" s="219"/>
      <c r="C430" s="220"/>
      <c r="D430" s="205" t="s">
        <v>140</v>
      </c>
      <c r="E430" s="221" t="s">
        <v>21</v>
      </c>
      <c r="F430" s="222" t="s">
        <v>583</v>
      </c>
      <c r="G430" s="220"/>
      <c r="H430" s="223">
        <v>39.36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140</v>
      </c>
      <c r="AU430" s="229" t="s">
        <v>80</v>
      </c>
      <c r="AV430" s="12" t="s">
        <v>80</v>
      </c>
      <c r="AW430" s="12" t="s">
        <v>34</v>
      </c>
      <c r="AX430" s="12" t="s">
        <v>70</v>
      </c>
      <c r="AY430" s="229" t="s">
        <v>128</v>
      </c>
    </row>
    <row r="431" spans="2:51" s="13" customFormat="1">
      <c r="B431" s="230"/>
      <c r="C431" s="231"/>
      <c r="D431" s="205" t="s">
        <v>140</v>
      </c>
      <c r="E431" s="232" t="s">
        <v>21</v>
      </c>
      <c r="F431" s="233" t="s">
        <v>159</v>
      </c>
      <c r="G431" s="231"/>
      <c r="H431" s="234">
        <v>39.36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140</v>
      </c>
      <c r="AU431" s="240" t="s">
        <v>80</v>
      </c>
      <c r="AV431" s="13" t="s">
        <v>160</v>
      </c>
      <c r="AW431" s="13" t="s">
        <v>34</v>
      </c>
      <c r="AX431" s="13" t="s">
        <v>70</v>
      </c>
      <c r="AY431" s="240" t="s">
        <v>128</v>
      </c>
    </row>
    <row r="432" spans="2:51" s="14" customFormat="1">
      <c r="B432" s="241"/>
      <c r="C432" s="242"/>
      <c r="D432" s="243" t="s">
        <v>140</v>
      </c>
      <c r="E432" s="244" t="s">
        <v>21</v>
      </c>
      <c r="F432" s="245" t="s">
        <v>168</v>
      </c>
      <c r="G432" s="242"/>
      <c r="H432" s="246">
        <v>50.625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140</v>
      </c>
      <c r="AU432" s="252" t="s">
        <v>80</v>
      </c>
      <c r="AV432" s="14" t="s">
        <v>136</v>
      </c>
      <c r="AW432" s="14" t="s">
        <v>34</v>
      </c>
      <c r="AX432" s="14" t="s">
        <v>78</v>
      </c>
      <c r="AY432" s="252" t="s">
        <v>128</v>
      </c>
    </row>
    <row r="433" spans="2:65" s="1" customFormat="1" ht="22.5" customHeight="1">
      <c r="B433" s="41"/>
      <c r="C433" s="193" t="s">
        <v>290</v>
      </c>
      <c r="D433" s="193" t="s">
        <v>131</v>
      </c>
      <c r="E433" s="194" t="s">
        <v>277</v>
      </c>
      <c r="F433" s="195" t="s">
        <v>278</v>
      </c>
      <c r="G433" s="196" t="s">
        <v>134</v>
      </c>
      <c r="H433" s="197">
        <v>50.625</v>
      </c>
      <c r="I433" s="198"/>
      <c r="J433" s="199">
        <f>ROUND(I433*H433,2)</f>
        <v>0</v>
      </c>
      <c r="K433" s="195" t="s">
        <v>135</v>
      </c>
      <c r="L433" s="61"/>
      <c r="M433" s="200" t="s">
        <v>21</v>
      </c>
      <c r="N433" s="201" t="s">
        <v>41</v>
      </c>
      <c r="O433" s="42"/>
      <c r="P433" s="202">
        <f>O433*H433</f>
        <v>0</v>
      </c>
      <c r="Q433" s="202">
        <v>2.0000000000000002E-5</v>
      </c>
      <c r="R433" s="202">
        <f>Q433*H433</f>
        <v>1.0125000000000002E-3</v>
      </c>
      <c r="S433" s="202">
        <v>0</v>
      </c>
      <c r="T433" s="203">
        <f>S433*H433</f>
        <v>0</v>
      </c>
      <c r="AR433" s="24" t="s">
        <v>227</v>
      </c>
      <c r="AT433" s="24" t="s">
        <v>131</v>
      </c>
      <c r="AU433" s="24" t="s">
        <v>80</v>
      </c>
      <c r="AY433" s="24" t="s">
        <v>128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24" t="s">
        <v>78</v>
      </c>
      <c r="BK433" s="204">
        <f>ROUND(I433*H433,2)</f>
        <v>0</v>
      </c>
      <c r="BL433" s="24" t="s">
        <v>227</v>
      </c>
      <c r="BM433" s="24" t="s">
        <v>584</v>
      </c>
    </row>
    <row r="434" spans="2:65" s="1" customFormat="1">
      <c r="B434" s="41"/>
      <c r="C434" s="63"/>
      <c r="D434" s="205" t="s">
        <v>138</v>
      </c>
      <c r="E434" s="63"/>
      <c r="F434" s="206" t="s">
        <v>278</v>
      </c>
      <c r="G434" s="63"/>
      <c r="H434" s="63"/>
      <c r="I434" s="163"/>
      <c r="J434" s="63"/>
      <c r="K434" s="63"/>
      <c r="L434" s="61"/>
      <c r="M434" s="207"/>
      <c r="N434" s="42"/>
      <c r="O434" s="42"/>
      <c r="P434" s="42"/>
      <c r="Q434" s="42"/>
      <c r="R434" s="42"/>
      <c r="S434" s="42"/>
      <c r="T434" s="78"/>
      <c r="AT434" s="24" t="s">
        <v>138</v>
      </c>
      <c r="AU434" s="24" t="s">
        <v>80</v>
      </c>
    </row>
    <row r="435" spans="2:65" s="11" customFormat="1">
      <c r="B435" s="208"/>
      <c r="C435" s="209"/>
      <c r="D435" s="205" t="s">
        <v>140</v>
      </c>
      <c r="E435" s="210" t="s">
        <v>21</v>
      </c>
      <c r="F435" s="211" t="s">
        <v>268</v>
      </c>
      <c r="G435" s="209"/>
      <c r="H435" s="212" t="s">
        <v>21</v>
      </c>
      <c r="I435" s="213"/>
      <c r="J435" s="209"/>
      <c r="K435" s="209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140</v>
      </c>
      <c r="AU435" s="218" t="s">
        <v>80</v>
      </c>
      <c r="AV435" s="11" t="s">
        <v>78</v>
      </c>
      <c r="AW435" s="11" t="s">
        <v>34</v>
      </c>
      <c r="AX435" s="11" t="s">
        <v>70</v>
      </c>
      <c r="AY435" s="218" t="s">
        <v>128</v>
      </c>
    </row>
    <row r="436" spans="2:65" s="11" customFormat="1">
      <c r="B436" s="208"/>
      <c r="C436" s="209"/>
      <c r="D436" s="205" t="s">
        <v>140</v>
      </c>
      <c r="E436" s="210" t="s">
        <v>21</v>
      </c>
      <c r="F436" s="211" t="s">
        <v>574</v>
      </c>
      <c r="G436" s="209"/>
      <c r="H436" s="212" t="s">
        <v>21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140</v>
      </c>
      <c r="AU436" s="218" t="s">
        <v>80</v>
      </c>
      <c r="AV436" s="11" t="s">
        <v>78</v>
      </c>
      <c r="AW436" s="11" t="s">
        <v>34</v>
      </c>
      <c r="AX436" s="11" t="s">
        <v>70</v>
      </c>
      <c r="AY436" s="218" t="s">
        <v>128</v>
      </c>
    </row>
    <row r="437" spans="2:65" s="11" customFormat="1">
      <c r="B437" s="208"/>
      <c r="C437" s="209"/>
      <c r="D437" s="205" t="s">
        <v>140</v>
      </c>
      <c r="E437" s="210" t="s">
        <v>21</v>
      </c>
      <c r="F437" s="211" t="s">
        <v>466</v>
      </c>
      <c r="G437" s="209"/>
      <c r="H437" s="212" t="s">
        <v>21</v>
      </c>
      <c r="I437" s="213"/>
      <c r="J437" s="209"/>
      <c r="K437" s="209"/>
      <c r="L437" s="214"/>
      <c r="M437" s="215"/>
      <c r="N437" s="216"/>
      <c r="O437" s="216"/>
      <c r="P437" s="216"/>
      <c r="Q437" s="216"/>
      <c r="R437" s="216"/>
      <c r="S437" s="216"/>
      <c r="T437" s="217"/>
      <c r="AT437" s="218" t="s">
        <v>140</v>
      </c>
      <c r="AU437" s="218" t="s">
        <v>80</v>
      </c>
      <c r="AV437" s="11" t="s">
        <v>78</v>
      </c>
      <c r="AW437" s="11" t="s">
        <v>34</v>
      </c>
      <c r="AX437" s="11" t="s">
        <v>70</v>
      </c>
      <c r="AY437" s="218" t="s">
        <v>128</v>
      </c>
    </row>
    <row r="438" spans="2:65" s="11" customFormat="1">
      <c r="B438" s="208"/>
      <c r="C438" s="209"/>
      <c r="D438" s="205" t="s">
        <v>140</v>
      </c>
      <c r="E438" s="210" t="s">
        <v>21</v>
      </c>
      <c r="F438" s="211" t="s">
        <v>467</v>
      </c>
      <c r="G438" s="209"/>
      <c r="H438" s="212" t="s">
        <v>21</v>
      </c>
      <c r="I438" s="213"/>
      <c r="J438" s="209"/>
      <c r="K438" s="209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140</v>
      </c>
      <c r="AU438" s="218" t="s">
        <v>80</v>
      </c>
      <c r="AV438" s="11" t="s">
        <v>78</v>
      </c>
      <c r="AW438" s="11" t="s">
        <v>34</v>
      </c>
      <c r="AX438" s="11" t="s">
        <v>70</v>
      </c>
      <c r="AY438" s="218" t="s">
        <v>128</v>
      </c>
    </row>
    <row r="439" spans="2:65" s="12" customFormat="1">
      <c r="B439" s="219"/>
      <c r="C439" s="220"/>
      <c r="D439" s="205" t="s">
        <v>140</v>
      </c>
      <c r="E439" s="221" t="s">
        <v>21</v>
      </c>
      <c r="F439" s="222" t="s">
        <v>575</v>
      </c>
      <c r="G439" s="220"/>
      <c r="H439" s="223">
        <v>1.0349999999999999</v>
      </c>
      <c r="I439" s="224"/>
      <c r="J439" s="220"/>
      <c r="K439" s="220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140</v>
      </c>
      <c r="AU439" s="229" t="s">
        <v>80</v>
      </c>
      <c r="AV439" s="12" t="s">
        <v>80</v>
      </c>
      <c r="AW439" s="12" t="s">
        <v>34</v>
      </c>
      <c r="AX439" s="12" t="s">
        <v>70</v>
      </c>
      <c r="AY439" s="229" t="s">
        <v>128</v>
      </c>
    </row>
    <row r="440" spans="2:65" s="12" customFormat="1">
      <c r="B440" s="219"/>
      <c r="C440" s="220"/>
      <c r="D440" s="205" t="s">
        <v>140</v>
      </c>
      <c r="E440" s="221" t="s">
        <v>21</v>
      </c>
      <c r="F440" s="222" t="s">
        <v>576</v>
      </c>
      <c r="G440" s="220"/>
      <c r="H440" s="223">
        <v>1.7250000000000001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140</v>
      </c>
      <c r="AU440" s="229" t="s">
        <v>80</v>
      </c>
      <c r="AV440" s="12" t="s">
        <v>80</v>
      </c>
      <c r="AW440" s="12" t="s">
        <v>34</v>
      </c>
      <c r="AX440" s="12" t="s">
        <v>70</v>
      </c>
      <c r="AY440" s="229" t="s">
        <v>128</v>
      </c>
    </row>
    <row r="441" spans="2:65" s="12" customFormat="1">
      <c r="B441" s="219"/>
      <c r="C441" s="220"/>
      <c r="D441" s="205" t="s">
        <v>140</v>
      </c>
      <c r="E441" s="221" t="s">
        <v>21</v>
      </c>
      <c r="F441" s="222" t="s">
        <v>21</v>
      </c>
      <c r="G441" s="220"/>
      <c r="H441" s="223">
        <v>0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140</v>
      </c>
      <c r="AU441" s="229" t="s">
        <v>80</v>
      </c>
      <c r="AV441" s="12" t="s">
        <v>80</v>
      </c>
      <c r="AW441" s="12" t="s">
        <v>34</v>
      </c>
      <c r="AX441" s="12" t="s">
        <v>70</v>
      </c>
      <c r="AY441" s="229" t="s">
        <v>128</v>
      </c>
    </row>
    <row r="442" spans="2:65" s="11" customFormat="1">
      <c r="B442" s="208"/>
      <c r="C442" s="209"/>
      <c r="D442" s="205" t="s">
        <v>140</v>
      </c>
      <c r="E442" s="210" t="s">
        <v>21</v>
      </c>
      <c r="F442" s="211" t="s">
        <v>343</v>
      </c>
      <c r="G442" s="209"/>
      <c r="H442" s="212" t="s">
        <v>21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140</v>
      </c>
      <c r="AU442" s="218" t="s">
        <v>80</v>
      </c>
      <c r="AV442" s="11" t="s">
        <v>78</v>
      </c>
      <c r="AW442" s="11" t="s">
        <v>34</v>
      </c>
      <c r="AX442" s="11" t="s">
        <v>70</v>
      </c>
      <c r="AY442" s="218" t="s">
        <v>128</v>
      </c>
    </row>
    <row r="443" spans="2:65" s="11" customFormat="1">
      <c r="B443" s="208"/>
      <c r="C443" s="209"/>
      <c r="D443" s="205" t="s">
        <v>140</v>
      </c>
      <c r="E443" s="210" t="s">
        <v>21</v>
      </c>
      <c r="F443" s="211" t="s">
        <v>469</v>
      </c>
      <c r="G443" s="209"/>
      <c r="H443" s="212" t="s">
        <v>21</v>
      </c>
      <c r="I443" s="213"/>
      <c r="J443" s="209"/>
      <c r="K443" s="209"/>
      <c r="L443" s="214"/>
      <c r="M443" s="215"/>
      <c r="N443" s="216"/>
      <c r="O443" s="216"/>
      <c r="P443" s="216"/>
      <c r="Q443" s="216"/>
      <c r="R443" s="216"/>
      <c r="S443" s="216"/>
      <c r="T443" s="217"/>
      <c r="AT443" s="218" t="s">
        <v>140</v>
      </c>
      <c r="AU443" s="218" t="s">
        <v>80</v>
      </c>
      <c r="AV443" s="11" t="s">
        <v>78</v>
      </c>
      <c r="AW443" s="11" t="s">
        <v>34</v>
      </c>
      <c r="AX443" s="11" t="s">
        <v>70</v>
      </c>
      <c r="AY443" s="218" t="s">
        <v>128</v>
      </c>
    </row>
    <row r="444" spans="2:65" s="12" customFormat="1">
      <c r="B444" s="219"/>
      <c r="C444" s="220"/>
      <c r="D444" s="205" t="s">
        <v>140</v>
      </c>
      <c r="E444" s="221" t="s">
        <v>21</v>
      </c>
      <c r="F444" s="222" t="s">
        <v>445</v>
      </c>
      <c r="G444" s="220"/>
      <c r="H444" s="223">
        <v>0.72</v>
      </c>
      <c r="I444" s="224"/>
      <c r="J444" s="220"/>
      <c r="K444" s="220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140</v>
      </c>
      <c r="AU444" s="229" t="s">
        <v>80</v>
      </c>
      <c r="AV444" s="12" t="s">
        <v>80</v>
      </c>
      <c r="AW444" s="12" t="s">
        <v>34</v>
      </c>
      <c r="AX444" s="12" t="s">
        <v>70</v>
      </c>
      <c r="AY444" s="229" t="s">
        <v>128</v>
      </c>
    </row>
    <row r="445" spans="2:65" s="12" customFormat="1">
      <c r="B445" s="219"/>
      <c r="C445" s="220"/>
      <c r="D445" s="205" t="s">
        <v>140</v>
      </c>
      <c r="E445" s="221" t="s">
        <v>21</v>
      </c>
      <c r="F445" s="222" t="s">
        <v>21</v>
      </c>
      <c r="G445" s="220"/>
      <c r="H445" s="223">
        <v>0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140</v>
      </c>
      <c r="AU445" s="229" t="s">
        <v>80</v>
      </c>
      <c r="AV445" s="12" t="s">
        <v>80</v>
      </c>
      <c r="AW445" s="12" t="s">
        <v>34</v>
      </c>
      <c r="AX445" s="12" t="s">
        <v>70</v>
      </c>
      <c r="AY445" s="229" t="s">
        <v>128</v>
      </c>
    </row>
    <row r="446" spans="2:65" s="11" customFormat="1">
      <c r="B446" s="208"/>
      <c r="C446" s="209"/>
      <c r="D446" s="205" t="s">
        <v>140</v>
      </c>
      <c r="E446" s="210" t="s">
        <v>21</v>
      </c>
      <c r="F446" s="211" t="s">
        <v>476</v>
      </c>
      <c r="G446" s="209"/>
      <c r="H446" s="212" t="s">
        <v>21</v>
      </c>
      <c r="I446" s="213"/>
      <c r="J446" s="209"/>
      <c r="K446" s="209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140</v>
      </c>
      <c r="AU446" s="218" t="s">
        <v>80</v>
      </c>
      <c r="AV446" s="11" t="s">
        <v>78</v>
      </c>
      <c r="AW446" s="11" t="s">
        <v>34</v>
      </c>
      <c r="AX446" s="11" t="s">
        <v>70</v>
      </c>
      <c r="AY446" s="218" t="s">
        <v>128</v>
      </c>
    </row>
    <row r="447" spans="2:65" s="11" customFormat="1">
      <c r="B447" s="208"/>
      <c r="C447" s="209"/>
      <c r="D447" s="205" t="s">
        <v>140</v>
      </c>
      <c r="E447" s="210" t="s">
        <v>21</v>
      </c>
      <c r="F447" s="211" t="s">
        <v>469</v>
      </c>
      <c r="G447" s="209"/>
      <c r="H447" s="212" t="s">
        <v>21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140</v>
      </c>
      <c r="AU447" s="218" t="s">
        <v>80</v>
      </c>
      <c r="AV447" s="11" t="s">
        <v>78</v>
      </c>
      <c r="AW447" s="11" t="s">
        <v>34</v>
      </c>
      <c r="AX447" s="11" t="s">
        <v>70</v>
      </c>
      <c r="AY447" s="218" t="s">
        <v>128</v>
      </c>
    </row>
    <row r="448" spans="2:65" s="12" customFormat="1">
      <c r="B448" s="219"/>
      <c r="C448" s="220"/>
      <c r="D448" s="205" t="s">
        <v>140</v>
      </c>
      <c r="E448" s="221" t="s">
        <v>21</v>
      </c>
      <c r="F448" s="222" t="s">
        <v>439</v>
      </c>
      <c r="G448" s="220"/>
      <c r="H448" s="223">
        <v>1.38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140</v>
      </c>
      <c r="AU448" s="229" t="s">
        <v>80</v>
      </c>
      <c r="AV448" s="12" t="s">
        <v>80</v>
      </c>
      <c r="AW448" s="12" t="s">
        <v>34</v>
      </c>
      <c r="AX448" s="12" t="s">
        <v>70</v>
      </c>
      <c r="AY448" s="229" t="s">
        <v>128</v>
      </c>
    </row>
    <row r="449" spans="2:51" s="12" customFormat="1">
      <c r="B449" s="219"/>
      <c r="C449" s="220"/>
      <c r="D449" s="205" t="s">
        <v>140</v>
      </c>
      <c r="E449" s="221" t="s">
        <v>21</v>
      </c>
      <c r="F449" s="222" t="s">
        <v>577</v>
      </c>
      <c r="G449" s="220"/>
      <c r="H449" s="223">
        <v>0.45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140</v>
      </c>
      <c r="AU449" s="229" t="s">
        <v>80</v>
      </c>
      <c r="AV449" s="12" t="s">
        <v>80</v>
      </c>
      <c r="AW449" s="12" t="s">
        <v>34</v>
      </c>
      <c r="AX449" s="12" t="s">
        <v>70</v>
      </c>
      <c r="AY449" s="229" t="s">
        <v>128</v>
      </c>
    </row>
    <row r="450" spans="2:51" s="12" customFormat="1">
      <c r="B450" s="219"/>
      <c r="C450" s="220"/>
      <c r="D450" s="205" t="s">
        <v>140</v>
      </c>
      <c r="E450" s="221" t="s">
        <v>21</v>
      </c>
      <c r="F450" s="222" t="s">
        <v>578</v>
      </c>
      <c r="G450" s="220"/>
      <c r="H450" s="223">
        <v>1.32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140</v>
      </c>
      <c r="AU450" s="229" t="s">
        <v>80</v>
      </c>
      <c r="AV450" s="12" t="s">
        <v>80</v>
      </c>
      <c r="AW450" s="12" t="s">
        <v>34</v>
      </c>
      <c r="AX450" s="12" t="s">
        <v>70</v>
      </c>
      <c r="AY450" s="229" t="s">
        <v>128</v>
      </c>
    </row>
    <row r="451" spans="2:51" s="12" customFormat="1">
      <c r="B451" s="219"/>
      <c r="C451" s="220"/>
      <c r="D451" s="205" t="s">
        <v>140</v>
      </c>
      <c r="E451" s="221" t="s">
        <v>21</v>
      </c>
      <c r="F451" s="222" t="s">
        <v>579</v>
      </c>
      <c r="G451" s="220"/>
      <c r="H451" s="223">
        <v>0.66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140</v>
      </c>
      <c r="AU451" s="229" t="s">
        <v>80</v>
      </c>
      <c r="AV451" s="12" t="s">
        <v>80</v>
      </c>
      <c r="AW451" s="12" t="s">
        <v>34</v>
      </c>
      <c r="AX451" s="12" t="s">
        <v>70</v>
      </c>
      <c r="AY451" s="229" t="s">
        <v>128</v>
      </c>
    </row>
    <row r="452" spans="2:51" s="11" customFormat="1">
      <c r="B452" s="208"/>
      <c r="C452" s="209"/>
      <c r="D452" s="205" t="s">
        <v>140</v>
      </c>
      <c r="E452" s="210" t="s">
        <v>21</v>
      </c>
      <c r="F452" s="211" t="s">
        <v>467</v>
      </c>
      <c r="G452" s="209"/>
      <c r="H452" s="212" t="s">
        <v>21</v>
      </c>
      <c r="I452" s="213"/>
      <c r="J452" s="209"/>
      <c r="K452" s="209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140</v>
      </c>
      <c r="AU452" s="218" t="s">
        <v>80</v>
      </c>
      <c r="AV452" s="11" t="s">
        <v>78</v>
      </c>
      <c r="AW452" s="11" t="s">
        <v>34</v>
      </c>
      <c r="AX452" s="11" t="s">
        <v>70</v>
      </c>
      <c r="AY452" s="218" t="s">
        <v>128</v>
      </c>
    </row>
    <row r="453" spans="2:51" s="12" customFormat="1">
      <c r="B453" s="219"/>
      <c r="C453" s="220"/>
      <c r="D453" s="205" t="s">
        <v>140</v>
      </c>
      <c r="E453" s="221" t="s">
        <v>21</v>
      </c>
      <c r="F453" s="222" t="s">
        <v>580</v>
      </c>
      <c r="G453" s="220"/>
      <c r="H453" s="223">
        <v>0.99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140</v>
      </c>
      <c r="AU453" s="229" t="s">
        <v>80</v>
      </c>
      <c r="AV453" s="12" t="s">
        <v>80</v>
      </c>
      <c r="AW453" s="12" t="s">
        <v>34</v>
      </c>
      <c r="AX453" s="12" t="s">
        <v>70</v>
      </c>
      <c r="AY453" s="229" t="s">
        <v>128</v>
      </c>
    </row>
    <row r="454" spans="2:51" s="12" customFormat="1">
      <c r="B454" s="219"/>
      <c r="C454" s="220"/>
      <c r="D454" s="205" t="s">
        <v>140</v>
      </c>
      <c r="E454" s="221" t="s">
        <v>21</v>
      </c>
      <c r="F454" s="222" t="s">
        <v>581</v>
      </c>
      <c r="G454" s="220"/>
      <c r="H454" s="223">
        <v>2.76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140</v>
      </c>
      <c r="AU454" s="229" t="s">
        <v>80</v>
      </c>
      <c r="AV454" s="12" t="s">
        <v>80</v>
      </c>
      <c r="AW454" s="12" t="s">
        <v>34</v>
      </c>
      <c r="AX454" s="12" t="s">
        <v>70</v>
      </c>
      <c r="AY454" s="229" t="s">
        <v>128</v>
      </c>
    </row>
    <row r="455" spans="2:51" s="12" customFormat="1">
      <c r="B455" s="219"/>
      <c r="C455" s="220"/>
      <c r="D455" s="205" t="s">
        <v>140</v>
      </c>
      <c r="E455" s="221" t="s">
        <v>21</v>
      </c>
      <c r="F455" s="222" t="s">
        <v>21</v>
      </c>
      <c r="G455" s="220"/>
      <c r="H455" s="223">
        <v>0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140</v>
      </c>
      <c r="AU455" s="229" t="s">
        <v>80</v>
      </c>
      <c r="AV455" s="12" t="s">
        <v>80</v>
      </c>
      <c r="AW455" s="12" t="s">
        <v>34</v>
      </c>
      <c r="AX455" s="12" t="s">
        <v>70</v>
      </c>
      <c r="AY455" s="229" t="s">
        <v>128</v>
      </c>
    </row>
    <row r="456" spans="2:51" s="11" customFormat="1">
      <c r="B456" s="208"/>
      <c r="C456" s="209"/>
      <c r="D456" s="205" t="s">
        <v>140</v>
      </c>
      <c r="E456" s="210" t="s">
        <v>21</v>
      </c>
      <c r="F456" s="211" t="s">
        <v>479</v>
      </c>
      <c r="G456" s="209"/>
      <c r="H456" s="212" t="s">
        <v>21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140</v>
      </c>
      <c r="AU456" s="218" t="s">
        <v>80</v>
      </c>
      <c r="AV456" s="11" t="s">
        <v>78</v>
      </c>
      <c r="AW456" s="11" t="s">
        <v>34</v>
      </c>
      <c r="AX456" s="11" t="s">
        <v>70</v>
      </c>
      <c r="AY456" s="218" t="s">
        <v>128</v>
      </c>
    </row>
    <row r="457" spans="2:51" s="12" customFormat="1">
      <c r="B457" s="219"/>
      <c r="C457" s="220"/>
      <c r="D457" s="205" t="s">
        <v>140</v>
      </c>
      <c r="E457" s="221" t="s">
        <v>21</v>
      </c>
      <c r="F457" s="222" t="s">
        <v>582</v>
      </c>
      <c r="G457" s="220"/>
      <c r="H457" s="223">
        <v>0.22500000000000001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140</v>
      </c>
      <c r="AU457" s="229" t="s">
        <v>80</v>
      </c>
      <c r="AV457" s="12" t="s">
        <v>80</v>
      </c>
      <c r="AW457" s="12" t="s">
        <v>34</v>
      </c>
      <c r="AX457" s="12" t="s">
        <v>70</v>
      </c>
      <c r="AY457" s="229" t="s">
        <v>128</v>
      </c>
    </row>
    <row r="458" spans="2:51" s="13" customFormat="1">
      <c r="B458" s="230"/>
      <c r="C458" s="231"/>
      <c r="D458" s="205" t="s">
        <v>140</v>
      </c>
      <c r="E458" s="232" t="s">
        <v>21</v>
      </c>
      <c r="F458" s="233" t="s">
        <v>159</v>
      </c>
      <c r="G458" s="231"/>
      <c r="H458" s="234">
        <v>11.265000000000001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140</v>
      </c>
      <c r="AU458" s="240" t="s">
        <v>80</v>
      </c>
      <c r="AV458" s="13" t="s">
        <v>160</v>
      </c>
      <c r="AW458" s="13" t="s">
        <v>34</v>
      </c>
      <c r="AX458" s="13" t="s">
        <v>70</v>
      </c>
      <c r="AY458" s="240" t="s">
        <v>128</v>
      </c>
    </row>
    <row r="459" spans="2:51" s="12" customFormat="1">
      <c r="B459" s="219"/>
      <c r="C459" s="220"/>
      <c r="D459" s="205" t="s">
        <v>140</v>
      </c>
      <c r="E459" s="221" t="s">
        <v>21</v>
      </c>
      <c r="F459" s="222" t="s">
        <v>21</v>
      </c>
      <c r="G459" s="220"/>
      <c r="H459" s="223">
        <v>0</v>
      </c>
      <c r="I459" s="224"/>
      <c r="J459" s="220"/>
      <c r="K459" s="220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140</v>
      </c>
      <c r="AU459" s="229" t="s">
        <v>80</v>
      </c>
      <c r="AV459" s="12" t="s">
        <v>80</v>
      </c>
      <c r="AW459" s="12" t="s">
        <v>34</v>
      </c>
      <c r="AX459" s="12" t="s">
        <v>70</v>
      </c>
      <c r="AY459" s="229" t="s">
        <v>128</v>
      </c>
    </row>
    <row r="460" spans="2:51" s="11" customFormat="1">
      <c r="B460" s="208"/>
      <c r="C460" s="209"/>
      <c r="D460" s="205" t="s">
        <v>140</v>
      </c>
      <c r="E460" s="210" t="s">
        <v>21</v>
      </c>
      <c r="F460" s="211" t="s">
        <v>272</v>
      </c>
      <c r="G460" s="209"/>
      <c r="H460" s="212" t="s">
        <v>21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140</v>
      </c>
      <c r="AU460" s="218" t="s">
        <v>80</v>
      </c>
      <c r="AV460" s="11" t="s">
        <v>78</v>
      </c>
      <c r="AW460" s="11" t="s">
        <v>34</v>
      </c>
      <c r="AX460" s="11" t="s">
        <v>70</v>
      </c>
      <c r="AY460" s="218" t="s">
        <v>128</v>
      </c>
    </row>
    <row r="461" spans="2:51" s="11" customFormat="1">
      <c r="B461" s="208"/>
      <c r="C461" s="209"/>
      <c r="D461" s="205" t="s">
        <v>140</v>
      </c>
      <c r="E461" s="210" t="s">
        <v>21</v>
      </c>
      <c r="F461" s="211" t="s">
        <v>574</v>
      </c>
      <c r="G461" s="209"/>
      <c r="H461" s="212" t="s">
        <v>21</v>
      </c>
      <c r="I461" s="213"/>
      <c r="J461" s="209"/>
      <c r="K461" s="209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140</v>
      </c>
      <c r="AU461" s="218" t="s">
        <v>80</v>
      </c>
      <c r="AV461" s="11" t="s">
        <v>78</v>
      </c>
      <c r="AW461" s="11" t="s">
        <v>34</v>
      </c>
      <c r="AX461" s="11" t="s">
        <v>70</v>
      </c>
      <c r="AY461" s="218" t="s">
        <v>128</v>
      </c>
    </row>
    <row r="462" spans="2:51" s="11" customFormat="1">
      <c r="B462" s="208"/>
      <c r="C462" s="209"/>
      <c r="D462" s="205" t="s">
        <v>140</v>
      </c>
      <c r="E462" s="210" t="s">
        <v>21</v>
      </c>
      <c r="F462" s="211" t="s">
        <v>561</v>
      </c>
      <c r="G462" s="209"/>
      <c r="H462" s="212" t="s">
        <v>21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140</v>
      </c>
      <c r="AU462" s="218" t="s">
        <v>80</v>
      </c>
      <c r="AV462" s="11" t="s">
        <v>78</v>
      </c>
      <c r="AW462" s="11" t="s">
        <v>34</v>
      </c>
      <c r="AX462" s="11" t="s">
        <v>70</v>
      </c>
      <c r="AY462" s="218" t="s">
        <v>128</v>
      </c>
    </row>
    <row r="463" spans="2:51" s="12" customFormat="1">
      <c r="B463" s="219"/>
      <c r="C463" s="220"/>
      <c r="D463" s="205" t="s">
        <v>140</v>
      </c>
      <c r="E463" s="221" t="s">
        <v>21</v>
      </c>
      <c r="F463" s="222" t="s">
        <v>583</v>
      </c>
      <c r="G463" s="220"/>
      <c r="H463" s="223">
        <v>39.36</v>
      </c>
      <c r="I463" s="224"/>
      <c r="J463" s="220"/>
      <c r="K463" s="220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140</v>
      </c>
      <c r="AU463" s="229" t="s">
        <v>80</v>
      </c>
      <c r="AV463" s="12" t="s">
        <v>80</v>
      </c>
      <c r="AW463" s="12" t="s">
        <v>34</v>
      </c>
      <c r="AX463" s="12" t="s">
        <v>70</v>
      </c>
      <c r="AY463" s="229" t="s">
        <v>128</v>
      </c>
    </row>
    <row r="464" spans="2:51" s="13" customFormat="1">
      <c r="B464" s="230"/>
      <c r="C464" s="231"/>
      <c r="D464" s="205" t="s">
        <v>140</v>
      </c>
      <c r="E464" s="232" t="s">
        <v>21</v>
      </c>
      <c r="F464" s="233" t="s">
        <v>159</v>
      </c>
      <c r="G464" s="231"/>
      <c r="H464" s="234">
        <v>39.36</v>
      </c>
      <c r="I464" s="235"/>
      <c r="J464" s="231"/>
      <c r="K464" s="231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140</v>
      </c>
      <c r="AU464" s="240" t="s">
        <v>80</v>
      </c>
      <c r="AV464" s="13" t="s">
        <v>160</v>
      </c>
      <c r="AW464" s="13" t="s">
        <v>34</v>
      </c>
      <c r="AX464" s="13" t="s">
        <v>70</v>
      </c>
      <c r="AY464" s="240" t="s">
        <v>128</v>
      </c>
    </row>
    <row r="465" spans="2:65" s="14" customFormat="1">
      <c r="B465" s="241"/>
      <c r="C465" s="242"/>
      <c r="D465" s="243" t="s">
        <v>140</v>
      </c>
      <c r="E465" s="244" t="s">
        <v>21</v>
      </c>
      <c r="F465" s="245" t="s">
        <v>168</v>
      </c>
      <c r="G465" s="242"/>
      <c r="H465" s="246">
        <v>50.625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AT465" s="252" t="s">
        <v>140</v>
      </c>
      <c r="AU465" s="252" t="s">
        <v>80</v>
      </c>
      <c r="AV465" s="14" t="s">
        <v>136</v>
      </c>
      <c r="AW465" s="14" t="s">
        <v>34</v>
      </c>
      <c r="AX465" s="14" t="s">
        <v>78</v>
      </c>
      <c r="AY465" s="252" t="s">
        <v>128</v>
      </c>
    </row>
    <row r="466" spans="2:65" s="1" customFormat="1" ht="31.5" customHeight="1">
      <c r="B466" s="41"/>
      <c r="C466" s="193" t="s">
        <v>9</v>
      </c>
      <c r="D466" s="193" t="s">
        <v>131</v>
      </c>
      <c r="E466" s="194" t="s">
        <v>281</v>
      </c>
      <c r="F466" s="195" t="s">
        <v>282</v>
      </c>
      <c r="G466" s="196" t="s">
        <v>134</v>
      </c>
      <c r="H466" s="197">
        <v>50.625</v>
      </c>
      <c r="I466" s="198"/>
      <c r="J466" s="199">
        <f>ROUND(I466*H466,2)</f>
        <v>0</v>
      </c>
      <c r="K466" s="195" t="s">
        <v>135</v>
      </c>
      <c r="L466" s="61"/>
      <c r="M466" s="200" t="s">
        <v>21</v>
      </c>
      <c r="N466" s="201" t="s">
        <v>41</v>
      </c>
      <c r="O466" s="42"/>
      <c r="P466" s="202">
        <f>O466*H466</f>
        <v>0</v>
      </c>
      <c r="Q466" s="202">
        <v>1.3999999999999999E-4</v>
      </c>
      <c r="R466" s="202">
        <f>Q466*H466</f>
        <v>7.0874999999999992E-3</v>
      </c>
      <c r="S466" s="202">
        <v>0</v>
      </c>
      <c r="T466" s="203">
        <f>S466*H466</f>
        <v>0</v>
      </c>
      <c r="AR466" s="24" t="s">
        <v>227</v>
      </c>
      <c r="AT466" s="24" t="s">
        <v>131</v>
      </c>
      <c r="AU466" s="24" t="s">
        <v>80</v>
      </c>
      <c r="AY466" s="24" t="s">
        <v>128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78</v>
      </c>
      <c r="BK466" s="204">
        <f>ROUND(I466*H466,2)</f>
        <v>0</v>
      </c>
      <c r="BL466" s="24" t="s">
        <v>227</v>
      </c>
      <c r="BM466" s="24" t="s">
        <v>585</v>
      </c>
    </row>
    <row r="467" spans="2:65" s="1" customFormat="1">
      <c r="B467" s="41"/>
      <c r="C467" s="63"/>
      <c r="D467" s="205" t="s">
        <v>138</v>
      </c>
      <c r="E467" s="63"/>
      <c r="F467" s="206" t="s">
        <v>284</v>
      </c>
      <c r="G467" s="63"/>
      <c r="H467" s="63"/>
      <c r="I467" s="163"/>
      <c r="J467" s="63"/>
      <c r="K467" s="63"/>
      <c r="L467" s="61"/>
      <c r="M467" s="207"/>
      <c r="N467" s="42"/>
      <c r="O467" s="42"/>
      <c r="P467" s="42"/>
      <c r="Q467" s="42"/>
      <c r="R467" s="42"/>
      <c r="S467" s="42"/>
      <c r="T467" s="78"/>
      <c r="AT467" s="24" t="s">
        <v>138</v>
      </c>
      <c r="AU467" s="24" t="s">
        <v>80</v>
      </c>
    </row>
    <row r="468" spans="2:65" s="11" customFormat="1">
      <c r="B468" s="208"/>
      <c r="C468" s="209"/>
      <c r="D468" s="205" t="s">
        <v>140</v>
      </c>
      <c r="E468" s="210" t="s">
        <v>21</v>
      </c>
      <c r="F468" s="211" t="s">
        <v>268</v>
      </c>
      <c r="G468" s="209"/>
      <c r="H468" s="212" t="s">
        <v>21</v>
      </c>
      <c r="I468" s="213"/>
      <c r="J468" s="209"/>
      <c r="K468" s="209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140</v>
      </c>
      <c r="AU468" s="218" t="s">
        <v>80</v>
      </c>
      <c r="AV468" s="11" t="s">
        <v>78</v>
      </c>
      <c r="AW468" s="11" t="s">
        <v>34</v>
      </c>
      <c r="AX468" s="11" t="s">
        <v>70</v>
      </c>
      <c r="AY468" s="218" t="s">
        <v>128</v>
      </c>
    </row>
    <row r="469" spans="2:65" s="11" customFormat="1">
      <c r="B469" s="208"/>
      <c r="C469" s="209"/>
      <c r="D469" s="205" t="s">
        <v>140</v>
      </c>
      <c r="E469" s="210" t="s">
        <v>21</v>
      </c>
      <c r="F469" s="211" t="s">
        <v>574</v>
      </c>
      <c r="G469" s="209"/>
      <c r="H469" s="212" t="s">
        <v>21</v>
      </c>
      <c r="I469" s="213"/>
      <c r="J469" s="209"/>
      <c r="K469" s="209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140</v>
      </c>
      <c r="AU469" s="218" t="s">
        <v>80</v>
      </c>
      <c r="AV469" s="11" t="s">
        <v>78</v>
      </c>
      <c r="AW469" s="11" t="s">
        <v>34</v>
      </c>
      <c r="AX469" s="11" t="s">
        <v>70</v>
      </c>
      <c r="AY469" s="218" t="s">
        <v>128</v>
      </c>
    </row>
    <row r="470" spans="2:65" s="11" customFormat="1">
      <c r="B470" s="208"/>
      <c r="C470" s="209"/>
      <c r="D470" s="205" t="s">
        <v>140</v>
      </c>
      <c r="E470" s="210" t="s">
        <v>21</v>
      </c>
      <c r="F470" s="211" t="s">
        <v>466</v>
      </c>
      <c r="G470" s="209"/>
      <c r="H470" s="212" t="s">
        <v>21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140</v>
      </c>
      <c r="AU470" s="218" t="s">
        <v>80</v>
      </c>
      <c r="AV470" s="11" t="s">
        <v>78</v>
      </c>
      <c r="AW470" s="11" t="s">
        <v>34</v>
      </c>
      <c r="AX470" s="11" t="s">
        <v>70</v>
      </c>
      <c r="AY470" s="218" t="s">
        <v>128</v>
      </c>
    </row>
    <row r="471" spans="2:65" s="11" customFormat="1">
      <c r="B471" s="208"/>
      <c r="C471" s="209"/>
      <c r="D471" s="205" t="s">
        <v>140</v>
      </c>
      <c r="E471" s="210" t="s">
        <v>21</v>
      </c>
      <c r="F471" s="211" t="s">
        <v>467</v>
      </c>
      <c r="G471" s="209"/>
      <c r="H471" s="212" t="s">
        <v>21</v>
      </c>
      <c r="I471" s="213"/>
      <c r="J471" s="209"/>
      <c r="K471" s="209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140</v>
      </c>
      <c r="AU471" s="218" t="s">
        <v>80</v>
      </c>
      <c r="AV471" s="11" t="s">
        <v>78</v>
      </c>
      <c r="AW471" s="11" t="s">
        <v>34</v>
      </c>
      <c r="AX471" s="11" t="s">
        <v>70</v>
      </c>
      <c r="AY471" s="218" t="s">
        <v>128</v>
      </c>
    </row>
    <row r="472" spans="2:65" s="12" customFormat="1">
      <c r="B472" s="219"/>
      <c r="C472" s="220"/>
      <c r="D472" s="205" t="s">
        <v>140</v>
      </c>
      <c r="E472" s="221" t="s">
        <v>21</v>
      </c>
      <c r="F472" s="222" t="s">
        <v>575</v>
      </c>
      <c r="G472" s="220"/>
      <c r="H472" s="223">
        <v>1.0349999999999999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140</v>
      </c>
      <c r="AU472" s="229" t="s">
        <v>80</v>
      </c>
      <c r="AV472" s="12" t="s">
        <v>80</v>
      </c>
      <c r="AW472" s="12" t="s">
        <v>34</v>
      </c>
      <c r="AX472" s="12" t="s">
        <v>70</v>
      </c>
      <c r="AY472" s="229" t="s">
        <v>128</v>
      </c>
    </row>
    <row r="473" spans="2:65" s="12" customFormat="1">
      <c r="B473" s="219"/>
      <c r="C473" s="220"/>
      <c r="D473" s="205" t="s">
        <v>140</v>
      </c>
      <c r="E473" s="221" t="s">
        <v>21</v>
      </c>
      <c r="F473" s="222" t="s">
        <v>576</v>
      </c>
      <c r="G473" s="220"/>
      <c r="H473" s="223">
        <v>1.7250000000000001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140</v>
      </c>
      <c r="AU473" s="229" t="s">
        <v>80</v>
      </c>
      <c r="AV473" s="12" t="s">
        <v>80</v>
      </c>
      <c r="AW473" s="12" t="s">
        <v>34</v>
      </c>
      <c r="AX473" s="12" t="s">
        <v>70</v>
      </c>
      <c r="AY473" s="229" t="s">
        <v>128</v>
      </c>
    </row>
    <row r="474" spans="2:65" s="12" customFormat="1">
      <c r="B474" s="219"/>
      <c r="C474" s="220"/>
      <c r="D474" s="205" t="s">
        <v>140</v>
      </c>
      <c r="E474" s="221" t="s">
        <v>21</v>
      </c>
      <c r="F474" s="222" t="s">
        <v>21</v>
      </c>
      <c r="G474" s="220"/>
      <c r="H474" s="223">
        <v>0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140</v>
      </c>
      <c r="AU474" s="229" t="s">
        <v>80</v>
      </c>
      <c r="AV474" s="12" t="s">
        <v>80</v>
      </c>
      <c r="AW474" s="12" t="s">
        <v>34</v>
      </c>
      <c r="AX474" s="12" t="s">
        <v>70</v>
      </c>
      <c r="AY474" s="229" t="s">
        <v>128</v>
      </c>
    </row>
    <row r="475" spans="2:65" s="11" customFormat="1">
      <c r="B475" s="208"/>
      <c r="C475" s="209"/>
      <c r="D475" s="205" t="s">
        <v>140</v>
      </c>
      <c r="E475" s="210" t="s">
        <v>21</v>
      </c>
      <c r="F475" s="211" t="s">
        <v>343</v>
      </c>
      <c r="G475" s="209"/>
      <c r="H475" s="212" t="s">
        <v>21</v>
      </c>
      <c r="I475" s="213"/>
      <c r="J475" s="209"/>
      <c r="K475" s="209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140</v>
      </c>
      <c r="AU475" s="218" t="s">
        <v>80</v>
      </c>
      <c r="AV475" s="11" t="s">
        <v>78</v>
      </c>
      <c r="AW475" s="11" t="s">
        <v>34</v>
      </c>
      <c r="AX475" s="11" t="s">
        <v>70</v>
      </c>
      <c r="AY475" s="218" t="s">
        <v>128</v>
      </c>
    </row>
    <row r="476" spans="2:65" s="11" customFormat="1">
      <c r="B476" s="208"/>
      <c r="C476" s="209"/>
      <c r="D476" s="205" t="s">
        <v>140</v>
      </c>
      <c r="E476" s="210" t="s">
        <v>21</v>
      </c>
      <c r="F476" s="211" t="s">
        <v>469</v>
      </c>
      <c r="G476" s="209"/>
      <c r="H476" s="212" t="s">
        <v>21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140</v>
      </c>
      <c r="AU476" s="218" t="s">
        <v>80</v>
      </c>
      <c r="AV476" s="11" t="s">
        <v>78</v>
      </c>
      <c r="AW476" s="11" t="s">
        <v>34</v>
      </c>
      <c r="AX476" s="11" t="s">
        <v>70</v>
      </c>
      <c r="AY476" s="218" t="s">
        <v>128</v>
      </c>
    </row>
    <row r="477" spans="2:65" s="12" customFormat="1">
      <c r="B477" s="219"/>
      <c r="C477" s="220"/>
      <c r="D477" s="205" t="s">
        <v>140</v>
      </c>
      <c r="E477" s="221" t="s">
        <v>21</v>
      </c>
      <c r="F477" s="222" t="s">
        <v>445</v>
      </c>
      <c r="G477" s="220"/>
      <c r="H477" s="223">
        <v>0.72</v>
      </c>
      <c r="I477" s="224"/>
      <c r="J477" s="220"/>
      <c r="K477" s="220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140</v>
      </c>
      <c r="AU477" s="229" t="s">
        <v>80</v>
      </c>
      <c r="AV477" s="12" t="s">
        <v>80</v>
      </c>
      <c r="AW477" s="12" t="s">
        <v>34</v>
      </c>
      <c r="AX477" s="12" t="s">
        <v>70</v>
      </c>
      <c r="AY477" s="229" t="s">
        <v>128</v>
      </c>
    </row>
    <row r="478" spans="2:65" s="12" customFormat="1">
      <c r="B478" s="219"/>
      <c r="C478" s="220"/>
      <c r="D478" s="205" t="s">
        <v>140</v>
      </c>
      <c r="E478" s="221" t="s">
        <v>21</v>
      </c>
      <c r="F478" s="222" t="s">
        <v>21</v>
      </c>
      <c r="G478" s="220"/>
      <c r="H478" s="223">
        <v>0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140</v>
      </c>
      <c r="AU478" s="229" t="s">
        <v>80</v>
      </c>
      <c r="AV478" s="12" t="s">
        <v>80</v>
      </c>
      <c r="AW478" s="12" t="s">
        <v>34</v>
      </c>
      <c r="AX478" s="12" t="s">
        <v>70</v>
      </c>
      <c r="AY478" s="229" t="s">
        <v>128</v>
      </c>
    </row>
    <row r="479" spans="2:65" s="11" customFormat="1">
      <c r="B479" s="208"/>
      <c r="C479" s="209"/>
      <c r="D479" s="205" t="s">
        <v>140</v>
      </c>
      <c r="E479" s="210" t="s">
        <v>21</v>
      </c>
      <c r="F479" s="211" t="s">
        <v>476</v>
      </c>
      <c r="G479" s="209"/>
      <c r="H479" s="212" t="s">
        <v>21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140</v>
      </c>
      <c r="AU479" s="218" t="s">
        <v>80</v>
      </c>
      <c r="AV479" s="11" t="s">
        <v>78</v>
      </c>
      <c r="AW479" s="11" t="s">
        <v>34</v>
      </c>
      <c r="AX479" s="11" t="s">
        <v>70</v>
      </c>
      <c r="AY479" s="218" t="s">
        <v>128</v>
      </c>
    </row>
    <row r="480" spans="2:65" s="11" customFormat="1">
      <c r="B480" s="208"/>
      <c r="C480" s="209"/>
      <c r="D480" s="205" t="s">
        <v>140</v>
      </c>
      <c r="E480" s="210" t="s">
        <v>21</v>
      </c>
      <c r="F480" s="211" t="s">
        <v>469</v>
      </c>
      <c r="G480" s="209"/>
      <c r="H480" s="212" t="s">
        <v>21</v>
      </c>
      <c r="I480" s="213"/>
      <c r="J480" s="209"/>
      <c r="K480" s="209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140</v>
      </c>
      <c r="AU480" s="218" t="s">
        <v>80</v>
      </c>
      <c r="AV480" s="11" t="s">
        <v>78</v>
      </c>
      <c r="AW480" s="11" t="s">
        <v>34</v>
      </c>
      <c r="AX480" s="11" t="s">
        <v>70</v>
      </c>
      <c r="AY480" s="218" t="s">
        <v>128</v>
      </c>
    </row>
    <row r="481" spans="2:51" s="12" customFormat="1">
      <c r="B481" s="219"/>
      <c r="C481" s="220"/>
      <c r="D481" s="205" t="s">
        <v>140</v>
      </c>
      <c r="E481" s="221" t="s">
        <v>21</v>
      </c>
      <c r="F481" s="222" t="s">
        <v>439</v>
      </c>
      <c r="G481" s="220"/>
      <c r="H481" s="223">
        <v>1.38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140</v>
      </c>
      <c r="AU481" s="229" t="s">
        <v>80</v>
      </c>
      <c r="AV481" s="12" t="s">
        <v>80</v>
      </c>
      <c r="AW481" s="12" t="s">
        <v>34</v>
      </c>
      <c r="AX481" s="12" t="s">
        <v>70</v>
      </c>
      <c r="AY481" s="229" t="s">
        <v>128</v>
      </c>
    </row>
    <row r="482" spans="2:51" s="12" customFormat="1">
      <c r="B482" s="219"/>
      <c r="C482" s="220"/>
      <c r="D482" s="205" t="s">
        <v>140</v>
      </c>
      <c r="E482" s="221" t="s">
        <v>21</v>
      </c>
      <c r="F482" s="222" t="s">
        <v>577</v>
      </c>
      <c r="G482" s="220"/>
      <c r="H482" s="223">
        <v>0.45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140</v>
      </c>
      <c r="AU482" s="229" t="s">
        <v>80</v>
      </c>
      <c r="AV482" s="12" t="s">
        <v>80</v>
      </c>
      <c r="AW482" s="12" t="s">
        <v>34</v>
      </c>
      <c r="AX482" s="12" t="s">
        <v>70</v>
      </c>
      <c r="AY482" s="229" t="s">
        <v>128</v>
      </c>
    </row>
    <row r="483" spans="2:51" s="12" customFormat="1">
      <c r="B483" s="219"/>
      <c r="C483" s="220"/>
      <c r="D483" s="205" t="s">
        <v>140</v>
      </c>
      <c r="E483" s="221" t="s">
        <v>21</v>
      </c>
      <c r="F483" s="222" t="s">
        <v>578</v>
      </c>
      <c r="G483" s="220"/>
      <c r="H483" s="223">
        <v>1.32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140</v>
      </c>
      <c r="AU483" s="229" t="s">
        <v>80</v>
      </c>
      <c r="AV483" s="12" t="s">
        <v>80</v>
      </c>
      <c r="AW483" s="12" t="s">
        <v>34</v>
      </c>
      <c r="AX483" s="12" t="s">
        <v>70</v>
      </c>
      <c r="AY483" s="229" t="s">
        <v>128</v>
      </c>
    </row>
    <row r="484" spans="2:51" s="12" customFormat="1">
      <c r="B484" s="219"/>
      <c r="C484" s="220"/>
      <c r="D484" s="205" t="s">
        <v>140</v>
      </c>
      <c r="E484" s="221" t="s">
        <v>21</v>
      </c>
      <c r="F484" s="222" t="s">
        <v>579</v>
      </c>
      <c r="G484" s="220"/>
      <c r="H484" s="223">
        <v>0.66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140</v>
      </c>
      <c r="AU484" s="229" t="s">
        <v>80</v>
      </c>
      <c r="AV484" s="12" t="s">
        <v>80</v>
      </c>
      <c r="AW484" s="12" t="s">
        <v>34</v>
      </c>
      <c r="AX484" s="12" t="s">
        <v>70</v>
      </c>
      <c r="AY484" s="229" t="s">
        <v>128</v>
      </c>
    </row>
    <row r="485" spans="2:51" s="11" customFormat="1">
      <c r="B485" s="208"/>
      <c r="C485" s="209"/>
      <c r="D485" s="205" t="s">
        <v>140</v>
      </c>
      <c r="E485" s="210" t="s">
        <v>21</v>
      </c>
      <c r="F485" s="211" t="s">
        <v>467</v>
      </c>
      <c r="G485" s="209"/>
      <c r="H485" s="212" t="s">
        <v>21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140</v>
      </c>
      <c r="AU485" s="218" t="s">
        <v>80</v>
      </c>
      <c r="AV485" s="11" t="s">
        <v>78</v>
      </c>
      <c r="AW485" s="11" t="s">
        <v>34</v>
      </c>
      <c r="AX485" s="11" t="s">
        <v>70</v>
      </c>
      <c r="AY485" s="218" t="s">
        <v>128</v>
      </c>
    </row>
    <row r="486" spans="2:51" s="12" customFormat="1">
      <c r="B486" s="219"/>
      <c r="C486" s="220"/>
      <c r="D486" s="205" t="s">
        <v>140</v>
      </c>
      <c r="E486" s="221" t="s">
        <v>21</v>
      </c>
      <c r="F486" s="222" t="s">
        <v>580</v>
      </c>
      <c r="G486" s="220"/>
      <c r="H486" s="223">
        <v>0.99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140</v>
      </c>
      <c r="AU486" s="229" t="s">
        <v>80</v>
      </c>
      <c r="AV486" s="12" t="s">
        <v>80</v>
      </c>
      <c r="AW486" s="12" t="s">
        <v>34</v>
      </c>
      <c r="AX486" s="12" t="s">
        <v>70</v>
      </c>
      <c r="AY486" s="229" t="s">
        <v>128</v>
      </c>
    </row>
    <row r="487" spans="2:51" s="12" customFormat="1">
      <c r="B487" s="219"/>
      <c r="C487" s="220"/>
      <c r="D487" s="205" t="s">
        <v>140</v>
      </c>
      <c r="E487" s="221" t="s">
        <v>21</v>
      </c>
      <c r="F487" s="222" t="s">
        <v>581</v>
      </c>
      <c r="G487" s="220"/>
      <c r="H487" s="223">
        <v>2.76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140</v>
      </c>
      <c r="AU487" s="229" t="s">
        <v>80</v>
      </c>
      <c r="AV487" s="12" t="s">
        <v>80</v>
      </c>
      <c r="AW487" s="12" t="s">
        <v>34</v>
      </c>
      <c r="AX487" s="12" t="s">
        <v>70</v>
      </c>
      <c r="AY487" s="229" t="s">
        <v>128</v>
      </c>
    </row>
    <row r="488" spans="2:51" s="12" customFormat="1">
      <c r="B488" s="219"/>
      <c r="C488" s="220"/>
      <c r="D488" s="205" t="s">
        <v>140</v>
      </c>
      <c r="E488" s="221" t="s">
        <v>21</v>
      </c>
      <c r="F488" s="222" t="s">
        <v>21</v>
      </c>
      <c r="G488" s="220"/>
      <c r="H488" s="223">
        <v>0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140</v>
      </c>
      <c r="AU488" s="229" t="s">
        <v>80</v>
      </c>
      <c r="AV488" s="12" t="s">
        <v>80</v>
      </c>
      <c r="AW488" s="12" t="s">
        <v>34</v>
      </c>
      <c r="AX488" s="12" t="s">
        <v>70</v>
      </c>
      <c r="AY488" s="229" t="s">
        <v>128</v>
      </c>
    </row>
    <row r="489" spans="2:51" s="11" customFormat="1">
      <c r="B489" s="208"/>
      <c r="C489" s="209"/>
      <c r="D489" s="205" t="s">
        <v>140</v>
      </c>
      <c r="E489" s="210" t="s">
        <v>21</v>
      </c>
      <c r="F489" s="211" t="s">
        <v>479</v>
      </c>
      <c r="G489" s="209"/>
      <c r="H489" s="212" t="s">
        <v>21</v>
      </c>
      <c r="I489" s="213"/>
      <c r="J489" s="209"/>
      <c r="K489" s="209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140</v>
      </c>
      <c r="AU489" s="218" t="s">
        <v>80</v>
      </c>
      <c r="AV489" s="11" t="s">
        <v>78</v>
      </c>
      <c r="AW489" s="11" t="s">
        <v>34</v>
      </c>
      <c r="AX489" s="11" t="s">
        <v>70</v>
      </c>
      <c r="AY489" s="218" t="s">
        <v>128</v>
      </c>
    </row>
    <row r="490" spans="2:51" s="12" customFormat="1">
      <c r="B490" s="219"/>
      <c r="C490" s="220"/>
      <c r="D490" s="205" t="s">
        <v>140</v>
      </c>
      <c r="E490" s="221" t="s">
        <v>21</v>
      </c>
      <c r="F490" s="222" t="s">
        <v>582</v>
      </c>
      <c r="G490" s="220"/>
      <c r="H490" s="223">
        <v>0.22500000000000001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140</v>
      </c>
      <c r="AU490" s="229" t="s">
        <v>80</v>
      </c>
      <c r="AV490" s="12" t="s">
        <v>80</v>
      </c>
      <c r="AW490" s="12" t="s">
        <v>34</v>
      </c>
      <c r="AX490" s="12" t="s">
        <v>70</v>
      </c>
      <c r="AY490" s="229" t="s">
        <v>128</v>
      </c>
    </row>
    <row r="491" spans="2:51" s="13" customFormat="1">
      <c r="B491" s="230"/>
      <c r="C491" s="231"/>
      <c r="D491" s="205" t="s">
        <v>140</v>
      </c>
      <c r="E491" s="232" t="s">
        <v>21</v>
      </c>
      <c r="F491" s="233" t="s">
        <v>159</v>
      </c>
      <c r="G491" s="231"/>
      <c r="H491" s="234">
        <v>11.265000000000001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AT491" s="240" t="s">
        <v>140</v>
      </c>
      <c r="AU491" s="240" t="s">
        <v>80</v>
      </c>
      <c r="AV491" s="13" t="s">
        <v>160</v>
      </c>
      <c r="AW491" s="13" t="s">
        <v>34</v>
      </c>
      <c r="AX491" s="13" t="s">
        <v>70</v>
      </c>
      <c r="AY491" s="240" t="s">
        <v>128</v>
      </c>
    </row>
    <row r="492" spans="2:51" s="12" customFormat="1">
      <c r="B492" s="219"/>
      <c r="C492" s="220"/>
      <c r="D492" s="205" t="s">
        <v>140</v>
      </c>
      <c r="E492" s="221" t="s">
        <v>21</v>
      </c>
      <c r="F492" s="222" t="s">
        <v>21</v>
      </c>
      <c r="G492" s="220"/>
      <c r="H492" s="223">
        <v>0</v>
      </c>
      <c r="I492" s="224"/>
      <c r="J492" s="220"/>
      <c r="K492" s="220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140</v>
      </c>
      <c r="AU492" s="229" t="s">
        <v>80</v>
      </c>
      <c r="AV492" s="12" t="s">
        <v>80</v>
      </c>
      <c r="AW492" s="12" t="s">
        <v>34</v>
      </c>
      <c r="AX492" s="12" t="s">
        <v>70</v>
      </c>
      <c r="AY492" s="229" t="s">
        <v>128</v>
      </c>
    </row>
    <row r="493" spans="2:51" s="11" customFormat="1">
      <c r="B493" s="208"/>
      <c r="C493" s="209"/>
      <c r="D493" s="205" t="s">
        <v>140</v>
      </c>
      <c r="E493" s="210" t="s">
        <v>21</v>
      </c>
      <c r="F493" s="211" t="s">
        <v>272</v>
      </c>
      <c r="G493" s="209"/>
      <c r="H493" s="212" t="s">
        <v>21</v>
      </c>
      <c r="I493" s="213"/>
      <c r="J493" s="209"/>
      <c r="K493" s="209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140</v>
      </c>
      <c r="AU493" s="218" t="s">
        <v>80</v>
      </c>
      <c r="AV493" s="11" t="s">
        <v>78</v>
      </c>
      <c r="AW493" s="11" t="s">
        <v>34</v>
      </c>
      <c r="AX493" s="11" t="s">
        <v>70</v>
      </c>
      <c r="AY493" s="218" t="s">
        <v>128</v>
      </c>
    </row>
    <row r="494" spans="2:51" s="11" customFormat="1">
      <c r="B494" s="208"/>
      <c r="C494" s="209"/>
      <c r="D494" s="205" t="s">
        <v>140</v>
      </c>
      <c r="E494" s="210" t="s">
        <v>21</v>
      </c>
      <c r="F494" s="211" t="s">
        <v>574</v>
      </c>
      <c r="G494" s="209"/>
      <c r="H494" s="212" t="s">
        <v>21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140</v>
      </c>
      <c r="AU494" s="218" t="s">
        <v>80</v>
      </c>
      <c r="AV494" s="11" t="s">
        <v>78</v>
      </c>
      <c r="AW494" s="11" t="s">
        <v>34</v>
      </c>
      <c r="AX494" s="11" t="s">
        <v>70</v>
      </c>
      <c r="AY494" s="218" t="s">
        <v>128</v>
      </c>
    </row>
    <row r="495" spans="2:51" s="11" customFormat="1">
      <c r="B495" s="208"/>
      <c r="C495" s="209"/>
      <c r="D495" s="205" t="s">
        <v>140</v>
      </c>
      <c r="E495" s="210" t="s">
        <v>21</v>
      </c>
      <c r="F495" s="211" t="s">
        <v>561</v>
      </c>
      <c r="G495" s="209"/>
      <c r="H495" s="212" t="s">
        <v>21</v>
      </c>
      <c r="I495" s="213"/>
      <c r="J495" s="209"/>
      <c r="K495" s="209"/>
      <c r="L495" s="214"/>
      <c r="M495" s="215"/>
      <c r="N495" s="216"/>
      <c r="O495" s="216"/>
      <c r="P495" s="216"/>
      <c r="Q495" s="216"/>
      <c r="R495" s="216"/>
      <c r="S495" s="216"/>
      <c r="T495" s="217"/>
      <c r="AT495" s="218" t="s">
        <v>140</v>
      </c>
      <c r="AU495" s="218" t="s">
        <v>80</v>
      </c>
      <c r="AV495" s="11" t="s">
        <v>78</v>
      </c>
      <c r="AW495" s="11" t="s">
        <v>34</v>
      </c>
      <c r="AX495" s="11" t="s">
        <v>70</v>
      </c>
      <c r="AY495" s="218" t="s">
        <v>128</v>
      </c>
    </row>
    <row r="496" spans="2:51" s="12" customFormat="1">
      <c r="B496" s="219"/>
      <c r="C496" s="220"/>
      <c r="D496" s="205" t="s">
        <v>140</v>
      </c>
      <c r="E496" s="221" t="s">
        <v>21</v>
      </c>
      <c r="F496" s="222" t="s">
        <v>583</v>
      </c>
      <c r="G496" s="220"/>
      <c r="H496" s="223">
        <v>39.36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140</v>
      </c>
      <c r="AU496" s="229" t="s">
        <v>80</v>
      </c>
      <c r="AV496" s="12" t="s">
        <v>80</v>
      </c>
      <c r="AW496" s="12" t="s">
        <v>34</v>
      </c>
      <c r="AX496" s="12" t="s">
        <v>70</v>
      </c>
      <c r="AY496" s="229" t="s">
        <v>128</v>
      </c>
    </row>
    <row r="497" spans="2:65" s="13" customFormat="1">
      <c r="B497" s="230"/>
      <c r="C497" s="231"/>
      <c r="D497" s="205" t="s">
        <v>140</v>
      </c>
      <c r="E497" s="232" t="s">
        <v>21</v>
      </c>
      <c r="F497" s="233" t="s">
        <v>159</v>
      </c>
      <c r="G497" s="231"/>
      <c r="H497" s="234">
        <v>39.36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140</v>
      </c>
      <c r="AU497" s="240" t="s">
        <v>80</v>
      </c>
      <c r="AV497" s="13" t="s">
        <v>160</v>
      </c>
      <c r="AW497" s="13" t="s">
        <v>34</v>
      </c>
      <c r="AX497" s="13" t="s">
        <v>70</v>
      </c>
      <c r="AY497" s="240" t="s">
        <v>128</v>
      </c>
    </row>
    <row r="498" spans="2:65" s="14" customFormat="1">
      <c r="B498" s="241"/>
      <c r="C498" s="242"/>
      <c r="D498" s="243" t="s">
        <v>140</v>
      </c>
      <c r="E498" s="244" t="s">
        <v>21</v>
      </c>
      <c r="F498" s="245" t="s">
        <v>168</v>
      </c>
      <c r="G498" s="242"/>
      <c r="H498" s="246">
        <v>50.625</v>
      </c>
      <c r="I498" s="247"/>
      <c r="J498" s="242"/>
      <c r="K498" s="242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140</v>
      </c>
      <c r="AU498" s="252" t="s">
        <v>80</v>
      </c>
      <c r="AV498" s="14" t="s">
        <v>136</v>
      </c>
      <c r="AW498" s="14" t="s">
        <v>34</v>
      </c>
      <c r="AX498" s="14" t="s">
        <v>78</v>
      </c>
      <c r="AY498" s="252" t="s">
        <v>128</v>
      </c>
    </row>
    <row r="499" spans="2:65" s="1" customFormat="1" ht="22.5" customHeight="1">
      <c r="B499" s="41"/>
      <c r="C499" s="193" t="s">
        <v>299</v>
      </c>
      <c r="D499" s="193" t="s">
        <v>131</v>
      </c>
      <c r="E499" s="194" t="s">
        <v>286</v>
      </c>
      <c r="F499" s="195" t="s">
        <v>287</v>
      </c>
      <c r="G499" s="196" t="s">
        <v>134</v>
      </c>
      <c r="H499" s="197">
        <v>50.625</v>
      </c>
      <c r="I499" s="198"/>
      <c r="J499" s="199">
        <f>ROUND(I499*H499,2)</f>
        <v>0</v>
      </c>
      <c r="K499" s="195" t="s">
        <v>135</v>
      </c>
      <c r="L499" s="61"/>
      <c r="M499" s="200" t="s">
        <v>21</v>
      </c>
      <c r="N499" s="201" t="s">
        <v>41</v>
      </c>
      <c r="O499" s="42"/>
      <c r="P499" s="202">
        <f>O499*H499</f>
        <v>0</v>
      </c>
      <c r="Q499" s="202">
        <v>1.2999999999999999E-4</v>
      </c>
      <c r="R499" s="202">
        <f>Q499*H499</f>
        <v>6.5812499999999994E-3</v>
      </c>
      <c r="S499" s="202">
        <v>0</v>
      </c>
      <c r="T499" s="203">
        <f>S499*H499</f>
        <v>0</v>
      </c>
      <c r="AR499" s="24" t="s">
        <v>227</v>
      </c>
      <c r="AT499" s="24" t="s">
        <v>131</v>
      </c>
      <c r="AU499" s="24" t="s">
        <v>80</v>
      </c>
      <c r="AY499" s="24" t="s">
        <v>128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24" t="s">
        <v>78</v>
      </c>
      <c r="BK499" s="204">
        <f>ROUND(I499*H499,2)</f>
        <v>0</v>
      </c>
      <c r="BL499" s="24" t="s">
        <v>227</v>
      </c>
      <c r="BM499" s="24" t="s">
        <v>586</v>
      </c>
    </row>
    <row r="500" spans="2:65" s="1" customFormat="1">
      <c r="B500" s="41"/>
      <c r="C500" s="63"/>
      <c r="D500" s="205" t="s">
        <v>138</v>
      </c>
      <c r="E500" s="63"/>
      <c r="F500" s="206" t="s">
        <v>289</v>
      </c>
      <c r="G500" s="63"/>
      <c r="H500" s="63"/>
      <c r="I500" s="163"/>
      <c r="J500" s="63"/>
      <c r="K500" s="63"/>
      <c r="L500" s="61"/>
      <c r="M500" s="207"/>
      <c r="N500" s="42"/>
      <c r="O500" s="42"/>
      <c r="P500" s="42"/>
      <c r="Q500" s="42"/>
      <c r="R500" s="42"/>
      <c r="S500" s="42"/>
      <c r="T500" s="78"/>
      <c r="AT500" s="24" t="s">
        <v>138</v>
      </c>
      <c r="AU500" s="24" t="s">
        <v>80</v>
      </c>
    </row>
    <row r="501" spans="2:65" s="11" customFormat="1">
      <c r="B501" s="208"/>
      <c r="C501" s="209"/>
      <c r="D501" s="205" t="s">
        <v>140</v>
      </c>
      <c r="E501" s="210" t="s">
        <v>21</v>
      </c>
      <c r="F501" s="211" t="s">
        <v>268</v>
      </c>
      <c r="G501" s="209"/>
      <c r="H501" s="212" t="s">
        <v>21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140</v>
      </c>
      <c r="AU501" s="218" t="s">
        <v>80</v>
      </c>
      <c r="AV501" s="11" t="s">
        <v>78</v>
      </c>
      <c r="AW501" s="11" t="s">
        <v>34</v>
      </c>
      <c r="AX501" s="11" t="s">
        <v>70</v>
      </c>
      <c r="AY501" s="218" t="s">
        <v>128</v>
      </c>
    </row>
    <row r="502" spans="2:65" s="11" customFormat="1">
      <c r="B502" s="208"/>
      <c r="C502" s="209"/>
      <c r="D502" s="205" t="s">
        <v>140</v>
      </c>
      <c r="E502" s="210" t="s">
        <v>21</v>
      </c>
      <c r="F502" s="211" t="s">
        <v>574</v>
      </c>
      <c r="G502" s="209"/>
      <c r="H502" s="212" t="s">
        <v>21</v>
      </c>
      <c r="I502" s="213"/>
      <c r="J502" s="209"/>
      <c r="K502" s="209"/>
      <c r="L502" s="214"/>
      <c r="M502" s="215"/>
      <c r="N502" s="216"/>
      <c r="O502" s="216"/>
      <c r="P502" s="216"/>
      <c r="Q502" s="216"/>
      <c r="R502" s="216"/>
      <c r="S502" s="216"/>
      <c r="T502" s="217"/>
      <c r="AT502" s="218" t="s">
        <v>140</v>
      </c>
      <c r="AU502" s="218" t="s">
        <v>80</v>
      </c>
      <c r="AV502" s="11" t="s">
        <v>78</v>
      </c>
      <c r="AW502" s="11" t="s">
        <v>34</v>
      </c>
      <c r="AX502" s="11" t="s">
        <v>70</v>
      </c>
      <c r="AY502" s="218" t="s">
        <v>128</v>
      </c>
    </row>
    <row r="503" spans="2:65" s="11" customFormat="1">
      <c r="B503" s="208"/>
      <c r="C503" s="209"/>
      <c r="D503" s="205" t="s">
        <v>140</v>
      </c>
      <c r="E503" s="210" t="s">
        <v>21</v>
      </c>
      <c r="F503" s="211" t="s">
        <v>466</v>
      </c>
      <c r="G503" s="209"/>
      <c r="H503" s="212" t="s">
        <v>21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140</v>
      </c>
      <c r="AU503" s="218" t="s">
        <v>80</v>
      </c>
      <c r="AV503" s="11" t="s">
        <v>78</v>
      </c>
      <c r="AW503" s="11" t="s">
        <v>34</v>
      </c>
      <c r="AX503" s="11" t="s">
        <v>70</v>
      </c>
      <c r="AY503" s="218" t="s">
        <v>128</v>
      </c>
    </row>
    <row r="504" spans="2:65" s="11" customFormat="1">
      <c r="B504" s="208"/>
      <c r="C504" s="209"/>
      <c r="D504" s="205" t="s">
        <v>140</v>
      </c>
      <c r="E504" s="210" t="s">
        <v>21</v>
      </c>
      <c r="F504" s="211" t="s">
        <v>467</v>
      </c>
      <c r="G504" s="209"/>
      <c r="H504" s="212" t="s">
        <v>21</v>
      </c>
      <c r="I504" s="213"/>
      <c r="J504" s="209"/>
      <c r="K504" s="209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140</v>
      </c>
      <c r="AU504" s="218" t="s">
        <v>80</v>
      </c>
      <c r="AV504" s="11" t="s">
        <v>78</v>
      </c>
      <c r="AW504" s="11" t="s">
        <v>34</v>
      </c>
      <c r="AX504" s="11" t="s">
        <v>70</v>
      </c>
      <c r="AY504" s="218" t="s">
        <v>128</v>
      </c>
    </row>
    <row r="505" spans="2:65" s="12" customFormat="1">
      <c r="B505" s="219"/>
      <c r="C505" s="220"/>
      <c r="D505" s="205" t="s">
        <v>140</v>
      </c>
      <c r="E505" s="221" t="s">
        <v>21</v>
      </c>
      <c r="F505" s="222" t="s">
        <v>575</v>
      </c>
      <c r="G505" s="220"/>
      <c r="H505" s="223">
        <v>1.0349999999999999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140</v>
      </c>
      <c r="AU505" s="229" t="s">
        <v>80</v>
      </c>
      <c r="AV505" s="12" t="s">
        <v>80</v>
      </c>
      <c r="AW505" s="12" t="s">
        <v>34</v>
      </c>
      <c r="AX505" s="12" t="s">
        <v>70</v>
      </c>
      <c r="AY505" s="229" t="s">
        <v>128</v>
      </c>
    </row>
    <row r="506" spans="2:65" s="12" customFormat="1">
      <c r="B506" s="219"/>
      <c r="C506" s="220"/>
      <c r="D506" s="205" t="s">
        <v>140</v>
      </c>
      <c r="E506" s="221" t="s">
        <v>21</v>
      </c>
      <c r="F506" s="222" t="s">
        <v>576</v>
      </c>
      <c r="G506" s="220"/>
      <c r="H506" s="223">
        <v>1.7250000000000001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140</v>
      </c>
      <c r="AU506" s="229" t="s">
        <v>80</v>
      </c>
      <c r="AV506" s="12" t="s">
        <v>80</v>
      </c>
      <c r="AW506" s="12" t="s">
        <v>34</v>
      </c>
      <c r="AX506" s="12" t="s">
        <v>70</v>
      </c>
      <c r="AY506" s="229" t="s">
        <v>128</v>
      </c>
    </row>
    <row r="507" spans="2:65" s="12" customFormat="1">
      <c r="B507" s="219"/>
      <c r="C507" s="220"/>
      <c r="D507" s="205" t="s">
        <v>140</v>
      </c>
      <c r="E507" s="221" t="s">
        <v>21</v>
      </c>
      <c r="F507" s="222" t="s">
        <v>21</v>
      </c>
      <c r="G507" s="220"/>
      <c r="H507" s="223">
        <v>0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140</v>
      </c>
      <c r="AU507" s="229" t="s">
        <v>80</v>
      </c>
      <c r="AV507" s="12" t="s">
        <v>80</v>
      </c>
      <c r="AW507" s="12" t="s">
        <v>34</v>
      </c>
      <c r="AX507" s="12" t="s">
        <v>70</v>
      </c>
      <c r="AY507" s="229" t="s">
        <v>128</v>
      </c>
    </row>
    <row r="508" spans="2:65" s="11" customFormat="1">
      <c r="B508" s="208"/>
      <c r="C508" s="209"/>
      <c r="D508" s="205" t="s">
        <v>140</v>
      </c>
      <c r="E508" s="210" t="s">
        <v>21</v>
      </c>
      <c r="F508" s="211" t="s">
        <v>343</v>
      </c>
      <c r="G508" s="209"/>
      <c r="H508" s="212" t="s">
        <v>21</v>
      </c>
      <c r="I508" s="213"/>
      <c r="J508" s="209"/>
      <c r="K508" s="209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140</v>
      </c>
      <c r="AU508" s="218" t="s">
        <v>80</v>
      </c>
      <c r="AV508" s="11" t="s">
        <v>78</v>
      </c>
      <c r="AW508" s="11" t="s">
        <v>34</v>
      </c>
      <c r="AX508" s="11" t="s">
        <v>70</v>
      </c>
      <c r="AY508" s="218" t="s">
        <v>128</v>
      </c>
    </row>
    <row r="509" spans="2:65" s="11" customFormat="1">
      <c r="B509" s="208"/>
      <c r="C509" s="209"/>
      <c r="D509" s="205" t="s">
        <v>140</v>
      </c>
      <c r="E509" s="210" t="s">
        <v>21</v>
      </c>
      <c r="F509" s="211" t="s">
        <v>469</v>
      </c>
      <c r="G509" s="209"/>
      <c r="H509" s="212" t="s">
        <v>21</v>
      </c>
      <c r="I509" s="213"/>
      <c r="J509" s="209"/>
      <c r="K509" s="209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140</v>
      </c>
      <c r="AU509" s="218" t="s">
        <v>80</v>
      </c>
      <c r="AV509" s="11" t="s">
        <v>78</v>
      </c>
      <c r="AW509" s="11" t="s">
        <v>34</v>
      </c>
      <c r="AX509" s="11" t="s">
        <v>70</v>
      </c>
      <c r="AY509" s="218" t="s">
        <v>128</v>
      </c>
    </row>
    <row r="510" spans="2:65" s="12" customFormat="1">
      <c r="B510" s="219"/>
      <c r="C510" s="220"/>
      <c r="D510" s="205" t="s">
        <v>140</v>
      </c>
      <c r="E510" s="221" t="s">
        <v>21</v>
      </c>
      <c r="F510" s="222" t="s">
        <v>445</v>
      </c>
      <c r="G510" s="220"/>
      <c r="H510" s="223">
        <v>0.72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140</v>
      </c>
      <c r="AU510" s="229" t="s">
        <v>80</v>
      </c>
      <c r="AV510" s="12" t="s">
        <v>80</v>
      </c>
      <c r="AW510" s="12" t="s">
        <v>34</v>
      </c>
      <c r="AX510" s="12" t="s">
        <v>70</v>
      </c>
      <c r="AY510" s="229" t="s">
        <v>128</v>
      </c>
    </row>
    <row r="511" spans="2:65" s="12" customFormat="1">
      <c r="B511" s="219"/>
      <c r="C511" s="220"/>
      <c r="D511" s="205" t="s">
        <v>140</v>
      </c>
      <c r="E511" s="221" t="s">
        <v>21</v>
      </c>
      <c r="F511" s="222" t="s">
        <v>21</v>
      </c>
      <c r="G511" s="220"/>
      <c r="H511" s="223">
        <v>0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140</v>
      </c>
      <c r="AU511" s="229" t="s">
        <v>80</v>
      </c>
      <c r="AV511" s="12" t="s">
        <v>80</v>
      </c>
      <c r="AW511" s="12" t="s">
        <v>34</v>
      </c>
      <c r="AX511" s="12" t="s">
        <v>70</v>
      </c>
      <c r="AY511" s="229" t="s">
        <v>128</v>
      </c>
    </row>
    <row r="512" spans="2:65" s="11" customFormat="1">
      <c r="B512" s="208"/>
      <c r="C512" s="209"/>
      <c r="D512" s="205" t="s">
        <v>140</v>
      </c>
      <c r="E512" s="210" t="s">
        <v>21</v>
      </c>
      <c r="F512" s="211" t="s">
        <v>476</v>
      </c>
      <c r="G512" s="209"/>
      <c r="H512" s="212" t="s">
        <v>21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140</v>
      </c>
      <c r="AU512" s="218" t="s">
        <v>80</v>
      </c>
      <c r="AV512" s="11" t="s">
        <v>78</v>
      </c>
      <c r="AW512" s="11" t="s">
        <v>34</v>
      </c>
      <c r="AX512" s="11" t="s">
        <v>70</v>
      </c>
      <c r="AY512" s="218" t="s">
        <v>128</v>
      </c>
    </row>
    <row r="513" spans="2:51" s="11" customFormat="1">
      <c r="B513" s="208"/>
      <c r="C513" s="209"/>
      <c r="D513" s="205" t="s">
        <v>140</v>
      </c>
      <c r="E513" s="210" t="s">
        <v>21</v>
      </c>
      <c r="F513" s="211" t="s">
        <v>469</v>
      </c>
      <c r="G513" s="209"/>
      <c r="H513" s="212" t="s">
        <v>21</v>
      </c>
      <c r="I513" s="213"/>
      <c r="J513" s="209"/>
      <c r="K513" s="209"/>
      <c r="L513" s="214"/>
      <c r="M513" s="215"/>
      <c r="N513" s="216"/>
      <c r="O513" s="216"/>
      <c r="P513" s="216"/>
      <c r="Q513" s="216"/>
      <c r="R513" s="216"/>
      <c r="S513" s="216"/>
      <c r="T513" s="217"/>
      <c r="AT513" s="218" t="s">
        <v>140</v>
      </c>
      <c r="AU513" s="218" t="s">
        <v>80</v>
      </c>
      <c r="AV513" s="11" t="s">
        <v>78</v>
      </c>
      <c r="AW513" s="11" t="s">
        <v>34</v>
      </c>
      <c r="AX513" s="11" t="s">
        <v>70</v>
      </c>
      <c r="AY513" s="218" t="s">
        <v>128</v>
      </c>
    </row>
    <row r="514" spans="2:51" s="12" customFormat="1">
      <c r="B514" s="219"/>
      <c r="C514" s="220"/>
      <c r="D514" s="205" t="s">
        <v>140</v>
      </c>
      <c r="E514" s="221" t="s">
        <v>21</v>
      </c>
      <c r="F514" s="222" t="s">
        <v>439</v>
      </c>
      <c r="G514" s="220"/>
      <c r="H514" s="223">
        <v>1.38</v>
      </c>
      <c r="I514" s="224"/>
      <c r="J514" s="220"/>
      <c r="K514" s="220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140</v>
      </c>
      <c r="AU514" s="229" t="s">
        <v>80</v>
      </c>
      <c r="AV514" s="12" t="s">
        <v>80</v>
      </c>
      <c r="AW514" s="12" t="s">
        <v>34</v>
      </c>
      <c r="AX514" s="12" t="s">
        <v>70</v>
      </c>
      <c r="AY514" s="229" t="s">
        <v>128</v>
      </c>
    </row>
    <row r="515" spans="2:51" s="12" customFormat="1">
      <c r="B515" s="219"/>
      <c r="C515" s="220"/>
      <c r="D515" s="205" t="s">
        <v>140</v>
      </c>
      <c r="E515" s="221" t="s">
        <v>21</v>
      </c>
      <c r="F515" s="222" t="s">
        <v>577</v>
      </c>
      <c r="G515" s="220"/>
      <c r="H515" s="223">
        <v>0.45</v>
      </c>
      <c r="I515" s="224"/>
      <c r="J515" s="220"/>
      <c r="K515" s="220"/>
      <c r="L515" s="225"/>
      <c r="M515" s="226"/>
      <c r="N515" s="227"/>
      <c r="O515" s="227"/>
      <c r="P515" s="227"/>
      <c r="Q515" s="227"/>
      <c r="R515" s="227"/>
      <c r="S515" s="227"/>
      <c r="T515" s="228"/>
      <c r="AT515" s="229" t="s">
        <v>140</v>
      </c>
      <c r="AU515" s="229" t="s">
        <v>80</v>
      </c>
      <c r="AV515" s="12" t="s">
        <v>80</v>
      </c>
      <c r="AW515" s="12" t="s">
        <v>34</v>
      </c>
      <c r="AX515" s="12" t="s">
        <v>70</v>
      </c>
      <c r="AY515" s="229" t="s">
        <v>128</v>
      </c>
    </row>
    <row r="516" spans="2:51" s="12" customFormat="1">
      <c r="B516" s="219"/>
      <c r="C516" s="220"/>
      <c r="D516" s="205" t="s">
        <v>140</v>
      </c>
      <c r="E516" s="221" t="s">
        <v>21</v>
      </c>
      <c r="F516" s="222" t="s">
        <v>578</v>
      </c>
      <c r="G516" s="220"/>
      <c r="H516" s="223">
        <v>1.32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140</v>
      </c>
      <c r="AU516" s="229" t="s">
        <v>80</v>
      </c>
      <c r="AV516" s="12" t="s">
        <v>80</v>
      </c>
      <c r="AW516" s="12" t="s">
        <v>34</v>
      </c>
      <c r="AX516" s="12" t="s">
        <v>70</v>
      </c>
      <c r="AY516" s="229" t="s">
        <v>128</v>
      </c>
    </row>
    <row r="517" spans="2:51" s="12" customFormat="1">
      <c r="B517" s="219"/>
      <c r="C517" s="220"/>
      <c r="D517" s="205" t="s">
        <v>140</v>
      </c>
      <c r="E517" s="221" t="s">
        <v>21</v>
      </c>
      <c r="F517" s="222" t="s">
        <v>579</v>
      </c>
      <c r="G517" s="220"/>
      <c r="H517" s="223">
        <v>0.66</v>
      </c>
      <c r="I517" s="224"/>
      <c r="J517" s="220"/>
      <c r="K517" s="220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140</v>
      </c>
      <c r="AU517" s="229" t="s">
        <v>80</v>
      </c>
      <c r="AV517" s="12" t="s">
        <v>80</v>
      </c>
      <c r="AW517" s="12" t="s">
        <v>34</v>
      </c>
      <c r="AX517" s="12" t="s">
        <v>70</v>
      </c>
      <c r="AY517" s="229" t="s">
        <v>128</v>
      </c>
    </row>
    <row r="518" spans="2:51" s="11" customFormat="1">
      <c r="B518" s="208"/>
      <c r="C518" s="209"/>
      <c r="D518" s="205" t="s">
        <v>140</v>
      </c>
      <c r="E518" s="210" t="s">
        <v>21</v>
      </c>
      <c r="F518" s="211" t="s">
        <v>467</v>
      </c>
      <c r="G518" s="209"/>
      <c r="H518" s="212" t="s">
        <v>21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140</v>
      </c>
      <c r="AU518" s="218" t="s">
        <v>80</v>
      </c>
      <c r="AV518" s="11" t="s">
        <v>78</v>
      </c>
      <c r="AW518" s="11" t="s">
        <v>34</v>
      </c>
      <c r="AX518" s="11" t="s">
        <v>70</v>
      </c>
      <c r="AY518" s="218" t="s">
        <v>128</v>
      </c>
    </row>
    <row r="519" spans="2:51" s="12" customFormat="1">
      <c r="B519" s="219"/>
      <c r="C519" s="220"/>
      <c r="D519" s="205" t="s">
        <v>140</v>
      </c>
      <c r="E519" s="221" t="s">
        <v>21</v>
      </c>
      <c r="F519" s="222" t="s">
        <v>580</v>
      </c>
      <c r="G519" s="220"/>
      <c r="H519" s="223">
        <v>0.99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140</v>
      </c>
      <c r="AU519" s="229" t="s">
        <v>80</v>
      </c>
      <c r="AV519" s="12" t="s">
        <v>80</v>
      </c>
      <c r="AW519" s="12" t="s">
        <v>34</v>
      </c>
      <c r="AX519" s="12" t="s">
        <v>70</v>
      </c>
      <c r="AY519" s="229" t="s">
        <v>128</v>
      </c>
    </row>
    <row r="520" spans="2:51" s="12" customFormat="1">
      <c r="B520" s="219"/>
      <c r="C520" s="220"/>
      <c r="D520" s="205" t="s">
        <v>140</v>
      </c>
      <c r="E520" s="221" t="s">
        <v>21</v>
      </c>
      <c r="F520" s="222" t="s">
        <v>581</v>
      </c>
      <c r="G520" s="220"/>
      <c r="H520" s="223">
        <v>2.76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140</v>
      </c>
      <c r="AU520" s="229" t="s">
        <v>80</v>
      </c>
      <c r="AV520" s="12" t="s">
        <v>80</v>
      </c>
      <c r="AW520" s="12" t="s">
        <v>34</v>
      </c>
      <c r="AX520" s="12" t="s">
        <v>70</v>
      </c>
      <c r="AY520" s="229" t="s">
        <v>128</v>
      </c>
    </row>
    <row r="521" spans="2:51" s="12" customFormat="1">
      <c r="B521" s="219"/>
      <c r="C521" s="220"/>
      <c r="D521" s="205" t="s">
        <v>140</v>
      </c>
      <c r="E521" s="221" t="s">
        <v>21</v>
      </c>
      <c r="F521" s="222" t="s">
        <v>21</v>
      </c>
      <c r="G521" s="220"/>
      <c r="H521" s="223">
        <v>0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140</v>
      </c>
      <c r="AU521" s="229" t="s">
        <v>80</v>
      </c>
      <c r="AV521" s="12" t="s">
        <v>80</v>
      </c>
      <c r="AW521" s="12" t="s">
        <v>34</v>
      </c>
      <c r="AX521" s="12" t="s">
        <v>70</v>
      </c>
      <c r="AY521" s="229" t="s">
        <v>128</v>
      </c>
    </row>
    <row r="522" spans="2:51" s="11" customFormat="1">
      <c r="B522" s="208"/>
      <c r="C522" s="209"/>
      <c r="D522" s="205" t="s">
        <v>140</v>
      </c>
      <c r="E522" s="210" t="s">
        <v>21</v>
      </c>
      <c r="F522" s="211" t="s">
        <v>479</v>
      </c>
      <c r="G522" s="209"/>
      <c r="H522" s="212" t="s">
        <v>21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140</v>
      </c>
      <c r="AU522" s="218" t="s">
        <v>80</v>
      </c>
      <c r="AV522" s="11" t="s">
        <v>78</v>
      </c>
      <c r="AW522" s="11" t="s">
        <v>34</v>
      </c>
      <c r="AX522" s="11" t="s">
        <v>70</v>
      </c>
      <c r="AY522" s="218" t="s">
        <v>128</v>
      </c>
    </row>
    <row r="523" spans="2:51" s="12" customFormat="1">
      <c r="B523" s="219"/>
      <c r="C523" s="220"/>
      <c r="D523" s="205" t="s">
        <v>140</v>
      </c>
      <c r="E523" s="221" t="s">
        <v>21</v>
      </c>
      <c r="F523" s="222" t="s">
        <v>582</v>
      </c>
      <c r="G523" s="220"/>
      <c r="H523" s="223">
        <v>0.22500000000000001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140</v>
      </c>
      <c r="AU523" s="229" t="s">
        <v>80</v>
      </c>
      <c r="AV523" s="12" t="s">
        <v>80</v>
      </c>
      <c r="AW523" s="12" t="s">
        <v>34</v>
      </c>
      <c r="AX523" s="12" t="s">
        <v>70</v>
      </c>
      <c r="AY523" s="229" t="s">
        <v>128</v>
      </c>
    </row>
    <row r="524" spans="2:51" s="13" customFormat="1">
      <c r="B524" s="230"/>
      <c r="C524" s="231"/>
      <c r="D524" s="205" t="s">
        <v>140</v>
      </c>
      <c r="E524" s="232" t="s">
        <v>21</v>
      </c>
      <c r="F524" s="233" t="s">
        <v>159</v>
      </c>
      <c r="G524" s="231"/>
      <c r="H524" s="234">
        <v>11.265000000000001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140</v>
      </c>
      <c r="AU524" s="240" t="s">
        <v>80</v>
      </c>
      <c r="AV524" s="13" t="s">
        <v>160</v>
      </c>
      <c r="AW524" s="13" t="s">
        <v>34</v>
      </c>
      <c r="AX524" s="13" t="s">
        <v>70</v>
      </c>
      <c r="AY524" s="240" t="s">
        <v>128</v>
      </c>
    </row>
    <row r="525" spans="2:51" s="12" customFormat="1">
      <c r="B525" s="219"/>
      <c r="C525" s="220"/>
      <c r="D525" s="205" t="s">
        <v>140</v>
      </c>
      <c r="E525" s="221" t="s">
        <v>21</v>
      </c>
      <c r="F525" s="222" t="s">
        <v>21</v>
      </c>
      <c r="G525" s="220"/>
      <c r="H525" s="223">
        <v>0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140</v>
      </c>
      <c r="AU525" s="229" t="s">
        <v>80</v>
      </c>
      <c r="AV525" s="12" t="s">
        <v>80</v>
      </c>
      <c r="AW525" s="12" t="s">
        <v>34</v>
      </c>
      <c r="AX525" s="12" t="s">
        <v>70</v>
      </c>
      <c r="AY525" s="229" t="s">
        <v>128</v>
      </c>
    </row>
    <row r="526" spans="2:51" s="11" customFormat="1">
      <c r="B526" s="208"/>
      <c r="C526" s="209"/>
      <c r="D526" s="205" t="s">
        <v>140</v>
      </c>
      <c r="E526" s="210" t="s">
        <v>21</v>
      </c>
      <c r="F526" s="211" t="s">
        <v>272</v>
      </c>
      <c r="G526" s="209"/>
      <c r="H526" s="212" t="s">
        <v>21</v>
      </c>
      <c r="I526" s="213"/>
      <c r="J526" s="209"/>
      <c r="K526" s="209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140</v>
      </c>
      <c r="AU526" s="218" t="s">
        <v>80</v>
      </c>
      <c r="AV526" s="11" t="s">
        <v>78</v>
      </c>
      <c r="AW526" s="11" t="s">
        <v>34</v>
      </c>
      <c r="AX526" s="11" t="s">
        <v>70</v>
      </c>
      <c r="AY526" s="218" t="s">
        <v>128</v>
      </c>
    </row>
    <row r="527" spans="2:51" s="11" customFormat="1">
      <c r="B527" s="208"/>
      <c r="C527" s="209"/>
      <c r="D527" s="205" t="s">
        <v>140</v>
      </c>
      <c r="E527" s="210" t="s">
        <v>21</v>
      </c>
      <c r="F527" s="211" t="s">
        <v>574</v>
      </c>
      <c r="G527" s="209"/>
      <c r="H527" s="212" t="s">
        <v>21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140</v>
      </c>
      <c r="AU527" s="218" t="s">
        <v>80</v>
      </c>
      <c r="AV527" s="11" t="s">
        <v>78</v>
      </c>
      <c r="AW527" s="11" t="s">
        <v>34</v>
      </c>
      <c r="AX527" s="11" t="s">
        <v>70</v>
      </c>
      <c r="AY527" s="218" t="s">
        <v>128</v>
      </c>
    </row>
    <row r="528" spans="2:51" s="11" customFormat="1">
      <c r="B528" s="208"/>
      <c r="C528" s="209"/>
      <c r="D528" s="205" t="s">
        <v>140</v>
      </c>
      <c r="E528" s="210" t="s">
        <v>21</v>
      </c>
      <c r="F528" s="211" t="s">
        <v>561</v>
      </c>
      <c r="G528" s="209"/>
      <c r="H528" s="212" t="s">
        <v>21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140</v>
      </c>
      <c r="AU528" s="218" t="s">
        <v>80</v>
      </c>
      <c r="AV528" s="11" t="s">
        <v>78</v>
      </c>
      <c r="AW528" s="11" t="s">
        <v>34</v>
      </c>
      <c r="AX528" s="11" t="s">
        <v>70</v>
      </c>
      <c r="AY528" s="218" t="s">
        <v>128</v>
      </c>
    </row>
    <row r="529" spans="2:51" s="12" customFormat="1">
      <c r="B529" s="219"/>
      <c r="C529" s="220"/>
      <c r="D529" s="205" t="s">
        <v>140</v>
      </c>
      <c r="E529" s="221" t="s">
        <v>21</v>
      </c>
      <c r="F529" s="222" t="s">
        <v>583</v>
      </c>
      <c r="G529" s="220"/>
      <c r="H529" s="223">
        <v>39.36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140</v>
      </c>
      <c r="AU529" s="229" t="s">
        <v>80</v>
      </c>
      <c r="AV529" s="12" t="s">
        <v>80</v>
      </c>
      <c r="AW529" s="12" t="s">
        <v>34</v>
      </c>
      <c r="AX529" s="12" t="s">
        <v>70</v>
      </c>
      <c r="AY529" s="229" t="s">
        <v>128</v>
      </c>
    </row>
    <row r="530" spans="2:51" s="13" customFormat="1">
      <c r="B530" s="230"/>
      <c r="C530" s="231"/>
      <c r="D530" s="205" t="s">
        <v>140</v>
      </c>
      <c r="E530" s="232" t="s">
        <v>21</v>
      </c>
      <c r="F530" s="233" t="s">
        <v>159</v>
      </c>
      <c r="G530" s="231"/>
      <c r="H530" s="234">
        <v>39.36</v>
      </c>
      <c r="I530" s="235"/>
      <c r="J530" s="231"/>
      <c r="K530" s="231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140</v>
      </c>
      <c r="AU530" s="240" t="s">
        <v>80</v>
      </c>
      <c r="AV530" s="13" t="s">
        <v>160</v>
      </c>
      <c r="AW530" s="13" t="s">
        <v>34</v>
      </c>
      <c r="AX530" s="13" t="s">
        <v>70</v>
      </c>
      <c r="AY530" s="240" t="s">
        <v>128</v>
      </c>
    </row>
    <row r="531" spans="2:51" s="14" customFormat="1">
      <c r="B531" s="241"/>
      <c r="C531" s="242"/>
      <c r="D531" s="205" t="s">
        <v>140</v>
      </c>
      <c r="E531" s="253" t="s">
        <v>21</v>
      </c>
      <c r="F531" s="254" t="s">
        <v>168</v>
      </c>
      <c r="G531" s="242"/>
      <c r="H531" s="255">
        <v>50.625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AT531" s="252" t="s">
        <v>140</v>
      </c>
      <c r="AU531" s="252" t="s">
        <v>80</v>
      </c>
      <c r="AV531" s="14" t="s">
        <v>136</v>
      </c>
      <c r="AW531" s="14" t="s">
        <v>34</v>
      </c>
      <c r="AX531" s="14" t="s">
        <v>70</v>
      </c>
      <c r="AY531" s="252" t="s">
        <v>128</v>
      </c>
    </row>
    <row r="532" spans="2:51" s="11" customFormat="1">
      <c r="B532" s="208"/>
      <c r="C532" s="209"/>
      <c r="D532" s="205" t="s">
        <v>140</v>
      </c>
      <c r="E532" s="210" t="s">
        <v>21</v>
      </c>
      <c r="F532" s="211" t="s">
        <v>268</v>
      </c>
      <c r="G532" s="209"/>
      <c r="H532" s="212" t="s">
        <v>21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140</v>
      </c>
      <c r="AU532" s="218" t="s">
        <v>80</v>
      </c>
      <c r="AV532" s="11" t="s">
        <v>78</v>
      </c>
      <c r="AW532" s="11" t="s">
        <v>34</v>
      </c>
      <c r="AX532" s="11" t="s">
        <v>70</v>
      </c>
      <c r="AY532" s="218" t="s">
        <v>128</v>
      </c>
    </row>
    <row r="533" spans="2:51" s="11" customFormat="1">
      <c r="B533" s="208"/>
      <c r="C533" s="209"/>
      <c r="D533" s="205" t="s">
        <v>140</v>
      </c>
      <c r="E533" s="210" t="s">
        <v>21</v>
      </c>
      <c r="F533" s="211" t="s">
        <v>574</v>
      </c>
      <c r="G533" s="209"/>
      <c r="H533" s="212" t="s">
        <v>21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140</v>
      </c>
      <c r="AU533" s="218" t="s">
        <v>80</v>
      </c>
      <c r="AV533" s="11" t="s">
        <v>78</v>
      </c>
      <c r="AW533" s="11" t="s">
        <v>34</v>
      </c>
      <c r="AX533" s="11" t="s">
        <v>70</v>
      </c>
      <c r="AY533" s="218" t="s">
        <v>128</v>
      </c>
    </row>
    <row r="534" spans="2:51" s="11" customFormat="1">
      <c r="B534" s="208"/>
      <c r="C534" s="209"/>
      <c r="D534" s="205" t="s">
        <v>140</v>
      </c>
      <c r="E534" s="210" t="s">
        <v>21</v>
      </c>
      <c r="F534" s="211" t="s">
        <v>466</v>
      </c>
      <c r="G534" s="209"/>
      <c r="H534" s="212" t="s">
        <v>21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140</v>
      </c>
      <c r="AU534" s="218" t="s">
        <v>80</v>
      </c>
      <c r="AV534" s="11" t="s">
        <v>78</v>
      </c>
      <c r="AW534" s="11" t="s">
        <v>34</v>
      </c>
      <c r="AX534" s="11" t="s">
        <v>70</v>
      </c>
      <c r="AY534" s="218" t="s">
        <v>128</v>
      </c>
    </row>
    <row r="535" spans="2:51" s="11" customFormat="1">
      <c r="B535" s="208"/>
      <c r="C535" s="209"/>
      <c r="D535" s="205" t="s">
        <v>140</v>
      </c>
      <c r="E535" s="210" t="s">
        <v>21</v>
      </c>
      <c r="F535" s="211" t="s">
        <v>467</v>
      </c>
      <c r="G535" s="209"/>
      <c r="H535" s="212" t="s">
        <v>21</v>
      </c>
      <c r="I535" s="213"/>
      <c r="J535" s="209"/>
      <c r="K535" s="209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140</v>
      </c>
      <c r="AU535" s="218" t="s">
        <v>80</v>
      </c>
      <c r="AV535" s="11" t="s">
        <v>78</v>
      </c>
      <c r="AW535" s="11" t="s">
        <v>34</v>
      </c>
      <c r="AX535" s="11" t="s">
        <v>70</v>
      </c>
      <c r="AY535" s="218" t="s">
        <v>128</v>
      </c>
    </row>
    <row r="536" spans="2:51" s="12" customFormat="1">
      <c r="B536" s="219"/>
      <c r="C536" s="220"/>
      <c r="D536" s="205" t="s">
        <v>140</v>
      </c>
      <c r="E536" s="221" t="s">
        <v>21</v>
      </c>
      <c r="F536" s="222" t="s">
        <v>575</v>
      </c>
      <c r="G536" s="220"/>
      <c r="H536" s="223">
        <v>1.0349999999999999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140</v>
      </c>
      <c r="AU536" s="229" t="s">
        <v>80</v>
      </c>
      <c r="AV536" s="12" t="s">
        <v>80</v>
      </c>
      <c r="AW536" s="12" t="s">
        <v>34</v>
      </c>
      <c r="AX536" s="12" t="s">
        <v>70</v>
      </c>
      <c r="AY536" s="229" t="s">
        <v>128</v>
      </c>
    </row>
    <row r="537" spans="2:51" s="12" customFormat="1">
      <c r="B537" s="219"/>
      <c r="C537" s="220"/>
      <c r="D537" s="205" t="s">
        <v>140</v>
      </c>
      <c r="E537" s="221" t="s">
        <v>21</v>
      </c>
      <c r="F537" s="222" t="s">
        <v>576</v>
      </c>
      <c r="G537" s="220"/>
      <c r="H537" s="223">
        <v>1.7250000000000001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140</v>
      </c>
      <c r="AU537" s="229" t="s">
        <v>80</v>
      </c>
      <c r="AV537" s="12" t="s">
        <v>80</v>
      </c>
      <c r="AW537" s="12" t="s">
        <v>34</v>
      </c>
      <c r="AX537" s="12" t="s">
        <v>70</v>
      </c>
      <c r="AY537" s="229" t="s">
        <v>128</v>
      </c>
    </row>
    <row r="538" spans="2:51" s="12" customFormat="1">
      <c r="B538" s="219"/>
      <c r="C538" s="220"/>
      <c r="D538" s="205" t="s">
        <v>140</v>
      </c>
      <c r="E538" s="221" t="s">
        <v>21</v>
      </c>
      <c r="F538" s="222" t="s">
        <v>21</v>
      </c>
      <c r="G538" s="220"/>
      <c r="H538" s="223">
        <v>0</v>
      </c>
      <c r="I538" s="224"/>
      <c r="J538" s="220"/>
      <c r="K538" s="220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140</v>
      </c>
      <c r="AU538" s="229" t="s">
        <v>80</v>
      </c>
      <c r="AV538" s="12" t="s">
        <v>80</v>
      </c>
      <c r="AW538" s="12" t="s">
        <v>34</v>
      </c>
      <c r="AX538" s="12" t="s">
        <v>70</v>
      </c>
      <c r="AY538" s="229" t="s">
        <v>128</v>
      </c>
    </row>
    <row r="539" spans="2:51" s="11" customFormat="1">
      <c r="B539" s="208"/>
      <c r="C539" s="209"/>
      <c r="D539" s="205" t="s">
        <v>140</v>
      </c>
      <c r="E539" s="210" t="s">
        <v>21</v>
      </c>
      <c r="F539" s="211" t="s">
        <v>343</v>
      </c>
      <c r="G539" s="209"/>
      <c r="H539" s="212" t="s">
        <v>21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140</v>
      </c>
      <c r="AU539" s="218" t="s">
        <v>80</v>
      </c>
      <c r="AV539" s="11" t="s">
        <v>78</v>
      </c>
      <c r="AW539" s="11" t="s">
        <v>34</v>
      </c>
      <c r="AX539" s="11" t="s">
        <v>70</v>
      </c>
      <c r="AY539" s="218" t="s">
        <v>128</v>
      </c>
    </row>
    <row r="540" spans="2:51" s="11" customFormat="1">
      <c r="B540" s="208"/>
      <c r="C540" s="209"/>
      <c r="D540" s="205" t="s">
        <v>140</v>
      </c>
      <c r="E540" s="210" t="s">
        <v>21</v>
      </c>
      <c r="F540" s="211" t="s">
        <v>469</v>
      </c>
      <c r="G540" s="209"/>
      <c r="H540" s="212" t="s">
        <v>21</v>
      </c>
      <c r="I540" s="213"/>
      <c r="J540" s="209"/>
      <c r="K540" s="209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140</v>
      </c>
      <c r="AU540" s="218" t="s">
        <v>80</v>
      </c>
      <c r="AV540" s="11" t="s">
        <v>78</v>
      </c>
      <c r="AW540" s="11" t="s">
        <v>34</v>
      </c>
      <c r="AX540" s="11" t="s">
        <v>70</v>
      </c>
      <c r="AY540" s="218" t="s">
        <v>128</v>
      </c>
    </row>
    <row r="541" spans="2:51" s="12" customFormat="1">
      <c r="B541" s="219"/>
      <c r="C541" s="220"/>
      <c r="D541" s="205" t="s">
        <v>140</v>
      </c>
      <c r="E541" s="221" t="s">
        <v>21</v>
      </c>
      <c r="F541" s="222" t="s">
        <v>445</v>
      </c>
      <c r="G541" s="220"/>
      <c r="H541" s="223">
        <v>0.72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140</v>
      </c>
      <c r="AU541" s="229" t="s">
        <v>80</v>
      </c>
      <c r="AV541" s="12" t="s">
        <v>80</v>
      </c>
      <c r="AW541" s="12" t="s">
        <v>34</v>
      </c>
      <c r="AX541" s="12" t="s">
        <v>70</v>
      </c>
      <c r="AY541" s="229" t="s">
        <v>128</v>
      </c>
    </row>
    <row r="542" spans="2:51" s="12" customFormat="1">
      <c r="B542" s="219"/>
      <c r="C542" s="220"/>
      <c r="D542" s="205" t="s">
        <v>140</v>
      </c>
      <c r="E542" s="221" t="s">
        <v>21</v>
      </c>
      <c r="F542" s="222" t="s">
        <v>21</v>
      </c>
      <c r="G542" s="220"/>
      <c r="H542" s="223">
        <v>0</v>
      </c>
      <c r="I542" s="224"/>
      <c r="J542" s="220"/>
      <c r="K542" s="220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140</v>
      </c>
      <c r="AU542" s="229" t="s">
        <v>80</v>
      </c>
      <c r="AV542" s="12" t="s">
        <v>80</v>
      </c>
      <c r="AW542" s="12" t="s">
        <v>34</v>
      </c>
      <c r="AX542" s="12" t="s">
        <v>70</v>
      </c>
      <c r="AY542" s="229" t="s">
        <v>128</v>
      </c>
    </row>
    <row r="543" spans="2:51" s="11" customFormat="1">
      <c r="B543" s="208"/>
      <c r="C543" s="209"/>
      <c r="D543" s="205" t="s">
        <v>140</v>
      </c>
      <c r="E543" s="210" t="s">
        <v>21</v>
      </c>
      <c r="F543" s="211" t="s">
        <v>476</v>
      </c>
      <c r="G543" s="209"/>
      <c r="H543" s="212" t="s">
        <v>21</v>
      </c>
      <c r="I543" s="213"/>
      <c r="J543" s="209"/>
      <c r="K543" s="209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140</v>
      </c>
      <c r="AU543" s="218" t="s">
        <v>80</v>
      </c>
      <c r="AV543" s="11" t="s">
        <v>78</v>
      </c>
      <c r="AW543" s="11" t="s">
        <v>34</v>
      </c>
      <c r="AX543" s="11" t="s">
        <v>70</v>
      </c>
      <c r="AY543" s="218" t="s">
        <v>128</v>
      </c>
    </row>
    <row r="544" spans="2:51" s="11" customFormat="1">
      <c r="B544" s="208"/>
      <c r="C544" s="209"/>
      <c r="D544" s="205" t="s">
        <v>140</v>
      </c>
      <c r="E544" s="210" t="s">
        <v>21</v>
      </c>
      <c r="F544" s="211" t="s">
        <v>469</v>
      </c>
      <c r="G544" s="209"/>
      <c r="H544" s="212" t="s">
        <v>21</v>
      </c>
      <c r="I544" s="213"/>
      <c r="J544" s="209"/>
      <c r="K544" s="209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140</v>
      </c>
      <c r="AU544" s="218" t="s">
        <v>80</v>
      </c>
      <c r="AV544" s="11" t="s">
        <v>78</v>
      </c>
      <c r="AW544" s="11" t="s">
        <v>34</v>
      </c>
      <c r="AX544" s="11" t="s">
        <v>70</v>
      </c>
      <c r="AY544" s="218" t="s">
        <v>128</v>
      </c>
    </row>
    <row r="545" spans="2:51" s="12" customFormat="1">
      <c r="B545" s="219"/>
      <c r="C545" s="220"/>
      <c r="D545" s="205" t="s">
        <v>140</v>
      </c>
      <c r="E545" s="221" t="s">
        <v>21</v>
      </c>
      <c r="F545" s="222" t="s">
        <v>439</v>
      </c>
      <c r="G545" s="220"/>
      <c r="H545" s="223">
        <v>1.38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140</v>
      </c>
      <c r="AU545" s="229" t="s">
        <v>80</v>
      </c>
      <c r="AV545" s="12" t="s">
        <v>80</v>
      </c>
      <c r="AW545" s="12" t="s">
        <v>34</v>
      </c>
      <c r="AX545" s="12" t="s">
        <v>70</v>
      </c>
      <c r="AY545" s="229" t="s">
        <v>128</v>
      </c>
    </row>
    <row r="546" spans="2:51" s="12" customFormat="1">
      <c r="B546" s="219"/>
      <c r="C546" s="220"/>
      <c r="D546" s="205" t="s">
        <v>140</v>
      </c>
      <c r="E546" s="221" t="s">
        <v>21</v>
      </c>
      <c r="F546" s="222" t="s">
        <v>577</v>
      </c>
      <c r="G546" s="220"/>
      <c r="H546" s="223">
        <v>0.45</v>
      </c>
      <c r="I546" s="224"/>
      <c r="J546" s="220"/>
      <c r="K546" s="220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140</v>
      </c>
      <c r="AU546" s="229" t="s">
        <v>80</v>
      </c>
      <c r="AV546" s="12" t="s">
        <v>80</v>
      </c>
      <c r="AW546" s="12" t="s">
        <v>34</v>
      </c>
      <c r="AX546" s="12" t="s">
        <v>70</v>
      </c>
      <c r="AY546" s="229" t="s">
        <v>128</v>
      </c>
    </row>
    <row r="547" spans="2:51" s="12" customFormat="1">
      <c r="B547" s="219"/>
      <c r="C547" s="220"/>
      <c r="D547" s="205" t="s">
        <v>140</v>
      </c>
      <c r="E547" s="221" t="s">
        <v>21</v>
      </c>
      <c r="F547" s="222" t="s">
        <v>578</v>
      </c>
      <c r="G547" s="220"/>
      <c r="H547" s="223">
        <v>1.32</v>
      </c>
      <c r="I547" s="224"/>
      <c r="J547" s="220"/>
      <c r="K547" s="220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140</v>
      </c>
      <c r="AU547" s="229" t="s">
        <v>80</v>
      </c>
      <c r="AV547" s="12" t="s">
        <v>80</v>
      </c>
      <c r="AW547" s="12" t="s">
        <v>34</v>
      </c>
      <c r="AX547" s="12" t="s">
        <v>70</v>
      </c>
      <c r="AY547" s="229" t="s">
        <v>128</v>
      </c>
    </row>
    <row r="548" spans="2:51" s="12" customFormat="1">
      <c r="B548" s="219"/>
      <c r="C548" s="220"/>
      <c r="D548" s="205" t="s">
        <v>140</v>
      </c>
      <c r="E548" s="221" t="s">
        <v>21</v>
      </c>
      <c r="F548" s="222" t="s">
        <v>579</v>
      </c>
      <c r="G548" s="220"/>
      <c r="H548" s="223">
        <v>0.66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140</v>
      </c>
      <c r="AU548" s="229" t="s">
        <v>80</v>
      </c>
      <c r="AV548" s="12" t="s">
        <v>80</v>
      </c>
      <c r="AW548" s="12" t="s">
        <v>34</v>
      </c>
      <c r="AX548" s="12" t="s">
        <v>70</v>
      </c>
      <c r="AY548" s="229" t="s">
        <v>128</v>
      </c>
    </row>
    <row r="549" spans="2:51" s="11" customFormat="1">
      <c r="B549" s="208"/>
      <c r="C549" s="209"/>
      <c r="D549" s="205" t="s">
        <v>140</v>
      </c>
      <c r="E549" s="210" t="s">
        <v>21</v>
      </c>
      <c r="F549" s="211" t="s">
        <v>467</v>
      </c>
      <c r="G549" s="209"/>
      <c r="H549" s="212" t="s">
        <v>21</v>
      </c>
      <c r="I549" s="213"/>
      <c r="J549" s="209"/>
      <c r="K549" s="209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140</v>
      </c>
      <c r="AU549" s="218" t="s">
        <v>80</v>
      </c>
      <c r="AV549" s="11" t="s">
        <v>78</v>
      </c>
      <c r="AW549" s="11" t="s">
        <v>34</v>
      </c>
      <c r="AX549" s="11" t="s">
        <v>70</v>
      </c>
      <c r="AY549" s="218" t="s">
        <v>128</v>
      </c>
    </row>
    <row r="550" spans="2:51" s="12" customFormat="1">
      <c r="B550" s="219"/>
      <c r="C550" s="220"/>
      <c r="D550" s="205" t="s">
        <v>140</v>
      </c>
      <c r="E550" s="221" t="s">
        <v>21</v>
      </c>
      <c r="F550" s="222" t="s">
        <v>580</v>
      </c>
      <c r="G550" s="220"/>
      <c r="H550" s="223">
        <v>0.99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140</v>
      </c>
      <c r="AU550" s="229" t="s">
        <v>80</v>
      </c>
      <c r="AV550" s="12" t="s">
        <v>80</v>
      </c>
      <c r="AW550" s="12" t="s">
        <v>34</v>
      </c>
      <c r="AX550" s="12" t="s">
        <v>70</v>
      </c>
      <c r="AY550" s="229" t="s">
        <v>128</v>
      </c>
    </row>
    <row r="551" spans="2:51" s="12" customFormat="1">
      <c r="B551" s="219"/>
      <c r="C551" s="220"/>
      <c r="D551" s="205" t="s">
        <v>140</v>
      </c>
      <c r="E551" s="221" t="s">
        <v>21</v>
      </c>
      <c r="F551" s="222" t="s">
        <v>581</v>
      </c>
      <c r="G551" s="220"/>
      <c r="H551" s="223">
        <v>2.76</v>
      </c>
      <c r="I551" s="224"/>
      <c r="J551" s="220"/>
      <c r="K551" s="220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140</v>
      </c>
      <c r="AU551" s="229" t="s">
        <v>80</v>
      </c>
      <c r="AV551" s="12" t="s">
        <v>80</v>
      </c>
      <c r="AW551" s="12" t="s">
        <v>34</v>
      </c>
      <c r="AX551" s="12" t="s">
        <v>70</v>
      </c>
      <c r="AY551" s="229" t="s">
        <v>128</v>
      </c>
    </row>
    <row r="552" spans="2:51" s="12" customFormat="1">
      <c r="B552" s="219"/>
      <c r="C552" s="220"/>
      <c r="D552" s="205" t="s">
        <v>140</v>
      </c>
      <c r="E552" s="221" t="s">
        <v>21</v>
      </c>
      <c r="F552" s="222" t="s">
        <v>21</v>
      </c>
      <c r="G552" s="220"/>
      <c r="H552" s="223">
        <v>0</v>
      </c>
      <c r="I552" s="224"/>
      <c r="J552" s="220"/>
      <c r="K552" s="220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140</v>
      </c>
      <c r="AU552" s="229" t="s">
        <v>80</v>
      </c>
      <c r="AV552" s="12" t="s">
        <v>80</v>
      </c>
      <c r="AW552" s="12" t="s">
        <v>34</v>
      </c>
      <c r="AX552" s="12" t="s">
        <v>70</v>
      </c>
      <c r="AY552" s="229" t="s">
        <v>128</v>
      </c>
    </row>
    <row r="553" spans="2:51" s="11" customFormat="1">
      <c r="B553" s="208"/>
      <c r="C553" s="209"/>
      <c r="D553" s="205" t="s">
        <v>140</v>
      </c>
      <c r="E553" s="210" t="s">
        <v>21</v>
      </c>
      <c r="F553" s="211" t="s">
        <v>479</v>
      </c>
      <c r="G553" s="209"/>
      <c r="H553" s="212" t="s">
        <v>21</v>
      </c>
      <c r="I553" s="213"/>
      <c r="J553" s="209"/>
      <c r="K553" s="209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140</v>
      </c>
      <c r="AU553" s="218" t="s">
        <v>80</v>
      </c>
      <c r="AV553" s="11" t="s">
        <v>78</v>
      </c>
      <c r="AW553" s="11" t="s">
        <v>34</v>
      </c>
      <c r="AX553" s="11" t="s">
        <v>70</v>
      </c>
      <c r="AY553" s="218" t="s">
        <v>128</v>
      </c>
    </row>
    <row r="554" spans="2:51" s="12" customFormat="1">
      <c r="B554" s="219"/>
      <c r="C554" s="220"/>
      <c r="D554" s="205" t="s">
        <v>140</v>
      </c>
      <c r="E554" s="221" t="s">
        <v>21</v>
      </c>
      <c r="F554" s="222" t="s">
        <v>582</v>
      </c>
      <c r="G554" s="220"/>
      <c r="H554" s="223">
        <v>0.22500000000000001</v>
      </c>
      <c r="I554" s="224"/>
      <c r="J554" s="220"/>
      <c r="K554" s="220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140</v>
      </c>
      <c r="AU554" s="229" t="s">
        <v>80</v>
      </c>
      <c r="AV554" s="12" t="s">
        <v>80</v>
      </c>
      <c r="AW554" s="12" t="s">
        <v>34</v>
      </c>
      <c r="AX554" s="12" t="s">
        <v>70</v>
      </c>
      <c r="AY554" s="229" t="s">
        <v>128</v>
      </c>
    </row>
    <row r="555" spans="2:51" s="13" customFormat="1">
      <c r="B555" s="230"/>
      <c r="C555" s="231"/>
      <c r="D555" s="205" t="s">
        <v>140</v>
      </c>
      <c r="E555" s="232" t="s">
        <v>21</v>
      </c>
      <c r="F555" s="233" t="s">
        <v>159</v>
      </c>
      <c r="G555" s="231"/>
      <c r="H555" s="234">
        <v>11.265000000000001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140</v>
      </c>
      <c r="AU555" s="240" t="s">
        <v>80</v>
      </c>
      <c r="AV555" s="13" t="s">
        <v>160</v>
      </c>
      <c r="AW555" s="13" t="s">
        <v>34</v>
      </c>
      <c r="AX555" s="13" t="s">
        <v>70</v>
      </c>
      <c r="AY555" s="240" t="s">
        <v>128</v>
      </c>
    </row>
    <row r="556" spans="2:51" s="12" customFormat="1">
      <c r="B556" s="219"/>
      <c r="C556" s="220"/>
      <c r="D556" s="205" t="s">
        <v>140</v>
      </c>
      <c r="E556" s="221" t="s">
        <v>21</v>
      </c>
      <c r="F556" s="222" t="s">
        <v>21</v>
      </c>
      <c r="G556" s="220"/>
      <c r="H556" s="223">
        <v>0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140</v>
      </c>
      <c r="AU556" s="229" t="s">
        <v>80</v>
      </c>
      <c r="AV556" s="12" t="s">
        <v>80</v>
      </c>
      <c r="AW556" s="12" t="s">
        <v>34</v>
      </c>
      <c r="AX556" s="12" t="s">
        <v>70</v>
      </c>
      <c r="AY556" s="229" t="s">
        <v>128</v>
      </c>
    </row>
    <row r="557" spans="2:51" s="11" customFormat="1">
      <c r="B557" s="208"/>
      <c r="C557" s="209"/>
      <c r="D557" s="205" t="s">
        <v>140</v>
      </c>
      <c r="E557" s="210" t="s">
        <v>21</v>
      </c>
      <c r="F557" s="211" t="s">
        <v>272</v>
      </c>
      <c r="G557" s="209"/>
      <c r="H557" s="212" t="s">
        <v>21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140</v>
      </c>
      <c r="AU557" s="218" t="s">
        <v>80</v>
      </c>
      <c r="AV557" s="11" t="s">
        <v>78</v>
      </c>
      <c r="AW557" s="11" t="s">
        <v>34</v>
      </c>
      <c r="AX557" s="11" t="s">
        <v>70</v>
      </c>
      <c r="AY557" s="218" t="s">
        <v>128</v>
      </c>
    </row>
    <row r="558" spans="2:51" s="11" customFormat="1">
      <c r="B558" s="208"/>
      <c r="C558" s="209"/>
      <c r="D558" s="205" t="s">
        <v>140</v>
      </c>
      <c r="E558" s="210" t="s">
        <v>21</v>
      </c>
      <c r="F558" s="211" t="s">
        <v>574</v>
      </c>
      <c r="G558" s="209"/>
      <c r="H558" s="212" t="s">
        <v>21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140</v>
      </c>
      <c r="AU558" s="218" t="s">
        <v>80</v>
      </c>
      <c r="AV558" s="11" t="s">
        <v>78</v>
      </c>
      <c r="AW558" s="11" t="s">
        <v>34</v>
      </c>
      <c r="AX558" s="11" t="s">
        <v>70</v>
      </c>
      <c r="AY558" s="218" t="s">
        <v>128</v>
      </c>
    </row>
    <row r="559" spans="2:51" s="11" customFormat="1">
      <c r="B559" s="208"/>
      <c r="C559" s="209"/>
      <c r="D559" s="205" t="s">
        <v>140</v>
      </c>
      <c r="E559" s="210" t="s">
        <v>21</v>
      </c>
      <c r="F559" s="211" t="s">
        <v>561</v>
      </c>
      <c r="G559" s="209"/>
      <c r="H559" s="212" t="s">
        <v>21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140</v>
      </c>
      <c r="AU559" s="218" t="s">
        <v>80</v>
      </c>
      <c r="AV559" s="11" t="s">
        <v>78</v>
      </c>
      <c r="AW559" s="11" t="s">
        <v>34</v>
      </c>
      <c r="AX559" s="11" t="s">
        <v>70</v>
      </c>
      <c r="AY559" s="218" t="s">
        <v>128</v>
      </c>
    </row>
    <row r="560" spans="2:51" s="12" customFormat="1">
      <c r="B560" s="219"/>
      <c r="C560" s="220"/>
      <c r="D560" s="205" t="s">
        <v>140</v>
      </c>
      <c r="E560" s="221" t="s">
        <v>21</v>
      </c>
      <c r="F560" s="222" t="s">
        <v>583</v>
      </c>
      <c r="G560" s="220"/>
      <c r="H560" s="223">
        <v>39.36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140</v>
      </c>
      <c r="AU560" s="229" t="s">
        <v>80</v>
      </c>
      <c r="AV560" s="12" t="s">
        <v>80</v>
      </c>
      <c r="AW560" s="12" t="s">
        <v>34</v>
      </c>
      <c r="AX560" s="12" t="s">
        <v>70</v>
      </c>
      <c r="AY560" s="229" t="s">
        <v>128</v>
      </c>
    </row>
    <row r="561" spans="2:65" s="13" customFormat="1">
      <c r="B561" s="230"/>
      <c r="C561" s="231"/>
      <c r="D561" s="205" t="s">
        <v>140</v>
      </c>
      <c r="E561" s="232" t="s">
        <v>21</v>
      </c>
      <c r="F561" s="233" t="s">
        <v>159</v>
      </c>
      <c r="G561" s="231"/>
      <c r="H561" s="234">
        <v>39.36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140</v>
      </c>
      <c r="AU561" s="240" t="s">
        <v>80</v>
      </c>
      <c r="AV561" s="13" t="s">
        <v>160</v>
      </c>
      <c r="AW561" s="13" t="s">
        <v>34</v>
      </c>
      <c r="AX561" s="13" t="s">
        <v>70</v>
      </c>
      <c r="AY561" s="240" t="s">
        <v>128</v>
      </c>
    </row>
    <row r="562" spans="2:65" s="14" customFormat="1">
      <c r="B562" s="241"/>
      <c r="C562" s="242"/>
      <c r="D562" s="243" t="s">
        <v>140</v>
      </c>
      <c r="E562" s="244" t="s">
        <v>21</v>
      </c>
      <c r="F562" s="245" t="s">
        <v>168</v>
      </c>
      <c r="G562" s="242"/>
      <c r="H562" s="246">
        <v>50.625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140</v>
      </c>
      <c r="AU562" s="252" t="s">
        <v>80</v>
      </c>
      <c r="AV562" s="14" t="s">
        <v>136</v>
      </c>
      <c r="AW562" s="14" t="s">
        <v>34</v>
      </c>
      <c r="AX562" s="14" t="s">
        <v>78</v>
      </c>
      <c r="AY562" s="252" t="s">
        <v>128</v>
      </c>
    </row>
    <row r="563" spans="2:65" s="1" customFormat="1" ht="22.5" customHeight="1">
      <c r="B563" s="41"/>
      <c r="C563" s="193" t="s">
        <v>304</v>
      </c>
      <c r="D563" s="193" t="s">
        <v>131</v>
      </c>
      <c r="E563" s="194" t="s">
        <v>291</v>
      </c>
      <c r="F563" s="195" t="s">
        <v>292</v>
      </c>
      <c r="G563" s="196" t="s">
        <v>134</v>
      </c>
      <c r="H563" s="197">
        <v>50.625</v>
      </c>
      <c r="I563" s="198"/>
      <c r="J563" s="199">
        <f>ROUND(I563*H563,2)</f>
        <v>0</v>
      </c>
      <c r="K563" s="195" t="s">
        <v>135</v>
      </c>
      <c r="L563" s="61"/>
      <c r="M563" s="200" t="s">
        <v>21</v>
      </c>
      <c r="N563" s="201" t="s">
        <v>41</v>
      </c>
      <c r="O563" s="42"/>
      <c r="P563" s="202">
        <f>O563*H563</f>
        <v>0</v>
      </c>
      <c r="Q563" s="202">
        <v>1.2999999999999999E-4</v>
      </c>
      <c r="R563" s="202">
        <f>Q563*H563</f>
        <v>6.5812499999999994E-3</v>
      </c>
      <c r="S563" s="202">
        <v>0</v>
      </c>
      <c r="T563" s="203">
        <f>S563*H563</f>
        <v>0</v>
      </c>
      <c r="AR563" s="24" t="s">
        <v>227</v>
      </c>
      <c r="AT563" s="24" t="s">
        <v>131</v>
      </c>
      <c r="AU563" s="24" t="s">
        <v>80</v>
      </c>
      <c r="AY563" s="24" t="s">
        <v>128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24" t="s">
        <v>78</v>
      </c>
      <c r="BK563" s="204">
        <f>ROUND(I563*H563,2)</f>
        <v>0</v>
      </c>
      <c r="BL563" s="24" t="s">
        <v>227</v>
      </c>
      <c r="BM563" s="24" t="s">
        <v>587</v>
      </c>
    </row>
    <row r="564" spans="2:65" s="1" customFormat="1">
      <c r="B564" s="41"/>
      <c r="C564" s="63"/>
      <c r="D564" s="205" t="s">
        <v>138</v>
      </c>
      <c r="E564" s="63"/>
      <c r="F564" s="206" t="s">
        <v>294</v>
      </c>
      <c r="G564" s="63"/>
      <c r="H564" s="63"/>
      <c r="I564" s="163"/>
      <c r="J564" s="63"/>
      <c r="K564" s="63"/>
      <c r="L564" s="61"/>
      <c r="M564" s="207"/>
      <c r="N564" s="42"/>
      <c r="O564" s="42"/>
      <c r="P564" s="42"/>
      <c r="Q564" s="42"/>
      <c r="R564" s="42"/>
      <c r="S564" s="42"/>
      <c r="T564" s="78"/>
      <c r="AT564" s="24" t="s">
        <v>138</v>
      </c>
      <c r="AU564" s="24" t="s">
        <v>80</v>
      </c>
    </row>
    <row r="565" spans="2:65" s="11" customFormat="1">
      <c r="B565" s="208"/>
      <c r="C565" s="209"/>
      <c r="D565" s="205" t="s">
        <v>140</v>
      </c>
      <c r="E565" s="210" t="s">
        <v>21</v>
      </c>
      <c r="F565" s="211" t="s">
        <v>268</v>
      </c>
      <c r="G565" s="209"/>
      <c r="H565" s="212" t="s">
        <v>21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140</v>
      </c>
      <c r="AU565" s="218" t="s">
        <v>80</v>
      </c>
      <c r="AV565" s="11" t="s">
        <v>78</v>
      </c>
      <c r="AW565" s="11" t="s">
        <v>34</v>
      </c>
      <c r="AX565" s="11" t="s">
        <v>70</v>
      </c>
      <c r="AY565" s="218" t="s">
        <v>128</v>
      </c>
    </row>
    <row r="566" spans="2:65" s="11" customFormat="1">
      <c r="B566" s="208"/>
      <c r="C566" s="209"/>
      <c r="D566" s="205" t="s">
        <v>140</v>
      </c>
      <c r="E566" s="210" t="s">
        <v>21</v>
      </c>
      <c r="F566" s="211" t="s">
        <v>574</v>
      </c>
      <c r="G566" s="209"/>
      <c r="H566" s="212" t="s">
        <v>21</v>
      </c>
      <c r="I566" s="213"/>
      <c r="J566" s="209"/>
      <c r="K566" s="209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140</v>
      </c>
      <c r="AU566" s="218" t="s">
        <v>80</v>
      </c>
      <c r="AV566" s="11" t="s">
        <v>78</v>
      </c>
      <c r="AW566" s="11" t="s">
        <v>34</v>
      </c>
      <c r="AX566" s="11" t="s">
        <v>70</v>
      </c>
      <c r="AY566" s="218" t="s">
        <v>128</v>
      </c>
    </row>
    <row r="567" spans="2:65" s="11" customFormat="1">
      <c r="B567" s="208"/>
      <c r="C567" s="209"/>
      <c r="D567" s="205" t="s">
        <v>140</v>
      </c>
      <c r="E567" s="210" t="s">
        <v>21</v>
      </c>
      <c r="F567" s="211" t="s">
        <v>466</v>
      </c>
      <c r="G567" s="209"/>
      <c r="H567" s="212" t="s">
        <v>21</v>
      </c>
      <c r="I567" s="213"/>
      <c r="J567" s="209"/>
      <c r="K567" s="209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140</v>
      </c>
      <c r="AU567" s="218" t="s">
        <v>80</v>
      </c>
      <c r="AV567" s="11" t="s">
        <v>78</v>
      </c>
      <c r="AW567" s="11" t="s">
        <v>34</v>
      </c>
      <c r="AX567" s="11" t="s">
        <v>70</v>
      </c>
      <c r="AY567" s="218" t="s">
        <v>128</v>
      </c>
    </row>
    <row r="568" spans="2:65" s="11" customFormat="1">
      <c r="B568" s="208"/>
      <c r="C568" s="209"/>
      <c r="D568" s="205" t="s">
        <v>140</v>
      </c>
      <c r="E568" s="210" t="s">
        <v>21</v>
      </c>
      <c r="F568" s="211" t="s">
        <v>467</v>
      </c>
      <c r="G568" s="209"/>
      <c r="H568" s="212" t="s">
        <v>21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140</v>
      </c>
      <c r="AU568" s="218" t="s">
        <v>80</v>
      </c>
      <c r="AV568" s="11" t="s">
        <v>78</v>
      </c>
      <c r="AW568" s="11" t="s">
        <v>34</v>
      </c>
      <c r="AX568" s="11" t="s">
        <v>70</v>
      </c>
      <c r="AY568" s="218" t="s">
        <v>128</v>
      </c>
    </row>
    <row r="569" spans="2:65" s="12" customFormat="1">
      <c r="B569" s="219"/>
      <c r="C569" s="220"/>
      <c r="D569" s="205" t="s">
        <v>140</v>
      </c>
      <c r="E569" s="221" t="s">
        <v>21</v>
      </c>
      <c r="F569" s="222" t="s">
        <v>575</v>
      </c>
      <c r="G569" s="220"/>
      <c r="H569" s="223">
        <v>1.0349999999999999</v>
      </c>
      <c r="I569" s="224"/>
      <c r="J569" s="220"/>
      <c r="K569" s="220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140</v>
      </c>
      <c r="AU569" s="229" t="s">
        <v>80</v>
      </c>
      <c r="AV569" s="12" t="s">
        <v>80</v>
      </c>
      <c r="AW569" s="12" t="s">
        <v>34</v>
      </c>
      <c r="AX569" s="12" t="s">
        <v>70</v>
      </c>
      <c r="AY569" s="229" t="s">
        <v>128</v>
      </c>
    </row>
    <row r="570" spans="2:65" s="12" customFormat="1">
      <c r="B570" s="219"/>
      <c r="C570" s="220"/>
      <c r="D570" s="205" t="s">
        <v>140</v>
      </c>
      <c r="E570" s="221" t="s">
        <v>21</v>
      </c>
      <c r="F570" s="222" t="s">
        <v>576</v>
      </c>
      <c r="G570" s="220"/>
      <c r="H570" s="223">
        <v>1.7250000000000001</v>
      </c>
      <c r="I570" s="224"/>
      <c r="J570" s="220"/>
      <c r="K570" s="220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140</v>
      </c>
      <c r="AU570" s="229" t="s">
        <v>80</v>
      </c>
      <c r="AV570" s="12" t="s">
        <v>80</v>
      </c>
      <c r="AW570" s="12" t="s">
        <v>34</v>
      </c>
      <c r="AX570" s="12" t="s">
        <v>70</v>
      </c>
      <c r="AY570" s="229" t="s">
        <v>128</v>
      </c>
    </row>
    <row r="571" spans="2:65" s="12" customFormat="1">
      <c r="B571" s="219"/>
      <c r="C571" s="220"/>
      <c r="D571" s="205" t="s">
        <v>140</v>
      </c>
      <c r="E571" s="221" t="s">
        <v>21</v>
      </c>
      <c r="F571" s="222" t="s">
        <v>21</v>
      </c>
      <c r="G571" s="220"/>
      <c r="H571" s="223">
        <v>0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140</v>
      </c>
      <c r="AU571" s="229" t="s">
        <v>80</v>
      </c>
      <c r="AV571" s="12" t="s">
        <v>80</v>
      </c>
      <c r="AW571" s="12" t="s">
        <v>34</v>
      </c>
      <c r="AX571" s="12" t="s">
        <v>70</v>
      </c>
      <c r="AY571" s="229" t="s">
        <v>128</v>
      </c>
    </row>
    <row r="572" spans="2:65" s="11" customFormat="1">
      <c r="B572" s="208"/>
      <c r="C572" s="209"/>
      <c r="D572" s="205" t="s">
        <v>140</v>
      </c>
      <c r="E572" s="210" t="s">
        <v>21</v>
      </c>
      <c r="F572" s="211" t="s">
        <v>343</v>
      </c>
      <c r="G572" s="209"/>
      <c r="H572" s="212" t="s">
        <v>21</v>
      </c>
      <c r="I572" s="213"/>
      <c r="J572" s="209"/>
      <c r="K572" s="209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140</v>
      </c>
      <c r="AU572" s="218" t="s">
        <v>80</v>
      </c>
      <c r="AV572" s="11" t="s">
        <v>78</v>
      </c>
      <c r="AW572" s="11" t="s">
        <v>34</v>
      </c>
      <c r="AX572" s="11" t="s">
        <v>70</v>
      </c>
      <c r="AY572" s="218" t="s">
        <v>128</v>
      </c>
    </row>
    <row r="573" spans="2:65" s="11" customFormat="1">
      <c r="B573" s="208"/>
      <c r="C573" s="209"/>
      <c r="D573" s="205" t="s">
        <v>140</v>
      </c>
      <c r="E573" s="210" t="s">
        <v>21</v>
      </c>
      <c r="F573" s="211" t="s">
        <v>469</v>
      </c>
      <c r="G573" s="209"/>
      <c r="H573" s="212" t="s">
        <v>21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140</v>
      </c>
      <c r="AU573" s="218" t="s">
        <v>80</v>
      </c>
      <c r="AV573" s="11" t="s">
        <v>78</v>
      </c>
      <c r="AW573" s="11" t="s">
        <v>34</v>
      </c>
      <c r="AX573" s="11" t="s">
        <v>70</v>
      </c>
      <c r="AY573" s="218" t="s">
        <v>128</v>
      </c>
    </row>
    <row r="574" spans="2:65" s="12" customFormat="1">
      <c r="B574" s="219"/>
      <c r="C574" s="220"/>
      <c r="D574" s="205" t="s">
        <v>140</v>
      </c>
      <c r="E574" s="221" t="s">
        <v>21</v>
      </c>
      <c r="F574" s="222" t="s">
        <v>445</v>
      </c>
      <c r="G574" s="220"/>
      <c r="H574" s="223">
        <v>0.72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140</v>
      </c>
      <c r="AU574" s="229" t="s">
        <v>80</v>
      </c>
      <c r="AV574" s="12" t="s">
        <v>80</v>
      </c>
      <c r="AW574" s="12" t="s">
        <v>34</v>
      </c>
      <c r="AX574" s="12" t="s">
        <v>70</v>
      </c>
      <c r="AY574" s="229" t="s">
        <v>128</v>
      </c>
    </row>
    <row r="575" spans="2:65" s="12" customFormat="1">
      <c r="B575" s="219"/>
      <c r="C575" s="220"/>
      <c r="D575" s="205" t="s">
        <v>140</v>
      </c>
      <c r="E575" s="221" t="s">
        <v>21</v>
      </c>
      <c r="F575" s="222" t="s">
        <v>21</v>
      </c>
      <c r="G575" s="220"/>
      <c r="H575" s="223">
        <v>0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140</v>
      </c>
      <c r="AU575" s="229" t="s">
        <v>80</v>
      </c>
      <c r="AV575" s="12" t="s">
        <v>80</v>
      </c>
      <c r="AW575" s="12" t="s">
        <v>34</v>
      </c>
      <c r="AX575" s="12" t="s">
        <v>70</v>
      </c>
      <c r="AY575" s="229" t="s">
        <v>128</v>
      </c>
    </row>
    <row r="576" spans="2:65" s="11" customFormat="1">
      <c r="B576" s="208"/>
      <c r="C576" s="209"/>
      <c r="D576" s="205" t="s">
        <v>140</v>
      </c>
      <c r="E576" s="210" t="s">
        <v>21</v>
      </c>
      <c r="F576" s="211" t="s">
        <v>476</v>
      </c>
      <c r="G576" s="209"/>
      <c r="H576" s="212" t="s">
        <v>21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140</v>
      </c>
      <c r="AU576" s="218" t="s">
        <v>80</v>
      </c>
      <c r="AV576" s="11" t="s">
        <v>78</v>
      </c>
      <c r="AW576" s="11" t="s">
        <v>34</v>
      </c>
      <c r="AX576" s="11" t="s">
        <v>70</v>
      </c>
      <c r="AY576" s="218" t="s">
        <v>128</v>
      </c>
    </row>
    <row r="577" spans="2:51" s="11" customFormat="1">
      <c r="B577" s="208"/>
      <c r="C577" s="209"/>
      <c r="D577" s="205" t="s">
        <v>140</v>
      </c>
      <c r="E577" s="210" t="s">
        <v>21</v>
      </c>
      <c r="F577" s="211" t="s">
        <v>469</v>
      </c>
      <c r="G577" s="209"/>
      <c r="H577" s="212" t="s">
        <v>21</v>
      </c>
      <c r="I577" s="213"/>
      <c r="J577" s="209"/>
      <c r="K577" s="209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140</v>
      </c>
      <c r="AU577" s="218" t="s">
        <v>80</v>
      </c>
      <c r="AV577" s="11" t="s">
        <v>78</v>
      </c>
      <c r="AW577" s="11" t="s">
        <v>34</v>
      </c>
      <c r="AX577" s="11" t="s">
        <v>70</v>
      </c>
      <c r="AY577" s="218" t="s">
        <v>128</v>
      </c>
    </row>
    <row r="578" spans="2:51" s="12" customFormat="1">
      <c r="B578" s="219"/>
      <c r="C578" s="220"/>
      <c r="D578" s="205" t="s">
        <v>140</v>
      </c>
      <c r="E578" s="221" t="s">
        <v>21</v>
      </c>
      <c r="F578" s="222" t="s">
        <v>439</v>
      </c>
      <c r="G578" s="220"/>
      <c r="H578" s="223">
        <v>1.38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140</v>
      </c>
      <c r="AU578" s="229" t="s">
        <v>80</v>
      </c>
      <c r="AV578" s="12" t="s">
        <v>80</v>
      </c>
      <c r="AW578" s="12" t="s">
        <v>34</v>
      </c>
      <c r="AX578" s="12" t="s">
        <v>70</v>
      </c>
      <c r="AY578" s="229" t="s">
        <v>128</v>
      </c>
    </row>
    <row r="579" spans="2:51" s="12" customFormat="1">
      <c r="B579" s="219"/>
      <c r="C579" s="220"/>
      <c r="D579" s="205" t="s">
        <v>140</v>
      </c>
      <c r="E579" s="221" t="s">
        <v>21</v>
      </c>
      <c r="F579" s="222" t="s">
        <v>577</v>
      </c>
      <c r="G579" s="220"/>
      <c r="H579" s="223">
        <v>0.45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140</v>
      </c>
      <c r="AU579" s="229" t="s">
        <v>80</v>
      </c>
      <c r="AV579" s="12" t="s">
        <v>80</v>
      </c>
      <c r="AW579" s="12" t="s">
        <v>34</v>
      </c>
      <c r="AX579" s="12" t="s">
        <v>70</v>
      </c>
      <c r="AY579" s="229" t="s">
        <v>128</v>
      </c>
    </row>
    <row r="580" spans="2:51" s="12" customFormat="1">
      <c r="B580" s="219"/>
      <c r="C580" s="220"/>
      <c r="D580" s="205" t="s">
        <v>140</v>
      </c>
      <c r="E580" s="221" t="s">
        <v>21</v>
      </c>
      <c r="F580" s="222" t="s">
        <v>578</v>
      </c>
      <c r="G580" s="220"/>
      <c r="H580" s="223">
        <v>1.32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140</v>
      </c>
      <c r="AU580" s="229" t="s">
        <v>80</v>
      </c>
      <c r="AV580" s="12" t="s">
        <v>80</v>
      </c>
      <c r="AW580" s="12" t="s">
        <v>34</v>
      </c>
      <c r="AX580" s="12" t="s">
        <v>70</v>
      </c>
      <c r="AY580" s="229" t="s">
        <v>128</v>
      </c>
    </row>
    <row r="581" spans="2:51" s="12" customFormat="1">
      <c r="B581" s="219"/>
      <c r="C581" s="220"/>
      <c r="D581" s="205" t="s">
        <v>140</v>
      </c>
      <c r="E581" s="221" t="s">
        <v>21</v>
      </c>
      <c r="F581" s="222" t="s">
        <v>579</v>
      </c>
      <c r="G581" s="220"/>
      <c r="H581" s="223">
        <v>0.66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140</v>
      </c>
      <c r="AU581" s="229" t="s">
        <v>80</v>
      </c>
      <c r="AV581" s="12" t="s">
        <v>80</v>
      </c>
      <c r="AW581" s="12" t="s">
        <v>34</v>
      </c>
      <c r="AX581" s="12" t="s">
        <v>70</v>
      </c>
      <c r="AY581" s="229" t="s">
        <v>128</v>
      </c>
    </row>
    <row r="582" spans="2:51" s="11" customFormat="1">
      <c r="B582" s="208"/>
      <c r="C582" s="209"/>
      <c r="D582" s="205" t="s">
        <v>140</v>
      </c>
      <c r="E582" s="210" t="s">
        <v>21</v>
      </c>
      <c r="F582" s="211" t="s">
        <v>467</v>
      </c>
      <c r="G582" s="209"/>
      <c r="H582" s="212" t="s">
        <v>21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140</v>
      </c>
      <c r="AU582" s="218" t="s">
        <v>80</v>
      </c>
      <c r="AV582" s="11" t="s">
        <v>78</v>
      </c>
      <c r="AW582" s="11" t="s">
        <v>34</v>
      </c>
      <c r="AX582" s="11" t="s">
        <v>70</v>
      </c>
      <c r="AY582" s="218" t="s">
        <v>128</v>
      </c>
    </row>
    <row r="583" spans="2:51" s="12" customFormat="1">
      <c r="B583" s="219"/>
      <c r="C583" s="220"/>
      <c r="D583" s="205" t="s">
        <v>140</v>
      </c>
      <c r="E583" s="221" t="s">
        <v>21</v>
      </c>
      <c r="F583" s="222" t="s">
        <v>580</v>
      </c>
      <c r="G583" s="220"/>
      <c r="H583" s="223">
        <v>0.99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140</v>
      </c>
      <c r="AU583" s="229" t="s">
        <v>80</v>
      </c>
      <c r="AV583" s="12" t="s">
        <v>80</v>
      </c>
      <c r="AW583" s="12" t="s">
        <v>34</v>
      </c>
      <c r="AX583" s="12" t="s">
        <v>70</v>
      </c>
      <c r="AY583" s="229" t="s">
        <v>128</v>
      </c>
    </row>
    <row r="584" spans="2:51" s="12" customFormat="1">
      <c r="B584" s="219"/>
      <c r="C584" s="220"/>
      <c r="D584" s="205" t="s">
        <v>140</v>
      </c>
      <c r="E584" s="221" t="s">
        <v>21</v>
      </c>
      <c r="F584" s="222" t="s">
        <v>581</v>
      </c>
      <c r="G584" s="220"/>
      <c r="H584" s="223">
        <v>2.76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140</v>
      </c>
      <c r="AU584" s="229" t="s">
        <v>80</v>
      </c>
      <c r="AV584" s="12" t="s">
        <v>80</v>
      </c>
      <c r="AW584" s="12" t="s">
        <v>34</v>
      </c>
      <c r="AX584" s="12" t="s">
        <v>70</v>
      </c>
      <c r="AY584" s="229" t="s">
        <v>128</v>
      </c>
    </row>
    <row r="585" spans="2:51" s="12" customFormat="1">
      <c r="B585" s="219"/>
      <c r="C585" s="220"/>
      <c r="D585" s="205" t="s">
        <v>140</v>
      </c>
      <c r="E585" s="221" t="s">
        <v>21</v>
      </c>
      <c r="F585" s="222" t="s">
        <v>21</v>
      </c>
      <c r="G585" s="220"/>
      <c r="H585" s="223">
        <v>0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140</v>
      </c>
      <c r="AU585" s="229" t="s">
        <v>80</v>
      </c>
      <c r="AV585" s="12" t="s">
        <v>80</v>
      </c>
      <c r="AW585" s="12" t="s">
        <v>34</v>
      </c>
      <c r="AX585" s="12" t="s">
        <v>70</v>
      </c>
      <c r="AY585" s="229" t="s">
        <v>128</v>
      </c>
    </row>
    <row r="586" spans="2:51" s="11" customFormat="1">
      <c r="B586" s="208"/>
      <c r="C586" s="209"/>
      <c r="D586" s="205" t="s">
        <v>140</v>
      </c>
      <c r="E586" s="210" t="s">
        <v>21</v>
      </c>
      <c r="F586" s="211" t="s">
        <v>479</v>
      </c>
      <c r="G586" s="209"/>
      <c r="H586" s="212" t="s">
        <v>21</v>
      </c>
      <c r="I586" s="213"/>
      <c r="J586" s="209"/>
      <c r="K586" s="209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140</v>
      </c>
      <c r="AU586" s="218" t="s">
        <v>80</v>
      </c>
      <c r="AV586" s="11" t="s">
        <v>78</v>
      </c>
      <c r="AW586" s="11" t="s">
        <v>34</v>
      </c>
      <c r="AX586" s="11" t="s">
        <v>70</v>
      </c>
      <c r="AY586" s="218" t="s">
        <v>128</v>
      </c>
    </row>
    <row r="587" spans="2:51" s="12" customFormat="1">
      <c r="B587" s="219"/>
      <c r="C587" s="220"/>
      <c r="D587" s="205" t="s">
        <v>140</v>
      </c>
      <c r="E587" s="221" t="s">
        <v>21</v>
      </c>
      <c r="F587" s="222" t="s">
        <v>582</v>
      </c>
      <c r="G587" s="220"/>
      <c r="H587" s="223">
        <v>0.22500000000000001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140</v>
      </c>
      <c r="AU587" s="229" t="s">
        <v>80</v>
      </c>
      <c r="AV587" s="12" t="s">
        <v>80</v>
      </c>
      <c r="AW587" s="12" t="s">
        <v>34</v>
      </c>
      <c r="AX587" s="12" t="s">
        <v>70</v>
      </c>
      <c r="AY587" s="229" t="s">
        <v>128</v>
      </c>
    </row>
    <row r="588" spans="2:51" s="13" customFormat="1">
      <c r="B588" s="230"/>
      <c r="C588" s="231"/>
      <c r="D588" s="205" t="s">
        <v>140</v>
      </c>
      <c r="E588" s="232" t="s">
        <v>21</v>
      </c>
      <c r="F588" s="233" t="s">
        <v>159</v>
      </c>
      <c r="G588" s="231"/>
      <c r="H588" s="234">
        <v>11.265000000000001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140</v>
      </c>
      <c r="AU588" s="240" t="s">
        <v>80</v>
      </c>
      <c r="AV588" s="13" t="s">
        <v>160</v>
      </c>
      <c r="AW588" s="13" t="s">
        <v>34</v>
      </c>
      <c r="AX588" s="13" t="s">
        <v>70</v>
      </c>
      <c r="AY588" s="240" t="s">
        <v>128</v>
      </c>
    </row>
    <row r="589" spans="2:51" s="12" customFormat="1">
      <c r="B589" s="219"/>
      <c r="C589" s="220"/>
      <c r="D589" s="205" t="s">
        <v>140</v>
      </c>
      <c r="E589" s="221" t="s">
        <v>21</v>
      </c>
      <c r="F589" s="222" t="s">
        <v>21</v>
      </c>
      <c r="G589" s="220"/>
      <c r="H589" s="223">
        <v>0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140</v>
      </c>
      <c r="AU589" s="229" t="s">
        <v>80</v>
      </c>
      <c r="AV589" s="12" t="s">
        <v>80</v>
      </c>
      <c r="AW589" s="12" t="s">
        <v>34</v>
      </c>
      <c r="AX589" s="12" t="s">
        <v>70</v>
      </c>
      <c r="AY589" s="229" t="s">
        <v>128</v>
      </c>
    </row>
    <row r="590" spans="2:51" s="11" customFormat="1">
      <c r="B590" s="208"/>
      <c r="C590" s="209"/>
      <c r="D590" s="205" t="s">
        <v>140</v>
      </c>
      <c r="E590" s="210" t="s">
        <v>21</v>
      </c>
      <c r="F590" s="211" t="s">
        <v>272</v>
      </c>
      <c r="G590" s="209"/>
      <c r="H590" s="212" t="s">
        <v>21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140</v>
      </c>
      <c r="AU590" s="218" t="s">
        <v>80</v>
      </c>
      <c r="AV590" s="11" t="s">
        <v>78</v>
      </c>
      <c r="AW590" s="11" t="s">
        <v>34</v>
      </c>
      <c r="AX590" s="11" t="s">
        <v>70</v>
      </c>
      <c r="AY590" s="218" t="s">
        <v>128</v>
      </c>
    </row>
    <row r="591" spans="2:51" s="11" customFormat="1">
      <c r="B591" s="208"/>
      <c r="C591" s="209"/>
      <c r="D591" s="205" t="s">
        <v>140</v>
      </c>
      <c r="E591" s="210" t="s">
        <v>21</v>
      </c>
      <c r="F591" s="211" t="s">
        <v>574</v>
      </c>
      <c r="G591" s="209"/>
      <c r="H591" s="212" t="s">
        <v>21</v>
      </c>
      <c r="I591" s="213"/>
      <c r="J591" s="209"/>
      <c r="K591" s="209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140</v>
      </c>
      <c r="AU591" s="218" t="s">
        <v>80</v>
      </c>
      <c r="AV591" s="11" t="s">
        <v>78</v>
      </c>
      <c r="AW591" s="11" t="s">
        <v>34</v>
      </c>
      <c r="AX591" s="11" t="s">
        <v>70</v>
      </c>
      <c r="AY591" s="218" t="s">
        <v>128</v>
      </c>
    </row>
    <row r="592" spans="2:51" s="11" customFormat="1">
      <c r="B592" s="208"/>
      <c r="C592" s="209"/>
      <c r="D592" s="205" t="s">
        <v>140</v>
      </c>
      <c r="E592" s="210" t="s">
        <v>21</v>
      </c>
      <c r="F592" s="211" t="s">
        <v>561</v>
      </c>
      <c r="G592" s="209"/>
      <c r="H592" s="212" t="s">
        <v>21</v>
      </c>
      <c r="I592" s="213"/>
      <c r="J592" s="209"/>
      <c r="K592" s="209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140</v>
      </c>
      <c r="AU592" s="218" t="s">
        <v>80</v>
      </c>
      <c r="AV592" s="11" t="s">
        <v>78</v>
      </c>
      <c r="AW592" s="11" t="s">
        <v>34</v>
      </c>
      <c r="AX592" s="11" t="s">
        <v>70</v>
      </c>
      <c r="AY592" s="218" t="s">
        <v>128</v>
      </c>
    </row>
    <row r="593" spans="2:51" s="12" customFormat="1">
      <c r="B593" s="219"/>
      <c r="C593" s="220"/>
      <c r="D593" s="205" t="s">
        <v>140</v>
      </c>
      <c r="E593" s="221" t="s">
        <v>21</v>
      </c>
      <c r="F593" s="222" t="s">
        <v>583</v>
      </c>
      <c r="G593" s="220"/>
      <c r="H593" s="223">
        <v>39.36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140</v>
      </c>
      <c r="AU593" s="229" t="s">
        <v>80</v>
      </c>
      <c r="AV593" s="12" t="s">
        <v>80</v>
      </c>
      <c r="AW593" s="12" t="s">
        <v>34</v>
      </c>
      <c r="AX593" s="12" t="s">
        <v>70</v>
      </c>
      <c r="AY593" s="229" t="s">
        <v>128</v>
      </c>
    </row>
    <row r="594" spans="2:51" s="13" customFormat="1">
      <c r="B594" s="230"/>
      <c r="C594" s="231"/>
      <c r="D594" s="205" t="s">
        <v>140</v>
      </c>
      <c r="E594" s="232" t="s">
        <v>21</v>
      </c>
      <c r="F594" s="233" t="s">
        <v>159</v>
      </c>
      <c r="G594" s="231"/>
      <c r="H594" s="234">
        <v>39.36</v>
      </c>
      <c r="I594" s="235"/>
      <c r="J594" s="231"/>
      <c r="K594" s="231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140</v>
      </c>
      <c r="AU594" s="240" t="s">
        <v>80</v>
      </c>
      <c r="AV594" s="13" t="s">
        <v>160</v>
      </c>
      <c r="AW594" s="13" t="s">
        <v>34</v>
      </c>
      <c r="AX594" s="13" t="s">
        <v>70</v>
      </c>
      <c r="AY594" s="240" t="s">
        <v>128</v>
      </c>
    </row>
    <row r="595" spans="2:51" s="14" customFormat="1">
      <c r="B595" s="241"/>
      <c r="C595" s="242"/>
      <c r="D595" s="205" t="s">
        <v>140</v>
      </c>
      <c r="E595" s="253" t="s">
        <v>21</v>
      </c>
      <c r="F595" s="254" t="s">
        <v>168</v>
      </c>
      <c r="G595" s="242"/>
      <c r="H595" s="255">
        <v>50.625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140</v>
      </c>
      <c r="AU595" s="252" t="s">
        <v>80</v>
      </c>
      <c r="AV595" s="14" t="s">
        <v>136</v>
      </c>
      <c r="AW595" s="14" t="s">
        <v>34</v>
      </c>
      <c r="AX595" s="14" t="s">
        <v>70</v>
      </c>
      <c r="AY595" s="252" t="s">
        <v>128</v>
      </c>
    </row>
    <row r="596" spans="2:51" s="11" customFormat="1">
      <c r="B596" s="208"/>
      <c r="C596" s="209"/>
      <c r="D596" s="205" t="s">
        <v>140</v>
      </c>
      <c r="E596" s="210" t="s">
        <v>21</v>
      </c>
      <c r="F596" s="211" t="s">
        <v>268</v>
      </c>
      <c r="G596" s="209"/>
      <c r="H596" s="212" t="s">
        <v>21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140</v>
      </c>
      <c r="AU596" s="218" t="s">
        <v>80</v>
      </c>
      <c r="AV596" s="11" t="s">
        <v>78</v>
      </c>
      <c r="AW596" s="11" t="s">
        <v>34</v>
      </c>
      <c r="AX596" s="11" t="s">
        <v>70</v>
      </c>
      <c r="AY596" s="218" t="s">
        <v>128</v>
      </c>
    </row>
    <row r="597" spans="2:51" s="11" customFormat="1">
      <c r="B597" s="208"/>
      <c r="C597" s="209"/>
      <c r="D597" s="205" t="s">
        <v>140</v>
      </c>
      <c r="E597" s="210" t="s">
        <v>21</v>
      </c>
      <c r="F597" s="211" t="s">
        <v>574</v>
      </c>
      <c r="G597" s="209"/>
      <c r="H597" s="212" t="s">
        <v>21</v>
      </c>
      <c r="I597" s="213"/>
      <c r="J597" s="209"/>
      <c r="K597" s="209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140</v>
      </c>
      <c r="AU597" s="218" t="s">
        <v>80</v>
      </c>
      <c r="AV597" s="11" t="s">
        <v>78</v>
      </c>
      <c r="AW597" s="11" t="s">
        <v>34</v>
      </c>
      <c r="AX597" s="11" t="s">
        <v>70</v>
      </c>
      <c r="AY597" s="218" t="s">
        <v>128</v>
      </c>
    </row>
    <row r="598" spans="2:51" s="11" customFormat="1">
      <c r="B598" s="208"/>
      <c r="C598" s="209"/>
      <c r="D598" s="205" t="s">
        <v>140</v>
      </c>
      <c r="E598" s="210" t="s">
        <v>21</v>
      </c>
      <c r="F598" s="211" t="s">
        <v>466</v>
      </c>
      <c r="G598" s="209"/>
      <c r="H598" s="212" t="s">
        <v>21</v>
      </c>
      <c r="I598" s="213"/>
      <c r="J598" s="209"/>
      <c r="K598" s="209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140</v>
      </c>
      <c r="AU598" s="218" t="s">
        <v>80</v>
      </c>
      <c r="AV598" s="11" t="s">
        <v>78</v>
      </c>
      <c r="AW598" s="11" t="s">
        <v>34</v>
      </c>
      <c r="AX598" s="11" t="s">
        <v>70</v>
      </c>
      <c r="AY598" s="218" t="s">
        <v>128</v>
      </c>
    </row>
    <row r="599" spans="2:51" s="11" customFormat="1">
      <c r="B599" s="208"/>
      <c r="C599" s="209"/>
      <c r="D599" s="205" t="s">
        <v>140</v>
      </c>
      <c r="E599" s="210" t="s">
        <v>21</v>
      </c>
      <c r="F599" s="211" t="s">
        <v>467</v>
      </c>
      <c r="G599" s="209"/>
      <c r="H599" s="212" t="s">
        <v>21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140</v>
      </c>
      <c r="AU599" s="218" t="s">
        <v>80</v>
      </c>
      <c r="AV599" s="11" t="s">
        <v>78</v>
      </c>
      <c r="AW599" s="11" t="s">
        <v>34</v>
      </c>
      <c r="AX599" s="11" t="s">
        <v>70</v>
      </c>
      <c r="AY599" s="218" t="s">
        <v>128</v>
      </c>
    </row>
    <row r="600" spans="2:51" s="12" customFormat="1">
      <c r="B600" s="219"/>
      <c r="C600" s="220"/>
      <c r="D600" s="205" t="s">
        <v>140</v>
      </c>
      <c r="E600" s="221" t="s">
        <v>21</v>
      </c>
      <c r="F600" s="222" t="s">
        <v>575</v>
      </c>
      <c r="G600" s="220"/>
      <c r="H600" s="223">
        <v>1.0349999999999999</v>
      </c>
      <c r="I600" s="224"/>
      <c r="J600" s="220"/>
      <c r="K600" s="220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140</v>
      </c>
      <c r="AU600" s="229" t="s">
        <v>80</v>
      </c>
      <c r="AV600" s="12" t="s">
        <v>80</v>
      </c>
      <c r="AW600" s="12" t="s">
        <v>34</v>
      </c>
      <c r="AX600" s="12" t="s">
        <v>70</v>
      </c>
      <c r="AY600" s="229" t="s">
        <v>128</v>
      </c>
    </row>
    <row r="601" spans="2:51" s="12" customFormat="1">
      <c r="B601" s="219"/>
      <c r="C601" s="220"/>
      <c r="D601" s="205" t="s">
        <v>140</v>
      </c>
      <c r="E601" s="221" t="s">
        <v>21</v>
      </c>
      <c r="F601" s="222" t="s">
        <v>576</v>
      </c>
      <c r="G601" s="220"/>
      <c r="H601" s="223">
        <v>1.7250000000000001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140</v>
      </c>
      <c r="AU601" s="229" t="s">
        <v>80</v>
      </c>
      <c r="AV601" s="12" t="s">
        <v>80</v>
      </c>
      <c r="AW601" s="12" t="s">
        <v>34</v>
      </c>
      <c r="AX601" s="12" t="s">
        <v>70</v>
      </c>
      <c r="AY601" s="229" t="s">
        <v>128</v>
      </c>
    </row>
    <row r="602" spans="2:51" s="12" customFormat="1">
      <c r="B602" s="219"/>
      <c r="C602" s="220"/>
      <c r="D602" s="205" t="s">
        <v>140</v>
      </c>
      <c r="E602" s="221" t="s">
        <v>21</v>
      </c>
      <c r="F602" s="222" t="s">
        <v>21</v>
      </c>
      <c r="G602" s="220"/>
      <c r="H602" s="223">
        <v>0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140</v>
      </c>
      <c r="AU602" s="229" t="s">
        <v>80</v>
      </c>
      <c r="AV602" s="12" t="s">
        <v>80</v>
      </c>
      <c r="AW602" s="12" t="s">
        <v>34</v>
      </c>
      <c r="AX602" s="12" t="s">
        <v>70</v>
      </c>
      <c r="AY602" s="229" t="s">
        <v>128</v>
      </c>
    </row>
    <row r="603" spans="2:51" s="11" customFormat="1">
      <c r="B603" s="208"/>
      <c r="C603" s="209"/>
      <c r="D603" s="205" t="s">
        <v>140</v>
      </c>
      <c r="E603" s="210" t="s">
        <v>21</v>
      </c>
      <c r="F603" s="211" t="s">
        <v>343</v>
      </c>
      <c r="G603" s="209"/>
      <c r="H603" s="212" t="s">
        <v>21</v>
      </c>
      <c r="I603" s="213"/>
      <c r="J603" s="209"/>
      <c r="K603" s="209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140</v>
      </c>
      <c r="AU603" s="218" t="s">
        <v>80</v>
      </c>
      <c r="AV603" s="11" t="s">
        <v>78</v>
      </c>
      <c r="AW603" s="11" t="s">
        <v>34</v>
      </c>
      <c r="AX603" s="11" t="s">
        <v>70</v>
      </c>
      <c r="AY603" s="218" t="s">
        <v>128</v>
      </c>
    </row>
    <row r="604" spans="2:51" s="11" customFormat="1">
      <c r="B604" s="208"/>
      <c r="C604" s="209"/>
      <c r="D604" s="205" t="s">
        <v>140</v>
      </c>
      <c r="E604" s="210" t="s">
        <v>21</v>
      </c>
      <c r="F604" s="211" t="s">
        <v>469</v>
      </c>
      <c r="G604" s="209"/>
      <c r="H604" s="212" t="s">
        <v>21</v>
      </c>
      <c r="I604" s="213"/>
      <c r="J604" s="209"/>
      <c r="K604" s="209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140</v>
      </c>
      <c r="AU604" s="218" t="s">
        <v>80</v>
      </c>
      <c r="AV604" s="11" t="s">
        <v>78</v>
      </c>
      <c r="AW604" s="11" t="s">
        <v>34</v>
      </c>
      <c r="AX604" s="11" t="s">
        <v>70</v>
      </c>
      <c r="AY604" s="218" t="s">
        <v>128</v>
      </c>
    </row>
    <row r="605" spans="2:51" s="12" customFormat="1">
      <c r="B605" s="219"/>
      <c r="C605" s="220"/>
      <c r="D605" s="205" t="s">
        <v>140</v>
      </c>
      <c r="E605" s="221" t="s">
        <v>21</v>
      </c>
      <c r="F605" s="222" t="s">
        <v>445</v>
      </c>
      <c r="G605" s="220"/>
      <c r="H605" s="223">
        <v>0.72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140</v>
      </c>
      <c r="AU605" s="229" t="s">
        <v>80</v>
      </c>
      <c r="AV605" s="12" t="s">
        <v>80</v>
      </c>
      <c r="AW605" s="12" t="s">
        <v>34</v>
      </c>
      <c r="AX605" s="12" t="s">
        <v>70</v>
      </c>
      <c r="AY605" s="229" t="s">
        <v>128</v>
      </c>
    </row>
    <row r="606" spans="2:51" s="12" customFormat="1">
      <c r="B606" s="219"/>
      <c r="C606" s="220"/>
      <c r="D606" s="205" t="s">
        <v>140</v>
      </c>
      <c r="E606" s="221" t="s">
        <v>21</v>
      </c>
      <c r="F606" s="222" t="s">
        <v>21</v>
      </c>
      <c r="G606" s="220"/>
      <c r="H606" s="223">
        <v>0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140</v>
      </c>
      <c r="AU606" s="229" t="s">
        <v>80</v>
      </c>
      <c r="AV606" s="12" t="s">
        <v>80</v>
      </c>
      <c r="AW606" s="12" t="s">
        <v>34</v>
      </c>
      <c r="AX606" s="12" t="s">
        <v>70</v>
      </c>
      <c r="AY606" s="229" t="s">
        <v>128</v>
      </c>
    </row>
    <row r="607" spans="2:51" s="11" customFormat="1">
      <c r="B607" s="208"/>
      <c r="C607" s="209"/>
      <c r="D607" s="205" t="s">
        <v>140</v>
      </c>
      <c r="E607" s="210" t="s">
        <v>21</v>
      </c>
      <c r="F607" s="211" t="s">
        <v>476</v>
      </c>
      <c r="G607" s="209"/>
      <c r="H607" s="212" t="s">
        <v>21</v>
      </c>
      <c r="I607" s="213"/>
      <c r="J607" s="209"/>
      <c r="K607" s="209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140</v>
      </c>
      <c r="AU607" s="218" t="s">
        <v>80</v>
      </c>
      <c r="AV607" s="11" t="s">
        <v>78</v>
      </c>
      <c r="AW607" s="11" t="s">
        <v>34</v>
      </c>
      <c r="AX607" s="11" t="s">
        <v>70</v>
      </c>
      <c r="AY607" s="218" t="s">
        <v>128</v>
      </c>
    </row>
    <row r="608" spans="2:51" s="11" customFormat="1">
      <c r="B608" s="208"/>
      <c r="C608" s="209"/>
      <c r="D608" s="205" t="s">
        <v>140</v>
      </c>
      <c r="E608" s="210" t="s">
        <v>21</v>
      </c>
      <c r="F608" s="211" t="s">
        <v>469</v>
      </c>
      <c r="G608" s="209"/>
      <c r="H608" s="212" t="s">
        <v>21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140</v>
      </c>
      <c r="AU608" s="218" t="s">
        <v>80</v>
      </c>
      <c r="AV608" s="11" t="s">
        <v>78</v>
      </c>
      <c r="AW608" s="11" t="s">
        <v>34</v>
      </c>
      <c r="AX608" s="11" t="s">
        <v>70</v>
      </c>
      <c r="AY608" s="218" t="s">
        <v>128</v>
      </c>
    </row>
    <row r="609" spans="2:51" s="12" customFormat="1">
      <c r="B609" s="219"/>
      <c r="C609" s="220"/>
      <c r="D609" s="205" t="s">
        <v>140</v>
      </c>
      <c r="E609" s="221" t="s">
        <v>21</v>
      </c>
      <c r="F609" s="222" t="s">
        <v>439</v>
      </c>
      <c r="G609" s="220"/>
      <c r="H609" s="223">
        <v>1.38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140</v>
      </c>
      <c r="AU609" s="229" t="s">
        <v>80</v>
      </c>
      <c r="AV609" s="12" t="s">
        <v>80</v>
      </c>
      <c r="AW609" s="12" t="s">
        <v>34</v>
      </c>
      <c r="AX609" s="12" t="s">
        <v>70</v>
      </c>
      <c r="AY609" s="229" t="s">
        <v>128</v>
      </c>
    </row>
    <row r="610" spans="2:51" s="12" customFormat="1">
      <c r="B610" s="219"/>
      <c r="C610" s="220"/>
      <c r="D610" s="205" t="s">
        <v>140</v>
      </c>
      <c r="E610" s="221" t="s">
        <v>21</v>
      </c>
      <c r="F610" s="222" t="s">
        <v>577</v>
      </c>
      <c r="G610" s="220"/>
      <c r="H610" s="223">
        <v>0.45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140</v>
      </c>
      <c r="AU610" s="229" t="s">
        <v>80</v>
      </c>
      <c r="AV610" s="12" t="s">
        <v>80</v>
      </c>
      <c r="AW610" s="12" t="s">
        <v>34</v>
      </c>
      <c r="AX610" s="12" t="s">
        <v>70</v>
      </c>
      <c r="AY610" s="229" t="s">
        <v>128</v>
      </c>
    </row>
    <row r="611" spans="2:51" s="12" customFormat="1">
      <c r="B611" s="219"/>
      <c r="C611" s="220"/>
      <c r="D611" s="205" t="s">
        <v>140</v>
      </c>
      <c r="E611" s="221" t="s">
        <v>21</v>
      </c>
      <c r="F611" s="222" t="s">
        <v>578</v>
      </c>
      <c r="G611" s="220"/>
      <c r="H611" s="223">
        <v>1.32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140</v>
      </c>
      <c r="AU611" s="229" t="s">
        <v>80</v>
      </c>
      <c r="AV611" s="12" t="s">
        <v>80</v>
      </c>
      <c r="AW611" s="12" t="s">
        <v>34</v>
      </c>
      <c r="AX611" s="12" t="s">
        <v>70</v>
      </c>
      <c r="AY611" s="229" t="s">
        <v>128</v>
      </c>
    </row>
    <row r="612" spans="2:51" s="12" customFormat="1">
      <c r="B612" s="219"/>
      <c r="C612" s="220"/>
      <c r="D612" s="205" t="s">
        <v>140</v>
      </c>
      <c r="E612" s="221" t="s">
        <v>21</v>
      </c>
      <c r="F612" s="222" t="s">
        <v>579</v>
      </c>
      <c r="G612" s="220"/>
      <c r="H612" s="223">
        <v>0.66</v>
      </c>
      <c r="I612" s="224"/>
      <c r="J612" s="220"/>
      <c r="K612" s="220"/>
      <c r="L612" s="225"/>
      <c r="M612" s="226"/>
      <c r="N612" s="227"/>
      <c r="O612" s="227"/>
      <c r="P612" s="227"/>
      <c r="Q612" s="227"/>
      <c r="R612" s="227"/>
      <c r="S612" s="227"/>
      <c r="T612" s="228"/>
      <c r="AT612" s="229" t="s">
        <v>140</v>
      </c>
      <c r="AU612" s="229" t="s">
        <v>80</v>
      </c>
      <c r="AV612" s="12" t="s">
        <v>80</v>
      </c>
      <c r="AW612" s="12" t="s">
        <v>34</v>
      </c>
      <c r="AX612" s="12" t="s">
        <v>70</v>
      </c>
      <c r="AY612" s="229" t="s">
        <v>128</v>
      </c>
    </row>
    <row r="613" spans="2:51" s="11" customFormat="1">
      <c r="B613" s="208"/>
      <c r="C613" s="209"/>
      <c r="D613" s="205" t="s">
        <v>140</v>
      </c>
      <c r="E613" s="210" t="s">
        <v>21</v>
      </c>
      <c r="F613" s="211" t="s">
        <v>467</v>
      </c>
      <c r="G613" s="209"/>
      <c r="H613" s="212" t="s">
        <v>21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140</v>
      </c>
      <c r="AU613" s="218" t="s">
        <v>80</v>
      </c>
      <c r="AV613" s="11" t="s">
        <v>78</v>
      </c>
      <c r="AW613" s="11" t="s">
        <v>34</v>
      </c>
      <c r="AX613" s="11" t="s">
        <v>70</v>
      </c>
      <c r="AY613" s="218" t="s">
        <v>128</v>
      </c>
    </row>
    <row r="614" spans="2:51" s="12" customFormat="1">
      <c r="B614" s="219"/>
      <c r="C614" s="220"/>
      <c r="D614" s="205" t="s">
        <v>140</v>
      </c>
      <c r="E614" s="221" t="s">
        <v>21</v>
      </c>
      <c r="F614" s="222" t="s">
        <v>580</v>
      </c>
      <c r="G614" s="220"/>
      <c r="H614" s="223">
        <v>0.99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140</v>
      </c>
      <c r="AU614" s="229" t="s">
        <v>80</v>
      </c>
      <c r="AV614" s="12" t="s">
        <v>80</v>
      </c>
      <c r="AW614" s="12" t="s">
        <v>34</v>
      </c>
      <c r="AX614" s="12" t="s">
        <v>70</v>
      </c>
      <c r="AY614" s="229" t="s">
        <v>128</v>
      </c>
    </row>
    <row r="615" spans="2:51" s="12" customFormat="1">
      <c r="B615" s="219"/>
      <c r="C615" s="220"/>
      <c r="D615" s="205" t="s">
        <v>140</v>
      </c>
      <c r="E615" s="221" t="s">
        <v>21</v>
      </c>
      <c r="F615" s="222" t="s">
        <v>581</v>
      </c>
      <c r="G615" s="220"/>
      <c r="H615" s="223">
        <v>2.76</v>
      </c>
      <c r="I615" s="224"/>
      <c r="J615" s="220"/>
      <c r="K615" s="220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140</v>
      </c>
      <c r="AU615" s="229" t="s">
        <v>80</v>
      </c>
      <c r="AV615" s="12" t="s">
        <v>80</v>
      </c>
      <c r="AW615" s="12" t="s">
        <v>34</v>
      </c>
      <c r="AX615" s="12" t="s">
        <v>70</v>
      </c>
      <c r="AY615" s="229" t="s">
        <v>128</v>
      </c>
    </row>
    <row r="616" spans="2:51" s="12" customFormat="1">
      <c r="B616" s="219"/>
      <c r="C616" s="220"/>
      <c r="D616" s="205" t="s">
        <v>140</v>
      </c>
      <c r="E616" s="221" t="s">
        <v>21</v>
      </c>
      <c r="F616" s="222" t="s">
        <v>21</v>
      </c>
      <c r="G616" s="220"/>
      <c r="H616" s="223">
        <v>0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140</v>
      </c>
      <c r="AU616" s="229" t="s">
        <v>80</v>
      </c>
      <c r="AV616" s="12" t="s">
        <v>80</v>
      </c>
      <c r="AW616" s="12" t="s">
        <v>34</v>
      </c>
      <c r="AX616" s="12" t="s">
        <v>70</v>
      </c>
      <c r="AY616" s="229" t="s">
        <v>128</v>
      </c>
    </row>
    <row r="617" spans="2:51" s="11" customFormat="1">
      <c r="B617" s="208"/>
      <c r="C617" s="209"/>
      <c r="D617" s="205" t="s">
        <v>140</v>
      </c>
      <c r="E617" s="210" t="s">
        <v>21</v>
      </c>
      <c r="F617" s="211" t="s">
        <v>479</v>
      </c>
      <c r="G617" s="209"/>
      <c r="H617" s="212" t="s">
        <v>21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140</v>
      </c>
      <c r="AU617" s="218" t="s">
        <v>80</v>
      </c>
      <c r="AV617" s="11" t="s">
        <v>78</v>
      </c>
      <c r="AW617" s="11" t="s">
        <v>34</v>
      </c>
      <c r="AX617" s="11" t="s">
        <v>70</v>
      </c>
      <c r="AY617" s="218" t="s">
        <v>128</v>
      </c>
    </row>
    <row r="618" spans="2:51" s="12" customFormat="1">
      <c r="B618" s="219"/>
      <c r="C618" s="220"/>
      <c r="D618" s="205" t="s">
        <v>140</v>
      </c>
      <c r="E618" s="221" t="s">
        <v>21</v>
      </c>
      <c r="F618" s="222" t="s">
        <v>582</v>
      </c>
      <c r="G618" s="220"/>
      <c r="H618" s="223">
        <v>0.22500000000000001</v>
      </c>
      <c r="I618" s="224"/>
      <c r="J618" s="220"/>
      <c r="K618" s="220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140</v>
      </c>
      <c r="AU618" s="229" t="s">
        <v>80</v>
      </c>
      <c r="AV618" s="12" t="s">
        <v>80</v>
      </c>
      <c r="AW618" s="12" t="s">
        <v>34</v>
      </c>
      <c r="AX618" s="12" t="s">
        <v>70</v>
      </c>
      <c r="AY618" s="229" t="s">
        <v>128</v>
      </c>
    </row>
    <row r="619" spans="2:51" s="13" customFormat="1">
      <c r="B619" s="230"/>
      <c r="C619" s="231"/>
      <c r="D619" s="205" t="s">
        <v>140</v>
      </c>
      <c r="E619" s="232" t="s">
        <v>21</v>
      </c>
      <c r="F619" s="233" t="s">
        <v>159</v>
      </c>
      <c r="G619" s="231"/>
      <c r="H619" s="234">
        <v>11.265000000000001</v>
      </c>
      <c r="I619" s="235"/>
      <c r="J619" s="231"/>
      <c r="K619" s="231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140</v>
      </c>
      <c r="AU619" s="240" t="s">
        <v>80</v>
      </c>
      <c r="AV619" s="13" t="s">
        <v>160</v>
      </c>
      <c r="AW619" s="13" t="s">
        <v>34</v>
      </c>
      <c r="AX619" s="13" t="s">
        <v>70</v>
      </c>
      <c r="AY619" s="240" t="s">
        <v>128</v>
      </c>
    </row>
    <row r="620" spans="2:51" s="12" customFormat="1">
      <c r="B620" s="219"/>
      <c r="C620" s="220"/>
      <c r="D620" s="205" t="s">
        <v>140</v>
      </c>
      <c r="E620" s="221" t="s">
        <v>21</v>
      </c>
      <c r="F620" s="222" t="s">
        <v>21</v>
      </c>
      <c r="G620" s="220"/>
      <c r="H620" s="223">
        <v>0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140</v>
      </c>
      <c r="AU620" s="229" t="s">
        <v>80</v>
      </c>
      <c r="AV620" s="12" t="s">
        <v>80</v>
      </c>
      <c r="AW620" s="12" t="s">
        <v>34</v>
      </c>
      <c r="AX620" s="12" t="s">
        <v>70</v>
      </c>
      <c r="AY620" s="229" t="s">
        <v>128</v>
      </c>
    </row>
    <row r="621" spans="2:51" s="11" customFormat="1">
      <c r="B621" s="208"/>
      <c r="C621" s="209"/>
      <c r="D621" s="205" t="s">
        <v>140</v>
      </c>
      <c r="E621" s="210" t="s">
        <v>21</v>
      </c>
      <c r="F621" s="211" t="s">
        <v>272</v>
      </c>
      <c r="G621" s="209"/>
      <c r="H621" s="212" t="s">
        <v>21</v>
      </c>
      <c r="I621" s="213"/>
      <c r="J621" s="209"/>
      <c r="K621" s="209"/>
      <c r="L621" s="214"/>
      <c r="M621" s="215"/>
      <c r="N621" s="216"/>
      <c r="O621" s="216"/>
      <c r="P621" s="216"/>
      <c r="Q621" s="216"/>
      <c r="R621" s="216"/>
      <c r="S621" s="216"/>
      <c r="T621" s="217"/>
      <c r="AT621" s="218" t="s">
        <v>140</v>
      </c>
      <c r="AU621" s="218" t="s">
        <v>80</v>
      </c>
      <c r="AV621" s="11" t="s">
        <v>78</v>
      </c>
      <c r="AW621" s="11" t="s">
        <v>34</v>
      </c>
      <c r="AX621" s="11" t="s">
        <v>70</v>
      </c>
      <c r="AY621" s="218" t="s">
        <v>128</v>
      </c>
    </row>
    <row r="622" spans="2:51" s="11" customFormat="1">
      <c r="B622" s="208"/>
      <c r="C622" s="209"/>
      <c r="D622" s="205" t="s">
        <v>140</v>
      </c>
      <c r="E622" s="210" t="s">
        <v>21</v>
      </c>
      <c r="F622" s="211" t="s">
        <v>574</v>
      </c>
      <c r="G622" s="209"/>
      <c r="H622" s="212" t="s">
        <v>21</v>
      </c>
      <c r="I622" s="213"/>
      <c r="J622" s="209"/>
      <c r="K622" s="209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140</v>
      </c>
      <c r="AU622" s="218" t="s">
        <v>80</v>
      </c>
      <c r="AV622" s="11" t="s">
        <v>78</v>
      </c>
      <c r="AW622" s="11" t="s">
        <v>34</v>
      </c>
      <c r="AX622" s="11" t="s">
        <v>70</v>
      </c>
      <c r="AY622" s="218" t="s">
        <v>128</v>
      </c>
    </row>
    <row r="623" spans="2:51" s="11" customFormat="1">
      <c r="B623" s="208"/>
      <c r="C623" s="209"/>
      <c r="D623" s="205" t="s">
        <v>140</v>
      </c>
      <c r="E623" s="210" t="s">
        <v>21</v>
      </c>
      <c r="F623" s="211" t="s">
        <v>561</v>
      </c>
      <c r="G623" s="209"/>
      <c r="H623" s="212" t="s">
        <v>21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140</v>
      </c>
      <c r="AU623" s="218" t="s">
        <v>80</v>
      </c>
      <c r="AV623" s="11" t="s">
        <v>78</v>
      </c>
      <c r="AW623" s="11" t="s">
        <v>34</v>
      </c>
      <c r="AX623" s="11" t="s">
        <v>70</v>
      </c>
      <c r="AY623" s="218" t="s">
        <v>128</v>
      </c>
    </row>
    <row r="624" spans="2:51" s="12" customFormat="1">
      <c r="B624" s="219"/>
      <c r="C624" s="220"/>
      <c r="D624" s="205" t="s">
        <v>140</v>
      </c>
      <c r="E624" s="221" t="s">
        <v>21</v>
      </c>
      <c r="F624" s="222" t="s">
        <v>583</v>
      </c>
      <c r="G624" s="220"/>
      <c r="H624" s="223">
        <v>39.36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140</v>
      </c>
      <c r="AU624" s="229" t="s">
        <v>80</v>
      </c>
      <c r="AV624" s="12" t="s">
        <v>80</v>
      </c>
      <c r="AW624" s="12" t="s">
        <v>34</v>
      </c>
      <c r="AX624" s="12" t="s">
        <v>70</v>
      </c>
      <c r="AY624" s="229" t="s">
        <v>128</v>
      </c>
    </row>
    <row r="625" spans="2:65" s="13" customFormat="1">
      <c r="B625" s="230"/>
      <c r="C625" s="231"/>
      <c r="D625" s="205" t="s">
        <v>140</v>
      </c>
      <c r="E625" s="232" t="s">
        <v>21</v>
      </c>
      <c r="F625" s="233" t="s">
        <v>159</v>
      </c>
      <c r="G625" s="231"/>
      <c r="H625" s="234">
        <v>39.36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AT625" s="240" t="s">
        <v>140</v>
      </c>
      <c r="AU625" s="240" t="s">
        <v>80</v>
      </c>
      <c r="AV625" s="13" t="s">
        <v>160</v>
      </c>
      <c r="AW625" s="13" t="s">
        <v>34</v>
      </c>
      <c r="AX625" s="13" t="s">
        <v>70</v>
      </c>
      <c r="AY625" s="240" t="s">
        <v>128</v>
      </c>
    </row>
    <row r="626" spans="2:65" s="14" customFormat="1">
      <c r="B626" s="241"/>
      <c r="C626" s="242"/>
      <c r="D626" s="243" t="s">
        <v>140</v>
      </c>
      <c r="E626" s="244" t="s">
        <v>21</v>
      </c>
      <c r="F626" s="245" t="s">
        <v>168</v>
      </c>
      <c r="G626" s="242"/>
      <c r="H626" s="246">
        <v>50.625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AT626" s="252" t="s">
        <v>140</v>
      </c>
      <c r="AU626" s="252" t="s">
        <v>80</v>
      </c>
      <c r="AV626" s="14" t="s">
        <v>136</v>
      </c>
      <c r="AW626" s="14" t="s">
        <v>34</v>
      </c>
      <c r="AX626" s="14" t="s">
        <v>78</v>
      </c>
      <c r="AY626" s="252" t="s">
        <v>128</v>
      </c>
    </row>
    <row r="627" spans="2:65" s="1" customFormat="1" ht="22.5" customHeight="1">
      <c r="B627" s="41"/>
      <c r="C627" s="193" t="s">
        <v>313</v>
      </c>
      <c r="D627" s="193" t="s">
        <v>131</v>
      </c>
      <c r="E627" s="194" t="s">
        <v>588</v>
      </c>
      <c r="F627" s="195" t="s">
        <v>589</v>
      </c>
      <c r="G627" s="196" t="s">
        <v>134</v>
      </c>
      <c r="H627" s="197">
        <v>508.04199999999997</v>
      </c>
      <c r="I627" s="198"/>
      <c r="J627" s="199">
        <f>ROUND(I627*H627,2)</f>
        <v>0</v>
      </c>
      <c r="K627" s="195" t="s">
        <v>21</v>
      </c>
      <c r="L627" s="61"/>
      <c r="M627" s="200" t="s">
        <v>21</v>
      </c>
      <c r="N627" s="201" t="s">
        <v>41</v>
      </c>
      <c r="O627" s="42"/>
      <c r="P627" s="202">
        <f>O627*H627</f>
        <v>0</v>
      </c>
      <c r="Q627" s="202">
        <v>0</v>
      </c>
      <c r="R627" s="202">
        <f>Q627*H627</f>
        <v>0</v>
      </c>
      <c r="S627" s="202">
        <v>0</v>
      </c>
      <c r="T627" s="203">
        <f>S627*H627</f>
        <v>0</v>
      </c>
      <c r="AR627" s="24" t="s">
        <v>227</v>
      </c>
      <c r="AT627" s="24" t="s">
        <v>131</v>
      </c>
      <c r="AU627" s="24" t="s">
        <v>80</v>
      </c>
      <c r="AY627" s="24" t="s">
        <v>128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24" t="s">
        <v>78</v>
      </c>
      <c r="BK627" s="204">
        <f>ROUND(I627*H627,2)</f>
        <v>0</v>
      </c>
      <c r="BL627" s="24" t="s">
        <v>227</v>
      </c>
      <c r="BM627" s="24" t="s">
        <v>590</v>
      </c>
    </row>
    <row r="628" spans="2:65" s="1" customFormat="1">
      <c r="B628" s="41"/>
      <c r="C628" s="63"/>
      <c r="D628" s="205" t="s">
        <v>138</v>
      </c>
      <c r="E628" s="63"/>
      <c r="F628" s="206" t="s">
        <v>298</v>
      </c>
      <c r="G628" s="63"/>
      <c r="H628" s="63"/>
      <c r="I628" s="163"/>
      <c r="J628" s="63"/>
      <c r="K628" s="63"/>
      <c r="L628" s="61"/>
      <c r="M628" s="207"/>
      <c r="N628" s="42"/>
      <c r="O628" s="42"/>
      <c r="P628" s="42"/>
      <c r="Q628" s="42"/>
      <c r="R628" s="42"/>
      <c r="S628" s="42"/>
      <c r="T628" s="78"/>
      <c r="AT628" s="24" t="s">
        <v>138</v>
      </c>
      <c r="AU628" s="24" t="s">
        <v>80</v>
      </c>
    </row>
    <row r="629" spans="2:65" s="11" customFormat="1">
      <c r="B629" s="208"/>
      <c r="C629" s="209"/>
      <c r="D629" s="205" t="s">
        <v>140</v>
      </c>
      <c r="E629" s="210" t="s">
        <v>21</v>
      </c>
      <c r="F629" s="211" t="s">
        <v>466</v>
      </c>
      <c r="G629" s="209"/>
      <c r="H629" s="212" t="s">
        <v>21</v>
      </c>
      <c r="I629" s="213"/>
      <c r="J629" s="209"/>
      <c r="K629" s="209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140</v>
      </c>
      <c r="AU629" s="218" t="s">
        <v>80</v>
      </c>
      <c r="AV629" s="11" t="s">
        <v>78</v>
      </c>
      <c r="AW629" s="11" t="s">
        <v>34</v>
      </c>
      <c r="AX629" s="11" t="s">
        <v>70</v>
      </c>
      <c r="AY629" s="218" t="s">
        <v>128</v>
      </c>
    </row>
    <row r="630" spans="2:65" s="11" customFormat="1">
      <c r="B630" s="208"/>
      <c r="C630" s="209"/>
      <c r="D630" s="205" t="s">
        <v>140</v>
      </c>
      <c r="E630" s="210" t="s">
        <v>21</v>
      </c>
      <c r="F630" s="211" t="s">
        <v>467</v>
      </c>
      <c r="G630" s="209"/>
      <c r="H630" s="212" t="s">
        <v>21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140</v>
      </c>
      <c r="AU630" s="218" t="s">
        <v>80</v>
      </c>
      <c r="AV630" s="11" t="s">
        <v>78</v>
      </c>
      <c r="AW630" s="11" t="s">
        <v>34</v>
      </c>
      <c r="AX630" s="11" t="s">
        <v>70</v>
      </c>
      <c r="AY630" s="218" t="s">
        <v>128</v>
      </c>
    </row>
    <row r="631" spans="2:65" s="12" customFormat="1">
      <c r="B631" s="219"/>
      <c r="C631" s="220"/>
      <c r="D631" s="205" t="s">
        <v>140</v>
      </c>
      <c r="E631" s="221" t="s">
        <v>21</v>
      </c>
      <c r="F631" s="222" t="s">
        <v>468</v>
      </c>
      <c r="G631" s="220"/>
      <c r="H631" s="223">
        <v>38.484999999999999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140</v>
      </c>
      <c r="AU631" s="229" t="s">
        <v>80</v>
      </c>
      <c r="AV631" s="12" t="s">
        <v>80</v>
      </c>
      <c r="AW631" s="12" t="s">
        <v>34</v>
      </c>
      <c r="AX631" s="12" t="s">
        <v>70</v>
      </c>
      <c r="AY631" s="229" t="s">
        <v>128</v>
      </c>
    </row>
    <row r="632" spans="2:65" s="11" customFormat="1">
      <c r="B632" s="208"/>
      <c r="C632" s="209"/>
      <c r="D632" s="205" t="s">
        <v>140</v>
      </c>
      <c r="E632" s="210" t="s">
        <v>21</v>
      </c>
      <c r="F632" s="211" t="s">
        <v>469</v>
      </c>
      <c r="G632" s="209"/>
      <c r="H632" s="212" t="s">
        <v>21</v>
      </c>
      <c r="I632" s="213"/>
      <c r="J632" s="209"/>
      <c r="K632" s="209"/>
      <c r="L632" s="214"/>
      <c r="M632" s="215"/>
      <c r="N632" s="216"/>
      <c r="O632" s="216"/>
      <c r="P632" s="216"/>
      <c r="Q632" s="216"/>
      <c r="R632" s="216"/>
      <c r="S632" s="216"/>
      <c r="T632" s="217"/>
      <c r="AT632" s="218" t="s">
        <v>140</v>
      </c>
      <c r="AU632" s="218" t="s">
        <v>80</v>
      </c>
      <c r="AV632" s="11" t="s">
        <v>78</v>
      </c>
      <c r="AW632" s="11" t="s">
        <v>34</v>
      </c>
      <c r="AX632" s="11" t="s">
        <v>70</v>
      </c>
      <c r="AY632" s="218" t="s">
        <v>128</v>
      </c>
    </row>
    <row r="633" spans="2:65" s="12" customFormat="1">
      <c r="B633" s="219"/>
      <c r="C633" s="220"/>
      <c r="D633" s="205" t="s">
        <v>140</v>
      </c>
      <c r="E633" s="221" t="s">
        <v>21</v>
      </c>
      <c r="F633" s="222" t="s">
        <v>470</v>
      </c>
      <c r="G633" s="220"/>
      <c r="H633" s="223">
        <v>98.4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140</v>
      </c>
      <c r="AU633" s="229" t="s">
        <v>80</v>
      </c>
      <c r="AV633" s="12" t="s">
        <v>80</v>
      </c>
      <c r="AW633" s="12" t="s">
        <v>34</v>
      </c>
      <c r="AX633" s="12" t="s">
        <v>70</v>
      </c>
      <c r="AY633" s="229" t="s">
        <v>128</v>
      </c>
    </row>
    <row r="634" spans="2:65" s="11" customFormat="1">
      <c r="B634" s="208"/>
      <c r="C634" s="209"/>
      <c r="D634" s="205" t="s">
        <v>140</v>
      </c>
      <c r="E634" s="210" t="s">
        <v>21</v>
      </c>
      <c r="F634" s="211" t="s">
        <v>471</v>
      </c>
      <c r="G634" s="209"/>
      <c r="H634" s="212" t="s">
        <v>21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140</v>
      </c>
      <c r="AU634" s="218" t="s">
        <v>80</v>
      </c>
      <c r="AV634" s="11" t="s">
        <v>78</v>
      </c>
      <c r="AW634" s="11" t="s">
        <v>34</v>
      </c>
      <c r="AX634" s="11" t="s">
        <v>70</v>
      </c>
      <c r="AY634" s="218" t="s">
        <v>128</v>
      </c>
    </row>
    <row r="635" spans="2:65" s="12" customFormat="1">
      <c r="B635" s="219"/>
      <c r="C635" s="220"/>
      <c r="D635" s="205" t="s">
        <v>140</v>
      </c>
      <c r="E635" s="221" t="s">
        <v>21</v>
      </c>
      <c r="F635" s="222" t="s">
        <v>472</v>
      </c>
      <c r="G635" s="220"/>
      <c r="H635" s="223">
        <v>-7.9039999999999999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140</v>
      </c>
      <c r="AU635" s="229" t="s">
        <v>80</v>
      </c>
      <c r="AV635" s="12" t="s">
        <v>80</v>
      </c>
      <c r="AW635" s="12" t="s">
        <v>34</v>
      </c>
      <c r="AX635" s="12" t="s">
        <v>70</v>
      </c>
      <c r="AY635" s="229" t="s">
        <v>128</v>
      </c>
    </row>
    <row r="636" spans="2:65" s="12" customFormat="1">
      <c r="B636" s="219"/>
      <c r="C636" s="220"/>
      <c r="D636" s="205" t="s">
        <v>140</v>
      </c>
      <c r="E636" s="221" t="s">
        <v>21</v>
      </c>
      <c r="F636" s="222" t="s">
        <v>21</v>
      </c>
      <c r="G636" s="220"/>
      <c r="H636" s="223">
        <v>0</v>
      </c>
      <c r="I636" s="224"/>
      <c r="J636" s="220"/>
      <c r="K636" s="220"/>
      <c r="L636" s="225"/>
      <c r="M636" s="226"/>
      <c r="N636" s="227"/>
      <c r="O636" s="227"/>
      <c r="P636" s="227"/>
      <c r="Q636" s="227"/>
      <c r="R636" s="227"/>
      <c r="S636" s="227"/>
      <c r="T636" s="228"/>
      <c r="AT636" s="229" t="s">
        <v>140</v>
      </c>
      <c r="AU636" s="229" t="s">
        <v>80</v>
      </c>
      <c r="AV636" s="12" t="s">
        <v>80</v>
      </c>
      <c r="AW636" s="12" t="s">
        <v>34</v>
      </c>
      <c r="AX636" s="12" t="s">
        <v>70</v>
      </c>
      <c r="AY636" s="229" t="s">
        <v>128</v>
      </c>
    </row>
    <row r="637" spans="2:65" s="11" customFormat="1">
      <c r="B637" s="208"/>
      <c r="C637" s="209"/>
      <c r="D637" s="205" t="s">
        <v>140</v>
      </c>
      <c r="E637" s="210" t="s">
        <v>21</v>
      </c>
      <c r="F637" s="211" t="s">
        <v>343</v>
      </c>
      <c r="G637" s="209"/>
      <c r="H637" s="212" t="s">
        <v>21</v>
      </c>
      <c r="I637" s="213"/>
      <c r="J637" s="209"/>
      <c r="K637" s="209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140</v>
      </c>
      <c r="AU637" s="218" t="s">
        <v>80</v>
      </c>
      <c r="AV637" s="11" t="s">
        <v>78</v>
      </c>
      <c r="AW637" s="11" t="s">
        <v>34</v>
      </c>
      <c r="AX637" s="11" t="s">
        <v>70</v>
      </c>
      <c r="AY637" s="218" t="s">
        <v>128</v>
      </c>
    </row>
    <row r="638" spans="2:65" s="11" customFormat="1">
      <c r="B638" s="208"/>
      <c r="C638" s="209"/>
      <c r="D638" s="205" t="s">
        <v>140</v>
      </c>
      <c r="E638" s="210" t="s">
        <v>21</v>
      </c>
      <c r="F638" s="211" t="s">
        <v>469</v>
      </c>
      <c r="G638" s="209"/>
      <c r="H638" s="212" t="s">
        <v>21</v>
      </c>
      <c r="I638" s="213"/>
      <c r="J638" s="209"/>
      <c r="K638" s="209"/>
      <c r="L638" s="214"/>
      <c r="M638" s="215"/>
      <c r="N638" s="216"/>
      <c r="O638" s="216"/>
      <c r="P638" s="216"/>
      <c r="Q638" s="216"/>
      <c r="R638" s="216"/>
      <c r="S638" s="216"/>
      <c r="T638" s="217"/>
      <c r="AT638" s="218" t="s">
        <v>140</v>
      </c>
      <c r="AU638" s="218" t="s">
        <v>80</v>
      </c>
      <c r="AV638" s="11" t="s">
        <v>78</v>
      </c>
      <c r="AW638" s="11" t="s">
        <v>34</v>
      </c>
      <c r="AX638" s="11" t="s">
        <v>70</v>
      </c>
      <c r="AY638" s="218" t="s">
        <v>128</v>
      </c>
    </row>
    <row r="639" spans="2:65" s="12" customFormat="1">
      <c r="B639" s="219"/>
      <c r="C639" s="220"/>
      <c r="D639" s="205" t="s">
        <v>140</v>
      </c>
      <c r="E639" s="221" t="s">
        <v>21</v>
      </c>
      <c r="F639" s="222" t="s">
        <v>473</v>
      </c>
      <c r="G639" s="220"/>
      <c r="H639" s="223">
        <v>15.37</v>
      </c>
      <c r="I639" s="224"/>
      <c r="J639" s="220"/>
      <c r="K639" s="220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140</v>
      </c>
      <c r="AU639" s="229" t="s">
        <v>80</v>
      </c>
      <c r="AV639" s="12" t="s">
        <v>80</v>
      </c>
      <c r="AW639" s="12" t="s">
        <v>34</v>
      </c>
      <c r="AX639" s="12" t="s">
        <v>70</v>
      </c>
      <c r="AY639" s="229" t="s">
        <v>128</v>
      </c>
    </row>
    <row r="640" spans="2:65" s="12" customFormat="1">
      <c r="B640" s="219"/>
      <c r="C640" s="220"/>
      <c r="D640" s="205" t="s">
        <v>140</v>
      </c>
      <c r="E640" s="221" t="s">
        <v>21</v>
      </c>
      <c r="F640" s="222" t="s">
        <v>474</v>
      </c>
      <c r="G640" s="220"/>
      <c r="H640" s="223">
        <v>33.366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140</v>
      </c>
      <c r="AU640" s="229" t="s">
        <v>80</v>
      </c>
      <c r="AV640" s="12" t="s">
        <v>80</v>
      </c>
      <c r="AW640" s="12" t="s">
        <v>34</v>
      </c>
      <c r="AX640" s="12" t="s">
        <v>70</v>
      </c>
      <c r="AY640" s="229" t="s">
        <v>128</v>
      </c>
    </row>
    <row r="641" spans="2:51" s="12" customFormat="1">
      <c r="B641" s="219"/>
      <c r="C641" s="220"/>
      <c r="D641" s="205" t="s">
        <v>140</v>
      </c>
      <c r="E641" s="221" t="s">
        <v>21</v>
      </c>
      <c r="F641" s="222" t="s">
        <v>475</v>
      </c>
      <c r="G641" s="220"/>
      <c r="H641" s="223">
        <v>0.45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140</v>
      </c>
      <c r="AU641" s="229" t="s">
        <v>80</v>
      </c>
      <c r="AV641" s="12" t="s">
        <v>80</v>
      </c>
      <c r="AW641" s="12" t="s">
        <v>34</v>
      </c>
      <c r="AX641" s="12" t="s">
        <v>70</v>
      </c>
      <c r="AY641" s="229" t="s">
        <v>128</v>
      </c>
    </row>
    <row r="642" spans="2:51" s="12" customFormat="1">
      <c r="B642" s="219"/>
      <c r="C642" s="220"/>
      <c r="D642" s="205" t="s">
        <v>140</v>
      </c>
      <c r="E642" s="221" t="s">
        <v>21</v>
      </c>
      <c r="F642" s="222" t="s">
        <v>21</v>
      </c>
      <c r="G642" s="220"/>
      <c r="H642" s="223">
        <v>0</v>
      </c>
      <c r="I642" s="224"/>
      <c r="J642" s="220"/>
      <c r="K642" s="220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140</v>
      </c>
      <c r="AU642" s="229" t="s">
        <v>80</v>
      </c>
      <c r="AV642" s="12" t="s">
        <v>80</v>
      </c>
      <c r="AW642" s="12" t="s">
        <v>34</v>
      </c>
      <c r="AX642" s="12" t="s">
        <v>70</v>
      </c>
      <c r="AY642" s="229" t="s">
        <v>128</v>
      </c>
    </row>
    <row r="643" spans="2:51" s="11" customFormat="1">
      <c r="B643" s="208"/>
      <c r="C643" s="209"/>
      <c r="D643" s="205" t="s">
        <v>140</v>
      </c>
      <c r="E643" s="210" t="s">
        <v>21</v>
      </c>
      <c r="F643" s="211" t="s">
        <v>476</v>
      </c>
      <c r="G643" s="209"/>
      <c r="H643" s="212" t="s">
        <v>21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140</v>
      </c>
      <c r="AU643" s="218" t="s">
        <v>80</v>
      </c>
      <c r="AV643" s="11" t="s">
        <v>78</v>
      </c>
      <c r="AW643" s="11" t="s">
        <v>34</v>
      </c>
      <c r="AX643" s="11" t="s">
        <v>70</v>
      </c>
      <c r="AY643" s="218" t="s">
        <v>128</v>
      </c>
    </row>
    <row r="644" spans="2:51" s="11" customFormat="1">
      <c r="B644" s="208"/>
      <c r="C644" s="209"/>
      <c r="D644" s="205" t="s">
        <v>140</v>
      </c>
      <c r="E644" s="210" t="s">
        <v>21</v>
      </c>
      <c r="F644" s="211" t="s">
        <v>469</v>
      </c>
      <c r="G644" s="209"/>
      <c r="H644" s="212" t="s">
        <v>21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140</v>
      </c>
      <c r="AU644" s="218" t="s">
        <v>80</v>
      </c>
      <c r="AV644" s="11" t="s">
        <v>78</v>
      </c>
      <c r="AW644" s="11" t="s">
        <v>34</v>
      </c>
      <c r="AX644" s="11" t="s">
        <v>70</v>
      </c>
      <c r="AY644" s="218" t="s">
        <v>128</v>
      </c>
    </row>
    <row r="645" spans="2:51" s="12" customFormat="1">
      <c r="B645" s="219"/>
      <c r="C645" s="220"/>
      <c r="D645" s="205" t="s">
        <v>140</v>
      </c>
      <c r="E645" s="221" t="s">
        <v>21</v>
      </c>
      <c r="F645" s="222" t="s">
        <v>477</v>
      </c>
      <c r="G645" s="220"/>
      <c r="H645" s="223">
        <v>148.54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140</v>
      </c>
      <c r="AU645" s="229" t="s">
        <v>80</v>
      </c>
      <c r="AV645" s="12" t="s">
        <v>80</v>
      </c>
      <c r="AW645" s="12" t="s">
        <v>34</v>
      </c>
      <c r="AX645" s="12" t="s">
        <v>70</v>
      </c>
      <c r="AY645" s="229" t="s">
        <v>128</v>
      </c>
    </row>
    <row r="646" spans="2:51" s="11" customFormat="1">
      <c r="B646" s="208"/>
      <c r="C646" s="209"/>
      <c r="D646" s="205" t="s">
        <v>140</v>
      </c>
      <c r="E646" s="210" t="s">
        <v>21</v>
      </c>
      <c r="F646" s="211" t="s">
        <v>467</v>
      </c>
      <c r="G646" s="209"/>
      <c r="H646" s="212" t="s">
        <v>21</v>
      </c>
      <c r="I646" s="213"/>
      <c r="J646" s="209"/>
      <c r="K646" s="209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140</v>
      </c>
      <c r="AU646" s="218" t="s">
        <v>80</v>
      </c>
      <c r="AV646" s="11" t="s">
        <v>78</v>
      </c>
      <c r="AW646" s="11" t="s">
        <v>34</v>
      </c>
      <c r="AX646" s="11" t="s">
        <v>70</v>
      </c>
      <c r="AY646" s="218" t="s">
        <v>128</v>
      </c>
    </row>
    <row r="647" spans="2:51" s="12" customFormat="1">
      <c r="B647" s="219"/>
      <c r="C647" s="220"/>
      <c r="D647" s="205" t="s">
        <v>140</v>
      </c>
      <c r="E647" s="221" t="s">
        <v>21</v>
      </c>
      <c r="F647" s="222" t="s">
        <v>478</v>
      </c>
      <c r="G647" s="220"/>
      <c r="H647" s="223">
        <v>125.648</v>
      </c>
      <c r="I647" s="224"/>
      <c r="J647" s="220"/>
      <c r="K647" s="220"/>
      <c r="L647" s="225"/>
      <c r="M647" s="226"/>
      <c r="N647" s="227"/>
      <c r="O647" s="227"/>
      <c r="P647" s="227"/>
      <c r="Q647" s="227"/>
      <c r="R647" s="227"/>
      <c r="S647" s="227"/>
      <c r="T647" s="228"/>
      <c r="AT647" s="229" t="s">
        <v>140</v>
      </c>
      <c r="AU647" s="229" t="s">
        <v>80</v>
      </c>
      <c r="AV647" s="12" t="s">
        <v>80</v>
      </c>
      <c r="AW647" s="12" t="s">
        <v>34</v>
      </c>
      <c r="AX647" s="12" t="s">
        <v>70</v>
      </c>
      <c r="AY647" s="229" t="s">
        <v>128</v>
      </c>
    </row>
    <row r="648" spans="2:51" s="11" customFormat="1">
      <c r="B648" s="208"/>
      <c r="C648" s="209"/>
      <c r="D648" s="205" t="s">
        <v>140</v>
      </c>
      <c r="E648" s="210" t="s">
        <v>21</v>
      </c>
      <c r="F648" s="211" t="s">
        <v>471</v>
      </c>
      <c r="G648" s="209"/>
      <c r="H648" s="212" t="s">
        <v>21</v>
      </c>
      <c r="I648" s="213"/>
      <c r="J648" s="209"/>
      <c r="K648" s="209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140</v>
      </c>
      <c r="AU648" s="218" t="s">
        <v>80</v>
      </c>
      <c r="AV648" s="11" t="s">
        <v>78</v>
      </c>
      <c r="AW648" s="11" t="s">
        <v>34</v>
      </c>
      <c r="AX648" s="11" t="s">
        <v>70</v>
      </c>
      <c r="AY648" s="218" t="s">
        <v>128</v>
      </c>
    </row>
    <row r="649" spans="2:51" s="12" customFormat="1">
      <c r="B649" s="219"/>
      <c r="C649" s="220"/>
      <c r="D649" s="205" t="s">
        <v>140</v>
      </c>
      <c r="E649" s="221" t="s">
        <v>21</v>
      </c>
      <c r="F649" s="222" t="s">
        <v>472</v>
      </c>
      <c r="G649" s="220"/>
      <c r="H649" s="223">
        <v>-7.9039999999999999</v>
      </c>
      <c r="I649" s="224"/>
      <c r="J649" s="220"/>
      <c r="K649" s="220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140</v>
      </c>
      <c r="AU649" s="229" t="s">
        <v>80</v>
      </c>
      <c r="AV649" s="12" t="s">
        <v>80</v>
      </c>
      <c r="AW649" s="12" t="s">
        <v>34</v>
      </c>
      <c r="AX649" s="12" t="s">
        <v>70</v>
      </c>
      <c r="AY649" s="229" t="s">
        <v>128</v>
      </c>
    </row>
    <row r="650" spans="2:51" s="12" customFormat="1">
      <c r="B650" s="219"/>
      <c r="C650" s="220"/>
      <c r="D650" s="205" t="s">
        <v>140</v>
      </c>
      <c r="E650" s="221" t="s">
        <v>21</v>
      </c>
      <c r="F650" s="222" t="s">
        <v>21</v>
      </c>
      <c r="G650" s="220"/>
      <c r="H650" s="223">
        <v>0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AT650" s="229" t="s">
        <v>140</v>
      </c>
      <c r="AU650" s="229" t="s">
        <v>80</v>
      </c>
      <c r="AV650" s="12" t="s">
        <v>80</v>
      </c>
      <c r="AW650" s="12" t="s">
        <v>34</v>
      </c>
      <c r="AX650" s="12" t="s">
        <v>70</v>
      </c>
      <c r="AY650" s="229" t="s">
        <v>128</v>
      </c>
    </row>
    <row r="651" spans="2:51" s="11" customFormat="1">
      <c r="B651" s="208"/>
      <c r="C651" s="209"/>
      <c r="D651" s="205" t="s">
        <v>140</v>
      </c>
      <c r="E651" s="210" t="s">
        <v>21</v>
      </c>
      <c r="F651" s="211" t="s">
        <v>479</v>
      </c>
      <c r="G651" s="209"/>
      <c r="H651" s="212" t="s">
        <v>21</v>
      </c>
      <c r="I651" s="213"/>
      <c r="J651" s="209"/>
      <c r="K651" s="209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140</v>
      </c>
      <c r="AU651" s="218" t="s">
        <v>80</v>
      </c>
      <c r="AV651" s="11" t="s">
        <v>78</v>
      </c>
      <c r="AW651" s="11" t="s">
        <v>34</v>
      </c>
      <c r="AX651" s="11" t="s">
        <v>70</v>
      </c>
      <c r="AY651" s="218" t="s">
        <v>128</v>
      </c>
    </row>
    <row r="652" spans="2:51" s="12" customFormat="1">
      <c r="B652" s="219"/>
      <c r="C652" s="220"/>
      <c r="D652" s="205" t="s">
        <v>140</v>
      </c>
      <c r="E652" s="221" t="s">
        <v>21</v>
      </c>
      <c r="F652" s="222" t="s">
        <v>480</v>
      </c>
      <c r="G652" s="220"/>
      <c r="H652" s="223">
        <v>80.894000000000005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140</v>
      </c>
      <c r="AU652" s="229" t="s">
        <v>80</v>
      </c>
      <c r="AV652" s="12" t="s">
        <v>80</v>
      </c>
      <c r="AW652" s="12" t="s">
        <v>34</v>
      </c>
      <c r="AX652" s="12" t="s">
        <v>70</v>
      </c>
      <c r="AY652" s="229" t="s">
        <v>128</v>
      </c>
    </row>
    <row r="653" spans="2:51" s="12" customFormat="1">
      <c r="B653" s="219"/>
      <c r="C653" s="220"/>
      <c r="D653" s="205" t="s">
        <v>140</v>
      </c>
      <c r="E653" s="221" t="s">
        <v>21</v>
      </c>
      <c r="F653" s="222" t="s">
        <v>21</v>
      </c>
      <c r="G653" s="220"/>
      <c r="H653" s="223">
        <v>0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140</v>
      </c>
      <c r="AU653" s="229" t="s">
        <v>80</v>
      </c>
      <c r="AV653" s="12" t="s">
        <v>80</v>
      </c>
      <c r="AW653" s="12" t="s">
        <v>34</v>
      </c>
      <c r="AX653" s="12" t="s">
        <v>70</v>
      </c>
      <c r="AY653" s="229" t="s">
        <v>128</v>
      </c>
    </row>
    <row r="654" spans="2:51" s="11" customFormat="1">
      <c r="B654" s="208"/>
      <c r="C654" s="209"/>
      <c r="D654" s="205" t="s">
        <v>140</v>
      </c>
      <c r="E654" s="210" t="s">
        <v>21</v>
      </c>
      <c r="F654" s="211" t="s">
        <v>481</v>
      </c>
      <c r="G654" s="209"/>
      <c r="H654" s="212" t="s">
        <v>21</v>
      </c>
      <c r="I654" s="213"/>
      <c r="J654" s="209"/>
      <c r="K654" s="209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140</v>
      </c>
      <c r="AU654" s="218" t="s">
        <v>80</v>
      </c>
      <c r="AV654" s="11" t="s">
        <v>78</v>
      </c>
      <c r="AW654" s="11" t="s">
        <v>34</v>
      </c>
      <c r="AX654" s="11" t="s">
        <v>70</v>
      </c>
      <c r="AY654" s="218" t="s">
        <v>128</v>
      </c>
    </row>
    <row r="655" spans="2:51" s="12" customFormat="1">
      <c r="B655" s="219"/>
      <c r="C655" s="220"/>
      <c r="D655" s="205" t="s">
        <v>140</v>
      </c>
      <c r="E655" s="221" t="s">
        <v>21</v>
      </c>
      <c r="F655" s="222" t="s">
        <v>482</v>
      </c>
      <c r="G655" s="220"/>
      <c r="H655" s="223">
        <v>9.81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140</v>
      </c>
      <c r="AU655" s="229" t="s">
        <v>80</v>
      </c>
      <c r="AV655" s="12" t="s">
        <v>80</v>
      </c>
      <c r="AW655" s="12" t="s">
        <v>34</v>
      </c>
      <c r="AX655" s="12" t="s">
        <v>70</v>
      </c>
      <c r="AY655" s="229" t="s">
        <v>128</v>
      </c>
    </row>
    <row r="656" spans="2:51" s="13" customFormat="1">
      <c r="B656" s="230"/>
      <c r="C656" s="231"/>
      <c r="D656" s="205" t="s">
        <v>140</v>
      </c>
      <c r="E656" s="232" t="s">
        <v>21</v>
      </c>
      <c r="F656" s="233" t="s">
        <v>159</v>
      </c>
      <c r="G656" s="231"/>
      <c r="H656" s="234">
        <v>535.15499999999997</v>
      </c>
      <c r="I656" s="235"/>
      <c r="J656" s="231"/>
      <c r="K656" s="231"/>
      <c r="L656" s="236"/>
      <c r="M656" s="237"/>
      <c r="N656" s="238"/>
      <c r="O656" s="238"/>
      <c r="P656" s="238"/>
      <c r="Q656" s="238"/>
      <c r="R656" s="238"/>
      <c r="S656" s="238"/>
      <c r="T656" s="239"/>
      <c r="AT656" s="240" t="s">
        <v>140</v>
      </c>
      <c r="AU656" s="240" t="s">
        <v>80</v>
      </c>
      <c r="AV656" s="13" t="s">
        <v>160</v>
      </c>
      <c r="AW656" s="13" t="s">
        <v>34</v>
      </c>
      <c r="AX656" s="13" t="s">
        <v>70</v>
      </c>
      <c r="AY656" s="240" t="s">
        <v>128</v>
      </c>
    </row>
    <row r="657" spans="2:51" s="12" customFormat="1">
      <c r="B657" s="219"/>
      <c r="C657" s="220"/>
      <c r="D657" s="205" t="s">
        <v>140</v>
      </c>
      <c r="E657" s="221" t="s">
        <v>21</v>
      </c>
      <c r="F657" s="222" t="s">
        <v>21</v>
      </c>
      <c r="G657" s="220"/>
      <c r="H657" s="223">
        <v>0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140</v>
      </c>
      <c r="AU657" s="229" t="s">
        <v>80</v>
      </c>
      <c r="AV657" s="12" t="s">
        <v>80</v>
      </c>
      <c r="AW657" s="12" t="s">
        <v>34</v>
      </c>
      <c r="AX657" s="12" t="s">
        <v>70</v>
      </c>
      <c r="AY657" s="229" t="s">
        <v>128</v>
      </c>
    </row>
    <row r="658" spans="2:51" s="11" customFormat="1">
      <c r="B658" s="208"/>
      <c r="C658" s="209"/>
      <c r="D658" s="205" t="s">
        <v>140</v>
      </c>
      <c r="E658" s="210" t="s">
        <v>21</v>
      </c>
      <c r="F658" s="211" t="s">
        <v>161</v>
      </c>
      <c r="G658" s="209"/>
      <c r="H658" s="212" t="s">
        <v>21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140</v>
      </c>
      <c r="AU658" s="218" t="s">
        <v>80</v>
      </c>
      <c r="AV658" s="11" t="s">
        <v>78</v>
      </c>
      <c r="AW658" s="11" t="s">
        <v>34</v>
      </c>
      <c r="AX658" s="11" t="s">
        <v>70</v>
      </c>
      <c r="AY658" s="218" t="s">
        <v>128</v>
      </c>
    </row>
    <row r="659" spans="2:51" s="11" customFormat="1">
      <c r="B659" s="208"/>
      <c r="C659" s="209"/>
      <c r="D659" s="205" t="s">
        <v>140</v>
      </c>
      <c r="E659" s="210" t="s">
        <v>21</v>
      </c>
      <c r="F659" s="211" t="s">
        <v>466</v>
      </c>
      <c r="G659" s="209"/>
      <c r="H659" s="212" t="s">
        <v>21</v>
      </c>
      <c r="I659" s="213"/>
      <c r="J659" s="209"/>
      <c r="K659" s="209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140</v>
      </c>
      <c r="AU659" s="218" t="s">
        <v>80</v>
      </c>
      <c r="AV659" s="11" t="s">
        <v>78</v>
      </c>
      <c r="AW659" s="11" t="s">
        <v>34</v>
      </c>
      <c r="AX659" s="11" t="s">
        <v>70</v>
      </c>
      <c r="AY659" s="218" t="s">
        <v>128</v>
      </c>
    </row>
    <row r="660" spans="2:51" s="11" customFormat="1">
      <c r="B660" s="208"/>
      <c r="C660" s="209"/>
      <c r="D660" s="205" t="s">
        <v>140</v>
      </c>
      <c r="E660" s="210" t="s">
        <v>21</v>
      </c>
      <c r="F660" s="211" t="s">
        <v>467</v>
      </c>
      <c r="G660" s="209"/>
      <c r="H660" s="212" t="s">
        <v>21</v>
      </c>
      <c r="I660" s="213"/>
      <c r="J660" s="209"/>
      <c r="K660" s="209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140</v>
      </c>
      <c r="AU660" s="218" t="s">
        <v>80</v>
      </c>
      <c r="AV660" s="11" t="s">
        <v>78</v>
      </c>
      <c r="AW660" s="11" t="s">
        <v>34</v>
      </c>
      <c r="AX660" s="11" t="s">
        <v>70</v>
      </c>
      <c r="AY660" s="218" t="s">
        <v>128</v>
      </c>
    </row>
    <row r="661" spans="2:51" s="12" customFormat="1">
      <c r="B661" s="219"/>
      <c r="C661" s="220"/>
      <c r="D661" s="205" t="s">
        <v>140</v>
      </c>
      <c r="E661" s="221" t="s">
        <v>21</v>
      </c>
      <c r="F661" s="222" t="s">
        <v>483</v>
      </c>
      <c r="G661" s="220"/>
      <c r="H661" s="223">
        <v>-4.8449999999999998</v>
      </c>
      <c r="I661" s="224"/>
      <c r="J661" s="220"/>
      <c r="K661" s="220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140</v>
      </c>
      <c r="AU661" s="229" t="s">
        <v>80</v>
      </c>
      <c r="AV661" s="12" t="s">
        <v>80</v>
      </c>
      <c r="AW661" s="12" t="s">
        <v>34</v>
      </c>
      <c r="AX661" s="12" t="s">
        <v>70</v>
      </c>
      <c r="AY661" s="229" t="s">
        <v>128</v>
      </c>
    </row>
    <row r="662" spans="2:51" s="12" customFormat="1">
      <c r="B662" s="219"/>
      <c r="C662" s="220"/>
      <c r="D662" s="205" t="s">
        <v>140</v>
      </c>
      <c r="E662" s="221" t="s">
        <v>21</v>
      </c>
      <c r="F662" s="222" t="s">
        <v>484</v>
      </c>
      <c r="G662" s="220"/>
      <c r="H662" s="223">
        <v>-7.8380000000000001</v>
      </c>
      <c r="I662" s="224"/>
      <c r="J662" s="220"/>
      <c r="K662" s="220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140</v>
      </c>
      <c r="AU662" s="229" t="s">
        <v>80</v>
      </c>
      <c r="AV662" s="12" t="s">
        <v>80</v>
      </c>
      <c r="AW662" s="12" t="s">
        <v>34</v>
      </c>
      <c r="AX662" s="12" t="s">
        <v>70</v>
      </c>
      <c r="AY662" s="229" t="s">
        <v>128</v>
      </c>
    </row>
    <row r="663" spans="2:51" s="12" customFormat="1">
      <c r="B663" s="219"/>
      <c r="C663" s="220"/>
      <c r="D663" s="205" t="s">
        <v>140</v>
      </c>
      <c r="E663" s="221" t="s">
        <v>21</v>
      </c>
      <c r="F663" s="222" t="s">
        <v>21</v>
      </c>
      <c r="G663" s="220"/>
      <c r="H663" s="223">
        <v>0</v>
      </c>
      <c r="I663" s="224"/>
      <c r="J663" s="220"/>
      <c r="K663" s="220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140</v>
      </c>
      <c r="AU663" s="229" t="s">
        <v>80</v>
      </c>
      <c r="AV663" s="12" t="s">
        <v>80</v>
      </c>
      <c r="AW663" s="12" t="s">
        <v>34</v>
      </c>
      <c r="AX663" s="12" t="s">
        <v>70</v>
      </c>
      <c r="AY663" s="229" t="s">
        <v>128</v>
      </c>
    </row>
    <row r="664" spans="2:51" s="11" customFormat="1">
      <c r="B664" s="208"/>
      <c r="C664" s="209"/>
      <c r="D664" s="205" t="s">
        <v>140</v>
      </c>
      <c r="E664" s="210" t="s">
        <v>21</v>
      </c>
      <c r="F664" s="211" t="s">
        <v>343</v>
      </c>
      <c r="G664" s="209"/>
      <c r="H664" s="212" t="s">
        <v>21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140</v>
      </c>
      <c r="AU664" s="218" t="s">
        <v>80</v>
      </c>
      <c r="AV664" s="11" t="s">
        <v>78</v>
      </c>
      <c r="AW664" s="11" t="s">
        <v>34</v>
      </c>
      <c r="AX664" s="11" t="s">
        <v>70</v>
      </c>
      <c r="AY664" s="218" t="s">
        <v>128</v>
      </c>
    </row>
    <row r="665" spans="2:51" s="11" customFormat="1">
      <c r="B665" s="208"/>
      <c r="C665" s="209"/>
      <c r="D665" s="205" t="s">
        <v>140</v>
      </c>
      <c r="E665" s="210" t="s">
        <v>21</v>
      </c>
      <c r="F665" s="211" t="s">
        <v>469</v>
      </c>
      <c r="G665" s="209"/>
      <c r="H665" s="212" t="s">
        <v>21</v>
      </c>
      <c r="I665" s="213"/>
      <c r="J665" s="209"/>
      <c r="K665" s="209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140</v>
      </c>
      <c r="AU665" s="218" t="s">
        <v>80</v>
      </c>
      <c r="AV665" s="11" t="s">
        <v>78</v>
      </c>
      <c r="AW665" s="11" t="s">
        <v>34</v>
      </c>
      <c r="AX665" s="11" t="s">
        <v>70</v>
      </c>
      <c r="AY665" s="218" t="s">
        <v>128</v>
      </c>
    </row>
    <row r="666" spans="2:51" s="12" customFormat="1">
      <c r="B666" s="219"/>
      <c r="C666" s="220"/>
      <c r="D666" s="205" t="s">
        <v>140</v>
      </c>
      <c r="E666" s="221" t="s">
        <v>21</v>
      </c>
      <c r="F666" s="222" t="s">
        <v>485</v>
      </c>
      <c r="G666" s="220"/>
      <c r="H666" s="223">
        <v>-3.2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140</v>
      </c>
      <c r="AU666" s="229" t="s">
        <v>80</v>
      </c>
      <c r="AV666" s="12" t="s">
        <v>80</v>
      </c>
      <c r="AW666" s="12" t="s">
        <v>34</v>
      </c>
      <c r="AX666" s="12" t="s">
        <v>70</v>
      </c>
      <c r="AY666" s="229" t="s">
        <v>128</v>
      </c>
    </row>
    <row r="667" spans="2:51" s="12" customFormat="1">
      <c r="B667" s="219"/>
      <c r="C667" s="220"/>
      <c r="D667" s="205" t="s">
        <v>140</v>
      </c>
      <c r="E667" s="221" t="s">
        <v>21</v>
      </c>
      <c r="F667" s="222" t="s">
        <v>21</v>
      </c>
      <c r="G667" s="220"/>
      <c r="H667" s="223">
        <v>0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140</v>
      </c>
      <c r="AU667" s="229" t="s">
        <v>80</v>
      </c>
      <c r="AV667" s="12" t="s">
        <v>80</v>
      </c>
      <c r="AW667" s="12" t="s">
        <v>34</v>
      </c>
      <c r="AX667" s="12" t="s">
        <v>70</v>
      </c>
      <c r="AY667" s="229" t="s">
        <v>128</v>
      </c>
    </row>
    <row r="668" spans="2:51" s="11" customFormat="1">
      <c r="B668" s="208"/>
      <c r="C668" s="209"/>
      <c r="D668" s="205" t="s">
        <v>140</v>
      </c>
      <c r="E668" s="210" t="s">
        <v>21</v>
      </c>
      <c r="F668" s="211" t="s">
        <v>476</v>
      </c>
      <c r="G668" s="209"/>
      <c r="H668" s="212" t="s">
        <v>21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140</v>
      </c>
      <c r="AU668" s="218" t="s">
        <v>80</v>
      </c>
      <c r="AV668" s="11" t="s">
        <v>78</v>
      </c>
      <c r="AW668" s="11" t="s">
        <v>34</v>
      </c>
      <c r="AX668" s="11" t="s">
        <v>70</v>
      </c>
      <c r="AY668" s="218" t="s">
        <v>128</v>
      </c>
    </row>
    <row r="669" spans="2:51" s="11" customFormat="1">
      <c r="B669" s="208"/>
      <c r="C669" s="209"/>
      <c r="D669" s="205" t="s">
        <v>140</v>
      </c>
      <c r="E669" s="210" t="s">
        <v>21</v>
      </c>
      <c r="F669" s="211" t="s">
        <v>469</v>
      </c>
      <c r="G669" s="209"/>
      <c r="H669" s="212" t="s">
        <v>21</v>
      </c>
      <c r="I669" s="213"/>
      <c r="J669" s="209"/>
      <c r="K669" s="209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140</v>
      </c>
      <c r="AU669" s="218" t="s">
        <v>80</v>
      </c>
      <c r="AV669" s="11" t="s">
        <v>78</v>
      </c>
      <c r="AW669" s="11" t="s">
        <v>34</v>
      </c>
      <c r="AX669" s="11" t="s">
        <v>70</v>
      </c>
      <c r="AY669" s="218" t="s">
        <v>128</v>
      </c>
    </row>
    <row r="670" spans="2:51" s="12" customFormat="1">
      <c r="B670" s="219"/>
      <c r="C670" s="220"/>
      <c r="D670" s="205" t="s">
        <v>140</v>
      </c>
      <c r="E670" s="221" t="s">
        <v>21</v>
      </c>
      <c r="F670" s="222" t="s">
        <v>486</v>
      </c>
      <c r="G670" s="220"/>
      <c r="H670" s="223">
        <v>-2.169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140</v>
      </c>
      <c r="AU670" s="229" t="s">
        <v>80</v>
      </c>
      <c r="AV670" s="12" t="s">
        <v>80</v>
      </c>
      <c r="AW670" s="12" t="s">
        <v>34</v>
      </c>
      <c r="AX670" s="12" t="s">
        <v>70</v>
      </c>
      <c r="AY670" s="229" t="s">
        <v>128</v>
      </c>
    </row>
    <row r="671" spans="2:51" s="12" customFormat="1">
      <c r="B671" s="219"/>
      <c r="C671" s="220"/>
      <c r="D671" s="205" t="s">
        <v>140</v>
      </c>
      <c r="E671" s="221" t="s">
        <v>21</v>
      </c>
      <c r="F671" s="222" t="s">
        <v>487</v>
      </c>
      <c r="G671" s="220"/>
      <c r="H671" s="223">
        <v>-6.27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140</v>
      </c>
      <c r="AU671" s="229" t="s">
        <v>80</v>
      </c>
      <c r="AV671" s="12" t="s">
        <v>80</v>
      </c>
      <c r="AW671" s="12" t="s">
        <v>34</v>
      </c>
      <c r="AX671" s="12" t="s">
        <v>70</v>
      </c>
      <c r="AY671" s="229" t="s">
        <v>128</v>
      </c>
    </row>
    <row r="672" spans="2:51" s="12" customFormat="1">
      <c r="B672" s="219"/>
      <c r="C672" s="220"/>
      <c r="D672" s="205" t="s">
        <v>140</v>
      </c>
      <c r="E672" s="221" t="s">
        <v>21</v>
      </c>
      <c r="F672" s="222" t="s">
        <v>488</v>
      </c>
      <c r="G672" s="220"/>
      <c r="H672" s="223">
        <v>-1.8149999999999999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140</v>
      </c>
      <c r="AU672" s="229" t="s">
        <v>80</v>
      </c>
      <c r="AV672" s="12" t="s">
        <v>80</v>
      </c>
      <c r="AW672" s="12" t="s">
        <v>34</v>
      </c>
      <c r="AX672" s="12" t="s">
        <v>70</v>
      </c>
      <c r="AY672" s="229" t="s">
        <v>128</v>
      </c>
    </row>
    <row r="673" spans="2:51" s="12" customFormat="1">
      <c r="B673" s="219"/>
      <c r="C673" s="220"/>
      <c r="D673" s="205" t="s">
        <v>140</v>
      </c>
      <c r="E673" s="221" t="s">
        <v>21</v>
      </c>
      <c r="F673" s="222" t="s">
        <v>489</v>
      </c>
      <c r="G673" s="220"/>
      <c r="H673" s="223">
        <v>-3.24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140</v>
      </c>
      <c r="AU673" s="229" t="s">
        <v>80</v>
      </c>
      <c r="AV673" s="12" t="s">
        <v>80</v>
      </c>
      <c r="AW673" s="12" t="s">
        <v>34</v>
      </c>
      <c r="AX673" s="12" t="s">
        <v>70</v>
      </c>
      <c r="AY673" s="229" t="s">
        <v>128</v>
      </c>
    </row>
    <row r="674" spans="2:51" s="12" customFormat="1">
      <c r="B674" s="219"/>
      <c r="C674" s="220"/>
      <c r="D674" s="205" t="s">
        <v>140</v>
      </c>
      <c r="E674" s="221" t="s">
        <v>21</v>
      </c>
      <c r="F674" s="222" t="s">
        <v>490</v>
      </c>
      <c r="G674" s="220"/>
      <c r="H674" s="223">
        <v>-2.4300000000000002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140</v>
      </c>
      <c r="AU674" s="229" t="s">
        <v>80</v>
      </c>
      <c r="AV674" s="12" t="s">
        <v>80</v>
      </c>
      <c r="AW674" s="12" t="s">
        <v>34</v>
      </c>
      <c r="AX674" s="12" t="s">
        <v>70</v>
      </c>
      <c r="AY674" s="229" t="s">
        <v>128</v>
      </c>
    </row>
    <row r="675" spans="2:51" s="11" customFormat="1">
      <c r="B675" s="208"/>
      <c r="C675" s="209"/>
      <c r="D675" s="205" t="s">
        <v>140</v>
      </c>
      <c r="E675" s="210" t="s">
        <v>21</v>
      </c>
      <c r="F675" s="211" t="s">
        <v>467</v>
      </c>
      <c r="G675" s="209"/>
      <c r="H675" s="212" t="s">
        <v>21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140</v>
      </c>
      <c r="AU675" s="218" t="s">
        <v>80</v>
      </c>
      <c r="AV675" s="11" t="s">
        <v>78</v>
      </c>
      <c r="AW675" s="11" t="s">
        <v>34</v>
      </c>
      <c r="AX675" s="11" t="s">
        <v>70</v>
      </c>
      <c r="AY675" s="218" t="s">
        <v>128</v>
      </c>
    </row>
    <row r="676" spans="2:51" s="12" customFormat="1">
      <c r="B676" s="219"/>
      <c r="C676" s="220"/>
      <c r="D676" s="205" t="s">
        <v>140</v>
      </c>
      <c r="E676" s="221" t="s">
        <v>21</v>
      </c>
      <c r="F676" s="222" t="s">
        <v>491</v>
      </c>
      <c r="G676" s="220"/>
      <c r="H676" s="223">
        <v>-7.0919999999999996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140</v>
      </c>
      <c r="AU676" s="229" t="s">
        <v>80</v>
      </c>
      <c r="AV676" s="12" t="s">
        <v>80</v>
      </c>
      <c r="AW676" s="12" t="s">
        <v>34</v>
      </c>
      <c r="AX676" s="12" t="s">
        <v>70</v>
      </c>
      <c r="AY676" s="229" t="s">
        <v>128</v>
      </c>
    </row>
    <row r="677" spans="2:51" s="12" customFormat="1">
      <c r="B677" s="219"/>
      <c r="C677" s="220"/>
      <c r="D677" s="205" t="s">
        <v>140</v>
      </c>
      <c r="E677" s="221" t="s">
        <v>21</v>
      </c>
      <c r="F677" s="222" t="s">
        <v>492</v>
      </c>
      <c r="G677" s="220"/>
      <c r="H677" s="223">
        <v>-3.51</v>
      </c>
      <c r="I677" s="224"/>
      <c r="J677" s="220"/>
      <c r="K677" s="220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140</v>
      </c>
      <c r="AU677" s="229" t="s">
        <v>80</v>
      </c>
      <c r="AV677" s="12" t="s">
        <v>80</v>
      </c>
      <c r="AW677" s="12" t="s">
        <v>34</v>
      </c>
      <c r="AX677" s="12" t="s">
        <v>70</v>
      </c>
      <c r="AY677" s="229" t="s">
        <v>128</v>
      </c>
    </row>
    <row r="678" spans="2:51" s="12" customFormat="1">
      <c r="B678" s="219"/>
      <c r="C678" s="220"/>
      <c r="D678" s="205" t="s">
        <v>140</v>
      </c>
      <c r="E678" s="221" t="s">
        <v>21</v>
      </c>
      <c r="F678" s="222" t="s">
        <v>493</v>
      </c>
      <c r="G678" s="220"/>
      <c r="H678" s="223">
        <v>-13.3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140</v>
      </c>
      <c r="AU678" s="229" t="s">
        <v>80</v>
      </c>
      <c r="AV678" s="12" t="s">
        <v>80</v>
      </c>
      <c r="AW678" s="12" t="s">
        <v>34</v>
      </c>
      <c r="AX678" s="12" t="s">
        <v>70</v>
      </c>
      <c r="AY678" s="229" t="s">
        <v>128</v>
      </c>
    </row>
    <row r="679" spans="2:51" s="12" customFormat="1">
      <c r="B679" s="219"/>
      <c r="C679" s="220"/>
      <c r="D679" s="205" t="s">
        <v>140</v>
      </c>
      <c r="E679" s="221" t="s">
        <v>21</v>
      </c>
      <c r="F679" s="222" t="s">
        <v>21</v>
      </c>
      <c r="G679" s="220"/>
      <c r="H679" s="223">
        <v>0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140</v>
      </c>
      <c r="AU679" s="229" t="s">
        <v>80</v>
      </c>
      <c r="AV679" s="12" t="s">
        <v>80</v>
      </c>
      <c r="AW679" s="12" t="s">
        <v>34</v>
      </c>
      <c r="AX679" s="12" t="s">
        <v>70</v>
      </c>
      <c r="AY679" s="229" t="s">
        <v>128</v>
      </c>
    </row>
    <row r="680" spans="2:51" s="11" customFormat="1">
      <c r="B680" s="208"/>
      <c r="C680" s="209"/>
      <c r="D680" s="205" t="s">
        <v>140</v>
      </c>
      <c r="E680" s="210" t="s">
        <v>21</v>
      </c>
      <c r="F680" s="211" t="s">
        <v>479</v>
      </c>
      <c r="G680" s="209"/>
      <c r="H680" s="212" t="s">
        <v>21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140</v>
      </c>
      <c r="AU680" s="218" t="s">
        <v>80</v>
      </c>
      <c r="AV680" s="11" t="s">
        <v>78</v>
      </c>
      <c r="AW680" s="11" t="s">
        <v>34</v>
      </c>
      <c r="AX680" s="11" t="s">
        <v>70</v>
      </c>
      <c r="AY680" s="218" t="s">
        <v>128</v>
      </c>
    </row>
    <row r="681" spans="2:51" s="12" customFormat="1">
      <c r="B681" s="219"/>
      <c r="C681" s="220"/>
      <c r="D681" s="205" t="s">
        <v>140</v>
      </c>
      <c r="E681" s="221" t="s">
        <v>21</v>
      </c>
      <c r="F681" s="222" t="s">
        <v>494</v>
      </c>
      <c r="G681" s="220"/>
      <c r="H681" s="223">
        <v>-0.30299999999999999</v>
      </c>
      <c r="I681" s="224"/>
      <c r="J681" s="220"/>
      <c r="K681" s="220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140</v>
      </c>
      <c r="AU681" s="229" t="s">
        <v>80</v>
      </c>
      <c r="AV681" s="12" t="s">
        <v>80</v>
      </c>
      <c r="AW681" s="12" t="s">
        <v>34</v>
      </c>
      <c r="AX681" s="12" t="s">
        <v>70</v>
      </c>
      <c r="AY681" s="229" t="s">
        <v>128</v>
      </c>
    </row>
    <row r="682" spans="2:51" s="12" customFormat="1">
      <c r="B682" s="219"/>
      <c r="C682" s="220"/>
      <c r="D682" s="205" t="s">
        <v>140</v>
      </c>
      <c r="E682" s="221" t="s">
        <v>21</v>
      </c>
      <c r="F682" s="222" t="s">
        <v>495</v>
      </c>
      <c r="G682" s="220"/>
      <c r="H682" s="223">
        <v>-3.2160000000000002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140</v>
      </c>
      <c r="AU682" s="229" t="s">
        <v>80</v>
      </c>
      <c r="AV682" s="12" t="s">
        <v>80</v>
      </c>
      <c r="AW682" s="12" t="s">
        <v>34</v>
      </c>
      <c r="AX682" s="12" t="s">
        <v>70</v>
      </c>
      <c r="AY682" s="229" t="s">
        <v>128</v>
      </c>
    </row>
    <row r="683" spans="2:51" s="12" customFormat="1">
      <c r="B683" s="219"/>
      <c r="C683" s="220"/>
      <c r="D683" s="205" t="s">
        <v>140</v>
      </c>
      <c r="E683" s="221" t="s">
        <v>21</v>
      </c>
      <c r="F683" s="222" t="s">
        <v>496</v>
      </c>
      <c r="G683" s="220"/>
      <c r="H683" s="223">
        <v>-2.5129999999999999</v>
      </c>
      <c r="I683" s="224"/>
      <c r="J683" s="220"/>
      <c r="K683" s="220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140</v>
      </c>
      <c r="AU683" s="229" t="s">
        <v>80</v>
      </c>
      <c r="AV683" s="12" t="s">
        <v>80</v>
      </c>
      <c r="AW683" s="12" t="s">
        <v>34</v>
      </c>
      <c r="AX683" s="12" t="s">
        <v>70</v>
      </c>
      <c r="AY683" s="229" t="s">
        <v>128</v>
      </c>
    </row>
    <row r="684" spans="2:51" s="13" customFormat="1">
      <c r="B684" s="230"/>
      <c r="C684" s="231"/>
      <c r="D684" s="205" t="s">
        <v>140</v>
      </c>
      <c r="E684" s="232" t="s">
        <v>21</v>
      </c>
      <c r="F684" s="233" t="s">
        <v>159</v>
      </c>
      <c r="G684" s="231"/>
      <c r="H684" s="234">
        <v>-61.741</v>
      </c>
      <c r="I684" s="235"/>
      <c r="J684" s="231"/>
      <c r="K684" s="231"/>
      <c r="L684" s="236"/>
      <c r="M684" s="237"/>
      <c r="N684" s="238"/>
      <c r="O684" s="238"/>
      <c r="P684" s="238"/>
      <c r="Q684" s="238"/>
      <c r="R684" s="238"/>
      <c r="S684" s="238"/>
      <c r="T684" s="239"/>
      <c r="AT684" s="240" t="s">
        <v>140</v>
      </c>
      <c r="AU684" s="240" t="s">
        <v>80</v>
      </c>
      <c r="AV684" s="13" t="s">
        <v>160</v>
      </c>
      <c r="AW684" s="13" t="s">
        <v>34</v>
      </c>
      <c r="AX684" s="13" t="s">
        <v>70</v>
      </c>
      <c r="AY684" s="240" t="s">
        <v>128</v>
      </c>
    </row>
    <row r="685" spans="2:51" s="12" customFormat="1">
      <c r="B685" s="219"/>
      <c r="C685" s="220"/>
      <c r="D685" s="205" t="s">
        <v>140</v>
      </c>
      <c r="E685" s="221" t="s">
        <v>21</v>
      </c>
      <c r="F685" s="222" t="s">
        <v>21</v>
      </c>
      <c r="G685" s="220"/>
      <c r="H685" s="223">
        <v>0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140</v>
      </c>
      <c r="AU685" s="229" t="s">
        <v>80</v>
      </c>
      <c r="AV685" s="12" t="s">
        <v>80</v>
      </c>
      <c r="AW685" s="12" t="s">
        <v>34</v>
      </c>
      <c r="AX685" s="12" t="s">
        <v>70</v>
      </c>
      <c r="AY685" s="229" t="s">
        <v>128</v>
      </c>
    </row>
    <row r="686" spans="2:51" s="11" customFormat="1">
      <c r="B686" s="208"/>
      <c r="C686" s="209"/>
      <c r="D686" s="205" t="s">
        <v>140</v>
      </c>
      <c r="E686" s="210" t="s">
        <v>21</v>
      </c>
      <c r="F686" s="211" t="s">
        <v>165</v>
      </c>
      <c r="G686" s="209"/>
      <c r="H686" s="212" t="s">
        <v>21</v>
      </c>
      <c r="I686" s="213"/>
      <c r="J686" s="209"/>
      <c r="K686" s="209"/>
      <c r="L686" s="214"/>
      <c r="M686" s="215"/>
      <c r="N686" s="216"/>
      <c r="O686" s="216"/>
      <c r="P686" s="216"/>
      <c r="Q686" s="216"/>
      <c r="R686" s="216"/>
      <c r="S686" s="216"/>
      <c r="T686" s="217"/>
      <c r="AT686" s="218" t="s">
        <v>140</v>
      </c>
      <c r="AU686" s="218" t="s">
        <v>80</v>
      </c>
      <c r="AV686" s="11" t="s">
        <v>78</v>
      </c>
      <c r="AW686" s="11" t="s">
        <v>34</v>
      </c>
      <c r="AX686" s="11" t="s">
        <v>70</v>
      </c>
      <c r="AY686" s="218" t="s">
        <v>128</v>
      </c>
    </row>
    <row r="687" spans="2:51" s="11" customFormat="1">
      <c r="B687" s="208"/>
      <c r="C687" s="209"/>
      <c r="D687" s="205" t="s">
        <v>140</v>
      </c>
      <c r="E687" s="210" t="s">
        <v>21</v>
      </c>
      <c r="F687" s="211" t="s">
        <v>466</v>
      </c>
      <c r="G687" s="209"/>
      <c r="H687" s="212" t="s">
        <v>21</v>
      </c>
      <c r="I687" s="213"/>
      <c r="J687" s="209"/>
      <c r="K687" s="209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140</v>
      </c>
      <c r="AU687" s="218" t="s">
        <v>80</v>
      </c>
      <c r="AV687" s="11" t="s">
        <v>78</v>
      </c>
      <c r="AW687" s="11" t="s">
        <v>34</v>
      </c>
      <c r="AX687" s="11" t="s">
        <v>70</v>
      </c>
      <c r="AY687" s="218" t="s">
        <v>128</v>
      </c>
    </row>
    <row r="688" spans="2:51" s="11" customFormat="1">
      <c r="B688" s="208"/>
      <c r="C688" s="209"/>
      <c r="D688" s="205" t="s">
        <v>140</v>
      </c>
      <c r="E688" s="210" t="s">
        <v>21</v>
      </c>
      <c r="F688" s="211" t="s">
        <v>467</v>
      </c>
      <c r="G688" s="209"/>
      <c r="H688" s="212" t="s">
        <v>21</v>
      </c>
      <c r="I688" s="213"/>
      <c r="J688" s="209"/>
      <c r="K688" s="209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140</v>
      </c>
      <c r="AU688" s="218" t="s">
        <v>80</v>
      </c>
      <c r="AV688" s="11" t="s">
        <v>78</v>
      </c>
      <c r="AW688" s="11" t="s">
        <v>34</v>
      </c>
      <c r="AX688" s="11" t="s">
        <v>70</v>
      </c>
      <c r="AY688" s="218" t="s">
        <v>128</v>
      </c>
    </row>
    <row r="689" spans="2:51" s="12" customFormat="1">
      <c r="B689" s="219"/>
      <c r="C689" s="220"/>
      <c r="D689" s="205" t="s">
        <v>140</v>
      </c>
      <c r="E689" s="221" t="s">
        <v>21</v>
      </c>
      <c r="F689" s="222" t="s">
        <v>497</v>
      </c>
      <c r="G689" s="220"/>
      <c r="H689" s="223">
        <v>2.61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140</v>
      </c>
      <c r="AU689" s="229" t="s">
        <v>80</v>
      </c>
      <c r="AV689" s="12" t="s">
        <v>80</v>
      </c>
      <c r="AW689" s="12" t="s">
        <v>34</v>
      </c>
      <c r="AX689" s="12" t="s">
        <v>70</v>
      </c>
      <c r="AY689" s="229" t="s">
        <v>128</v>
      </c>
    </row>
    <row r="690" spans="2:51" s="12" customFormat="1">
      <c r="B690" s="219"/>
      <c r="C690" s="220"/>
      <c r="D690" s="205" t="s">
        <v>140</v>
      </c>
      <c r="E690" s="221" t="s">
        <v>21</v>
      </c>
      <c r="F690" s="222" t="s">
        <v>498</v>
      </c>
      <c r="G690" s="220"/>
      <c r="H690" s="223">
        <v>4.25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140</v>
      </c>
      <c r="AU690" s="229" t="s">
        <v>80</v>
      </c>
      <c r="AV690" s="12" t="s">
        <v>80</v>
      </c>
      <c r="AW690" s="12" t="s">
        <v>34</v>
      </c>
      <c r="AX690" s="12" t="s">
        <v>70</v>
      </c>
      <c r="AY690" s="229" t="s">
        <v>128</v>
      </c>
    </row>
    <row r="691" spans="2:51" s="12" customFormat="1">
      <c r="B691" s="219"/>
      <c r="C691" s="220"/>
      <c r="D691" s="205" t="s">
        <v>140</v>
      </c>
      <c r="E691" s="221" t="s">
        <v>21</v>
      </c>
      <c r="F691" s="222" t="s">
        <v>21</v>
      </c>
      <c r="G691" s="220"/>
      <c r="H691" s="223">
        <v>0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140</v>
      </c>
      <c r="AU691" s="229" t="s">
        <v>80</v>
      </c>
      <c r="AV691" s="12" t="s">
        <v>80</v>
      </c>
      <c r="AW691" s="12" t="s">
        <v>34</v>
      </c>
      <c r="AX691" s="12" t="s">
        <v>70</v>
      </c>
      <c r="AY691" s="229" t="s">
        <v>128</v>
      </c>
    </row>
    <row r="692" spans="2:51" s="11" customFormat="1">
      <c r="B692" s="208"/>
      <c r="C692" s="209"/>
      <c r="D692" s="205" t="s">
        <v>140</v>
      </c>
      <c r="E692" s="210" t="s">
        <v>21</v>
      </c>
      <c r="F692" s="211" t="s">
        <v>343</v>
      </c>
      <c r="G692" s="209"/>
      <c r="H692" s="212" t="s">
        <v>21</v>
      </c>
      <c r="I692" s="213"/>
      <c r="J692" s="209"/>
      <c r="K692" s="209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140</v>
      </c>
      <c r="AU692" s="218" t="s">
        <v>80</v>
      </c>
      <c r="AV692" s="11" t="s">
        <v>78</v>
      </c>
      <c r="AW692" s="11" t="s">
        <v>34</v>
      </c>
      <c r="AX692" s="11" t="s">
        <v>70</v>
      </c>
      <c r="AY692" s="218" t="s">
        <v>128</v>
      </c>
    </row>
    <row r="693" spans="2:51" s="11" customFormat="1">
      <c r="B693" s="208"/>
      <c r="C693" s="209"/>
      <c r="D693" s="205" t="s">
        <v>140</v>
      </c>
      <c r="E693" s="210" t="s">
        <v>21</v>
      </c>
      <c r="F693" s="211" t="s">
        <v>469</v>
      </c>
      <c r="G693" s="209"/>
      <c r="H693" s="212" t="s">
        <v>21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140</v>
      </c>
      <c r="AU693" s="218" t="s">
        <v>80</v>
      </c>
      <c r="AV693" s="11" t="s">
        <v>78</v>
      </c>
      <c r="AW693" s="11" t="s">
        <v>34</v>
      </c>
      <c r="AX693" s="11" t="s">
        <v>70</v>
      </c>
      <c r="AY693" s="218" t="s">
        <v>128</v>
      </c>
    </row>
    <row r="694" spans="2:51" s="12" customFormat="1">
      <c r="B694" s="219"/>
      <c r="C694" s="220"/>
      <c r="D694" s="205" t="s">
        <v>140</v>
      </c>
      <c r="E694" s="221" t="s">
        <v>21</v>
      </c>
      <c r="F694" s="222" t="s">
        <v>499</v>
      </c>
      <c r="G694" s="220"/>
      <c r="H694" s="223">
        <v>1.68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140</v>
      </c>
      <c r="AU694" s="229" t="s">
        <v>80</v>
      </c>
      <c r="AV694" s="12" t="s">
        <v>80</v>
      </c>
      <c r="AW694" s="12" t="s">
        <v>34</v>
      </c>
      <c r="AX694" s="12" t="s">
        <v>70</v>
      </c>
      <c r="AY694" s="229" t="s">
        <v>128</v>
      </c>
    </row>
    <row r="695" spans="2:51" s="12" customFormat="1">
      <c r="B695" s="219"/>
      <c r="C695" s="220"/>
      <c r="D695" s="205" t="s">
        <v>140</v>
      </c>
      <c r="E695" s="221" t="s">
        <v>21</v>
      </c>
      <c r="F695" s="222" t="s">
        <v>21</v>
      </c>
      <c r="G695" s="220"/>
      <c r="H695" s="223">
        <v>0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140</v>
      </c>
      <c r="AU695" s="229" t="s">
        <v>80</v>
      </c>
      <c r="AV695" s="12" t="s">
        <v>80</v>
      </c>
      <c r="AW695" s="12" t="s">
        <v>34</v>
      </c>
      <c r="AX695" s="12" t="s">
        <v>70</v>
      </c>
      <c r="AY695" s="229" t="s">
        <v>128</v>
      </c>
    </row>
    <row r="696" spans="2:51" s="11" customFormat="1">
      <c r="B696" s="208"/>
      <c r="C696" s="209"/>
      <c r="D696" s="205" t="s">
        <v>140</v>
      </c>
      <c r="E696" s="210" t="s">
        <v>21</v>
      </c>
      <c r="F696" s="211" t="s">
        <v>476</v>
      </c>
      <c r="G696" s="209"/>
      <c r="H696" s="212" t="s">
        <v>21</v>
      </c>
      <c r="I696" s="213"/>
      <c r="J696" s="209"/>
      <c r="K696" s="209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140</v>
      </c>
      <c r="AU696" s="218" t="s">
        <v>80</v>
      </c>
      <c r="AV696" s="11" t="s">
        <v>78</v>
      </c>
      <c r="AW696" s="11" t="s">
        <v>34</v>
      </c>
      <c r="AX696" s="11" t="s">
        <v>70</v>
      </c>
      <c r="AY696" s="218" t="s">
        <v>128</v>
      </c>
    </row>
    <row r="697" spans="2:51" s="11" customFormat="1">
      <c r="B697" s="208"/>
      <c r="C697" s="209"/>
      <c r="D697" s="205" t="s">
        <v>140</v>
      </c>
      <c r="E697" s="210" t="s">
        <v>21</v>
      </c>
      <c r="F697" s="211" t="s">
        <v>469</v>
      </c>
      <c r="G697" s="209"/>
      <c r="H697" s="212" t="s">
        <v>21</v>
      </c>
      <c r="I697" s="213"/>
      <c r="J697" s="209"/>
      <c r="K697" s="209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140</v>
      </c>
      <c r="AU697" s="218" t="s">
        <v>80</v>
      </c>
      <c r="AV697" s="11" t="s">
        <v>78</v>
      </c>
      <c r="AW697" s="11" t="s">
        <v>34</v>
      </c>
      <c r="AX697" s="11" t="s">
        <v>70</v>
      </c>
      <c r="AY697" s="218" t="s">
        <v>128</v>
      </c>
    </row>
    <row r="698" spans="2:51" s="12" customFormat="1">
      <c r="B698" s="219"/>
      <c r="C698" s="220"/>
      <c r="D698" s="205" t="s">
        <v>140</v>
      </c>
      <c r="E698" s="221" t="s">
        <v>21</v>
      </c>
      <c r="F698" s="222" t="s">
        <v>500</v>
      </c>
      <c r="G698" s="220"/>
      <c r="H698" s="223">
        <v>1.1439999999999999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140</v>
      </c>
      <c r="AU698" s="229" t="s">
        <v>80</v>
      </c>
      <c r="AV698" s="12" t="s">
        <v>80</v>
      </c>
      <c r="AW698" s="12" t="s">
        <v>34</v>
      </c>
      <c r="AX698" s="12" t="s">
        <v>70</v>
      </c>
      <c r="AY698" s="229" t="s">
        <v>128</v>
      </c>
    </row>
    <row r="699" spans="2:51" s="12" customFormat="1">
      <c r="B699" s="219"/>
      <c r="C699" s="220"/>
      <c r="D699" s="205" t="s">
        <v>140</v>
      </c>
      <c r="E699" s="221" t="s">
        <v>21</v>
      </c>
      <c r="F699" s="222" t="s">
        <v>501</v>
      </c>
      <c r="G699" s="220"/>
      <c r="H699" s="223">
        <v>3.4</v>
      </c>
      <c r="I699" s="224"/>
      <c r="J699" s="220"/>
      <c r="K699" s="220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140</v>
      </c>
      <c r="AU699" s="229" t="s">
        <v>80</v>
      </c>
      <c r="AV699" s="12" t="s">
        <v>80</v>
      </c>
      <c r="AW699" s="12" t="s">
        <v>34</v>
      </c>
      <c r="AX699" s="12" t="s">
        <v>70</v>
      </c>
      <c r="AY699" s="229" t="s">
        <v>128</v>
      </c>
    </row>
    <row r="700" spans="2:51" s="12" customFormat="1">
      <c r="B700" s="219"/>
      <c r="C700" s="220"/>
      <c r="D700" s="205" t="s">
        <v>140</v>
      </c>
      <c r="E700" s="221" t="s">
        <v>21</v>
      </c>
      <c r="F700" s="222" t="s">
        <v>502</v>
      </c>
      <c r="G700" s="220"/>
      <c r="H700" s="223">
        <v>1.54</v>
      </c>
      <c r="I700" s="224"/>
      <c r="J700" s="220"/>
      <c r="K700" s="220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140</v>
      </c>
      <c r="AU700" s="229" t="s">
        <v>80</v>
      </c>
      <c r="AV700" s="12" t="s">
        <v>80</v>
      </c>
      <c r="AW700" s="12" t="s">
        <v>34</v>
      </c>
      <c r="AX700" s="12" t="s">
        <v>70</v>
      </c>
      <c r="AY700" s="229" t="s">
        <v>128</v>
      </c>
    </row>
    <row r="701" spans="2:51" s="12" customFormat="1">
      <c r="B701" s="219"/>
      <c r="C701" s="220"/>
      <c r="D701" s="205" t="s">
        <v>140</v>
      </c>
      <c r="E701" s="221" t="s">
        <v>21</v>
      </c>
      <c r="F701" s="222" t="s">
        <v>503</v>
      </c>
      <c r="G701" s="220"/>
      <c r="H701" s="223">
        <v>2.16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140</v>
      </c>
      <c r="AU701" s="229" t="s">
        <v>80</v>
      </c>
      <c r="AV701" s="12" t="s">
        <v>80</v>
      </c>
      <c r="AW701" s="12" t="s">
        <v>34</v>
      </c>
      <c r="AX701" s="12" t="s">
        <v>70</v>
      </c>
      <c r="AY701" s="229" t="s">
        <v>128</v>
      </c>
    </row>
    <row r="702" spans="2:51" s="12" customFormat="1">
      <c r="B702" s="219"/>
      <c r="C702" s="220"/>
      <c r="D702" s="205" t="s">
        <v>140</v>
      </c>
      <c r="E702" s="221" t="s">
        <v>21</v>
      </c>
      <c r="F702" s="222" t="s">
        <v>504</v>
      </c>
      <c r="G702" s="220"/>
      <c r="H702" s="223">
        <v>1.44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140</v>
      </c>
      <c r="AU702" s="229" t="s">
        <v>80</v>
      </c>
      <c r="AV702" s="12" t="s">
        <v>80</v>
      </c>
      <c r="AW702" s="12" t="s">
        <v>34</v>
      </c>
      <c r="AX702" s="12" t="s">
        <v>70</v>
      </c>
      <c r="AY702" s="229" t="s">
        <v>128</v>
      </c>
    </row>
    <row r="703" spans="2:51" s="11" customFormat="1">
      <c r="B703" s="208"/>
      <c r="C703" s="209"/>
      <c r="D703" s="205" t="s">
        <v>140</v>
      </c>
      <c r="E703" s="210" t="s">
        <v>21</v>
      </c>
      <c r="F703" s="211" t="s">
        <v>467</v>
      </c>
      <c r="G703" s="209"/>
      <c r="H703" s="212" t="s">
        <v>21</v>
      </c>
      <c r="I703" s="213"/>
      <c r="J703" s="209"/>
      <c r="K703" s="209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140</v>
      </c>
      <c r="AU703" s="218" t="s">
        <v>80</v>
      </c>
      <c r="AV703" s="11" t="s">
        <v>78</v>
      </c>
      <c r="AW703" s="11" t="s">
        <v>34</v>
      </c>
      <c r="AX703" s="11" t="s">
        <v>70</v>
      </c>
      <c r="AY703" s="218" t="s">
        <v>128</v>
      </c>
    </row>
    <row r="704" spans="2:51" s="12" customFormat="1">
      <c r="B704" s="219"/>
      <c r="C704" s="220"/>
      <c r="D704" s="205" t="s">
        <v>140</v>
      </c>
      <c r="E704" s="221" t="s">
        <v>21</v>
      </c>
      <c r="F704" s="222" t="s">
        <v>505</v>
      </c>
      <c r="G704" s="220"/>
      <c r="H704" s="223">
        <v>3.8719999999999999</v>
      </c>
      <c r="I704" s="224"/>
      <c r="J704" s="220"/>
      <c r="K704" s="220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140</v>
      </c>
      <c r="AU704" s="229" t="s">
        <v>80</v>
      </c>
      <c r="AV704" s="12" t="s">
        <v>80</v>
      </c>
      <c r="AW704" s="12" t="s">
        <v>34</v>
      </c>
      <c r="AX704" s="12" t="s">
        <v>70</v>
      </c>
      <c r="AY704" s="229" t="s">
        <v>128</v>
      </c>
    </row>
    <row r="705" spans="2:65" s="12" customFormat="1">
      <c r="B705" s="219"/>
      <c r="C705" s="220"/>
      <c r="D705" s="205" t="s">
        <v>140</v>
      </c>
      <c r="E705" s="221" t="s">
        <v>21</v>
      </c>
      <c r="F705" s="222" t="s">
        <v>506</v>
      </c>
      <c r="G705" s="220"/>
      <c r="H705" s="223">
        <v>2.1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140</v>
      </c>
      <c r="AU705" s="229" t="s">
        <v>80</v>
      </c>
      <c r="AV705" s="12" t="s">
        <v>80</v>
      </c>
      <c r="AW705" s="12" t="s">
        <v>34</v>
      </c>
      <c r="AX705" s="12" t="s">
        <v>70</v>
      </c>
      <c r="AY705" s="229" t="s">
        <v>128</v>
      </c>
    </row>
    <row r="706" spans="2:65" s="12" customFormat="1">
      <c r="B706" s="219"/>
      <c r="C706" s="220"/>
      <c r="D706" s="205" t="s">
        <v>140</v>
      </c>
      <c r="E706" s="221" t="s">
        <v>21</v>
      </c>
      <c r="F706" s="222" t="s">
        <v>507</v>
      </c>
      <c r="G706" s="220"/>
      <c r="H706" s="223">
        <v>7.12</v>
      </c>
      <c r="I706" s="224"/>
      <c r="J706" s="220"/>
      <c r="K706" s="220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140</v>
      </c>
      <c r="AU706" s="229" t="s">
        <v>80</v>
      </c>
      <c r="AV706" s="12" t="s">
        <v>80</v>
      </c>
      <c r="AW706" s="12" t="s">
        <v>34</v>
      </c>
      <c r="AX706" s="12" t="s">
        <v>70</v>
      </c>
      <c r="AY706" s="229" t="s">
        <v>128</v>
      </c>
    </row>
    <row r="707" spans="2:65" s="12" customFormat="1">
      <c r="B707" s="219"/>
      <c r="C707" s="220"/>
      <c r="D707" s="205" t="s">
        <v>140</v>
      </c>
      <c r="E707" s="221" t="s">
        <v>21</v>
      </c>
      <c r="F707" s="222" t="s">
        <v>21</v>
      </c>
      <c r="G707" s="220"/>
      <c r="H707" s="223">
        <v>0</v>
      </c>
      <c r="I707" s="224"/>
      <c r="J707" s="220"/>
      <c r="K707" s="220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140</v>
      </c>
      <c r="AU707" s="229" t="s">
        <v>80</v>
      </c>
      <c r="AV707" s="12" t="s">
        <v>80</v>
      </c>
      <c r="AW707" s="12" t="s">
        <v>34</v>
      </c>
      <c r="AX707" s="12" t="s">
        <v>70</v>
      </c>
      <c r="AY707" s="229" t="s">
        <v>128</v>
      </c>
    </row>
    <row r="708" spans="2:65" s="11" customFormat="1">
      <c r="B708" s="208"/>
      <c r="C708" s="209"/>
      <c r="D708" s="205" t="s">
        <v>140</v>
      </c>
      <c r="E708" s="210" t="s">
        <v>21</v>
      </c>
      <c r="F708" s="211" t="s">
        <v>479</v>
      </c>
      <c r="G708" s="209"/>
      <c r="H708" s="212" t="s">
        <v>21</v>
      </c>
      <c r="I708" s="213"/>
      <c r="J708" s="209"/>
      <c r="K708" s="209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140</v>
      </c>
      <c r="AU708" s="218" t="s">
        <v>80</v>
      </c>
      <c r="AV708" s="11" t="s">
        <v>78</v>
      </c>
      <c r="AW708" s="11" t="s">
        <v>34</v>
      </c>
      <c r="AX708" s="11" t="s">
        <v>70</v>
      </c>
      <c r="AY708" s="218" t="s">
        <v>128</v>
      </c>
    </row>
    <row r="709" spans="2:65" s="12" customFormat="1">
      <c r="B709" s="219"/>
      <c r="C709" s="220"/>
      <c r="D709" s="205" t="s">
        <v>140</v>
      </c>
      <c r="E709" s="221" t="s">
        <v>21</v>
      </c>
      <c r="F709" s="222" t="s">
        <v>508</v>
      </c>
      <c r="G709" s="220"/>
      <c r="H709" s="223">
        <v>0.33</v>
      </c>
      <c r="I709" s="224"/>
      <c r="J709" s="220"/>
      <c r="K709" s="220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140</v>
      </c>
      <c r="AU709" s="229" t="s">
        <v>80</v>
      </c>
      <c r="AV709" s="12" t="s">
        <v>80</v>
      </c>
      <c r="AW709" s="12" t="s">
        <v>34</v>
      </c>
      <c r="AX709" s="12" t="s">
        <v>70</v>
      </c>
      <c r="AY709" s="229" t="s">
        <v>128</v>
      </c>
    </row>
    <row r="710" spans="2:65" s="12" customFormat="1">
      <c r="B710" s="219"/>
      <c r="C710" s="220"/>
      <c r="D710" s="205" t="s">
        <v>140</v>
      </c>
      <c r="E710" s="221" t="s">
        <v>21</v>
      </c>
      <c r="F710" s="222" t="s">
        <v>509</v>
      </c>
      <c r="G710" s="220"/>
      <c r="H710" s="223">
        <v>1.9279999999999999</v>
      </c>
      <c r="I710" s="224"/>
      <c r="J710" s="220"/>
      <c r="K710" s="220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140</v>
      </c>
      <c r="AU710" s="229" t="s">
        <v>80</v>
      </c>
      <c r="AV710" s="12" t="s">
        <v>80</v>
      </c>
      <c r="AW710" s="12" t="s">
        <v>34</v>
      </c>
      <c r="AX710" s="12" t="s">
        <v>70</v>
      </c>
      <c r="AY710" s="229" t="s">
        <v>128</v>
      </c>
    </row>
    <row r="711" spans="2:65" s="12" customFormat="1">
      <c r="B711" s="219"/>
      <c r="C711" s="220"/>
      <c r="D711" s="205" t="s">
        <v>140</v>
      </c>
      <c r="E711" s="221" t="s">
        <v>21</v>
      </c>
      <c r="F711" s="222" t="s">
        <v>510</v>
      </c>
      <c r="G711" s="220"/>
      <c r="H711" s="223">
        <v>1.054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140</v>
      </c>
      <c r="AU711" s="229" t="s">
        <v>80</v>
      </c>
      <c r="AV711" s="12" t="s">
        <v>80</v>
      </c>
      <c r="AW711" s="12" t="s">
        <v>34</v>
      </c>
      <c r="AX711" s="12" t="s">
        <v>70</v>
      </c>
      <c r="AY711" s="229" t="s">
        <v>128</v>
      </c>
    </row>
    <row r="712" spans="2:65" s="13" customFormat="1">
      <c r="B712" s="230"/>
      <c r="C712" s="231"/>
      <c r="D712" s="205" t="s">
        <v>140</v>
      </c>
      <c r="E712" s="232" t="s">
        <v>21</v>
      </c>
      <c r="F712" s="233" t="s">
        <v>159</v>
      </c>
      <c r="G712" s="231"/>
      <c r="H712" s="234">
        <v>34.628</v>
      </c>
      <c r="I712" s="235"/>
      <c r="J712" s="231"/>
      <c r="K712" s="231"/>
      <c r="L712" s="236"/>
      <c r="M712" s="237"/>
      <c r="N712" s="238"/>
      <c r="O712" s="238"/>
      <c r="P712" s="238"/>
      <c r="Q712" s="238"/>
      <c r="R712" s="238"/>
      <c r="S712" s="238"/>
      <c r="T712" s="239"/>
      <c r="AT712" s="240" t="s">
        <v>140</v>
      </c>
      <c r="AU712" s="240" t="s">
        <v>80</v>
      </c>
      <c r="AV712" s="13" t="s">
        <v>160</v>
      </c>
      <c r="AW712" s="13" t="s">
        <v>34</v>
      </c>
      <c r="AX712" s="13" t="s">
        <v>70</v>
      </c>
      <c r="AY712" s="240" t="s">
        <v>128</v>
      </c>
    </row>
    <row r="713" spans="2:65" s="14" customFormat="1">
      <c r="B713" s="241"/>
      <c r="C713" s="242"/>
      <c r="D713" s="243" t="s">
        <v>140</v>
      </c>
      <c r="E713" s="244" t="s">
        <v>21</v>
      </c>
      <c r="F713" s="245" t="s">
        <v>168</v>
      </c>
      <c r="G713" s="242"/>
      <c r="H713" s="246">
        <v>508.04199999999997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AT713" s="252" t="s">
        <v>140</v>
      </c>
      <c r="AU713" s="252" t="s">
        <v>80</v>
      </c>
      <c r="AV713" s="14" t="s">
        <v>136</v>
      </c>
      <c r="AW713" s="14" t="s">
        <v>34</v>
      </c>
      <c r="AX713" s="14" t="s">
        <v>78</v>
      </c>
      <c r="AY713" s="252" t="s">
        <v>128</v>
      </c>
    </row>
    <row r="714" spans="2:65" s="1" customFormat="1" ht="22.5" customHeight="1">
      <c r="B714" s="41"/>
      <c r="C714" s="193" t="s">
        <v>321</v>
      </c>
      <c r="D714" s="193" t="s">
        <v>131</v>
      </c>
      <c r="E714" s="194" t="s">
        <v>591</v>
      </c>
      <c r="F714" s="195" t="s">
        <v>592</v>
      </c>
      <c r="G714" s="196" t="s">
        <v>134</v>
      </c>
      <c r="H714" s="197">
        <v>162.47</v>
      </c>
      <c r="I714" s="198"/>
      <c r="J714" s="199">
        <f>ROUND(I714*H714,2)</f>
        <v>0</v>
      </c>
      <c r="K714" s="195" t="s">
        <v>21</v>
      </c>
      <c r="L714" s="61"/>
      <c r="M714" s="200" t="s">
        <v>21</v>
      </c>
      <c r="N714" s="201" t="s">
        <v>41</v>
      </c>
      <c r="O714" s="42"/>
      <c r="P714" s="202">
        <f>O714*H714</f>
        <v>0</v>
      </c>
      <c r="Q714" s="202">
        <v>0</v>
      </c>
      <c r="R714" s="202">
        <f>Q714*H714</f>
        <v>0</v>
      </c>
      <c r="S714" s="202">
        <v>0</v>
      </c>
      <c r="T714" s="203">
        <f>S714*H714</f>
        <v>0</v>
      </c>
      <c r="AR714" s="24" t="s">
        <v>227</v>
      </c>
      <c r="AT714" s="24" t="s">
        <v>131</v>
      </c>
      <c r="AU714" s="24" t="s">
        <v>80</v>
      </c>
      <c r="AY714" s="24" t="s">
        <v>128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24" t="s">
        <v>78</v>
      </c>
      <c r="BK714" s="204">
        <f>ROUND(I714*H714,2)</f>
        <v>0</v>
      </c>
      <c r="BL714" s="24" t="s">
        <v>227</v>
      </c>
      <c r="BM714" s="24" t="s">
        <v>593</v>
      </c>
    </row>
    <row r="715" spans="2:65" s="1" customFormat="1">
      <c r="B715" s="41"/>
      <c r="C715" s="63"/>
      <c r="D715" s="205" t="s">
        <v>138</v>
      </c>
      <c r="E715" s="63"/>
      <c r="F715" s="206" t="s">
        <v>298</v>
      </c>
      <c r="G715" s="63"/>
      <c r="H715" s="63"/>
      <c r="I715" s="163"/>
      <c r="J715" s="63"/>
      <c r="K715" s="63"/>
      <c r="L715" s="61"/>
      <c r="M715" s="207"/>
      <c r="N715" s="42"/>
      <c r="O715" s="42"/>
      <c r="P715" s="42"/>
      <c r="Q715" s="42"/>
      <c r="R715" s="42"/>
      <c r="S715" s="42"/>
      <c r="T715" s="78"/>
      <c r="AT715" s="24" t="s">
        <v>138</v>
      </c>
      <c r="AU715" s="24" t="s">
        <v>80</v>
      </c>
    </row>
    <row r="716" spans="2:65" s="11" customFormat="1">
      <c r="B716" s="208"/>
      <c r="C716" s="209"/>
      <c r="D716" s="205" t="s">
        <v>140</v>
      </c>
      <c r="E716" s="210" t="s">
        <v>21</v>
      </c>
      <c r="F716" s="211" t="s">
        <v>467</v>
      </c>
      <c r="G716" s="209"/>
      <c r="H716" s="212" t="s">
        <v>21</v>
      </c>
      <c r="I716" s="213"/>
      <c r="J716" s="209"/>
      <c r="K716" s="209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140</v>
      </c>
      <c r="AU716" s="218" t="s">
        <v>80</v>
      </c>
      <c r="AV716" s="11" t="s">
        <v>78</v>
      </c>
      <c r="AW716" s="11" t="s">
        <v>34</v>
      </c>
      <c r="AX716" s="11" t="s">
        <v>70</v>
      </c>
      <c r="AY716" s="218" t="s">
        <v>128</v>
      </c>
    </row>
    <row r="717" spans="2:65" s="11" customFormat="1">
      <c r="B717" s="208"/>
      <c r="C717" s="209"/>
      <c r="D717" s="205" t="s">
        <v>140</v>
      </c>
      <c r="E717" s="210" t="s">
        <v>21</v>
      </c>
      <c r="F717" s="211" t="s">
        <v>466</v>
      </c>
      <c r="G717" s="209"/>
      <c r="H717" s="212" t="s">
        <v>21</v>
      </c>
      <c r="I717" s="213"/>
      <c r="J717" s="209"/>
      <c r="K717" s="209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140</v>
      </c>
      <c r="AU717" s="218" t="s">
        <v>80</v>
      </c>
      <c r="AV717" s="11" t="s">
        <v>78</v>
      </c>
      <c r="AW717" s="11" t="s">
        <v>34</v>
      </c>
      <c r="AX717" s="11" t="s">
        <v>70</v>
      </c>
      <c r="AY717" s="218" t="s">
        <v>128</v>
      </c>
    </row>
    <row r="718" spans="2:65" s="12" customFormat="1">
      <c r="B718" s="219"/>
      <c r="C718" s="220"/>
      <c r="D718" s="205" t="s">
        <v>140</v>
      </c>
      <c r="E718" s="221" t="s">
        <v>21</v>
      </c>
      <c r="F718" s="222" t="s">
        <v>594</v>
      </c>
      <c r="G718" s="220"/>
      <c r="H718" s="223">
        <v>79.655000000000001</v>
      </c>
      <c r="I718" s="224"/>
      <c r="J718" s="220"/>
      <c r="K718" s="220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140</v>
      </c>
      <c r="AU718" s="229" t="s">
        <v>80</v>
      </c>
      <c r="AV718" s="12" t="s">
        <v>80</v>
      </c>
      <c r="AW718" s="12" t="s">
        <v>34</v>
      </c>
      <c r="AX718" s="12" t="s">
        <v>70</v>
      </c>
      <c r="AY718" s="229" t="s">
        <v>128</v>
      </c>
    </row>
    <row r="719" spans="2:65" s="12" customFormat="1">
      <c r="B719" s="219"/>
      <c r="C719" s="220"/>
      <c r="D719" s="205" t="s">
        <v>140</v>
      </c>
      <c r="E719" s="221" t="s">
        <v>21</v>
      </c>
      <c r="F719" s="222" t="s">
        <v>595</v>
      </c>
      <c r="G719" s="220"/>
      <c r="H719" s="223">
        <v>52.2</v>
      </c>
      <c r="I719" s="224"/>
      <c r="J719" s="220"/>
      <c r="K719" s="220"/>
      <c r="L719" s="225"/>
      <c r="M719" s="226"/>
      <c r="N719" s="227"/>
      <c r="O719" s="227"/>
      <c r="P719" s="227"/>
      <c r="Q719" s="227"/>
      <c r="R719" s="227"/>
      <c r="S719" s="227"/>
      <c r="T719" s="228"/>
      <c r="AT719" s="229" t="s">
        <v>140</v>
      </c>
      <c r="AU719" s="229" t="s">
        <v>80</v>
      </c>
      <c r="AV719" s="12" t="s">
        <v>80</v>
      </c>
      <c r="AW719" s="12" t="s">
        <v>34</v>
      </c>
      <c r="AX719" s="12" t="s">
        <v>70</v>
      </c>
      <c r="AY719" s="229" t="s">
        <v>128</v>
      </c>
    </row>
    <row r="720" spans="2:65" s="12" customFormat="1">
      <c r="B720" s="219"/>
      <c r="C720" s="220"/>
      <c r="D720" s="205" t="s">
        <v>140</v>
      </c>
      <c r="E720" s="221" t="s">
        <v>21</v>
      </c>
      <c r="F720" s="222" t="s">
        <v>21</v>
      </c>
      <c r="G720" s="220"/>
      <c r="H720" s="223">
        <v>0</v>
      </c>
      <c r="I720" s="224"/>
      <c r="J720" s="220"/>
      <c r="K720" s="220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140</v>
      </c>
      <c r="AU720" s="229" t="s">
        <v>80</v>
      </c>
      <c r="AV720" s="12" t="s">
        <v>80</v>
      </c>
      <c r="AW720" s="12" t="s">
        <v>34</v>
      </c>
      <c r="AX720" s="12" t="s">
        <v>70</v>
      </c>
      <c r="AY720" s="229" t="s">
        <v>128</v>
      </c>
    </row>
    <row r="721" spans="2:65" s="11" customFormat="1">
      <c r="B721" s="208"/>
      <c r="C721" s="209"/>
      <c r="D721" s="205" t="s">
        <v>140</v>
      </c>
      <c r="E721" s="210" t="s">
        <v>21</v>
      </c>
      <c r="F721" s="211" t="s">
        <v>343</v>
      </c>
      <c r="G721" s="209"/>
      <c r="H721" s="212" t="s">
        <v>21</v>
      </c>
      <c r="I721" s="213"/>
      <c r="J721" s="209"/>
      <c r="K721" s="209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140</v>
      </c>
      <c r="AU721" s="218" t="s">
        <v>80</v>
      </c>
      <c r="AV721" s="11" t="s">
        <v>78</v>
      </c>
      <c r="AW721" s="11" t="s">
        <v>34</v>
      </c>
      <c r="AX721" s="11" t="s">
        <v>70</v>
      </c>
      <c r="AY721" s="218" t="s">
        <v>128</v>
      </c>
    </row>
    <row r="722" spans="2:65" s="12" customFormat="1">
      <c r="B722" s="219"/>
      <c r="C722" s="220"/>
      <c r="D722" s="205" t="s">
        <v>140</v>
      </c>
      <c r="E722" s="221" t="s">
        <v>21</v>
      </c>
      <c r="F722" s="222" t="s">
        <v>596</v>
      </c>
      <c r="G722" s="220"/>
      <c r="H722" s="223">
        <v>28.035</v>
      </c>
      <c r="I722" s="224"/>
      <c r="J722" s="220"/>
      <c r="K722" s="220"/>
      <c r="L722" s="225"/>
      <c r="M722" s="226"/>
      <c r="N722" s="227"/>
      <c r="O722" s="227"/>
      <c r="P722" s="227"/>
      <c r="Q722" s="227"/>
      <c r="R722" s="227"/>
      <c r="S722" s="227"/>
      <c r="T722" s="228"/>
      <c r="AT722" s="229" t="s">
        <v>140</v>
      </c>
      <c r="AU722" s="229" t="s">
        <v>80</v>
      </c>
      <c r="AV722" s="12" t="s">
        <v>80</v>
      </c>
      <c r="AW722" s="12" t="s">
        <v>34</v>
      </c>
      <c r="AX722" s="12" t="s">
        <v>70</v>
      </c>
      <c r="AY722" s="229" t="s">
        <v>128</v>
      </c>
    </row>
    <row r="723" spans="2:65" s="12" customFormat="1">
      <c r="B723" s="219"/>
      <c r="C723" s="220"/>
      <c r="D723" s="205" t="s">
        <v>140</v>
      </c>
      <c r="E723" s="221" t="s">
        <v>21</v>
      </c>
      <c r="F723" s="222" t="s">
        <v>597</v>
      </c>
      <c r="G723" s="220"/>
      <c r="H723" s="223">
        <v>2.58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140</v>
      </c>
      <c r="AU723" s="229" t="s">
        <v>80</v>
      </c>
      <c r="AV723" s="12" t="s">
        <v>80</v>
      </c>
      <c r="AW723" s="12" t="s">
        <v>34</v>
      </c>
      <c r="AX723" s="12" t="s">
        <v>70</v>
      </c>
      <c r="AY723" s="229" t="s">
        <v>128</v>
      </c>
    </row>
    <row r="724" spans="2:65" s="14" customFormat="1">
      <c r="B724" s="241"/>
      <c r="C724" s="242"/>
      <c r="D724" s="243" t="s">
        <v>140</v>
      </c>
      <c r="E724" s="244" t="s">
        <v>21</v>
      </c>
      <c r="F724" s="245" t="s">
        <v>168</v>
      </c>
      <c r="G724" s="242"/>
      <c r="H724" s="246">
        <v>162.47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AT724" s="252" t="s">
        <v>140</v>
      </c>
      <c r="AU724" s="252" t="s">
        <v>80</v>
      </c>
      <c r="AV724" s="14" t="s">
        <v>136</v>
      </c>
      <c r="AW724" s="14" t="s">
        <v>34</v>
      </c>
      <c r="AX724" s="14" t="s">
        <v>78</v>
      </c>
      <c r="AY724" s="252" t="s">
        <v>128</v>
      </c>
    </row>
    <row r="725" spans="2:65" s="1" customFormat="1" ht="22.5" customHeight="1">
      <c r="B725" s="41"/>
      <c r="C725" s="193" t="s">
        <v>327</v>
      </c>
      <c r="D725" s="193" t="s">
        <v>131</v>
      </c>
      <c r="E725" s="194" t="s">
        <v>598</v>
      </c>
      <c r="F725" s="195" t="s">
        <v>599</v>
      </c>
      <c r="G725" s="196" t="s">
        <v>134</v>
      </c>
      <c r="H725" s="197">
        <v>508.04199999999997</v>
      </c>
      <c r="I725" s="198"/>
      <c r="J725" s="199">
        <f>ROUND(I725*H725,2)</f>
        <v>0</v>
      </c>
      <c r="K725" s="195" t="s">
        <v>21</v>
      </c>
      <c r="L725" s="61"/>
      <c r="M725" s="200" t="s">
        <v>21</v>
      </c>
      <c r="N725" s="201" t="s">
        <v>41</v>
      </c>
      <c r="O725" s="42"/>
      <c r="P725" s="202">
        <f>O725*H725</f>
        <v>0</v>
      </c>
      <c r="Q725" s="202">
        <v>1.6000000000000001E-4</v>
      </c>
      <c r="R725" s="202">
        <f>Q725*H725</f>
        <v>8.1286720000000007E-2</v>
      </c>
      <c r="S725" s="202">
        <v>0</v>
      </c>
      <c r="T725" s="203">
        <f>S725*H725</f>
        <v>0</v>
      </c>
      <c r="AR725" s="24" t="s">
        <v>227</v>
      </c>
      <c r="AT725" s="24" t="s">
        <v>131</v>
      </c>
      <c r="AU725" s="24" t="s">
        <v>80</v>
      </c>
      <c r="AY725" s="24" t="s">
        <v>128</v>
      </c>
      <c r="BE725" s="204">
        <f>IF(N725="základní",J725,0)</f>
        <v>0</v>
      </c>
      <c r="BF725" s="204">
        <f>IF(N725="snížená",J725,0)</f>
        <v>0</v>
      </c>
      <c r="BG725" s="204">
        <f>IF(N725="zákl. přenesená",J725,0)</f>
        <v>0</v>
      </c>
      <c r="BH725" s="204">
        <f>IF(N725="sníž. přenesená",J725,0)</f>
        <v>0</v>
      </c>
      <c r="BI725" s="204">
        <f>IF(N725="nulová",J725,0)</f>
        <v>0</v>
      </c>
      <c r="BJ725" s="24" t="s">
        <v>78</v>
      </c>
      <c r="BK725" s="204">
        <f>ROUND(I725*H725,2)</f>
        <v>0</v>
      </c>
      <c r="BL725" s="24" t="s">
        <v>227</v>
      </c>
      <c r="BM725" s="24" t="s">
        <v>600</v>
      </c>
    </row>
    <row r="726" spans="2:65" s="1" customFormat="1" ht="27">
      <c r="B726" s="41"/>
      <c r="C726" s="63"/>
      <c r="D726" s="205" t="s">
        <v>138</v>
      </c>
      <c r="E726" s="63"/>
      <c r="F726" s="206" t="s">
        <v>303</v>
      </c>
      <c r="G726" s="63"/>
      <c r="H726" s="63"/>
      <c r="I726" s="163"/>
      <c r="J726" s="63"/>
      <c r="K726" s="63"/>
      <c r="L726" s="61"/>
      <c r="M726" s="207"/>
      <c r="N726" s="42"/>
      <c r="O726" s="42"/>
      <c r="P726" s="42"/>
      <c r="Q726" s="42"/>
      <c r="R726" s="42"/>
      <c r="S726" s="42"/>
      <c r="T726" s="78"/>
      <c r="AT726" s="24" t="s">
        <v>138</v>
      </c>
      <c r="AU726" s="24" t="s">
        <v>80</v>
      </c>
    </row>
    <row r="727" spans="2:65" s="11" customFormat="1">
      <c r="B727" s="208"/>
      <c r="C727" s="209"/>
      <c r="D727" s="205" t="s">
        <v>140</v>
      </c>
      <c r="E727" s="210" t="s">
        <v>21</v>
      </c>
      <c r="F727" s="211" t="s">
        <v>601</v>
      </c>
      <c r="G727" s="209"/>
      <c r="H727" s="212" t="s">
        <v>21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140</v>
      </c>
      <c r="AU727" s="218" t="s">
        <v>80</v>
      </c>
      <c r="AV727" s="11" t="s">
        <v>78</v>
      </c>
      <c r="AW727" s="11" t="s">
        <v>34</v>
      </c>
      <c r="AX727" s="11" t="s">
        <v>70</v>
      </c>
      <c r="AY727" s="218" t="s">
        <v>128</v>
      </c>
    </row>
    <row r="728" spans="2:65" s="12" customFormat="1">
      <c r="B728" s="219"/>
      <c r="C728" s="220"/>
      <c r="D728" s="243" t="s">
        <v>140</v>
      </c>
      <c r="E728" s="265" t="s">
        <v>21</v>
      </c>
      <c r="F728" s="266" t="s">
        <v>602</v>
      </c>
      <c r="G728" s="220"/>
      <c r="H728" s="267">
        <v>508.04199999999997</v>
      </c>
      <c r="I728" s="224"/>
      <c r="J728" s="220"/>
      <c r="K728" s="220"/>
      <c r="L728" s="225"/>
      <c r="M728" s="226"/>
      <c r="N728" s="227"/>
      <c r="O728" s="227"/>
      <c r="P728" s="227"/>
      <c r="Q728" s="227"/>
      <c r="R728" s="227"/>
      <c r="S728" s="227"/>
      <c r="T728" s="228"/>
      <c r="AT728" s="229" t="s">
        <v>140</v>
      </c>
      <c r="AU728" s="229" t="s">
        <v>80</v>
      </c>
      <c r="AV728" s="12" t="s">
        <v>80</v>
      </c>
      <c r="AW728" s="12" t="s">
        <v>34</v>
      </c>
      <c r="AX728" s="12" t="s">
        <v>78</v>
      </c>
      <c r="AY728" s="229" t="s">
        <v>128</v>
      </c>
    </row>
    <row r="729" spans="2:65" s="1" customFormat="1" ht="22.5" customHeight="1">
      <c r="B729" s="41"/>
      <c r="C729" s="193" t="s">
        <v>603</v>
      </c>
      <c r="D729" s="193" t="s">
        <v>131</v>
      </c>
      <c r="E729" s="194" t="s">
        <v>604</v>
      </c>
      <c r="F729" s="195" t="s">
        <v>605</v>
      </c>
      <c r="G729" s="196" t="s">
        <v>134</v>
      </c>
      <c r="H729" s="197">
        <v>162.47</v>
      </c>
      <c r="I729" s="198"/>
      <c r="J729" s="199">
        <f>ROUND(I729*H729,2)</f>
        <v>0</v>
      </c>
      <c r="K729" s="195" t="s">
        <v>21</v>
      </c>
      <c r="L729" s="61"/>
      <c r="M729" s="200" t="s">
        <v>21</v>
      </c>
      <c r="N729" s="201" t="s">
        <v>41</v>
      </c>
      <c r="O729" s="42"/>
      <c r="P729" s="202">
        <f>O729*H729</f>
        <v>0</v>
      </c>
      <c r="Q729" s="202">
        <v>1.6000000000000001E-4</v>
      </c>
      <c r="R729" s="202">
        <f>Q729*H729</f>
        <v>2.5995200000000003E-2</v>
      </c>
      <c r="S729" s="202">
        <v>0</v>
      </c>
      <c r="T729" s="203">
        <f>S729*H729</f>
        <v>0</v>
      </c>
      <c r="AR729" s="24" t="s">
        <v>227</v>
      </c>
      <c r="AT729" s="24" t="s">
        <v>131</v>
      </c>
      <c r="AU729" s="24" t="s">
        <v>80</v>
      </c>
      <c r="AY729" s="24" t="s">
        <v>128</v>
      </c>
      <c r="BE729" s="204">
        <f>IF(N729="základní",J729,0)</f>
        <v>0</v>
      </c>
      <c r="BF729" s="204">
        <f>IF(N729="snížená",J729,0)</f>
        <v>0</v>
      </c>
      <c r="BG729" s="204">
        <f>IF(N729="zákl. přenesená",J729,0)</f>
        <v>0</v>
      </c>
      <c r="BH729" s="204">
        <f>IF(N729="sníž. přenesená",J729,0)</f>
        <v>0</v>
      </c>
      <c r="BI729" s="204">
        <f>IF(N729="nulová",J729,0)</f>
        <v>0</v>
      </c>
      <c r="BJ729" s="24" t="s">
        <v>78</v>
      </c>
      <c r="BK729" s="204">
        <f>ROUND(I729*H729,2)</f>
        <v>0</v>
      </c>
      <c r="BL729" s="24" t="s">
        <v>227</v>
      </c>
      <c r="BM729" s="24" t="s">
        <v>606</v>
      </c>
    </row>
    <row r="730" spans="2:65" s="1" customFormat="1" ht="27">
      <c r="B730" s="41"/>
      <c r="C730" s="63"/>
      <c r="D730" s="205" t="s">
        <v>138</v>
      </c>
      <c r="E730" s="63"/>
      <c r="F730" s="206" t="s">
        <v>303</v>
      </c>
      <c r="G730" s="63"/>
      <c r="H730" s="63"/>
      <c r="I730" s="163"/>
      <c r="J730" s="63"/>
      <c r="K730" s="63"/>
      <c r="L730" s="61"/>
      <c r="M730" s="207"/>
      <c r="N730" s="42"/>
      <c r="O730" s="42"/>
      <c r="P730" s="42"/>
      <c r="Q730" s="42"/>
      <c r="R730" s="42"/>
      <c r="S730" s="42"/>
      <c r="T730" s="78"/>
      <c r="AT730" s="24" t="s">
        <v>138</v>
      </c>
      <c r="AU730" s="24" t="s">
        <v>80</v>
      </c>
    </row>
    <row r="731" spans="2:65" s="11" customFormat="1">
      <c r="B731" s="208"/>
      <c r="C731" s="209"/>
      <c r="D731" s="205" t="s">
        <v>140</v>
      </c>
      <c r="E731" s="210" t="s">
        <v>21</v>
      </c>
      <c r="F731" s="211" t="s">
        <v>607</v>
      </c>
      <c r="G731" s="209"/>
      <c r="H731" s="212" t="s">
        <v>21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140</v>
      </c>
      <c r="AU731" s="218" t="s">
        <v>80</v>
      </c>
      <c r="AV731" s="11" t="s">
        <v>78</v>
      </c>
      <c r="AW731" s="11" t="s">
        <v>34</v>
      </c>
      <c r="AX731" s="11" t="s">
        <v>70</v>
      </c>
      <c r="AY731" s="218" t="s">
        <v>128</v>
      </c>
    </row>
    <row r="732" spans="2:65" s="12" customFormat="1">
      <c r="B732" s="219"/>
      <c r="C732" s="220"/>
      <c r="D732" s="243" t="s">
        <v>140</v>
      </c>
      <c r="E732" s="265" t="s">
        <v>21</v>
      </c>
      <c r="F732" s="266" t="s">
        <v>608</v>
      </c>
      <c r="G732" s="220"/>
      <c r="H732" s="267">
        <v>162.47</v>
      </c>
      <c r="I732" s="224"/>
      <c r="J732" s="220"/>
      <c r="K732" s="220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140</v>
      </c>
      <c r="AU732" s="229" t="s">
        <v>80</v>
      </c>
      <c r="AV732" s="12" t="s">
        <v>80</v>
      </c>
      <c r="AW732" s="12" t="s">
        <v>34</v>
      </c>
      <c r="AX732" s="12" t="s">
        <v>78</v>
      </c>
      <c r="AY732" s="229" t="s">
        <v>128</v>
      </c>
    </row>
    <row r="733" spans="2:65" s="1" customFormat="1" ht="22.5" customHeight="1">
      <c r="B733" s="41"/>
      <c r="C733" s="193" t="s">
        <v>609</v>
      </c>
      <c r="D733" s="193" t="s">
        <v>131</v>
      </c>
      <c r="E733" s="194" t="s">
        <v>305</v>
      </c>
      <c r="F733" s="195" t="s">
        <v>306</v>
      </c>
      <c r="G733" s="196" t="s">
        <v>134</v>
      </c>
      <c r="H733" s="197">
        <v>508.04199999999997</v>
      </c>
      <c r="I733" s="198"/>
      <c r="J733" s="199">
        <f>ROUND(I733*H733,2)</f>
        <v>0</v>
      </c>
      <c r="K733" s="195" t="s">
        <v>135</v>
      </c>
      <c r="L733" s="61"/>
      <c r="M733" s="200" t="s">
        <v>21</v>
      </c>
      <c r="N733" s="201" t="s">
        <v>41</v>
      </c>
      <c r="O733" s="42"/>
      <c r="P733" s="202">
        <f>O733*H733</f>
        <v>0</v>
      </c>
      <c r="Q733" s="202">
        <v>8.3000000000000001E-4</v>
      </c>
      <c r="R733" s="202">
        <f>Q733*H733</f>
        <v>0.42167485999999998</v>
      </c>
      <c r="S733" s="202">
        <v>0</v>
      </c>
      <c r="T733" s="203">
        <f>S733*H733</f>
        <v>0</v>
      </c>
      <c r="AR733" s="24" t="s">
        <v>227</v>
      </c>
      <c r="AT733" s="24" t="s">
        <v>131</v>
      </c>
      <c r="AU733" s="24" t="s">
        <v>80</v>
      </c>
      <c r="AY733" s="24" t="s">
        <v>128</v>
      </c>
      <c r="BE733" s="204">
        <f>IF(N733="základní",J733,0)</f>
        <v>0</v>
      </c>
      <c r="BF733" s="204">
        <f>IF(N733="snížená",J733,0)</f>
        <v>0</v>
      </c>
      <c r="BG733" s="204">
        <f>IF(N733="zákl. přenesená",J733,0)</f>
        <v>0</v>
      </c>
      <c r="BH733" s="204">
        <f>IF(N733="sníž. přenesená",J733,0)</f>
        <v>0</v>
      </c>
      <c r="BI733" s="204">
        <f>IF(N733="nulová",J733,0)</f>
        <v>0</v>
      </c>
      <c r="BJ733" s="24" t="s">
        <v>78</v>
      </c>
      <c r="BK733" s="204">
        <f>ROUND(I733*H733,2)</f>
        <v>0</v>
      </c>
      <c r="BL733" s="24" t="s">
        <v>227</v>
      </c>
      <c r="BM733" s="24" t="s">
        <v>610</v>
      </c>
    </row>
    <row r="734" spans="2:65" s="1" customFormat="1" ht="27">
      <c r="B734" s="41"/>
      <c r="C734" s="63"/>
      <c r="D734" s="205" t="s">
        <v>138</v>
      </c>
      <c r="E734" s="63"/>
      <c r="F734" s="206" t="s">
        <v>308</v>
      </c>
      <c r="G734" s="63"/>
      <c r="H734" s="63"/>
      <c r="I734" s="163"/>
      <c r="J734" s="63"/>
      <c r="K734" s="63"/>
      <c r="L734" s="61"/>
      <c r="M734" s="207"/>
      <c r="N734" s="42"/>
      <c r="O734" s="42"/>
      <c r="P734" s="42"/>
      <c r="Q734" s="42"/>
      <c r="R734" s="42"/>
      <c r="S734" s="42"/>
      <c r="T734" s="78"/>
      <c r="AT734" s="24" t="s">
        <v>138</v>
      </c>
      <c r="AU734" s="24" t="s">
        <v>80</v>
      </c>
    </row>
    <row r="735" spans="2:65" s="11" customFormat="1">
      <c r="B735" s="208"/>
      <c r="C735" s="209"/>
      <c r="D735" s="205" t="s">
        <v>140</v>
      </c>
      <c r="E735" s="210" t="s">
        <v>21</v>
      </c>
      <c r="F735" s="211" t="s">
        <v>466</v>
      </c>
      <c r="G735" s="209"/>
      <c r="H735" s="212" t="s">
        <v>21</v>
      </c>
      <c r="I735" s="213"/>
      <c r="J735" s="209"/>
      <c r="K735" s="209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140</v>
      </c>
      <c r="AU735" s="218" t="s">
        <v>80</v>
      </c>
      <c r="AV735" s="11" t="s">
        <v>78</v>
      </c>
      <c r="AW735" s="11" t="s">
        <v>34</v>
      </c>
      <c r="AX735" s="11" t="s">
        <v>70</v>
      </c>
      <c r="AY735" s="218" t="s">
        <v>128</v>
      </c>
    </row>
    <row r="736" spans="2:65" s="11" customFormat="1">
      <c r="B736" s="208"/>
      <c r="C736" s="209"/>
      <c r="D736" s="205" t="s">
        <v>140</v>
      </c>
      <c r="E736" s="210" t="s">
        <v>21</v>
      </c>
      <c r="F736" s="211" t="s">
        <v>467</v>
      </c>
      <c r="G736" s="209"/>
      <c r="H736" s="212" t="s">
        <v>21</v>
      </c>
      <c r="I736" s="213"/>
      <c r="J736" s="209"/>
      <c r="K736" s="209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140</v>
      </c>
      <c r="AU736" s="218" t="s">
        <v>80</v>
      </c>
      <c r="AV736" s="11" t="s">
        <v>78</v>
      </c>
      <c r="AW736" s="11" t="s">
        <v>34</v>
      </c>
      <c r="AX736" s="11" t="s">
        <v>70</v>
      </c>
      <c r="AY736" s="218" t="s">
        <v>128</v>
      </c>
    </row>
    <row r="737" spans="2:51" s="12" customFormat="1">
      <c r="B737" s="219"/>
      <c r="C737" s="220"/>
      <c r="D737" s="205" t="s">
        <v>140</v>
      </c>
      <c r="E737" s="221" t="s">
        <v>21</v>
      </c>
      <c r="F737" s="222" t="s">
        <v>468</v>
      </c>
      <c r="G737" s="220"/>
      <c r="H737" s="223">
        <v>38.484999999999999</v>
      </c>
      <c r="I737" s="224"/>
      <c r="J737" s="220"/>
      <c r="K737" s="220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140</v>
      </c>
      <c r="AU737" s="229" t="s">
        <v>80</v>
      </c>
      <c r="AV737" s="12" t="s">
        <v>80</v>
      </c>
      <c r="AW737" s="12" t="s">
        <v>34</v>
      </c>
      <c r="AX737" s="12" t="s">
        <v>70</v>
      </c>
      <c r="AY737" s="229" t="s">
        <v>128</v>
      </c>
    </row>
    <row r="738" spans="2:51" s="11" customFormat="1">
      <c r="B738" s="208"/>
      <c r="C738" s="209"/>
      <c r="D738" s="205" t="s">
        <v>140</v>
      </c>
      <c r="E738" s="210" t="s">
        <v>21</v>
      </c>
      <c r="F738" s="211" t="s">
        <v>469</v>
      </c>
      <c r="G738" s="209"/>
      <c r="H738" s="212" t="s">
        <v>21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140</v>
      </c>
      <c r="AU738" s="218" t="s">
        <v>80</v>
      </c>
      <c r="AV738" s="11" t="s">
        <v>78</v>
      </c>
      <c r="AW738" s="11" t="s">
        <v>34</v>
      </c>
      <c r="AX738" s="11" t="s">
        <v>70</v>
      </c>
      <c r="AY738" s="218" t="s">
        <v>128</v>
      </c>
    </row>
    <row r="739" spans="2:51" s="12" customFormat="1">
      <c r="B739" s="219"/>
      <c r="C739" s="220"/>
      <c r="D739" s="205" t="s">
        <v>140</v>
      </c>
      <c r="E739" s="221" t="s">
        <v>21</v>
      </c>
      <c r="F739" s="222" t="s">
        <v>470</v>
      </c>
      <c r="G739" s="220"/>
      <c r="H739" s="223">
        <v>98.4</v>
      </c>
      <c r="I739" s="224"/>
      <c r="J739" s="220"/>
      <c r="K739" s="220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140</v>
      </c>
      <c r="AU739" s="229" t="s">
        <v>80</v>
      </c>
      <c r="AV739" s="12" t="s">
        <v>80</v>
      </c>
      <c r="AW739" s="12" t="s">
        <v>34</v>
      </c>
      <c r="AX739" s="12" t="s">
        <v>70</v>
      </c>
      <c r="AY739" s="229" t="s">
        <v>128</v>
      </c>
    </row>
    <row r="740" spans="2:51" s="11" customFormat="1">
      <c r="B740" s="208"/>
      <c r="C740" s="209"/>
      <c r="D740" s="205" t="s">
        <v>140</v>
      </c>
      <c r="E740" s="210" t="s">
        <v>21</v>
      </c>
      <c r="F740" s="211" t="s">
        <v>471</v>
      </c>
      <c r="G740" s="209"/>
      <c r="H740" s="212" t="s">
        <v>21</v>
      </c>
      <c r="I740" s="213"/>
      <c r="J740" s="209"/>
      <c r="K740" s="209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140</v>
      </c>
      <c r="AU740" s="218" t="s">
        <v>80</v>
      </c>
      <c r="AV740" s="11" t="s">
        <v>78</v>
      </c>
      <c r="AW740" s="11" t="s">
        <v>34</v>
      </c>
      <c r="AX740" s="11" t="s">
        <v>70</v>
      </c>
      <c r="AY740" s="218" t="s">
        <v>128</v>
      </c>
    </row>
    <row r="741" spans="2:51" s="12" customFormat="1">
      <c r="B741" s="219"/>
      <c r="C741" s="220"/>
      <c r="D741" s="205" t="s">
        <v>140</v>
      </c>
      <c r="E741" s="221" t="s">
        <v>21</v>
      </c>
      <c r="F741" s="222" t="s">
        <v>472</v>
      </c>
      <c r="G741" s="220"/>
      <c r="H741" s="223">
        <v>-7.9039999999999999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140</v>
      </c>
      <c r="AU741" s="229" t="s">
        <v>80</v>
      </c>
      <c r="AV741" s="12" t="s">
        <v>80</v>
      </c>
      <c r="AW741" s="12" t="s">
        <v>34</v>
      </c>
      <c r="AX741" s="12" t="s">
        <v>70</v>
      </c>
      <c r="AY741" s="229" t="s">
        <v>128</v>
      </c>
    </row>
    <row r="742" spans="2:51" s="12" customFormat="1">
      <c r="B742" s="219"/>
      <c r="C742" s="220"/>
      <c r="D742" s="205" t="s">
        <v>140</v>
      </c>
      <c r="E742" s="221" t="s">
        <v>21</v>
      </c>
      <c r="F742" s="222" t="s">
        <v>21</v>
      </c>
      <c r="G742" s="220"/>
      <c r="H742" s="223">
        <v>0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140</v>
      </c>
      <c r="AU742" s="229" t="s">
        <v>80</v>
      </c>
      <c r="AV742" s="12" t="s">
        <v>80</v>
      </c>
      <c r="AW742" s="12" t="s">
        <v>34</v>
      </c>
      <c r="AX742" s="12" t="s">
        <v>70</v>
      </c>
      <c r="AY742" s="229" t="s">
        <v>128</v>
      </c>
    </row>
    <row r="743" spans="2:51" s="11" customFormat="1">
      <c r="B743" s="208"/>
      <c r="C743" s="209"/>
      <c r="D743" s="205" t="s">
        <v>140</v>
      </c>
      <c r="E743" s="210" t="s">
        <v>21</v>
      </c>
      <c r="F743" s="211" t="s">
        <v>343</v>
      </c>
      <c r="G743" s="209"/>
      <c r="H743" s="212" t="s">
        <v>21</v>
      </c>
      <c r="I743" s="213"/>
      <c r="J743" s="209"/>
      <c r="K743" s="209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140</v>
      </c>
      <c r="AU743" s="218" t="s">
        <v>80</v>
      </c>
      <c r="AV743" s="11" t="s">
        <v>78</v>
      </c>
      <c r="AW743" s="11" t="s">
        <v>34</v>
      </c>
      <c r="AX743" s="11" t="s">
        <v>70</v>
      </c>
      <c r="AY743" s="218" t="s">
        <v>128</v>
      </c>
    </row>
    <row r="744" spans="2:51" s="11" customFormat="1">
      <c r="B744" s="208"/>
      <c r="C744" s="209"/>
      <c r="D744" s="205" t="s">
        <v>140</v>
      </c>
      <c r="E744" s="210" t="s">
        <v>21</v>
      </c>
      <c r="F744" s="211" t="s">
        <v>469</v>
      </c>
      <c r="G744" s="209"/>
      <c r="H744" s="212" t="s">
        <v>21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140</v>
      </c>
      <c r="AU744" s="218" t="s">
        <v>80</v>
      </c>
      <c r="AV744" s="11" t="s">
        <v>78</v>
      </c>
      <c r="AW744" s="11" t="s">
        <v>34</v>
      </c>
      <c r="AX744" s="11" t="s">
        <v>70</v>
      </c>
      <c r="AY744" s="218" t="s">
        <v>128</v>
      </c>
    </row>
    <row r="745" spans="2:51" s="12" customFormat="1">
      <c r="B745" s="219"/>
      <c r="C745" s="220"/>
      <c r="D745" s="205" t="s">
        <v>140</v>
      </c>
      <c r="E745" s="221" t="s">
        <v>21</v>
      </c>
      <c r="F745" s="222" t="s">
        <v>473</v>
      </c>
      <c r="G745" s="220"/>
      <c r="H745" s="223">
        <v>15.37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140</v>
      </c>
      <c r="AU745" s="229" t="s">
        <v>80</v>
      </c>
      <c r="AV745" s="12" t="s">
        <v>80</v>
      </c>
      <c r="AW745" s="12" t="s">
        <v>34</v>
      </c>
      <c r="AX745" s="12" t="s">
        <v>70</v>
      </c>
      <c r="AY745" s="229" t="s">
        <v>128</v>
      </c>
    </row>
    <row r="746" spans="2:51" s="12" customFormat="1">
      <c r="B746" s="219"/>
      <c r="C746" s="220"/>
      <c r="D746" s="205" t="s">
        <v>140</v>
      </c>
      <c r="E746" s="221" t="s">
        <v>21</v>
      </c>
      <c r="F746" s="222" t="s">
        <v>474</v>
      </c>
      <c r="G746" s="220"/>
      <c r="H746" s="223">
        <v>33.366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140</v>
      </c>
      <c r="AU746" s="229" t="s">
        <v>80</v>
      </c>
      <c r="AV746" s="12" t="s">
        <v>80</v>
      </c>
      <c r="AW746" s="12" t="s">
        <v>34</v>
      </c>
      <c r="AX746" s="12" t="s">
        <v>70</v>
      </c>
      <c r="AY746" s="229" t="s">
        <v>128</v>
      </c>
    </row>
    <row r="747" spans="2:51" s="12" customFormat="1">
      <c r="B747" s="219"/>
      <c r="C747" s="220"/>
      <c r="D747" s="205" t="s">
        <v>140</v>
      </c>
      <c r="E747" s="221" t="s">
        <v>21</v>
      </c>
      <c r="F747" s="222" t="s">
        <v>475</v>
      </c>
      <c r="G747" s="220"/>
      <c r="H747" s="223">
        <v>0.45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140</v>
      </c>
      <c r="AU747" s="229" t="s">
        <v>80</v>
      </c>
      <c r="AV747" s="12" t="s">
        <v>80</v>
      </c>
      <c r="AW747" s="12" t="s">
        <v>34</v>
      </c>
      <c r="AX747" s="12" t="s">
        <v>70</v>
      </c>
      <c r="AY747" s="229" t="s">
        <v>128</v>
      </c>
    </row>
    <row r="748" spans="2:51" s="12" customFormat="1">
      <c r="B748" s="219"/>
      <c r="C748" s="220"/>
      <c r="D748" s="205" t="s">
        <v>140</v>
      </c>
      <c r="E748" s="221" t="s">
        <v>21</v>
      </c>
      <c r="F748" s="222" t="s">
        <v>21</v>
      </c>
      <c r="G748" s="220"/>
      <c r="H748" s="223">
        <v>0</v>
      </c>
      <c r="I748" s="224"/>
      <c r="J748" s="220"/>
      <c r="K748" s="220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140</v>
      </c>
      <c r="AU748" s="229" t="s">
        <v>80</v>
      </c>
      <c r="AV748" s="12" t="s">
        <v>80</v>
      </c>
      <c r="AW748" s="12" t="s">
        <v>34</v>
      </c>
      <c r="AX748" s="12" t="s">
        <v>70</v>
      </c>
      <c r="AY748" s="229" t="s">
        <v>128</v>
      </c>
    </row>
    <row r="749" spans="2:51" s="11" customFormat="1">
      <c r="B749" s="208"/>
      <c r="C749" s="209"/>
      <c r="D749" s="205" t="s">
        <v>140</v>
      </c>
      <c r="E749" s="210" t="s">
        <v>21</v>
      </c>
      <c r="F749" s="211" t="s">
        <v>476</v>
      </c>
      <c r="G749" s="209"/>
      <c r="H749" s="212" t="s">
        <v>21</v>
      </c>
      <c r="I749" s="213"/>
      <c r="J749" s="209"/>
      <c r="K749" s="209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140</v>
      </c>
      <c r="AU749" s="218" t="s">
        <v>80</v>
      </c>
      <c r="AV749" s="11" t="s">
        <v>78</v>
      </c>
      <c r="AW749" s="11" t="s">
        <v>34</v>
      </c>
      <c r="AX749" s="11" t="s">
        <v>70</v>
      </c>
      <c r="AY749" s="218" t="s">
        <v>128</v>
      </c>
    </row>
    <row r="750" spans="2:51" s="11" customFormat="1">
      <c r="B750" s="208"/>
      <c r="C750" s="209"/>
      <c r="D750" s="205" t="s">
        <v>140</v>
      </c>
      <c r="E750" s="210" t="s">
        <v>21</v>
      </c>
      <c r="F750" s="211" t="s">
        <v>469</v>
      </c>
      <c r="G750" s="209"/>
      <c r="H750" s="212" t="s">
        <v>21</v>
      </c>
      <c r="I750" s="213"/>
      <c r="J750" s="209"/>
      <c r="K750" s="209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140</v>
      </c>
      <c r="AU750" s="218" t="s">
        <v>80</v>
      </c>
      <c r="AV750" s="11" t="s">
        <v>78</v>
      </c>
      <c r="AW750" s="11" t="s">
        <v>34</v>
      </c>
      <c r="AX750" s="11" t="s">
        <v>70</v>
      </c>
      <c r="AY750" s="218" t="s">
        <v>128</v>
      </c>
    </row>
    <row r="751" spans="2:51" s="12" customFormat="1">
      <c r="B751" s="219"/>
      <c r="C751" s="220"/>
      <c r="D751" s="205" t="s">
        <v>140</v>
      </c>
      <c r="E751" s="221" t="s">
        <v>21</v>
      </c>
      <c r="F751" s="222" t="s">
        <v>477</v>
      </c>
      <c r="G751" s="220"/>
      <c r="H751" s="223">
        <v>148.54</v>
      </c>
      <c r="I751" s="224"/>
      <c r="J751" s="220"/>
      <c r="K751" s="220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140</v>
      </c>
      <c r="AU751" s="229" t="s">
        <v>80</v>
      </c>
      <c r="AV751" s="12" t="s">
        <v>80</v>
      </c>
      <c r="AW751" s="12" t="s">
        <v>34</v>
      </c>
      <c r="AX751" s="12" t="s">
        <v>70</v>
      </c>
      <c r="AY751" s="229" t="s">
        <v>128</v>
      </c>
    </row>
    <row r="752" spans="2:51" s="11" customFormat="1">
      <c r="B752" s="208"/>
      <c r="C752" s="209"/>
      <c r="D752" s="205" t="s">
        <v>140</v>
      </c>
      <c r="E752" s="210" t="s">
        <v>21</v>
      </c>
      <c r="F752" s="211" t="s">
        <v>467</v>
      </c>
      <c r="G752" s="209"/>
      <c r="H752" s="212" t="s">
        <v>21</v>
      </c>
      <c r="I752" s="213"/>
      <c r="J752" s="209"/>
      <c r="K752" s="209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140</v>
      </c>
      <c r="AU752" s="218" t="s">
        <v>80</v>
      </c>
      <c r="AV752" s="11" t="s">
        <v>78</v>
      </c>
      <c r="AW752" s="11" t="s">
        <v>34</v>
      </c>
      <c r="AX752" s="11" t="s">
        <v>70</v>
      </c>
      <c r="AY752" s="218" t="s">
        <v>128</v>
      </c>
    </row>
    <row r="753" spans="2:51" s="12" customFormat="1">
      <c r="B753" s="219"/>
      <c r="C753" s="220"/>
      <c r="D753" s="205" t="s">
        <v>140</v>
      </c>
      <c r="E753" s="221" t="s">
        <v>21</v>
      </c>
      <c r="F753" s="222" t="s">
        <v>478</v>
      </c>
      <c r="G753" s="220"/>
      <c r="H753" s="223">
        <v>125.648</v>
      </c>
      <c r="I753" s="224"/>
      <c r="J753" s="220"/>
      <c r="K753" s="220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140</v>
      </c>
      <c r="AU753" s="229" t="s">
        <v>80</v>
      </c>
      <c r="AV753" s="12" t="s">
        <v>80</v>
      </c>
      <c r="AW753" s="12" t="s">
        <v>34</v>
      </c>
      <c r="AX753" s="12" t="s">
        <v>70</v>
      </c>
      <c r="AY753" s="229" t="s">
        <v>128</v>
      </c>
    </row>
    <row r="754" spans="2:51" s="11" customFormat="1">
      <c r="B754" s="208"/>
      <c r="C754" s="209"/>
      <c r="D754" s="205" t="s">
        <v>140</v>
      </c>
      <c r="E754" s="210" t="s">
        <v>21</v>
      </c>
      <c r="F754" s="211" t="s">
        <v>471</v>
      </c>
      <c r="G754" s="209"/>
      <c r="H754" s="212" t="s">
        <v>21</v>
      </c>
      <c r="I754" s="213"/>
      <c r="J754" s="209"/>
      <c r="K754" s="209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140</v>
      </c>
      <c r="AU754" s="218" t="s">
        <v>80</v>
      </c>
      <c r="AV754" s="11" t="s">
        <v>78</v>
      </c>
      <c r="AW754" s="11" t="s">
        <v>34</v>
      </c>
      <c r="AX754" s="11" t="s">
        <v>70</v>
      </c>
      <c r="AY754" s="218" t="s">
        <v>128</v>
      </c>
    </row>
    <row r="755" spans="2:51" s="12" customFormat="1">
      <c r="B755" s="219"/>
      <c r="C755" s="220"/>
      <c r="D755" s="205" t="s">
        <v>140</v>
      </c>
      <c r="E755" s="221" t="s">
        <v>21</v>
      </c>
      <c r="F755" s="222" t="s">
        <v>472</v>
      </c>
      <c r="G755" s="220"/>
      <c r="H755" s="223">
        <v>-7.9039999999999999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140</v>
      </c>
      <c r="AU755" s="229" t="s">
        <v>80</v>
      </c>
      <c r="AV755" s="12" t="s">
        <v>80</v>
      </c>
      <c r="AW755" s="12" t="s">
        <v>34</v>
      </c>
      <c r="AX755" s="12" t="s">
        <v>70</v>
      </c>
      <c r="AY755" s="229" t="s">
        <v>128</v>
      </c>
    </row>
    <row r="756" spans="2:51" s="12" customFormat="1">
      <c r="B756" s="219"/>
      <c r="C756" s="220"/>
      <c r="D756" s="205" t="s">
        <v>140</v>
      </c>
      <c r="E756" s="221" t="s">
        <v>21</v>
      </c>
      <c r="F756" s="222" t="s">
        <v>21</v>
      </c>
      <c r="G756" s="220"/>
      <c r="H756" s="223">
        <v>0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140</v>
      </c>
      <c r="AU756" s="229" t="s">
        <v>80</v>
      </c>
      <c r="AV756" s="12" t="s">
        <v>80</v>
      </c>
      <c r="AW756" s="12" t="s">
        <v>34</v>
      </c>
      <c r="AX756" s="12" t="s">
        <v>70</v>
      </c>
      <c r="AY756" s="229" t="s">
        <v>128</v>
      </c>
    </row>
    <row r="757" spans="2:51" s="11" customFormat="1">
      <c r="B757" s="208"/>
      <c r="C757" s="209"/>
      <c r="D757" s="205" t="s">
        <v>140</v>
      </c>
      <c r="E757" s="210" t="s">
        <v>21</v>
      </c>
      <c r="F757" s="211" t="s">
        <v>479</v>
      </c>
      <c r="G757" s="209"/>
      <c r="H757" s="212" t="s">
        <v>21</v>
      </c>
      <c r="I757" s="213"/>
      <c r="J757" s="209"/>
      <c r="K757" s="209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140</v>
      </c>
      <c r="AU757" s="218" t="s">
        <v>80</v>
      </c>
      <c r="AV757" s="11" t="s">
        <v>78</v>
      </c>
      <c r="AW757" s="11" t="s">
        <v>34</v>
      </c>
      <c r="AX757" s="11" t="s">
        <v>70</v>
      </c>
      <c r="AY757" s="218" t="s">
        <v>128</v>
      </c>
    </row>
    <row r="758" spans="2:51" s="12" customFormat="1">
      <c r="B758" s="219"/>
      <c r="C758" s="220"/>
      <c r="D758" s="205" t="s">
        <v>140</v>
      </c>
      <c r="E758" s="221" t="s">
        <v>21</v>
      </c>
      <c r="F758" s="222" t="s">
        <v>480</v>
      </c>
      <c r="G758" s="220"/>
      <c r="H758" s="223">
        <v>80.894000000000005</v>
      </c>
      <c r="I758" s="224"/>
      <c r="J758" s="220"/>
      <c r="K758" s="220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140</v>
      </c>
      <c r="AU758" s="229" t="s">
        <v>80</v>
      </c>
      <c r="AV758" s="12" t="s">
        <v>80</v>
      </c>
      <c r="AW758" s="12" t="s">
        <v>34</v>
      </c>
      <c r="AX758" s="12" t="s">
        <v>70</v>
      </c>
      <c r="AY758" s="229" t="s">
        <v>128</v>
      </c>
    </row>
    <row r="759" spans="2:51" s="12" customFormat="1">
      <c r="B759" s="219"/>
      <c r="C759" s="220"/>
      <c r="D759" s="205" t="s">
        <v>140</v>
      </c>
      <c r="E759" s="221" t="s">
        <v>21</v>
      </c>
      <c r="F759" s="222" t="s">
        <v>21</v>
      </c>
      <c r="G759" s="220"/>
      <c r="H759" s="223">
        <v>0</v>
      </c>
      <c r="I759" s="224"/>
      <c r="J759" s="220"/>
      <c r="K759" s="220"/>
      <c r="L759" s="225"/>
      <c r="M759" s="226"/>
      <c r="N759" s="227"/>
      <c r="O759" s="227"/>
      <c r="P759" s="227"/>
      <c r="Q759" s="227"/>
      <c r="R759" s="227"/>
      <c r="S759" s="227"/>
      <c r="T759" s="228"/>
      <c r="AT759" s="229" t="s">
        <v>140</v>
      </c>
      <c r="AU759" s="229" t="s">
        <v>80</v>
      </c>
      <c r="AV759" s="12" t="s">
        <v>80</v>
      </c>
      <c r="AW759" s="12" t="s">
        <v>34</v>
      </c>
      <c r="AX759" s="12" t="s">
        <v>70</v>
      </c>
      <c r="AY759" s="229" t="s">
        <v>128</v>
      </c>
    </row>
    <row r="760" spans="2:51" s="11" customFormat="1">
      <c r="B760" s="208"/>
      <c r="C760" s="209"/>
      <c r="D760" s="205" t="s">
        <v>140</v>
      </c>
      <c r="E760" s="210" t="s">
        <v>21</v>
      </c>
      <c r="F760" s="211" t="s">
        <v>481</v>
      </c>
      <c r="G760" s="209"/>
      <c r="H760" s="212" t="s">
        <v>21</v>
      </c>
      <c r="I760" s="213"/>
      <c r="J760" s="209"/>
      <c r="K760" s="209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140</v>
      </c>
      <c r="AU760" s="218" t="s">
        <v>80</v>
      </c>
      <c r="AV760" s="11" t="s">
        <v>78</v>
      </c>
      <c r="AW760" s="11" t="s">
        <v>34</v>
      </c>
      <c r="AX760" s="11" t="s">
        <v>70</v>
      </c>
      <c r="AY760" s="218" t="s">
        <v>128</v>
      </c>
    </row>
    <row r="761" spans="2:51" s="12" customFormat="1">
      <c r="B761" s="219"/>
      <c r="C761" s="220"/>
      <c r="D761" s="205" t="s">
        <v>140</v>
      </c>
      <c r="E761" s="221" t="s">
        <v>21</v>
      </c>
      <c r="F761" s="222" t="s">
        <v>482</v>
      </c>
      <c r="G761" s="220"/>
      <c r="H761" s="223">
        <v>9.81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140</v>
      </c>
      <c r="AU761" s="229" t="s">
        <v>80</v>
      </c>
      <c r="AV761" s="12" t="s">
        <v>80</v>
      </c>
      <c r="AW761" s="12" t="s">
        <v>34</v>
      </c>
      <c r="AX761" s="12" t="s">
        <v>70</v>
      </c>
      <c r="AY761" s="229" t="s">
        <v>128</v>
      </c>
    </row>
    <row r="762" spans="2:51" s="13" customFormat="1">
      <c r="B762" s="230"/>
      <c r="C762" s="231"/>
      <c r="D762" s="205" t="s">
        <v>140</v>
      </c>
      <c r="E762" s="232" t="s">
        <v>21</v>
      </c>
      <c r="F762" s="233" t="s">
        <v>159</v>
      </c>
      <c r="G762" s="231"/>
      <c r="H762" s="234">
        <v>535.15499999999997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140</v>
      </c>
      <c r="AU762" s="240" t="s">
        <v>80</v>
      </c>
      <c r="AV762" s="13" t="s">
        <v>160</v>
      </c>
      <c r="AW762" s="13" t="s">
        <v>34</v>
      </c>
      <c r="AX762" s="13" t="s">
        <v>70</v>
      </c>
      <c r="AY762" s="240" t="s">
        <v>128</v>
      </c>
    </row>
    <row r="763" spans="2:51" s="12" customFormat="1">
      <c r="B763" s="219"/>
      <c r="C763" s="220"/>
      <c r="D763" s="205" t="s">
        <v>140</v>
      </c>
      <c r="E763" s="221" t="s">
        <v>21</v>
      </c>
      <c r="F763" s="222" t="s">
        <v>21</v>
      </c>
      <c r="G763" s="220"/>
      <c r="H763" s="223">
        <v>0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140</v>
      </c>
      <c r="AU763" s="229" t="s">
        <v>80</v>
      </c>
      <c r="AV763" s="12" t="s">
        <v>80</v>
      </c>
      <c r="AW763" s="12" t="s">
        <v>34</v>
      </c>
      <c r="AX763" s="12" t="s">
        <v>70</v>
      </c>
      <c r="AY763" s="229" t="s">
        <v>128</v>
      </c>
    </row>
    <row r="764" spans="2:51" s="11" customFormat="1">
      <c r="B764" s="208"/>
      <c r="C764" s="209"/>
      <c r="D764" s="205" t="s">
        <v>140</v>
      </c>
      <c r="E764" s="210" t="s">
        <v>21</v>
      </c>
      <c r="F764" s="211" t="s">
        <v>161</v>
      </c>
      <c r="G764" s="209"/>
      <c r="H764" s="212" t="s">
        <v>21</v>
      </c>
      <c r="I764" s="213"/>
      <c r="J764" s="209"/>
      <c r="K764" s="209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140</v>
      </c>
      <c r="AU764" s="218" t="s">
        <v>80</v>
      </c>
      <c r="AV764" s="11" t="s">
        <v>78</v>
      </c>
      <c r="AW764" s="11" t="s">
        <v>34</v>
      </c>
      <c r="AX764" s="11" t="s">
        <v>70</v>
      </c>
      <c r="AY764" s="218" t="s">
        <v>128</v>
      </c>
    </row>
    <row r="765" spans="2:51" s="11" customFormat="1">
      <c r="B765" s="208"/>
      <c r="C765" s="209"/>
      <c r="D765" s="205" t="s">
        <v>140</v>
      </c>
      <c r="E765" s="210" t="s">
        <v>21</v>
      </c>
      <c r="F765" s="211" t="s">
        <v>466</v>
      </c>
      <c r="G765" s="209"/>
      <c r="H765" s="212" t="s">
        <v>21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140</v>
      </c>
      <c r="AU765" s="218" t="s">
        <v>80</v>
      </c>
      <c r="AV765" s="11" t="s">
        <v>78</v>
      </c>
      <c r="AW765" s="11" t="s">
        <v>34</v>
      </c>
      <c r="AX765" s="11" t="s">
        <v>70</v>
      </c>
      <c r="AY765" s="218" t="s">
        <v>128</v>
      </c>
    </row>
    <row r="766" spans="2:51" s="11" customFormat="1">
      <c r="B766" s="208"/>
      <c r="C766" s="209"/>
      <c r="D766" s="205" t="s">
        <v>140</v>
      </c>
      <c r="E766" s="210" t="s">
        <v>21</v>
      </c>
      <c r="F766" s="211" t="s">
        <v>467</v>
      </c>
      <c r="G766" s="209"/>
      <c r="H766" s="212" t="s">
        <v>21</v>
      </c>
      <c r="I766" s="213"/>
      <c r="J766" s="209"/>
      <c r="K766" s="209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140</v>
      </c>
      <c r="AU766" s="218" t="s">
        <v>80</v>
      </c>
      <c r="AV766" s="11" t="s">
        <v>78</v>
      </c>
      <c r="AW766" s="11" t="s">
        <v>34</v>
      </c>
      <c r="AX766" s="11" t="s">
        <v>70</v>
      </c>
      <c r="AY766" s="218" t="s">
        <v>128</v>
      </c>
    </row>
    <row r="767" spans="2:51" s="12" customFormat="1">
      <c r="B767" s="219"/>
      <c r="C767" s="220"/>
      <c r="D767" s="205" t="s">
        <v>140</v>
      </c>
      <c r="E767" s="221" t="s">
        <v>21</v>
      </c>
      <c r="F767" s="222" t="s">
        <v>483</v>
      </c>
      <c r="G767" s="220"/>
      <c r="H767" s="223">
        <v>-4.8449999999999998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140</v>
      </c>
      <c r="AU767" s="229" t="s">
        <v>80</v>
      </c>
      <c r="AV767" s="12" t="s">
        <v>80</v>
      </c>
      <c r="AW767" s="12" t="s">
        <v>34</v>
      </c>
      <c r="AX767" s="12" t="s">
        <v>70</v>
      </c>
      <c r="AY767" s="229" t="s">
        <v>128</v>
      </c>
    </row>
    <row r="768" spans="2:51" s="12" customFormat="1">
      <c r="B768" s="219"/>
      <c r="C768" s="220"/>
      <c r="D768" s="205" t="s">
        <v>140</v>
      </c>
      <c r="E768" s="221" t="s">
        <v>21</v>
      </c>
      <c r="F768" s="222" t="s">
        <v>484</v>
      </c>
      <c r="G768" s="220"/>
      <c r="H768" s="223">
        <v>-7.8380000000000001</v>
      </c>
      <c r="I768" s="224"/>
      <c r="J768" s="220"/>
      <c r="K768" s="220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140</v>
      </c>
      <c r="AU768" s="229" t="s">
        <v>80</v>
      </c>
      <c r="AV768" s="12" t="s">
        <v>80</v>
      </c>
      <c r="AW768" s="12" t="s">
        <v>34</v>
      </c>
      <c r="AX768" s="12" t="s">
        <v>70</v>
      </c>
      <c r="AY768" s="229" t="s">
        <v>128</v>
      </c>
    </row>
    <row r="769" spans="2:51" s="12" customFormat="1">
      <c r="B769" s="219"/>
      <c r="C769" s="220"/>
      <c r="D769" s="205" t="s">
        <v>140</v>
      </c>
      <c r="E769" s="221" t="s">
        <v>21</v>
      </c>
      <c r="F769" s="222" t="s">
        <v>21</v>
      </c>
      <c r="G769" s="220"/>
      <c r="H769" s="223">
        <v>0</v>
      </c>
      <c r="I769" s="224"/>
      <c r="J769" s="220"/>
      <c r="K769" s="220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140</v>
      </c>
      <c r="AU769" s="229" t="s">
        <v>80</v>
      </c>
      <c r="AV769" s="12" t="s">
        <v>80</v>
      </c>
      <c r="AW769" s="12" t="s">
        <v>34</v>
      </c>
      <c r="AX769" s="12" t="s">
        <v>70</v>
      </c>
      <c r="AY769" s="229" t="s">
        <v>128</v>
      </c>
    </row>
    <row r="770" spans="2:51" s="11" customFormat="1">
      <c r="B770" s="208"/>
      <c r="C770" s="209"/>
      <c r="D770" s="205" t="s">
        <v>140</v>
      </c>
      <c r="E770" s="210" t="s">
        <v>21</v>
      </c>
      <c r="F770" s="211" t="s">
        <v>343</v>
      </c>
      <c r="G770" s="209"/>
      <c r="H770" s="212" t="s">
        <v>21</v>
      </c>
      <c r="I770" s="213"/>
      <c r="J770" s="209"/>
      <c r="K770" s="209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140</v>
      </c>
      <c r="AU770" s="218" t="s">
        <v>80</v>
      </c>
      <c r="AV770" s="11" t="s">
        <v>78</v>
      </c>
      <c r="AW770" s="11" t="s">
        <v>34</v>
      </c>
      <c r="AX770" s="11" t="s">
        <v>70</v>
      </c>
      <c r="AY770" s="218" t="s">
        <v>128</v>
      </c>
    </row>
    <row r="771" spans="2:51" s="11" customFormat="1">
      <c r="B771" s="208"/>
      <c r="C771" s="209"/>
      <c r="D771" s="205" t="s">
        <v>140</v>
      </c>
      <c r="E771" s="210" t="s">
        <v>21</v>
      </c>
      <c r="F771" s="211" t="s">
        <v>469</v>
      </c>
      <c r="G771" s="209"/>
      <c r="H771" s="212" t="s">
        <v>21</v>
      </c>
      <c r="I771" s="213"/>
      <c r="J771" s="209"/>
      <c r="K771" s="209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140</v>
      </c>
      <c r="AU771" s="218" t="s">
        <v>80</v>
      </c>
      <c r="AV771" s="11" t="s">
        <v>78</v>
      </c>
      <c r="AW771" s="11" t="s">
        <v>34</v>
      </c>
      <c r="AX771" s="11" t="s">
        <v>70</v>
      </c>
      <c r="AY771" s="218" t="s">
        <v>128</v>
      </c>
    </row>
    <row r="772" spans="2:51" s="12" customFormat="1">
      <c r="B772" s="219"/>
      <c r="C772" s="220"/>
      <c r="D772" s="205" t="s">
        <v>140</v>
      </c>
      <c r="E772" s="221" t="s">
        <v>21</v>
      </c>
      <c r="F772" s="222" t="s">
        <v>485</v>
      </c>
      <c r="G772" s="220"/>
      <c r="H772" s="223">
        <v>-3.2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140</v>
      </c>
      <c r="AU772" s="229" t="s">
        <v>80</v>
      </c>
      <c r="AV772" s="12" t="s">
        <v>80</v>
      </c>
      <c r="AW772" s="12" t="s">
        <v>34</v>
      </c>
      <c r="AX772" s="12" t="s">
        <v>70</v>
      </c>
      <c r="AY772" s="229" t="s">
        <v>128</v>
      </c>
    </row>
    <row r="773" spans="2:51" s="12" customFormat="1">
      <c r="B773" s="219"/>
      <c r="C773" s="220"/>
      <c r="D773" s="205" t="s">
        <v>140</v>
      </c>
      <c r="E773" s="221" t="s">
        <v>21</v>
      </c>
      <c r="F773" s="222" t="s">
        <v>21</v>
      </c>
      <c r="G773" s="220"/>
      <c r="H773" s="223">
        <v>0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140</v>
      </c>
      <c r="AU773" s="229" t="s">
        <v>80</v>
      </c>
      <c r="AV773" s="12" t="s">
        <v>80</v>
      </c>
      <c r="AW773" s="12" t="s">
        <v>34</v>
      </c>
      <c r="AX773" s="12" t="s">
        <v>70</v>
      </c>
      <c r="AY773" s="229" t="s">
        <v>128</v>
      </c>
    </row>
    <row r="774" spans="2:51" s="11" customFormat="1">
      <c r="B774" s="208"/>
      <c r="C774" s="209"/>
      <c r="D774" s="205" t="s">
        <v>140</v>
      </c>
      <c r="E774" s="210" t="s">
        <v>21</v>
      </c>
      <c r="F774" s="211" t="s">
        <v>476</v>
      </c>
      <c r="G774" s="209"/>
      <c r="H774" s="212" t="s">
        <v>21</v>
      </c>
      <c r="I774" s="213"/>
      <c r="J774" s="209"/>
      <c r="K774" s="209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140</v>
      </c>
      <c r="AU774" s="218" t="s">
        <v>80</v>
      </c>
      <c r="AV774" s="11" t="s">
        <v>78</v>
      </c>
      <c r="AW774" s="11" t="s">
        <v>34</v>
      </c>
      <c r="AX774" s="11" t="s">
        <v>70</v>
      </c>
      <c r="AY774" s="218" t="s">
        <v>128</v>
      </c>
    </row>
    <row r="775" spans="2:51" s="11" customFormat="1">
      <c r="B775" s="208"/>
      <c r="C775" s="209"/>
      <c r="D775" s="205" t="s">
        <v>140</v>
      </c>
      <c r="E775" s="210" t="s">
        <v>21</v>
      </c>
      <c r="F775" s="211" t="s">
        <v>469</v>
      </c>
      <c r="G775" s="209"/>
      <c r="H775" s="212" t="s">
        <v>21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140</v>
      </c>
      <c r="AU775" s="218" t="s">
        <v>80</v>
      </c>
      <c r="AV775" s="11" t="s">
        <v>78</v>
      </c>
      <c r="AW775" s="11" t="s">
        <v>34</v>
      </c>
      <c r="AX775" s="11" t="s">
        <v>70</v>
      </c>
      <c r="AY775" s="218" t="s">
        <v>128</v>
      </c>
    </row>
    <row r="776" spans="2:51" s="12" customFormat="1">
      <c r="B776" s="219"/>
      <c r="C776" s="220"/>
      <c r="D776" s="205" t="s">
        <v>140</v>
      </c>
      <c r="E776" s="221" t="s">
        <v>21</v>
      </c>
      <c r="F776" s="222" t="s">
        <v>486</v>
      </c>
      <c r="G776" s="220"/>
      <c r="H776" s="223">
        <v>-2.169</v>
      </c>
      <c r="I776" s="224"/>
      <c r="J776" s="220"/>
      <c r="K776" s="220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140</v>
      </c>
      <c r="AU776" s="229" t="s">
        <v>80</v>
      </c>
      <c r="AV776" s="12" t="s">
        <v>80</v>
      </c>
      <c r="AW776" s="12" t="s">
        <v>34</v>
      </c>
      <c r="AX776" s="12" t="s">
        <v>70</v>
      </c>
      <c r="AY776" s="229" t="s">
        <v>128</v>
      </c>
    </row>
    <row r="777" spans="2:51" s="12" customFormat="1">
      <c r="B777" s="219"/>
      <c r="C777" s="220"/>
      <c r="D777" s="205" t="s">
        <v>140</v>
      </c>
      <c r="E777" s="221" t="s">
        <v>21</v>
      </c>
      <c r="F777" s="222" t="s">
        <v>487</v>
      </c>
      <c r="G777" s="220"/>
      <c r="H777" s="223">
        <v>-6.27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140</v>
      </c>
      <c r="AU777" s="229" t="s">
        <v>80</v>
      </c>
      <c r="AV777" s="12" t="s">
        <v>80</v>
      </c>
      <c r="AW777" s="12" t="s">
        <v>34</v>
      </c>
      <c r="AX777" s="12" t="s">
        <v>70</v>
      </c>
      <c r="AY777" s="229" t="s">
        <v>128</v>
      </c>
    </row>
    <row r="778" spans="2:51" s="12" customFormat="1">
      <c r="B778" s="219"/>
      <c r="C778" s="220"/>
      <c r="D778" s="205" t="s">
        <v>140</v>
      </c>
      <c r="E778" s="221" t="s">
        <v>21</v>
      </c>
      <c r="F778" s="222" t="s">
        <v>488</v>
      </c>
      <c r="G778" s="220"/>
      <c r="H778" s="223">
        <v>-1.8149999999999999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140</v>
      </c>
      <c r="AU778" s="229" t="s">
        <v>80</v>
      </c>
      <c r="AV778" s="12" t="s">
        <v>80</v>
      </c>
      <c r="AW778" s="12" t="s">
        <v>34</v>
      </c>
      <c r="AX778" s="12" t="s">
        <v>70</v>
      </c>
      <c r="AY778" s="229" t="s">
        <v>128</v>
      </c>
    </row>
    <row r="779" spans="2:51" s="12" customFormat="1">
      <c r="B779" s="219"/>
      <c r="C779" s="220"/>
      <c r="D779" s="205" t="s">
        <v>140</v>
      </c>
      <c r="E779" s="221" t="s">
        <v>21</v>
      </c>
      <c r="F779" s="222" t="s">
        <v>489</v>
      </c>
      <c r="G779" s="220"/>
      <c r="H779" s="223">
        <v>-3.24</v>
      </c>
      <c r="I779" s="224"/>
      <c r="J779" s="220"/>
      <c r="K779" s="220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140</v>
      </c>
      <c r="AU779" s="229" t="s">
        <v>80</v>
      </c>
      <c r="AV779" s="12" t="s">
        <v>80</v>
      </c>
      <c r="AW779" s="12" t="s">
        <v>34</v>
      </c>
      <c r="AX779" s="12" t="s">
        <v>70</v>
      </c>
      <c r="AY779" s="229" t="s">
        <v>128</v>
      </c>
    </row>
    <row r="780" spans="2:51" s="12" customFormat="1">
      <c r="B780" s="219"/>
      <c r="C780" s="220"/>
      <c r="D780" s="205" t="s">
        <v>140</v>
      </c>
      <c r="E780" s="221" t="s">
        <v>21</v>
      </c>
      <c r="F780" s="222" t="s">
        <v>490</v>
      </c>
      <c r="G780" s="220"/>
      <c r="H780" s="223">
        <v>-2.4300000000000002</v>
      </c>
      <c r="I780" s="224"/>
      <c r="J780" s="220"/>
      <c r="K780" s="220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140</v>
      </c>
      <c r="AU780" s="229" t="s">
        <v>80</v>
      </c>
      <c r="AV780" s="12" t="s">
        <v>80</v>
      </c>
      <c r="AW780" s="12" t="s">
        <v>34</v>
      </c>
      <c r="AX780" s="12" t="s">
        <v>70</v>
      </c>
      <c r="AY780" s="229" t="s">
        <v>128</v>
      </c>
    </row>
    <row r="781" spans="2:51" s="11" customFormat="1">
      <c r="B781" s="208"/>
      <c r="C781" s="209"/>
      <c r="D781" s="205" t="s">
        <v>140</v>
      </c>
      <c r="E781" s="210" t="s">
        <v>21</v>
      </c>
      <c r="F781" s="211" t="s">
        <v>467</v>
      </c>
      <c r="G781" s="209"/>
      <c r="H781" s="212" t="s">
        <v>21</v>
      </c>
      <c r="I781" s="213"/>
      <c r="J781" s="209"/>
      <c r="K781" s="209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140</v>
      </c>
      <c r="AU781" s="218" t="s">
        <v>80</v>
      </c>
      <c r="AV781" s="11" t="s">
        <v>78</v>
      </c>
      <c r="AW781" s="11" t="s">
        <v>34</v>
      </c>
      <c r="AX781" s="11" t="s">
        <v>70</v>
      </c>
      <c r="AY781" s="218" t="s">
        <v>128</v>
      </c>
    </row>
    <row r="782" spans="2:51" s="12" customFormat="1">
      <c r="B782" s="219"/>
      <c r="C782" s="220"/>
      <c r="D782" s="205" t="s">
        <v>140</v>
      </c>
      <c r="E782" s="221" t="s">
        <v>21</v>
      </c>
      <c r="F782" s="222" t="s">
        <v>491</v>
      </c>
      <c r="G782" s="220"/>
      <c r="H782" s="223">
        <v>-7.0919999999999996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140</v>
      </c>
      <c r="AU782" s="229" t="s">
        <v>80</v>
      </c>
      <c r="AV782" s="12" t="s">
        <v>80</v>
      </c>
      <c r="AW782" s="12" t="s">
        <v>34</v>
      </c>
      <c r="AX782" s="12" t="s">
        <v>70</v>
      </c>
      <c r="AY782" s="229" t="s">
        <v>128</v>
      </c>
    </row>
    <row r="783" spans="2:51" s="12" customFormat="1">
      <c r="B783" s="219"/>
      <c r="C783" s="220"/>
      <c r="D783" s="205" t="s">
        <v>140</v>
      </c>
      <c r="E783" s="221" t="s">
        <v>21</v>
      </c>
      <c r="F783" s="222" t="s">
        <v>492</v>
      </c>
      <c r="G783" s="220"/>
      <c r="H783" s="223">
        <v>-3.51</v>
      </c>
      <c r="I783" s="224"/>
      <c r="J783" s="220"/>
      <c r="K783" s="220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140</v>
      </c>
      <c r="AU783" s="229" t="s">
        <v>80</v>
      </c>
      <c r="AV783" s="12" t="s">
        <v>80</v>
      </c>
      <c r="AW783" s="12" t="s">
        <v>34</v>
      </c>
      <c r="AX783" s="12" t="s">
        <v>70</v>
      </c>
      <c r="AY783" s="229" t="s">
        <v>128</v>
      </c>
    </row>
    <row r="784" spans="2:51" s="12" customFormat="1">
      <c r="B784" s="219"/>
      <c r="C784" s="220"/>
      <c r="D784" s="205" t="s">
        <v>140</v>
      </c>
      <c r="E784" s="221" t="s">
        <v>21</v>
      </c>
      <c r="F784" s="222" t="s">
        <v>493</v>
      </c>
      <c r="G784" s="220"/>
      <c r="H784" s="223">
        <v>-13.3</v>
      </c>
      <c r="I784" s="224"/>
      <c r="J784" s="220"/>
      <c r="K784" s="220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140</v>
      </c>
      <c r="AU784" s="229" t="s">
        <v>80</v>
      </c>
      <c r="AV784" s="12" t="s">
        <v>80</v>
      </c>
      <c r="AW784" s="12" t="s">
        <v>34</v>
      </c>
      <c r="AX784" s="12" t="s">
        <v>70</v>
      </c>
      <c r="AY784" s="229" t="s">
        <v>128</v>
      </c>
    </row>
    <row r="785" spans="2:51" s="12" customFormat="1">
      <c r="B785" s="219"/>
      <c r="C785" s="220"/>
      <c r="D785" s="205" t="s">
        <v>140</v>
      </c>
      <c r="E785" s="221" t="s">
        <v>21</v>
      </c>
      <c r="F785" s="222" t="s">
        <v>21</v>
      </c>
      <c r="G785" s="220"/>
      <c r="H785" s="223">
        <v>0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140</v>
      </c>
      <c r="AU785" s="229" t="s">
        <v>80</v>
      </c>
      <c r="AV785" s="12" t="s">
        <v>80</v>
      </c>
      <c r="AW785" s="12" t="s">
        <v>34</v>
      </c>
      <c r="AX785" s="12" t="s">
        <v>70</v>
      </c>
      <c r="AY785" s="229" t="s">
        <v>128</v>
      </c>
    </row>
    <row r="786" spans="2:51" s="11" customFormat="1">
      <c r="B786" s="208"/>
      <c r="C786" s="209"/>
      <c r="D786" s="205" t="s">
        <v>140</v>
      </c>
      <c r="E786" s="210" t="s">
        <v>21</v>
      </c>
      <c r="F786" s="211" t="s">
        <v>479</v>
      </c>
      <c r="G786" s="209"/>
      <c r="H786" s="212" t="s">
        <v>21</v>
      </c>
      <c r="I786" s="213"/>
      <c r="J786" s="209"/>
      <c r="K786" s="209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140</v>
      </c>
      <c r="AU786" s="218" t="s">
        <v>80</v>
      </c>
      <c r="AV786" s="11" t="s">
        <v>78</v>
      </c>
      <c r="AW786" s="11" t="s">
        <v>34</v>
      </c>
      <c r="AX786" s="11" t="s">
        <v>70</v>
      </c>
      <c r="AY786" s="218" t="s">
        <v>128</v>
      </c>
    </row>
    <row r="787" spans="2:51" s="12" customFormat="1">
      <c r="B787" s="219"/>
      <c r="C787" s="220"/>
      <c r="D787" s="205" t="s">
        <v>140</v>
      </c>
      <c r="E787" s="221" t="s">
        <v>21</v>
      </c>
      <c r="F787" s="222" t="s">
        <v>494</v>
      </c>
      <c r="G787" s="220"/>
      <c r="H787" s="223">
        <v>-0.30299999999999999</v>
      </c>
      <c r="I787" s="224"/>
      <c r="J787" s="220"/>
      <c r="K787" s="220"/>
      <c r="L787" s="225"/>
      <c r="M787" s="226"/>
      <c r="N787" s="227"/>
      <c r="O787" s="227"/>
      <c r="P787" s="227"/>
      <c r="Q787" s="227"/>
      <c r="R787" s="227"/>
      <c r="S787" s="227"/>
      <c r="T787" s="228"/>
      <c r="AT787" s="229" t="s">
        <v>140</v>
      </c>
      <c r="AU787" s="229" t="s">
        <v>80</v>
      </c>
      <c r="AV787" s="12" t="s">
        <v>80</v>
      </c>
      <c r="AW787" s="12" t="s">
        <v>34</v>
      </c>
      <c r="AX787" s="12" t="s">
        <v>70</v>
      </c>
      <c r="AY787" s="229" t="s">
        <v>128</v>
      </c>
    </row>
    <row r="788" spans="2:51" s="12" customFormat="1">
      <c r="B788" s="219"/>
      <c r="C788" s="220"/>
      <c r="D788" s="205" t="s">
        <v>140</v>
      </c>
      <c r="E788" s="221" t="s">
        <v>21</v>
      </c>
      <c r="F788" s="222" t="s">
        <v>495</v>
      </c>
      <c r="G788" s="220"/>
      <c r="H788" s="223">
        <v>-3.2160000000000002</v>
      </c>
      <c r="I788" s="224"/>
      <c r="J788" s="220"/>
      <c r="K788" s="220"/>
      <c r="L788" s="225"/>
      <c r="M788" s="226"/>
      <c r="N788" s="227"/>
      <c r="O788" s="227"/>
      <c r="P788" s="227"/>
      <c r="Q788" s="227"/>
      <c r="R788" s="227"/>
      <c r="S788" s="227"/>
      <c r="T788" s="228"/>
      <c r="AT788" s="229" t="s">
        <v>140</v>
      </c>
      <c r="AU788" s="229" t="s">
        <v>80</v>
      </c>
      <c r="AV788" s="12" t="s">
        <v>80</v>
      </c>
      <c r="AW788" s="12" t="s">
        <v>34</v>
      </c>
      <c r="AX788" s="12" t="s">
        <v>70</v>
      </c>
      <c r="AY788" s="229" t="s">
        <v>128</v>
      </c>
    </row>
    <row r="789" spans="2:51" s="12" customFormat="1">
      <c r="B789" s="219"/>
      <c r="C789" s="220"/>
      <c r="D789" s="205" t="s">
        <v>140</v>
      </c>
      <c r="E789" s="221" t="s">
        <v>21</v>
      </c>
      <c r="F789" s="222" t="s">
        <v>496</v>
      </c>
      <c r="G789" s="220"/>
      <c r="H789" s="223">
        <v>-2.5129999999999999</v>
      </c>
      <c r="I789" s="224"/>
      <c r="J789" s="220"/>
      <c r="K789" s="220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140</v>
      </c>
      <c r="AU789" s="229" t="s">
        <v>80</v>
      </c>
      <c r="AV789" s="12" t="s">
        <v>80</v>
      </c>
      <c r="AW789" s="12" t="s">
        <v>34</v>
      </c>
      <c r="AX789" s="12" t="s">
        <v>70</v>
      </c>
      <c r="AY789" s="229" t="s">
        <v>128</v>
      </c>
    </row>
    <row r="790" spans="2:51" s="13" customFormat="1">
      <c r="B790" s="230"/>
      <c r="C790" s="231"/>
      <c r="D790" s="205" t="s">
        <v>140</v>
      </c>
      <c r="E790" s="232" t="s">
        <v>21</v>
      </c>
      <c r="F790" s="233" t="s">
        <v>159</v>
      </c>
      <c r="G790" s="231"/>
      <c r="H790" s="234">
        <v>-61.741</v>
      </c>
      <c r="I790" s="235"/>
      <c r="J790" s="231"/>
      <c r="K790" s="231"/>
      <c r="L790" s="236"/>
      <c r="M790" s="237"/>
      <c r="N790" s="238"/>
      <c r="O790" s="238"/>
      <c r="P790" s="238"/>
      <c r="Q790" s="238"/>
      <c r="R790" s="238"/>
      <c r="S790" s="238"/>
      <c r="T790" s="239"/>
      <c r="AT790" s="240" t="s">
        <v>140</v>
      </c>
      <c r="AU790" s="240" t="s">
        <v>80</v>
      </c>
      <c r="AV790" s="13" t="s">
        <v>160</v>
      </c>
      <c r="AW790" s="13" t="s">
        <v>34</v>
      </c>
      <c r="AX790" s="13" t="s">
        <v>70</v>
      </c>
      <c r="AY790" s="240" t="s">
        <v>128</v>
      </c>
    </row>
    <row r="791" spans="2:51" s="12" customFormat="1">
      <c r="B791" s="219"/>
      <c r="C791" s="220"/>
      <c r="D791" s="205" t="s">
        <v>140</v>
      </c>
      <c r="E791" s="221" t="s">
        <v>21</v>
      </c>
      <c r="F791" s="222" t="s">
        <v>21</v>
      </c>
      <c r="G791" s="220"/>
      <c r="H791" s="223">
        <v>0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140</v>
      </c>
      <c r="AU791" s="229" t="s">
        <v>80</v>
      </c>
      <c r="AV791" s="12" t="s">
        <v>80</v>
      </c>
      <c r="AW791" s="12" t="s">
        <v>34</v>
      </c>
      <c r="AX791" s="12" t="s">
        <v>70</v>
      </c>
      <c r="AY791" s="229" t="s">
        <v>128</v>
      </c>
    </row>
    <row r="792" spans="2:51" s="11" customFormat="1">
      <c r="B792" s="208"/>
      <c r="C792" s="209"/>
      <c r="D792" s="205" t="s">
        <v>140</v>
      </c>
      <c r="E792" s="210" t="s">
        <v>21</v>
      </c>
      <c r="F792" s="211" t="s">
        <v>165</v>
      </c>
      <c r="G792" s="209"/>
      <c r="H792" s="212" t="s">
        <v>21</v>
      </c>
      <c r="I792" s="213"/>
      <c r="J792" s="209"/>
      <c r="K792" s="209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140</v>
      </c>
      <c r="AU792" s="218" t="s">
        <v>80</v>
      </c>
      <c r="AV792" s="11" t="s">
        <v>78</v>
      </c>
      <c r="AW792" s="11" t="s">
        <v>34</v>
      </c>
      <c r="AX792" s="11" t="s">
        <v>70</v>
      </c>
      <c r="AY792" s="218" t="s">
        <v>128</v>
      </c>
    </row>
    <row r="793" spans="2:51" s="11" customFormat="1">
      <c r="B793" s="208"/>
      <c r="C793" s="209"/>
      <c r="D793" s="205" t="s">
        <v>140</v>
      </c>
      <c r="E793" s="210" t="s">
        <v>21</v>
      </c>
      <c r="F793" s="211" t="s">
        <v>466</v>
      </c>
      <c r="G793" s="209"/>
      <c r="H793" s="212" t="s">
        <v>21</v>
      </c>
      <c r="I793" s="213"/>
      <c r="J793" s="209"/>
      <c r="K793" s="209"/>
      <c r="L793" s="214"/>
      <c r="M793" s="215"/>
      <c r="N793" s="216"/>
      <c r="O793" s="216"/>
      <c r="P793" s="216"/>
      <c r="Q793" s="216"/>
      <c r="R793" s="216"/>
      <c r="S793" s="216"/>
      <c r="T793" s="217"/>
      <c r="AT793" s="218" t="s">
        <v>140</v>
      </c>
      <c r="AU793" s="218" t="s">
        <v>80</v>
      </c>
      <c r="AV793" s="11" t="s">
        <v>78</v>
      </c>
      <c r="AW793" s="11" t="s">
        <v>34</v>
      </c>
      <c r="AX793" s="11" t="s">
        <v>70</v>
      </c>
      <c r="AY793" s="218" t="s">
        <v>128</v>
      </c>
    </row>
    <row r="794" spans="2:51" s="11" customFormat="1">
      <c r="B794" s="208"/>
      <c r="C794" s="209"/>
      <c r="D794" s="205" t="s">
        <v>140</v>
      </c>
      <c r="E794" s="210" t="s">
        <v>21</v>
      </c>
      <c r="F794" s="211" t="s">
        <v>467</v>
      </c>
      <c r="G794" s="209"/>
      <c r="H794" s="212" t="s">
        <v>21</v>
      </c>
      <c r="I794" s="213"/>
      <c r="J794" s="209"/>
      <c r="K794" s="209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140</v>
      </c>
      <c r="AU794" s="218" t="s">
        <v>80</v>
      </c>
      <c r="AV794" s="11" t="s">
        <v>78</v>
      </c>
      <c r="AW794" s="11" t="s">
        <v>34</v>
      </c>
      <c r="AX794" s="11" t="s">
        <v>70</v>
      </c>
      <c r="AY794" s="218" t="s">
        <v>128</v>
      </c>
    </row>
    <row r="795" spans="2:51" s="12" customFormat="1">
      <c r="B795" s="219"/>
      <c r="C795" s="220"/>
      <c r="D795" s="205" t="s">
        <v>140</v>
      </c>
      <c r="E795" s="221" t="s">
        <v>21</v>
      </c>
      <c r="F795" s="222" t="s">
        <v>497</v>
      </c>
      <c r="G795" s="220"/>
      <c r="H795" s="223">
        <v>2.61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140</v>
      </c>
      <c r="AU795" s="229" t="s">
        <v>80</v>
      </c>
      <c r="AV795" s="12" t="s">
        <v>80</v>
      </c>
      <c r="AW795" s="12" t="s">
        <v>34</v>
      </c>
      <c r="AX795" s="12" t="s">
        <v>70</v>
      </c>
      <c r="AY795" s="229" t="s">
        <v>128</v>
      </c>
    </row>
    <row r="796" spans="2:51" s="12" customFormat="1">
      <c r="B796" s="219"/>
      <c r="C796" s="220"/>
      <c r="D796" s="205" t="s">
        <v>140</v>
      </c>
      <c r="E796" s="221" t="s">
        <v>21</v>
      </c>
      <c r="F796" s="222" t="s">
        <v>498</v>
      </c>
      <c r="G796" s="220"/>
      <c r="H796" s="223">
        <v>4.25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140</v>
      </c>
      <c r="AU796" s="229" t="s">
        <v>80</v>
      </c>
      <c r="AV796" s="12" t="s">
        <v>80</v>
      </c>
      <c r="AW796" s="12" t="s">
        <v>34</v>
      </c>
      <c r="AX796" s="12" t="s">
        <v>70</v>
      </c>
      <c r="AY796" s="229" t="s">
        <v>128</v>
      </c>
    </row>
    <row r="797" spans="2:51" s="12" customFormat="1">
      <c r="B797" s="219"/>
      <c r="C797" s="220"/>
      <c r="D797" s="205" t="s">
        <v>140</v>
      </c>
      <c r="E797" s="221" t="s">
        <v>21</v>
      </c>
      <c r="F797" s="222" t="s">
        <v>21</v>
      </c>
      <c r="G797" s="220"/>
      <c r="H797" s="223">
        <v>0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140</v>
      </c>
      <c r="AU797" s="229" t="s">
        <v>80</v>
      </c>
      <c r="AV797" s="12" t="s">
        <v>80</v>
      </c>
      <c r="AW797" s="12" t="s">
        <v>34</v>
      </c>
      <c r="AX797" s="12" t="s">
        <v>70</v>
      </c>
      <c r="AY797" s="229" t="s">
        <v>128</v>
      </c>
    </row>
    <row r="798" spans="2:51" s="11" customFormat="1">
      <c r="B798" s="208"/>
      <c r="C798" s="209"/>
      <c r="D798" s="205" t="s">
        <v>140</v>
      </c>
      <c r="E798" s="210" t="s">
        <v>21</v>
      </c>
      <c r="F798" s="211" t="s">
        <v>343</v>
      </c>
      <c r="G798" s="209"/>
      <c r="H798" s="212" t="s">
        <v>21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140</v>
      </c>
      <c r="AU798" s="218" t="s">
        <v>80</v>
      </c>
      <c r="AV798" s="11" t="s">
        <v>78</v>
      </c>
      <c r="AW798" s="11" t="s">
        <v>34</v>
      </c>
      <c r="AX798" s="11" t="s">
        <v>70</v>
      </c>
      <c r="AY798" s="218" t="s">
        <v>128</v>
      </c>
    </row>
    <row r="799" spans="2:51" s="11" customFormat="1">
      <c r="B799" s="208"/>
      <c r="C799" s="209"/>
      <c r="D799" s="205" t="s">
        <v>140</v>
      </c>
      <c r="E799" s="210" t="s">
        <v>21</v>
      </c>
      <c r="F799" s="211" t="s">
        <v>469</v>
      </c>
      <c r="G799" s="209"/>
      <c r="H799" s="212" t="s">
        <v>21</v>
      </c>
      <c r="I799" s="213"/>
      <c r="J799" s="209"/>
      <c r="K799" s="209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140</v>
      </c>
      <c r="AU799" s="218" t="s">
        <v>80</v>
      </c>
      <c r="AV799" s="11" t="s">
        <v>78</v>
      </c>
      <c r="AW799" s="11" t="s">
        <v>34</v>
      </c>
      <c r="AX799" s="11" t="s">
        <v>70</v>
      </c>
      <c r="AY799" s="218" t="s">
        <v>128</v>
      </c>
    </row>
    <row r="800" spans="2:51" s="12" customFormat="1">
      <c r="B800" s="219"/>
      <c r="C800" s="220"/>
      <c r="D800" s="205" t="s">
        <v>140</v>
      </c>
      <c r="E800" s="221" t="s">
        <v>21</v>
      </c>
      <c r="F800" s="222" t="s">
        <v>499</v>
      </c>
      <c r="G800" s="220"/>
      <c r="H800" s="223">
        <v>1.68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140</v>
      </c>
      <c r="AU800" s="229" t="s">
        <v>80</v>
      </c>
      <c r="AV800" s="12" t="s">
        <v>80</v>
      </c>
      <c r="AW800" s="12" t="s">
        <v>34</v>
      </c>
      <c r="AX800" s="12" t="s">
        <v>70</v>
      </c>
      <c r="AY800" s="229" t="s">
        <v>128</v>
      </c>
    </row>
    <row r="801" spans="2:51" s="12" customFormat="1">
      <c r="B801" s="219"/>
      <c r="C801" s="220"/>
      <c r="D801" s="205" t="s">
        <v>140</v>
      </c>
      <c r="E801" s="221" t="s">
        <v>21</v>
      </c>
      <c r="F801" s="222" t="s">
        <v>21</v>
      </c>
      <c r="G801" s="220"/>
      <c r="H801" s="223">
        <v>0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140</v>
      </c>
      <c r="AU801" s="229" t="s">
        <v>80</v>
      </c>
      <c r="AV801" s="12" t="s">
        <v>80</v>
      </c>
      <c r="AW801" s="12" t="s">
        <v>34</v>
      </c>
      <c r="AX801" s="12" t="s">
        <v>70</v>
      </c>
      <c r="AY801" s="229" t="s">
        <v>128</v>
      </c>
    </row>
    <row r="802" spans="2:51" s="11" customFormat="1">
      <c r="B802" s="208"/>
      <c r="C802" s="209"/>
      <c r="D802" s="205" t="s">
        <v>140</v>
      </c>
      <c r="E802" s="210" t="s">
        <v>21</v>
      </c>
      <c r="F802" s="211" t="s">
        <v>476</v>
      </c>
      <c r="G802" s="209"/>
      <c r="H802" s="212" t="s">
        <v>21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140</v>
      </c>
      <c r="AU802" s="218" t="s">
        <v>80</v>
      </c>
      <c r="AV802" s="11" t="s">
        <v>78</v>
      </c>
      <c r="AW802" s="11" t="s">
        <v>34</v>
      </c>
      <c r="AX802" s="11" t="s">
        <v>70</v>
      </c>
      <c r="AY802" s="218" t="s">
        <v>128</v>
      </c>
    </row>
    <row r="803" spans="2:51" s="11" customFormat="1">
      <c r="B803" s="208"/>
      <c r="C803" s="209"/>
      <c r="D803" s="205" t="s">
        <v>140</v>
      </c>
      <c r="E803" s="210" t="s">
        <v>21</v>
      </c>
      <c r="F803" s="211" t="s">
        <v>469</v>
      </c>
      <c r="G803" s="209"/>
      <c r="H803" s="212" t="s">
        <v>21</v>
      </c>
      <c r="I803" s="213"/>
      <c r="J803" s="209"/>
      <c r="K803" s="209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140</v>
      </c>
      <c r="AU803" s="218" t="s">
        <v>80</v>
      </c>
      <c r="AV803" s="11" t="s">
        <v>78</v>
      </c>
      <c r="AW803" s="11" t="s">
        <v>34</v>
      </c>
      <c r="AX803" s="11" t="s">
        <v>70</v>
      </c>
      <c r="AY803" s="218" t="s">
        <v>128</v>
      </c>
    </row>
    <row r="804" spans="2:51" s="12" customFormat="1">
      <c r="B804" s="219"/>
      <c r="C804" s="220"/>
      <c r="D804" s="205" t="s">
        <v>140</v>
      </c>
      <c r="E804" s="221" t="s">
        <v>21</v>
      </c>
      <c r="F804" s="222" t="s">
        <v>500</v>
      </c>
      <c r="G804" s="220"/>
      <c r="H804" s="223">
        <v>1.1439999999999999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140</v>
      </c>
      <c r="AU804" s="229" t="s">
        <v>80</v>
      </c>
      <c r="AV804" s="12" t="s">
        <v>80</v>
      </c>
      <c r="AW804" s="12" t="s">
        <v>34</v>
      </c>
      <c r="AX804" s="12" t="s">
        <v>70</v>
      </c>
      <c r="AY804" s="229" t="s">
        <v>128</v>
      </c>
    </row>
    <row r="805" spans="2:51" s="12" customFormat="1">
      <c r="B805" s="219"/>
      <c r="C805" s="220"/>
      <c r="D805" s="205" t="s">
        <v>140</v>
      </c>
      <c r="E805" s="221" t="s">
        <v>21</v>
      </c>
      <c r="F805" s="222" t="s">
        <v>501</v>
      </c>
      <c r="G805" s="220"/>
      <c r="H805" s="223">
        <v>3.4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140</v>
      </c>
      <c r="AU805" s="229" t="s">
        <v>80</v>
      </c>
      <c r="AV805" s="12" t="s">
        <v>80</v>
      </c>
      <c r="AW805" s="12" t="s">
        <v>34</v>
      </c>
      <c r="AX805" s="12" t="s">
        <v>70</v>
      </c>
      <c r="AY805" s="229" t="s">
        <v>128</v>
      </c>
    </row>
    <row r="806" spans="2:51" s="12" customFormat="1">
      <c r="B806" s="219"/>
      <c r="C806" s="220"/>
      <c r="D806" s="205" t="s">
        <v>140</v>
      </c>
      <c r="E806" s="221" t="s">
        <v>21</v>
      </c>
      <c r="F806" s="222" t="s">
        <v>502</v>
      </c>
      <c r="G806" s="220"/>
      <c r="H806" s="223">
        <v>1.54</v>
      </c>
      <c r="I806" s="224"/>
      <c r="J806" s="220"/>
      <c r="K806" s="220"/>
      <c r="L806" s="225"/>
      <c r="M806" s="226"/>
      <c r="N806" s="227"/>
      <c r="O806" s="227"/>
      <c r="P806" s="227"/>
      <c r="Q806" s="227"/>
      <c r="R806" s="227"/>
      <c r="S806" s="227"/>
      <c r="T806" s="228"/>
      <c r="AT806" s="229" t="s">
        <v>140</v>
      </c>
      <c r="AU806" s="229" t="s">
        <v>80</v>
      </c>
      <c r="AV806" s="12" t="s">
        <v>80</v>
      </c>
      <c r="AW806" s="12" t="s">
        <v>34</v>
      </c>
      <c r="AX806" s="12" t="s">
        <v>70</v>
      </c>
      <c r="AY806" s="229" t="s">
        <v>128</v>
      </c>
    </row>
    <row r="807" spans="2:51" s="12" customFormat="1">
      <c r="B807" s="219"/>
      <c r="C807" s="220"/>
      <c r="D807" s="205" t="s">
        <v>140</v>
      </c>
      <c r="E807" s="221" t="s">
        <v>21</v>
      </c>
      <c r="F807" s="222" t="s">
        <v>503</v>
      </c>
      <c r="G807" s="220"/>
      <c r="H807" s="223">
        <v>2.16</v>
      </c>
      <c r="I807" s="224"/>
      <c r="J807" s="220"/>
      <c r="K807" s="220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140</v>
      </c>
      <c r="AU807" s="229" t="s">
        <v>80</v>
      </c>
      <c r="AV807" s="12" t="s">
        <v>80</v>
      </c>
      <c r="AW807" s="12" t="s">
        <v>34</v>
      </c>
      <c r="AX807" s="12" t="s">
        <v>70</v>
      </c>
      <c r="AY807" s="229" t="s">
        <v>128</v>
      </c>
    </row>
    <row r="808" spans="2:51" s="12" customFormat="1">
      <c r="B808" s="219"/>
      <c r="C808" s="220"/>
      <c r="D808" s="205" t="s">
        <v>140</v>
      </c>
      <c r="E808" s="221" t="s">
        <v>21</v>
      </c>
      <c r="F808" s="222" t="s">
        <v>504</v>
      </c>
      <c r="G808" s="220"/>
      <c r="H808" s="223">
        <v>1.44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140</v>
      </c>
      <c r="AU808" s="229" t="s">
        <v>80</v>
      </c>
      <c r="AV808" s="12" t="s">
        <v>80</v>
      </c>
      <c r="AW808" s="12" t="s">
        <v>34</v>
      </c>
      <c r="AX808" s="12" t="s">
        <v>70</v>
      </c>
      <c r="AY808" s="229" t="s">
        <v>128</v>
      </c>
    </row>
    <row r="809" spans="2:51" s="11" customFormat="1">
      <c r="B809" s="208"/>
      <c r="C809" s="209"/>
      <c r="D809" s="205" t="s">
        <v>140</v>
      </c>
      <c r="E809" s="210" t="s">
        <v>21</v>
      </c>
      <c r="F809" s="211" t="s">
        <v>467</v>
      </c>
      <c r="G809" s="209"/>
      <c r="H809" s="212" t="s">
        <v>21</v>
      </c>
      <c r="I809" s="213"/>
      <c r="J809" s="209"/>
      <c r="K809" s="209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140</v>
      </c>
      <c r="AU809" s="218" t="s">
        <v>80</v>
      </c>
      <c r="AV809" s="11" t="s">
        <v>78</v>
      </c>
      <c r="AW809" s="11" t="s">
        <v>34</v>
      </c>
      <c r="AX809" s="11" t="s">
        <v>70</v>
      </c>
      <c r="AY809" s="218" t="s">
        <v>128</v>
      </c>
    </row>
    <row r="810" spans="2:51" s="12" customFormat="1">
      <c r="B810" s="219"/>
      <c r="C810" s="220"/>
      <c r="D810" s="205" t="s">
        <v>140</v>
      </c>
      <c r="E810" s="221" t="s">
        <v>21</v>
      </c>
      <c r="F810" s="222" t="s">
        <v>505</v>
      </c>
      <c r="G810" s="220"/>
      <c r="H810" s="223">
        <v>3.8719999999999999</v>
      </c>
      <c r="I810" s="224"/>
      <c r="J810" s="220"/>
      <c r="K810" s="220"/>
      <c r="L810" s="225"/>
      <c r="M810" s="226"/>
      <c r="N810" s="227"/>
      <c r="O810" s="227"/>
      <c r="P810" s="227"/>
      <c r="Q810" s="227"/>
      <c r="R810" s="227"/>
      <c r="S810" s="227"/>
      <c r="T810" s="228"/>
      <c r="AT810" s="229" t="s">
        <v>140</v>
      </c>
      <c r="AU810" s="229" t="s">
        <v>80</v>
      </c>
      <c r="AV810" s="12" t="s">
        <v>80</v>
      </c>
      <c r="AW810" s="12" t="s">
        <v>34</v>
      </c>
      <c r="AX810" s="12" t="s">
        <v>70</v>
      </c>
      <c r="AY810" s="229" t="s">
        <v>128</v>
      </c>
    </row>
    <row r="811" spans="2:51" s="12" customFormat="1">
      <c r="B811" s="219"/>
      <c r="C811" s="220"/>
      <c r="D811" s="205" t="s">
        <v>140</v>
      </c>
      <c r="E811" s="221" t="s">
        <v>21</v>
      </c>
      <c r="F811" s="222" t="s">
        <v>506</v>
      </c>
      <c r="G811" s="220"/>
      <c r="H811" s="223">
        <v>2.1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140</v>
      </c>
      <c r="AU811" s="229" t="s">
        <v>80</v>
      </c>
      <c r="AV811" s="12" t="s">
        <v>80</v>
      </c>
      <c r="AW811" s="12" t="s">
        <v>34</v>
      </c>
      <c r="AX811" s="12" t="s">
        <v>70</v>
      </c>
      <c r="AY811" s="229" t="s">
        <v>128</v>
      </c>
    </row>
    <row r="812" spans="2:51" s="12" customFormat="1">
      <c r="B812" s="219"/>
      <c r="C812" s="220"/>
      <c r="D812" s="205" t="s">
        <v>140</v>
      </c>
      <c r="E812" s="221" t="s">
        <v>21</v>
      </c>
      <c r="F812" s="222" t="s">
        <v>507</v>
      </c>
      <c r="G812" s="220"/>
      <c r="H812" s="223">
        <v>7.12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140</v>
      </c>
      <c r="AU812" s="229" t="s">
        <v>80</v>
      </c>
      <c r="AV812" s="12" t="s">
        <v>80</v>
      </c>
      <c r="AW812" s="12" t="s">
        <v>34</v>
      </c>
      <c r="AX812" s="12" t="s">
        <v>70</v>
      </c>
      <c r="AY812" s="229" t="s">
        <v>128</v>
      </c>
    </row>
    <row r="813" spans="2:51" s="12" customFormat="1">
      <c r="B813" s="219"/>
      <c r="C813" s="220"/>
      <c r="D813" s="205" t="s">
        <v>140</v>
      </c>
      <c r="E813" s="221" t="s">
        <v>21</v>
      </c>
      <c r="F813" s="222" t="s">
        <v>21</v>
      </c>
      <c r="G813" s="220"/>
      <c r="H813" s="223">
        <v>0</v>
      </c>
      <c r="I813" s="224"/>
      <c r="J813" s="220"/>
      <c r="K813" s="220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140</v>
      </c>
      <c r="AU813" s="229" t="s">
        <v>80</v>
      </c>
      <c r="AV813" s="12" t="s">
        <v>80</v>
      </c>
      <c r="AW813" s="12" t="s">
        <v>34</v>
      </c>
      <c r="AX813" s="12" t="s">
        <v>70</v>
      </c>
      <c r="AY813" s="229" t="s">
        <v>128</v>
      </c>
    </row>
    <row r="814" spans="2:51" s="11" customFormat="1">
      <c r="B814" s="208"/>
      <c r="C814" s="209"/>
      <c r="D814" s="205" t="s">
        <v>140</v>
      </c>
      <c r="E814" s="210" t="s">
        <v>21</v>
      </c>
      <c r="F814" s="211" t="s">
        <v>479</v>
      </c>
      <c r="G814" s="209"/>
      <c r="H814" s="212" t="s">
        <v>21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140</v>
      </c>
      <c r="AU814" s="218" t="s">
        <v>80</v>
      </c>
      <c r="AV814" s="11" t="s">
        <v>78</v>
      </c>
      <c r="AW814" s="11" t="s">
        <v>34</v>
      </c>
      <c r="AX814" s="11" t="s">
        <v>70</v>
      </c>
      <c r="AY814" s="218" t="s">
        <v>128</v>
      </c>
    </row>
    <row r="815" spans="2:51" s="12" customFormat="1">
      <c r="B815" s="219"/>
      <c r="C815" s="220"/>
      <c r="D815" s="205" t="s">
        <v>140</v>
      </c>
      <c r="E815" s="221" t="s">
        <v>21</v>
      </c>
      <c r="F815" s="222" t="s">
        <v>508</v>
      </c>
      <c r="G815" s="220"/>
      <c r="H815" s="223">
        <v>0.33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140</v>
      </c>
      <c r="AU815" s="229" t="s">
        <v>80</v>
      </c>
      <c r="AV815" s="12" t="s">
        <v>80</v>
      </c>
      <c r="AW815" s="12" t="s">
        <v>34</v>
      </c>
      <c r="AX815" s="12" t="s">
        <v>70</v>
      </c>
      <c r="AY815" s="229" t="s">
        <v>128</v>
      </c>
    </row>
    <row r="816" spans="2:51" s="12" customFormat="1">
      <c r="B816" s="219"/>
      <c r="C816" s="220"/>
      <c r="D816" s="205" t="s">
        <v>140</v>
      </c>
      <c r="E816" s="221" t="s">
        <v>21</v>
      </c>
      <c r="F816" s="222" t="s">
        <v>509</v>
      </c>
      <c r="G816" s="220"/>
      <c r="H816" s="223">
        <v>1.9279999999999999</v>
      </c>
      <c r="I816" s="224"/>
      <c r="J816" s="220"/>
      <c r="K816" s="220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140</v>
      </c>
      <c r="AU816" s="229" t="s">
        <v>80</v>
      </c>
      <c r="AV816" s="12" t="s">
        <v>80</v>
      </c>
      <c r="AW816" s="12" t="s">
        <v>34</v>
      </c>
      <c r="AX816" s="12" t="s">
        <v>70</v>
      </c>
      <c r="AY816" s="229" t="s">
        <v>128</v>
      </c>
    </row>
    <row r="817" spans="2:65" s="12" customFormat="1">
      <c r="B817" s="219"/>
      <c r="C817" s="220"/>
      <c r="D817" s="205" t="s">
        <v>140</v>
      </c>
      <c r="E817" s="221" t="s">
        <v>21</v>
      </c>
      <c r="F817" s="222" t="s">
        <v>510</v>
      </c>
      <c r="G817" s="220"/>
      <c r="H817" s="223">
        <v>1.054</v>
      </c>
      <c r="I817" s="224"/>
      <c r="J817" s="220"/>
      <c r="K817" s="220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140</v>
      </c>
      <c r="AU817" s="229" t="s">
        <v>80</v>
      </c>
      <c r="AV817" s="12" t="s">
        <v>80</v>
      </c>
      <c r="AW817" s="12" t="s">
        <v>34</v>
      </c>
      <c r="AX817" s="12" t="s">
        <v>70</v>
      </c>
      <c r="AY817" s="229" t="s">
        <v>128</v>
      </c>
    </row>
    <row r="818" spans="2:65" s="13" customFormat="1">
      <c r="B818" s="230"/>
      <c r="C818" s="231"/>
      <c r="D818" s="205" t="s">
        <v>140</v>
      </c>
      <c r="E818" s="232" t="s">
        <v>21</v>
      </c>
      <c r="F818" s="233" t="s">
        <v>159</v>
      </c>
      <c r="G818" s="231"/>
      <c r="H818" s="234">
        <v>34.628</v>
      </c>
      <c r="I818" s="235"/>
      <c r="J818" s="231"/>
      <c r="K818" s="231"/>
      <c r="L818" s="236"/>
      <c r="M818" s="237"/>
      <c r="N818" s="238"/>
      <c r="O818" s="238"/>
      <c r="P818" s="238"/>
      <c r="Q818" s="238"/>
      <c r="R818" s="238"/>
      <c r="S818" s="238"/>
      <c r="T818" s="239"/>
      <c r="AT818" s="240" t="s">
        <v>140</v>
      </c>
      <c r="AU818" s="240" t="s">
        <v>80</v>
      </c>
      <c r="AV818" s="13" t="s">
        <v>160</v>
      </c>
      <c r="AW818" s="13" t="s">
        <v>34</v>
      </c>
      <c r="AX818" s="13" t="s">
        <v>70</v>
      </c>
      <c r="AY818" s="240" t="s">
        <v>128</v>
      </c>
    </row>
    <row r="819" spans="2:65" s="14" customFormat="1">
      <c r="B819" s="241"/>
      <c r="C819" s="242"/>
      <c r="D819" s="205" t="s">
        <v>140</v>
      </c>
      <c r="E819" s="253" t="s">
        <v>21</v>
      </c>
      <c r="F819" s="254" t="s">
        <v>168</v>
      </c>
      <c r="G819" s="242"/>
      <c r="H819" s="255">
        <v>508.04199999999997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AT819" s="252" t="s">
        <v>140</v>
      </c>
      <c r="AU819" s="252" t="s">
        <v>80</v>
      </c>
      <c r="AV819" s="14" t="s">
        <v>136</v>
      </c>
      <c r="AW819" s="14" t="s">
        <v>34</v>
      </c>
      <c r="AX819" s="14" t="s">
        <v>78</v>
      </c>
      <c r="AY819" s="252" t="s">
        <v>128</v>
      </c>
    </row>
    <row r="820" spans="2:65" s="10" customFormat="1" ht="37.35" customHeight="1">
      <c r="B820" s="176"/>
      <c r="C820" s="177"/>
      <c r="D820" s="178" t="s">
        <v>69</v>
      </c>
      <c r="E820" s="179" t="s">
        <v>309</v>
      </c>
      <c r="F820" s="179" t="s">
        <v>310</v>
      </c>
      <c r="G820" s="177"/>
      <c r="H820" s="177"/>
      <c r="I820" s="180"/>
      <c r="J820" s="181">
        <f>BK820</f>
        <v>0</v>
      </c>
      <c r="K820" s="177"/>
      <c r="L820" s="182"/>
      <c r="M820" s="183"/>
      <c r="N820" s="184"/>
      <c r="O820" s="184"/>
      <c r="P820" s="185">
        <f>P821+P824+P827</f>
        <v>0</v>
      </c>
      <c r="Q820" s="184"/>
      <c r="R820" s="185">
        <f>R821+R824+R827</f>
        <v>0</v>
      </c>
      <c r="S820" s="184"/>
      <c r="T820" s="186">
        <f>T821+T824+T827</f>
        <v>0</v>
      </c>
      <c r="AR820" s="187" t="s">
        <v>193</v>
      </c>
      <c r="AT820" s="188" t="s">
        <v>69</v>
      </c>
      <c r="AU820" s="188" t="s">
        <v>70</v>
      </c>
      <c r="AY820" s="187" t="s">
        <v>128</v>
      </c>
      <c r="BK820" s="189">
        <f>BK821+BK824+BK827</f>
        <v>0</v>
      </c>
    </row>
    <row r="821" spans="2:65" s="10" customFormat="1" ht="19.899999999999999" customHeight="1">
      <c r="B821" s="176"/>
      <c r="C821" s="177"/>
      <c r="D821" s="190" t="s">
        <v>69</v>
      </c>
      <c r="E821" s="191" t="s">
        <v>311</v>
      </c>
      <c r="F821" s="191" t="s">
        <v>312</v>
      </c>
      <c r="G821" s="177"/>
      <c r="H821" s="177"/>
      <c r="I821" s="180"/>
      <c r="J821" s="192">
        <f>BK821</f>
        <v>0</v>
      </c>
      <c r="K821" s="177"/>
      <c r="L821" s="182"/>
      <c r="M821" s="183"/>
      <c r="N821" s="184"/>
      <c r="O821" s="184"/>
      <c r="P821" s="185">
        <f>SUM(P822:P823)</f>
        <v>0</v>
      </c>
      <c r="Q821" s="184"/>
      <c r="R821" s="185">
        <f>SUM(R822:R823)</f>
        <v>0</v>
      </c>
      <c r="S821" s="184"/>
      <c r="T821" s="186">
        <f>SUM(T822:T823)</f>
        <v>0</v>
      </c>
      <c r="AR821" s="187" t="s">
        <v>193</v>
      </c>
      <c r="AT821" s="188" t="s">
        <v>69</v>
      </c>
      <c r="AU821" s="188" t="s">
        <v>78</v>
      </c>
      <c r="AY821" s="187" t="s">
        <v>128</v>
      </c>
      <c r="BK821" s="189">
        <f>SUM(BK822:BK823)</f>
        <v>0</v>
      </c>
    </row>
    <row r="822" spans="2:65" s="1" customFormat="1" ht="22.5" customHeight="1">
      <c r="B822" s="41"/>
      <c r="C822" s="193" t="s">
        <v>611</v>
      </c>
      <c r="D822" s="193" t="s">
        <v>131</v>
      </c>
      <c r="E822" s="194" t="s">
        <v>314</v>
      </c>
      <c r="F822" s="195" t="s">
        <v>312</v>
      </c>
      <c r="G822" s="196" t="s">
        <v>315</v>
      </c>
      <c r="H822" s="197">
        <v>1</v>
      </c>
      <c r="I822" s="198"/>
      <c r="J822" s="199">
        <f>ROUND(I822*H822,2)</f>
        <v>0</v>
      </c>
      <c r="K822" s="195" t="s">
        <v>237</v>
      </c>
      <c r="L822" s="61"/>
      <c r="M822" s="200" t="s">
        <v>21</v>
      </c>
      <c r="N822" s="201" t="s">
        <v>41</v>
      </c>
      <c r="O822" s="42"/>
      <c r="P822" s="202">
        <f>O822*H822</f>
        <v>0</v>
      </c>
      <c r="Q822" s="202">
        <v>0</v>
      </c>
      <c r="R822" s="202">
        <f>Q822*H822</f>
        <v>0</v>
      </c>
      <c r="S822" s="202">
        <v>0</v>
      </c>
      <c r="T822" s="203">
        <f>S822*H822</f>
        <v>0</v>
      </c>
      <c r="AR822" s="24" t="s">
        <v>316</v>
      </c>
      <c r="AT822" s="24" t="s">
        <v>131</v>
      </c>
      <c r="AU822" s="24" t="s">
        <v>80</v>
      </c>
      <c r="AY822" s="24" t="s">
        <v>128</v>
      </c>
      <c r="BE822" s="204">
        <f>IF(N822="základní",J822,0)</f>
        <v>0</v>
      </c>
      <c r="BF822" s="204">
        <f>IF(N822="snížená",J822,0)</f>
        <v>0</v>
      </c>
      <c r="BG822" s="204">
        <f>IF(N822="zákl. přenesená",J822,0)</f>
        <v>0</v>
      </c>
      <c r="BH822" s="204">
        <f>IF(N822="sníž. přenesená",J822,0)</f>
        <v>0</v>
      </c>
      <c r="BI822" s="204">
        <f>IF(N822="nulová",J822,0)</f>
        <v>0</v>
      </c>
      <c r="BJ822" s="24" t="s">
        <v>78</v>
      </c>
      <c r="BK822" s="204">
        <f>ROUND(I822*H822,2)</f>
        <v>0</v>
      </c>
      <c r="BL822" s="24" t="s">
        <v>316</v>
      </c>
      <c r="BM822" s="24" t="s">
        <v>612</v>
      </c>
    </row>
    <row r="823" spans="2:65" s="1" customFormat="1">
      <c r="B823" s="41"/>
      <c r="C823" s="63"/>
      <c r="D823" s="205" t="s">
        <v>138</v>
      </c>
      <c r="E823" s="63"/>
      <c r="F823" s="206" t="s">
        <v>318</v>
      </c>
      <c r="G823" s="63"/>
      <c r="H823" s="63"/>
      <c r="I823" s="163"/>
      <c r="J823" s="63"/>
      <c r="K823" s="63"/>
      <c r="L823" s="61"/>
      <c r="M823" s="207"/>
      <c r="N823" s="42"/>
      <c r="O823" s="42"/>
      <c r="P823" s="42"/>
      <c r="Q823" s="42"/>
      <c r="R823" s="42"/>
      <c r="S823" s="42"/>
      <c r="T823" s="78"/>
      <c r="AT823" s="24" t="s">
        <v>138</v>
      </c>
      <c r="AU823" s="24" t="s">
        <v>80</v>
      </c>
    </row>
    <row r="824" spans="2:65" s="10" customFormat="1" ht="29.85" customHeight="1">
      <c r="B824" s="176"/>
      <c r="C824" s="177"/>
      <c r="D824" s="190" t="s">
        <v>69</v>
      </c>
      <c r="E824" s="191" t="s">
        <v>319</v>
      </c>
      <c r="F824" s="191" t="s">
        <v>320</v>
      </c>
      <c r="G824" s="177"/>
      <c r="H824" s="177"/>
      <c r="I824" s="180"/>
      <c r="J824" s="192">
        <f>BK824</f>
        <v>0</v>
      </c>
      <c r="K824" s="177"/>
      <c r="L824" s="182"/>
      <c r="M824" s="183"/>
      <c r="N824" s="184"/>
      <c r="O824" s="184"/>
      <c r="P824" s="185">
        <f>SUM(P825:P826)</f>
        <v>0</v>
      </c>
      <c r="Q824" s="184"/>
      <c r="R824" s="185">
        <f>SUM(R825:R826)</f>
        <v>0</v>
      </c>
      <c r="S824" s="184"/>
      <c r="T824" s="186">
        <f>SUM(T825:T826)</f>
        <v>0</v>
      </c>
      <c r="AR824" s="187" t="s">
        <v>193</v>
      </c>
      <c r="AT824" s="188" t="s">
        <v>69</v>
      </c>
      <c r="AU824" s="188" t="s">
        <v>78</v>
      </c>
      <c r="AY824" s="187" t="s">
        <v>128</v>
      </c>
      <c r="BK824" s="189">
        <f>SUM(BK825:BK826)</f>
        <v>0</v>
      </c>
    </row>
    <row r="825" spans="2:65" s="1" customFormat="1" ht="22.5" customHeight="1">
      <c r="B825" s="41"/>
      <c r="C825" s="193" t="s">
        <v>613</v>
      </c>
      <c r="D825" s="193" t="s">
        <v>131</v>
      </c>
      <c r="E825" s="194" t="s">
        <v>322</v>
      </c>
      <c r="F825" s="195" t="s">
        <v>320</v>
      </c>
      <c r="G825" s="196" t="s">
        <v>315</v>
      </c>
      <c r="H825" s="197">
        <v>1</v>
      </c>
      <c r="I825" s="198"/>
      <c r="J825" s="199">
        <f>ROUND(I825*H825,2)</f>
        <v>0</v>
      </c>
      <c r="K825" s="195" t="s">
        <v>237</v>
      </c>
      <c r="L825" s="61"/>
      <c r="M825" s="200" t="s">
        <v>21</v>
      </c>
      <c r="N825" s="201" t="s">
        <v>41</v>
      </c>
      <c r="O825" s="42"/>
      <c r="P825" s="202">
        <f>O825*H825</f>
        <v>0</v>
      </c>
      <c r="Q825" s="202">
        <v>0</v>
      </c>
      <c r="R825" s="202">
        <f>Q825*H825</f>
        <v>0</v>
      </c>
      <c r="S825" s="202">
        <v>0</v>
      </c>
      <c r="T825" s="203">
        <f>S825*H825</f>
        <v>0</v>
      </c>
      <c r="AR825" s="24" t="s">
        <v>316</v>
      </c>
      <c r="AT825" s="24" t="s">
        <v>131</v>
      </c>
      <c r="AU825" s="24" t="s">
        <v>80</v>
      </c>
      <c r="AY825" s="24" t="s">
        <v>128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24" t="s">
        <v>78</v>
      </c>
      <c r="BK825" s="204">
        <f>ROUND(I825*H825,2)</f>
        <v>0</v>
      </c>
      <c r="BL825" s="24" t="s">
        <v>316</v>
      </c>
      <c r="BM825" s="24" t="s">
        <v>614</v>
      </c>
    </row>
    <row r="826" spans="2:65" s="1" customFormat="1">
      <c r="B826" s="41"/>
      <c r="C826" s="63"/>
      <c r="D826" s="205" t="s">
        <v>138</v>
      </c>
      <c r="E826" s="63"/>
      <c r="F826" s="206" t="s">
        <v>324</v>
      </c>
      <c r="G826" s="63"/>
      <c r="H826" s="63"/>
      <c r="I826" s="163"/>
      <c r="J826" s="63"/>
      <c r="K826" s="63"/>
      <c r="L826" s="61"/>
      <c r="M826" s="207"/>
      <c r="N826" s="42"/>
      <c r="O826" s="42"/>
      <c r="P826" s="42"/>
      <c r="Q826" s="42"/>
      <c r="R826" s="42"/>
      <c r="S826" s="42"/>
      <c r="T826" s="78"/>
      <c r="AT826" s="24" t="s">
        <v>138</v>
      </c>
      <c r="AU826" s="24" t="s">
        <v>80</v>
      </c>
    </row>
    <row r="827" spans="2:65" s="10" customFormat="1" ht="29.85" customHeight="1">
      <c r="B827" s="176"/>
      <c r="C827" s="177"/>
      <c r="D827" s="190" t="s">
        <v>69</v>
      </c>
      <c r="E827" s="191" t="s">
        <v>325</v>
      </c>
      <c r="F827" s="191" t="s">
        <v>326</v>
      </c>
      <c r="G827" s="177"/>
      <c r="H827" s="177"/>
      <c r="I827" s="180"/>
      <c r="J827" s="192">
        <f>BK827</f>
        <v>0</v>
      </c>
      <c r="K827" s="177"/>
      <c r="L827" s="182"/>
      <c r="M827" s="183"/>
      <c r="N827" s="184"/>
      <c r="O827" s="184"/>
      <c r="P827" s="185">
        <f>SUM(P828:P829)</f>
        <v>0</v>
      </c>
      <c r="Q827" s="184"/>
      <c r="R827" s="185">
        <f>SUM(R828:R829)</f>
        <v>0</v>
      </c>
      <c r="S827" s="184"/>
      <c r="T827" s="186">
        <f>SUM(T828:T829)</f>
        <v>0</v>
      </c>
      <c r="AR827" s="187" t="s">
        <v>193</v>
      </c>
      <c r="AT827" s="188" t="s">
        <v>69</v>
      </c>
      <c r="AU827" s="188" t="s">
        <v>78</v>
      </c>
      <c r="AY827" s="187" t="s">
        <v>128</v>
      </c>
      <c r="BK827" s="189">
        <f>SUM(BK828:BK829)</f>
        <v>0</v>
      </c>
    </row>
    <row r="828" spans="2:65" s="1" customFormat="1" ht="31.5" customHeight="1">
      <c r="B828" s="41"/>
      <c r="C828" s="193" t="s">
        <v>615</v>
      </c>
      <c r="D828" s="193" t="s">
        <v>131</v>
      </c>
      <c r="E828" s="194" t="s">
        <v>328</v>
      </c>
      <c r="F828" s="195" t="s">
        <v>329</v>
      </c>
      <c r="G828" s="196" t="s">
        <v>315</v>
      </c>
      <c r="H828" s="197">
        <v>1</v>
      </c>
      <c r="I828" s="198"/>
      <c r="J828" s="199">
        <f>ROUND(I828*H828,2)</f>
        <v>0</v>
      </c>
      <c r="K828" s="195" t="s">
        <v>21</v>
      </c>
      <c r="L828" s="61"/>
      <c r="M828" s="200" t="s">
        <v>21</v>
      </c>
      <c r="N828" s="201" t="s">
        <v>41</v>
      </c>
      <c r="O828" s="42"/>
      <c r="P828" s="202">
        <f>O828*H828</f>
        <v>0</v>
      </c>
      <c r="Q828" s="202">
        <v>0</v>
      </c>
      <c r="R828" s="202">
        <f>Q828*H828</f>
        <v>0</v>
      </c>
      <c r="S828" s="202">
        <v>0</v>
      </c>
      <c r="T828" s="203">
        <f>S828*H828</f>
        <v>0</v>
      </c>
      <c r="AR828" s="24" t="s">
        <v>316</v>
      </c>
      <c r="AT828" s="24" t="s">
        <v>131</v>
      </c>
      <c r="AU828" s="24" t="s">
        <v>80</v>
      </c>
      <c r="AY828" s="24" t="s">
        <v>128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24" t="s">
        <v>78</v>
      </c>
      <c r="BK828" s="204">
        <f>ROUND(I828*H828,2)</f>
        <v>0</v>
      </c>
      <c r="BL828" s="24" t="s">
        <v>316</v>
      </c>
      <c r="BM828" s="24" t="s">
        <v>616</v>
      </c>
    </row>
    <row r="829" spans="2:65" s="1" customFormat="1">
      <c r="B829" s="41"/>
      <c r="C829" s="63"/>
      <c r="D829" s="205" t="s">
        <v>138</v>
      </c>
      <c r="E829" s="63"/>
      <c r="F829" s="206" t="s">
        <v>331</v>
      </c>
      <c r="G829" s="63"/>
      <c r="H829" s="63"/>
      <c r="I829" s="163"/>
      <c r="J829" s="63"/>
      <c r="K829" s="63"/>
      <c r="L829" s="61"/>
      <c r="M829" s="262"/>
      <c r="N829" s="263"/>
      <c r="O829" s="263"/>
      <c r="P829" s="263"/>
      <c r="Q829" s="263"/>
      <c r="R829" s="263"/>
      <c r="S829" s="263"/>
      <c r="T829" s="264"/>
      <c r="AT829" s="24" t="s">
        <v>138</v>
      </c>
      <c r="AU829" s="24" t="s">
        <v>80</v>
      </c>
    </row>
    <row r="830" spans="2:65" s="1" customFormat="1" ht="6.95" customHeight="1">
      <c r="B830" s="56"/>
      <c r="C830" s="57"/>
      <c r="D830" s="57"/>
      <c r="E830" s="57"/>
      <c r="F830" s="57"/>
      <c r="G830" s="57"/>
      <c r="H830" s="57"/>
      <c r="I830" s="139"/>
      <c r="J830" s="57"/>
      <c r="K830" s="57"/>
      <c r="L830" s="61"/>
    </row>
  </sheetData>
  <sheetProtection password="CC35" sheet="1" objects="1" scenarios="1" formatCells="0" formatColumns="0" formatRows="0" sort="0" autoFilter="0"/>
  <autoFilter ref="C87:K829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31" zoomScaleNormal="100" workbookViewId="0">
      <selection activeCell="D56" sqref="D56:J56"/>
    </sheetView>
  </sheetViews>
  <sheetFormatPr defaultRowHeight="13.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ht="37.5" customHeight="1"/>
    <row r="2" spans="2:1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5" customFormat="1" ht="45" customHeight="1">
      <c r="B3" s="272"/>
      <c r="C3" s="392" t="s">
        <v>617</v>
      </c>
      <c r="D3" s="392"/>
      <c r="E3" s="392"/>
      <c r="F3" s="392"/>
      <c r="G3" s="392"/>
      <c r="H3" s="392"/>
      <c r="I3" s="392"/>
      <c r="J3" s="392"/>
      <c r="K3" s="273"/>
    </row>
    <row r="4" spans="2:11" ht="25.5" customHeight="1">
      <c r="B4" s="274"/>
      <c r="C4" s="393" t="s">
        <v>618</v>
      </c>
      <c r="D4" s="393"/>
      <c r="E4" s="393"/>
      <c r="F4" s="393"/>
      <c r="G4" s="393"/>
      <c r="H4" s="393"/>
      <c r="I4" s="393"/>
      <c r="J4" s="393"/>
      <c r="K4" s="275"/>
    </row>
    <row r="5" spans="2:1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ht="15" customHeight="1">
      <c r="B6" s="274"/>
      <c r="C6" s="394" t="s">
        <v>619</v>
      </c>
      <c r="D6" s="394"/>
      <c r="E6" s="394"/>
      <c r="F6" s="394"/>
      <c r="G6" s="394"/>
      <c r="H6" s="394"/>
      <c r="I6" s="394"/>
      <c r="J6" s="394"/>
      <c r="K6" s="275"/>
    </row>
    <row r="7" spans="2:11" ht="15" customHeight="1">
      <c r="B7" s="278"/>
      <c r="C7" s="394" t="s">
        <v>620</v>
      </c>
      <c r="D7" s="394"/>
      <c r="E7" s="394"/>
      <c r="F7" s="394"/>
      <c r="G7" s="394"/>
      <c r="H7" s="394"/>
      <c r="I7" s="394"/>
      <c r="J7" s="394"/>
      <c r="K7" s="275"/>
    </row>
    <row r="8" spans="2:1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ht="15" customHeight="1">
      <c r="B9" s="278"/>
      <c r="C9" s="394" t="s">
        <v>621</v>
      </c>
      <c r="D9" s="394"/>
      <c r="E9" s="394"/>
      <c r="F9" s="394"/>
      <c r="G9" s="394"/>
      <c r="H9" s="394"/>
      <c r="I9" s="394"/>
      <c r="J9" s="394"/>
      <c r="K9" s="275"/>
    </row>
    <row r="10" spans="2:11" ht="15" customHeight="1">
      <c r="B10" s="278"/>
      <c r="C10" s="277"/>
      <c r="D10" s="394" t="s">
        <v>622</v>
      </c>
      <c r="E10" s="394"/>
      <c r="F10" s="394"/>
      <c r="G10" s="394"/>
      <c r="H10" s="394"/>
      <c r="I10" s="394"/>
      <c r="J10" s="394"/>
      <c r="K10" s="275"/>
    </row>
    <row r="11" spans="2:11" ht="15" customHeight="1">
      <c r="B11" s="278"/>
      <c r="C11" s="279"/>
      <c r="D11" s="394" t="s">
        <v>623</v>
      </c>
      <c r="E11" s="394"/>
      <c r="F11" s="394"/>
      <c r="G11" s="394"/>
      <c r="H11" s="394"/>
      <c r="I11" s="394"/>
      <c r="J11" s="394"/>
      <c r="K11" s="275"/>
    </row>
    <row r="12" spans="2:11" ht="12.75" customHeight="1">
      <c r="B12" s="278"/>
      <c r="C12" s="279"/>
      <c r="D12" s="279"/>
      <c r="E12" s="279"/>
      <c r="F12" s="279"/>
      <c r="G12" s="279"/>
      <c r="H12" s="279"/>
      <c r="I12" s="279"/>
      <c r="J12" s="279"/>
      <c r="K12" s="275"/>
    </row>
    <row r="13" spans="2:11" ht="15" customHeight="1">
      <c r="B13" s="278"/>
      <c r="C13" s="279"/>
      <c r="D13" s="394" t="s">
        <v>624</v>
      </c>
      <c r="E13" s="394"/>
      <c r="F13" s="394"/>
      <c r="G13" s="394"/>
      <c r="H13" s="394"/>
      <c r="I13" s="394"/>
      <c r="J13" s="394"/>
      <c r="K13" s="275"/>
    </row>
    <row r="14" spans="2:11" ht="15" customHeight="1">
      <c r="B14" s="278"/>
      <c r="C14" s="279"/>
      <c r="D14" s="394" t="s">
        <v>625</v>
      </c>
      <c r="E14" s="394"/>
      <c r="F14" s="394"/>
      <c r="G14" s="394"/>
      <c r="H14" s="394"/>
      <c r="I14" s="394"/>
      <c r="J14" s="394"/>
      <c r="K14" s="275"/>
    </row>
    <row r="15" spans="2:11" ht="15" customHeight="1">
      <c r="B15" s="278"/>
      <c r="C15" s="279"/>
      <c r="D15" s="394" t="s">
        <v>626</v>
      </c>
      <c r="E15" s="394"/>
      <c r="F15" s="394"/>
      <c r="G15" s="394"/>
      <c r="H15" s="394"/>
      <c r="I15" s="394"/>
      <c r="J15" s="394"/>
      <c r="K15" s="275"/>
    </row>
    <row r="16" spans="2:11" ht="15" customHeight="1">
      <c r="B16" s="278"/>
      <c r="C16" s="279"/>
      <c r="D16" s="279"/>
      <c r="E16" s="280" t="s">
        <v>77</v>
      </c>
      <c r="F16" s="394" t="s">
        <v>627</v>
      </c>
      <c r="G16" s="394"/>
      <c r="H16" s="394"/>
      <c r="I16" s="394"/>
      <c r="J16" s="394"/>
      <c r="K16" s="275"/>
    </row>
    <row r="17" spans="2:11" ht="15" customHeight="1">
      <c r="B17" s="278"/>
      <c r="C17" s="279"/>
      <c r="D17" s="279"/>
      <c r="E17" s="280" t="s">
        <v>628</v>
      </c>
      <c r="F17" s="394" t="s">
        <v>629</v>
      </c>
      <c r="G17" s="394"/>
      <c r="H17" s="394"/>
      <c r="I17" s="394"/>
      <c r="J17" s="394"/>
      <c r="K17" s="275"/>
    </row>
    <row r="18" spans="2:11" ht="15" customHeight="1">
      <c r="B18" s="278"/>
      <c r="C18" s="279"/>
      <c r="D18" s="279"/>
      <c r="E18" s="280" t="s">
        <v>630</v>
      </c>
      <c r="F18" s="394" t="s">
        <v>631</v>
      </c>
      <c r="G18" s="394"/>
      <c r="H18" s="394"/>
      <c r="I18" s="394"/>
      <c r="J18" s="394"/>
      <c r="K18" s="275"/>
    </row>
    <row r="19" spans="2:11" ht="15" customHeight="1">
      <c r="B19" s="278"/>
      <c r="C19" s="279"/>
      <c r="D19" s="279"/>
      <c r="E19" s="280" t="s">
        <v>632</v>
      </c>
      <c r="F19" s="394" t="s">
        <v>633</v>
      </c>
      <c r="G19" s="394"/>
      <c r="H19" s="394"/>
      <c r="I19" s="394"/>
      <c r="J19" s="394"/>
      <c r="K19" s="275"/>
    </row>
    <row r="20" spans="2:11" ht="15" customHeight="1">
      <c r="B20" s="278"/>
      <c r="C20" s="279"/>
      <c r="D20" s="279"/>
      <c r="E20" s="280" t="s">
        <v>634</v>
      </c>
      <c r="F20" s="394" t="s">
        <v>635</v>
      </c>
      <c r="G20" s="394"/>
      <c r="H20" s="394"/>
      <c r="I20" s="394"/>
      <c r="J20" s="394"/>
      <c r="K20" s="275"/>
    </row>
    <row r="21" spans="2:11" ht="15" customHeight="1">
      <c r="B21" s="278"/>
      <c r="C21" s="279"/>
      <c r="D21" s="279"/>
      <c r="E21" s="280" t="s">
        <v>636</v>
      </c>
      <c r="F21" s="394" t="s">
        <v>637</v>
      </c>
      <c r="G21" s="394"/>
      <c r="H21" s="394"/>
      <c r="I21" s="394"/>
      <c r="J21" s="394"/>
      <c r="K21" s="275"/>
    </row>
    <row r="22" spans="2:11" ht="12.75" customHeight="1">
      <c r="B22" s="278"/>
      <c r="C22" s="279"/>
      <c r="D22" s="279"/>
      <c r="E22" s="279"/>
      <c r="F22" s="279"/>
      <c r="G22" s="279"/>
      <c r="H22" s="279"/>
      <c r="I22" s="279"/>
      <c r="J22" s="279"/>
      <c r="K22" s="275"/>
    </row>
    <row r="23" spans="2:11" ht="15" customHeight="1">
      <c r="B23" s="278"/>
      <c r="C23" s="394" t="s">
        <v>638</v>
      </c>
      <c r="D23" s="394"/>
      <c r="E23" s="394"/>
      <c r="F23" s="394"/>
      <c r="G23" s="394"/>
      <c r="H23" s="394"/>
      <c r="I23" s="394"/>
      <c r="J23" s="394"/>
      <c r="K23" s="275"/>
    </row>
    <row r="24" spans="2:11" ht="15" customHeight="1">
      <c r="B24" s="278"/>
      <c r="C24" s="394" t="s">
        <v>639</v>
      </c>
      <c r="D24" s="394"/>
      <c r="E24" s="394"/>
      <c r="F24" s="394"/>
      <c r="G24" s="394"/>
      <c r="H24" s="394"/>
      <c r="I24" s="394"/>
      <c r="J24" s="394"/>
      <c r="K24" s="275"/>
    </row>
    <row r="25" spans="2:11" ht="15" customHeight="1">
      <c r="B25" s="278"/>
      <c r="C25" s="277"/>
      <c r="D25" s="394" t="s">
        <v>640</v>
      </c>
      <c r="E25" s="394"/>
      <c r="F25" s="394"/>
      <c r="G25" s="394"/>
      <c r="H25" s="394"/>
      <c r="I25" s="394"/>
      <c r="J25" s="394"/>
      <c r="K25" s="275"/>
    </row>
    <row r="26" spans="2:11" ht="15" customHeight="1">
      <c r="B26" s="278"/>
      <c r="C26" s="279"/>
      <c r="D26" s="394" t="s">
        <v>641</v>
      </c>
      <c r="E26" s="394"/>
      <c r="F26" s="394"/>
      <c r="G26" s="394"/>
      <c r="H26" s="394"/>
      <c r="I26" s="394"/>
      <c r="J26" s="394"/>
      <c r="K26" s="275"/>
    </row>
    <row r="27" spans="2:11" ht="12.75" customHeight="1">
      <c r="B27" s="278"/>
      <c r="C27" s="279"/>
      <c r="D27" s="279"/>
      <c r="E27" s="279"/>
      <c r="F27" s="279"/>
      <c r="G27" s="279"/>
      <c r="H27" s="279"/>
      <c r="I27" s="279"/>
      <c r="J27" s="279"/>
      <c r="K27" s="275"/>
    </row>
    <row r="28" spans="2:11" ht="15" customHeight="1">
      <c r="B28" s="278"/>
      <c r="C28" s="279"/>
      <c r="D28" s="394" t="s">
        <v>642</v>
      </c>
      <c r="E28" s="394"/>
      <c r="F28" s="394"/>
      <c r="G28" s="394"/>
      <c r="H28" s="394"/>
      <c r="I28" s="394"/>
      <c r="J28" s="394"/>
      <c r="K28" s="275"/>
    </row>
    <row r="29" spans="2:11" ht="15" customHeight="1">
      <c r="B29" s="278"/>
      <c r="C29" s="279"/>
      <c r="D29" s="394" t="s">
        <v>643</v>
      </c>
      <c r="E29" s="394"/>
      <c r="F29" s="394"/>
      <c r="G29" s="394"/>
      <c r="H29" s="394"/>
      <c r="I29" s="394"/>
      <c r="J29" s="394"/>
      <c r="K29" s="275"/>
    </row>
    <row r="30" spans="2:11" ht="12.75" customHeight="1">
      <c r="B30" s="278"/>
      <c r="C30" s="279"/>
      <c r="D30" s="279"/>
      <c r="E30" s="279"/>
      <c r="F30" s="279"/>
      <c r="G30" s="279"/>
      <c r="H30" s="279"/>
      <c r="I30" s="279"/>
      <c r="J30" s="279"/>
      <c r="K30" s="275"/>
    </row>
    <row r="31" spans="2:11" ht="15" customHeight="1">
      <c r="B31" s="278"/>
      <c r="C31" s="279"/>
      <c r="D31" s="394" t="s">
        <v>644</v>
      </c>
      <c r="E31" s="394"/>
      <c r="F31" s="394"/>
      <c r="G31" s="394"/>
      <c r="H31" s="394"/>
      <c r="I31" s="394"/>
      <c r="J31" s="394"/>
      <c r="K31" s="275"/>
    </row>
    <row r="32" spans="2:11" ht="15" customHeight="1">
      <c r="B32" s="278"/>
      <c r="C32" s="279"/>
      <c r="D32" s="394" t="s">
        <v>645</v>
      </c>
      <c r="E32" s="394"/>
      <c r="F32" s="394"/>
      <c r="G32" s="394"/>
      <c r="H32" s="394"/>
      <c r="I32" s="394"/>
      <c r="J32" s="394"/>
      <c r="K32" s="275"/>
    </row>
    <row r="33" spans="2:11" ht="15" customHeight="1">
      <c r="B33" s="278"/>
      <c r="C33" s="279"/>
      <c r="D33" s="394" t="s">
        <v>646</v>
      </c>
      <c r="E33" s="394"/>
      <c r="F33" s="394"/>
      <c r="G33" s="394"/>
      <c r="H33" s="394"/>
      <c r="I33" s="394"/>
      <c r="J33" s="394"/>
      <c r="K33" s="275"/>
    </row>
    <row r="34" spans="2:11" ht="15" customHeight="1">
      <c r="B34" s="278"/>
      <c r="C34" s="279"/>
      <c r="D34" s="277"/>
      <c r="E34" s="281" t="s">
        <v>113</v>
      </c>
      <c r="F34" s="277"/>
      <c r="G34" s="394" t="s">
        <v>647</v>
      </c>
      <c r="H34" s="394"/>
      <c r="I34" s="394"/>
      <c r="J34" s="394"/>
      <c r="K34" s="275"/>
    </row>
    <row r="35" spans="2:11" ht="30.75" customHeight="1">
      <c r="B35" s="278"/>
      <c r="C35" s="279"/>
      <c r="D35" s="277"/>
      <c r="E35" s="281" t="s">
        <v>648</v>
      </c>
      <c r="F35" s="277"/>
      <c r="G35" s="394" t="s">
        <v>649</v>
      </c>
      <c r="H35" s="394"/>
      <c r="I35" s="394"/>
      <c r="J35" s="394"/>
      <c r="K35" s="275"/>
    </row>
    <row r="36" spans="2:11" ht="15" customHeight="1">
      <c r="B36" s="278"/>
      <c r="C36" s="279"/>
      <c r="D36" s="277"/>
      <c r="E36" s="281" t="s">
        <v>51</v>
      </c>
      <c r="F36" s="277"/>
      <c r="G36" s="394" t="s">
        <v>650</v>
      </c>
      <c r="H36" s="394"/>
      <c r="I36" s="394"/>
      <c r="J36" s="394"/>
      <c r="K36" s="275"/>
    </row>
    <row r="37" spans="2:11" ht="15" customHeight="1">
      <c r="B37" s="278"/>
      <c r="C37" s="279"/>
      <c r="D37" s="277"/>
      <c r="E37" s="281" t="s">
        <v>114</v>
      </c>
      <c r="F37" s="277"/>
      <c r="G37" s="394" t="s">
        <v>651</v>
      </c>
      <c r="H37" s="394"/>
      <c r="I37" s="394"/>
      <c r="J37" s="394"/>
      <c r="K37" s="275"/>
    </row>
    <row r="38" spans="2:11" ht="15" customHeight="1">
      <c r="B38" s="278"/>
      <c r="C38" s="279"/>
      <c r="D38" s="277"/>
      <c r="E38" s="281" t="s">
        <v>115</v>
      </c>
      <c r="F38" s="277"/>
      <c r="G38" s="394" t="s">
        <v>652</v>
      </c>
      <c r="H38" s="394"/>
      <c r="I38" s="394"/>
      <c r="J38" s="394"/>
      <c r="K38" s="275"/>
    </row>
    <row r="39" spans="2:11" ht="15" customHeight="1">
      <c r="B39" s="278"/>
      <c r="C39" s="279"/>
      <c r="D39" s="277"/>
      <c r="E39" s="281" t="s">
        <v>116</v>
      </c>
      <c r="F39" s="277"/>
      <c r="G39" s="394" t="s">
        <v>653</v>
      </c>
      <c r="H39" s="394"/>
      <c r="I39" s="394"/>
      <c r="J39" s="394"/>
      <c r="K39" s="275"/>
    </row>
    <row r="40" spans="2:11" ht="15" customHeight="1">
      <c r="B40" s="278"/>
      <c r="C40" s="279"/>
      <c r="D40" s="277"/>
      <c r="E40" s="281" t="s">
        <v>654</v>
      </c>
      <c r="F40" s="277"/>
      <c r="G40" s="394" t="s">
        <v>655</v>
      </c>
      <c r="H40" s="394"/>
      <c r="I40" s="394"/>
      <c r="J40" s="394"/>
      <c r="K40" s="275"/>
    </row>
    <row r="41" spans="2:11" ht="15" customHeight="1">
      <c r="B41" s="278"/>
      <c r="C41" s="279"/>
      <c r="D41" s="277"/>
      <c r="E41" s="281"/>
      <c r="F41" s="277"/>
      <c r="G41" s="394" t="s">
        <v>656</v>
      </c>
      <c r="H41" s="394"/>
      <c r="I41" s="394"/>
      <c r="J41" s="394"/>
      <c r="K41" s="275"/>
    </row>
    <row r="42" spans="2:11" ht="15" customHeight="1">
      <c r="B42" s="278"/>
      <c r="C42" s="279"/>
      <c r="D42" s="277"/>
      <c r="E42" s="281" t="s">
        <v>657</v>
      </c>
      <c r="F42" s="277"/>
      <c r="G42" s="394" t="s">
        <v>658</v>
      </c>
      <c r="H42" s="394"/>
      <c r="I42" s="394"/>
      <c r="J42" s="394"/>
      <c r="K42" s="275"/>
    </row>
    <row r="43" spans="2:11" ht="15" customHeight="1">
      <c r="B43" s="278"/>
      <c r="C43" s="279"/>
      <c r="D43" s="277"/>
      <c r="E43" s="281" t="s">
        <v>118</v>
      </c>
      <c r="F43" s="277"/>
      <c r="G43" s="394" t="s">
        <v>659</v>
      </c>
      <c r="H43" s="394"/>
      <c r="I43" s="394"/>
      <c r="J43" s="394"/>
      <c r="K43" s="275"/>
    </row>
    <row r="44" spans="2:11" ht="12.75" customHeight="1">
      <c r="B44" s="278"/>
      <c r="C44" s="279"/>
      <c r="D44" s="277"/>
      <c r="E44" s="277"/>
      <c r="F44" s="277"/>
      <c r="G44" s="277"/>
      <c r="H44" s="277"/>
      <c r="I44" s="277"/>
      <c r="J44" s="277"/>
      <c r="K44" s="275"/>
    </row>
    <row r="45" spans="2:11" ht="15" customHeight="1">
      <c r="B45" s="278"/>
      <c r="C45" s="279"/>
      <c r="D45" s="394" t="s">
        <v>660</v>
      </c>
      <c r="E45" s="394"/>
      <c r="F45" s="394"/>
      <c r="G45" s="394"/>
      <c r="H45" s="394"/>
      <c r="I45" s="394"/>
      <c r="J45" s="394"/>
      <c r="K45" s="275"/>
    </row>
    <row r="46" spans="2:11" ht="15" customHeight="1">
      <c r="B46" s="278"/>
      <c r="C46" s="279"/>
      <c r="D46" s="279"/>
      <c r="E46" s="394" t="s">
        <v>661</v>
      </c>
      <c r="F46" s="394"/>
      <c r="G46" s="394"/>
      <c r="H46" s="394"/>
      <c r="I46" s="394"/>
      <c r="J46" s="394"/>
      <c r="K46" s="275"/>
    </row>
    <row r="47" spans="2:11" ht="15" customHeight="1">
      <c r="B47" s="278"/>
      <c r="C47" s="279"/>
      <c r="D47" s="279"/>
      <c r="E47" s="394" t="s">
        <v>662</v>
      </c>
      <c r="F47" s="394"/>
      <c r="G47" s="394"/>
      <c r="H47" s="394"/>
      <c r="I47" s="394"/>
      <c r="J47" s="394"/>
      <c r="K47" s="275"/>
    </row>
    <row r="48" spans="2:11" ht="15" customHeight="1">
      <c r="B48" s="278"/>
      <c r="C48" s="279"/>
      <c r="D48" s="279"/>
      <c r="E48" s="394" t="s">
        <v>663</v>
      </c>
      <c r="F48" s="394"/>
      <c r="G48" s="394"/>
      <c r="H48" s="394"/>
      <c r="I48" s="394"/>
      <c r="J48" s="394"/>
      <c r="K48" s="275"/>
    </row>
    <row r="49" spans="2:11" ht="15" customHeight="1">
      <c r="B49" s="278"/>
      <c r="C49" s="279"/>
      <c r="D49" s="394" t="s">
        <v>664</v>
      </c>
      <c r="E49" s="394"/>
      <c r="F49" s="394"/>
      <c r="G49" s="394"/>
      <c r="H49" s="394"/>
      <c r="I49" s="394"/>
      <c r="J49" s="394"/>
      <c r="K49" s="275"/>
    </row>
    <row r="50" spans="2:11" ht="25.5" customHeight="1">
      <c r="B50" s="274"/>
      <c r="C50" s="393" t="s">
        <v>665</v>
      </c>
      <c r="D50" s="393"/>
      <c r="E50" s="393"/>
      <c r="F50" s="393"/>
      <c r="G50" s="393"/>
      <c r="H50" s="393"/>
      <c r="I50" s="393"/>
      <c r="J50" s="393"/>
      <c r="K50" s="275"/>
    </row>
    <row r="51" spans="2:11" ht="5.25" customHeight="1">
      <c r="B51" s="274"/>
      <c r="C51" s="276"/>
      <c r="D51" s="276"/>
      <c r="E51" s="276"/>
      <c r="F51" s="276"/>
      <c r="G51" s="276"/>
      <c r="H51" s="276"/>
      <c r="I51" s="276"/>
      <c r="J51" s="276"/>
      <c r="K51" s="275"/>
    </row>
    <row r="52" spans="2:11" ht="15" customHeight="1">
      <c r="B52" s="274"/>
      <c r="C52" s="394" t="s">
        <v>666</v>
      </c>
      <c r="D52" s="394"/>
      <c r="E52" s="394"/>
      <c r="F52" s="394"/>
      <c r="G52" s="394"/>
      <c r="H52" s="394"/>
      <c r="I52" s="394"/>
      <c r="J52" s="394"/>
      <c r="K52" s="275"/>
    </row>
    <row r="53" spans="2:11" ht="15" customHeight="1">
      <c r="B53" s="274"/>
      <c r="C53" s="394" t="s">
        <v>667</v>
      </c>
      <c r="D53" s="394"/>
      <c r="E53" s="394"/>
      <c r="F53" s="394"/>
      <c r="G53" s="394"/>
      <c r="H53" s="394"/>
      <c r="I53" s="394"/>
      <c r="J53" s="394"/>
      <c r="K53" s="275"/>
    </row>
    <row r="54" spans="2:11" ht="12.75" customHeight="1">
      <c r="B54" s="274"/>
      <c r="C54" s="277"/>
      <c r="D54" s="277"/>
      <c r="E54" s="277"/>
      <c r="F54" s="277"/>
      <c r="G54" s="277"/>
      <c r="H54" s="277"/>
      <c r="I54" s="277"/>
      <c r="J54" s="277"/>
      <c r="K54" s="275"/>
    </row>
    <row r="55" spans="2:11" ht="15" customHeight="1">
      <c r="B55" s="274"/>
      <c r="C55" s="394" t="s">
        <v>796</v>
      </c>
      <c r="D55" s="394"/>
      <c r="E55" s="394"/>
      <c r="F55" s="394"/>
      <c r="G55" s="394"/>
      <c r="H55" s="394"/>
      <c r="I55" s="394"/>
      <c r="J55" s="394"/>
      <c r="K55" s="275"/>
    </row>
    <row r="56" spans="2:11" ht="15" customHeight="1">
      <c r="B56" s="274"/>
      <c r="C56" s="279"/>
      <c r="D56" s="394" t="s">
        <v>798</v>
      </c>
      <c r="E56" s="394"/>
      <c r="F56" s="394"/>
      <c r="G56" s="394"/>
      <c r="H56" s="394"/>
      <c r="I56" s="394"/>
      <c r="J56" s="394"/>
      <c r="K56" s="275"/>
    </row>
    <row r="57" spans="2:11" ht="15" customHeight="1">
      <c r="B57" s="274"/>
      <c r="C57" s="279"/>
      <c r="D57" s="394" t="s">
        <v>794</v>
      </c>
      <c r="E57" s="394"/>
      <c r="F57" s="394"/>
      <c r="G57" s="394"/>
      <c r="H57" s="394"/>
      <c r="I57" s="394"/>
      <c r="J57" s="394"/>
      <c r="K57" s="275"/>
    </row>
    <row r="58" spans="2:11" ht="15" customHeight="1">
      <c r="B58" s="274"/>
      <c r="C58" s="279"/>
      <c r="D58" s="394" t="s">
        <v>795</v>
      </c>
      <c r="E58" s="394"/>
      <c r="F58" s="394"/>
      <c r="G58" s="394"/>
      <c r="H58" s="394"/>
      <c r="I58" s="394"/>
      <c r="J58" s="394"/>
      <c r="K58" s="275"/>
    </row>
    <row r="59" spans="2:11" ht="15" customHeight="1">
      <c r="B59" s="274"/>
      <c r="C59" s="279"/>
      <c r="D59" s="394" t="s">
        <v>668</v>
      </c>
      <c r="E59" s="394"/>
      <c r="F59" s="394"/>
      <c r="G59" s="394"/>
      <c r="H59" s="394"/>
      <c r="I59" s="394"/>
      <c r="J59" s="394"/>
      <c r="K59" s="275"/>
    </row>
    <row r="60" spans="2:11" ht="15" customHeight="1">
      <c r="B60" s="274"/>
      <c r="C60" s="279"/>
      <c r="D60" s="396" t="s">
        <v>669</v>
      </c>
      <c r="E60" s="396"/>
      <c r="F60" s="396"/>
      <c r="G60" s="396"/>
      <c r="H60" s="396"/>
      <c r="I60" s="396"/>
      <c r="J60" s="396"/>
      <c r="K60" s="275"/>
    </row>
    <row r="61" spans="2:11" ht="15" customHeight="1">
      <c r="B61" s="274"/>
      <c r="C61" s="279"/>
      <c r="D61" s="394" t="s">
        <v>670</v>
      </c>
      <c r="E61" s="394"/>
      <c r="F61" s="394"/>
      <c r="G61" s="394"/>
      <c r="H61" s="394"/>
      <c r="I61" s="394"/>
      <c r="J61" s="394"/>
      <c r="K61" s="275"/>
    </row>
    <row r="62" spans="2:11" ht="12.75" customHeight="1">
      <c r="B62" s="274"/>
      <c r="C62" s="279"/>
      <c r="D62" s="279"/>
      <c r="E62" s="282"/>
      <c r="F62" s="279"/>
      <c r="G62" s="279"/>
      <c r="H62" s="279"/>
      <c r="I62" s="279"/>
      <c r="J62" s="279"/>
      <c r="K62" s="275"/>
    </row>
    <row r="63" spans="2:11" ht="15" customHeight="1">
      <c r="B63" s="274"/>
      <c r="C63" s="279"/>
      <c r="D63" s="394" t="s">
        <v>671</v>
      </c>
      <c r="E63" s="394"/>
      <c r="F63" s="394"/>
      <c r="G63" s="394"/>
      <c r="H63" s="394"/>
      <c r="I63" s="394"/>
      <c r="J63" s="394"/>
      <c r="K63" s="275"/>
    </row>
    <row r="64" spans="2:11" ht="15" customHeight="1">
      <c r="B64" s="274"/>
      <c r="C64" s="279"/>
      <c r="D64" s="396" t="s">
        <v>672</v>
      </c>
      <c r="E64" s="396"/>
      <c r="F64" s="396"/>
      <c r="G64" s="396"/>
      <c r="H64" s="396"/>
      <c r="I64" s="396"/>
      <c r="J64" s="396"/>
      <c r="K64" s="275"/>
    </row>
    <row r="65" spans="2:11" ht="15" customHeight="1">
      <c r="B65" s="274"/>
      <c r="C65" s="279"/>
      <c r="D65" s="394" t="s">
        <v>673</v>
      </c>
      <c r="E65" s="394"/>
      <c r="F65" s="394"/>
      <c r="G65" s="394"/>
      <c r="H65" s="394"/>
      <c r="I65" s="394"/>
      <c r="J65" s="394"/>
      <c r="K65" s="275"/>
    </row>
    <row r="66" spans="2:11" ht="15" customHeight="1">
      <c r="B66" s="274"/>
      <c r="C66" s="279"/>
      <c r="D66" s="394" t="s">
        <v>797</v>
      </c>
      <c r="E66" s="394"/>
      <c r="F66" s="394"/>
      <c r="G66" s="394"/>
      <c r="H66" s="394"/>
      <c r="I66" s="394"/>
      <c r="J66" s="394"/>
      <c r="K66" s="275"/>
    </row>
    <row r="67" spans="2:11" ht="15" customHeight="1">
      <c r="B67" s="274"/>
      <c r="C67" s="279"/>
      <c r="D67" s="394" t="s">
        <v>674</v>
      </c>
      <c r="E67" s="394"/>
      <c r="F67" s="394"/>
      <c r="G67" s="394"/>
      <c r="H67" s="394"/>
      <c r="I67" s="394"/>
      <c r="J67" s="394"/>
      <c r="K67" s="275"/>
    </row>
    <row r="68" spans="2:11" ht="15" customHeight="1">
      <c r="B68" s="274"/>
      <c r="C68" s="279"/>
      <c r="D68" s="394" t="s">
        <v>675</v>
      </c>
      <c r="E68" s="394"/>
      <c r="F68" s="394"/>
      <c r="G68" s="394"/>
      <c r="H68" s="394"/>
      <c r="I68" s="394"/>
      <c r="J68" s="394"/>
      <c r="K68" s="275"/>
    </row>
    <row r="69" spans="2:11" ht="12.75" customHeight="1">
      <c r="B69" s="283"/>
      <c r="C69" s="284"/>
      <c r="D69" s="284"/>
      <c r="E69" s="284"/>
      <c r="F69" s="284"/>
      <c r="G69" s="284"/>
      <c r="H69" s="284"/>
      <c r="I69" s="284"/>
      <c r="J69" s="284"/>
      <c r="K69" s="285"/>
    </row>
    <row r="70" spans="2:11" ht="18.75" customHeight="1">
      <c r="B70" s="286"/>
      <c r="C70" s="286"/>
      <c r="D70" s="286"/>
      <c r="E70" s="286"/>
      <c r="F70" s="286"/>
      <c r="G70" s="286"/>
      <c r="H70" s="286"/>
      <c r="I70" s="286"/>
      <c r="J70" s="286"/>
      <c r="K70" s="287"/>
    </row>
    <row r="71" spans="2:11" ht="18.75" customHeight="1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spans="2:11" ht="7.5" customHeight="1">
      <c r="B72" s="288"/>
      <c r="C72" s="289"/>
      <c r="D72" s="289"/>
      <c r="E72" s="289"/>
      <c r="F72" s="289"/>
      <c r="G72" s="289"/>
      <c r="H72" s="289"/>
      <c r="I72" s="289"/>
      <c r="J72" s="289"/>
      <c r="K72" s="290"/>
    </row>
    <row r="73" spans="2:11" ht="45" customHeight="1">
      <c r="B73" s="291"/>
      <c r="C73" s="397" t="s">
        <v>91</v>
      </c>
      <c r="D73" s="397"/>
      <c r="E73" s="397"/>
      <c r="F73" s="397"/>
      <c r="G73" s="397"/>
      <c r="H73" s="397"/>
      <c r="I73" s="397"/>
      <c r="J73" s="397"/>
      <c r="K73" s="292"/>
    </row>
    <row r="74" spans="2:11" ht="17.25" customHeight="1">
      <c r="B74" s="291"/>
      <c r="C74" s="293" t="s">
        <v>676</v>
      </c>
      <c r="D74" s="293"/>
      <c r="E74" s="293"/>
      <c r="F74" s="293" t="s">
        <v>677</v>
      </c>
      <c r="G74" s="294"/>
      <c r="H74" s="293" t="s">
        <v>114</v>
      </c>
      <c r="I74" s="293" t="s">
        <v>55</v>
      </c>
      <c r="J74" s="293" t="s">
        <v>678</v>
      </c>
      <c r="K74" s="292"/>
    </row>
    <row r="75" spans="2:11" ht="17.25" customHeight="1">
      <c r="B75" s="291"/>
      <c r="C75" s="295" t="s">
        <v>679</v>
      </c>
      <c r="D75" s="295"/>
      <c r="E75" s="295"/>
      <c r="F75" s="296" t="s">
        <v>680</v>
      </c>
      <c r="G75" s="297"/>
      <c r="H75" s="295"/>
      <c r="I75" s="295"/>
      <c r="J75" s="295" t="s">
        <v>681</v>
      </c>
      <c r="K75" s="292"/>
    </row>
    <row r="76" spans="2:11" ht="5.25" customHeight="1">
      <c r="B76" s="291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>
      <c r="B77" s="291"/>
      <c r="C77" s="281" t="s">
        <v>51</v>
      </c>
      <c r="D77" s="298"/>
      <c r="E77" s="298"/>
      <c r="F77" s="300" t="s">
        <v>682</v>
      </c>
      <c r="G77" s="299"/>
      <c r="H77" s="281" t="s">
        <v>683</v>
      </c>
      <c r="I77" s="281" t="s">
        <v>684</v>
      </c>
      <c r="J77" s="281">
        <v>20</v>
      </c>
      <c r="K77" s="292"/>
    </row>
    <row r="78" spans="2:11" ht="15" customHeight="1">
      <c r="B78" s="291"/>
      <c r="C78" s="281" t="s">
        <v>685</v>
      </c>
      <c r="D78" s="281"/>
      <c r="E78" s="281"/>
      <c r="F78" s="300" t="s">
        <v>682</v>
      </c>
      <c r="G78" s="299"/>
      <c r="H78" s="281" t="s">
        <v>686</v>
      </c>
      <c r="I78" s="281" t="s">
        <v>684</v>
      </c>
      <c r="J78" s="281">
        <v>120</v>
      </c>
      <c r="K78" s="292"/>
    </row>
    <row r="79" spans="2:11" ht="15" customHeight="1">
      <c r="B79" s="301"/>
      <c r="C79" s="281" t="s">
        <v>687</v>
      </c>
      <c r="D79" s="281"/>
      <c r="E79" s="281"/>
      <c r="F79" s="300" t="s">
        <v>688</v>
      </c>
      <c r="G79" s="299"/>
      <c r="H79" s="281" t="s">
        <v>689</v>
      </c>
      <c r="I79" s="281" t="s">
        <v>684</v>
      </c>
      <c r="J79" s="281">
        <v>50</v>
      </c>
      <c r="K79" s="292"/>
    </row>
    <row r="80" spans="2:11" ht="15" customHeight="1">
      <c r="B80" s="301"/>
      <c r="C80" s="281" t="s">
        <v>690</v>
      </c>
      <c r="D80" s="281"/>
      <c r="E80" s="281"/>
      <c r="F80" s="300" t="s">
        <v>682</v>
      </c>
      <c r="G80" s="299"/>
      <c r="H80" s="281" t="s">
        <v>691</v>
      </c>
      <c r="I80" s="281" t="s">
        <v>692</v>
      </c>
      <c r="J80" s="281"/>
      <c r="K80" s="292"/>
    </row>
    <row r="81" spans="2:11" ht="15" customHeight="1">
      <c r="B81" s="301"/>
      <c r="C81" s="302" t="s">
        <v>693</v>
      </c>
      <c r="D81" s="302"/>
      <c r="E81" s="302"/>
      <c r="F81" s="303" t="s">
        <v>688</v>
      </c>
      <c r="G81" s="302"/>
      <c r="H81" s="302" t="s">
        <v>694</v>
      </c>
      <c r="I81" s="302" t="s">
        <v>684</v>
      </c>
      <c r="J81" s="302">
        <v>15</v>
      </c>
      <c r="K81" s="292"/>
    </row>
    <row r="82" spans="2:11" ht="15" customHeight="1">
      <c r="B82" s="301"/>
      <c r="C82" s="302" t="s">
        <v>695</v>
      </c>
      <c r="D82" s="302"/>
      <c r="E82" s="302"/>
      <c r="F82" s="303" t="s">
        <v>688</v>
      </c>
      <c r="G82" s="302"/>
      <c r="H82" s="302" t="s">
        <v>696</v>
      </c>
      <c r="I82" s="302" t="s">
        <v>684</v>
      </c>
      <c r="J82" s="302">
        <v>15</v>
      </c>
      <c r="K82" s="292"/>
    </row>
    <row r="83" spans="2:11" ht="15" customHeight="1">
      <c r="B83" s="301"/>
      <c r="C83" s="302" t="s">
        <v>697</v>
      </c>
      <c r="D83" s="302"/>
      <c r="E83" s="302"/>
      <c r="F83" s="303" t="s">
        <v>688</v>
      </c>
      <c r="G83" s="302"/>
      <c r="H83" s="302" t="s">
        <v>698</v>
      </c>
      <c r="I83" s="302" t="s">
        <v>684</v>
      </c>
      <c r="J83" s="302">
        <v>20</v>
      </c>
      <c r="K83" s="292"/>
    </row>
    <row r="84" spans="2:11" ht="15" customHeight="1">
      <c r="B84" s="301"/>
      <c r="C84" s="302" t="s">
        <v>699</v>
      </c>
      <c r="D84" s="302"/>
      <c r="E84" s="302"/>
      <c r="F84" s="303" t="s">
        <v>688</v>
      </c>
      <c r="G84" s="302"/>
      <c r="H84" s="302" t="s">
        <v>700</v>
      </c>
      <c r="I84" s="302" t="s">
        <v>684</v>
      </c>
      <c r="J84" s="302">
        <v>20</v>
      </c>
      <c r="K84" s="292"/>
    </row>
    <row r="85" spans="2:11" ht="15" customHeight="1">
      <c r="B85" s="301"/>
      <c r="C85" s="281" t="s">
        <v>701</v>
      </c>
      <c r="D85" s="281"/>
      <c r="E85" s="281"/>
      <c r="F85" s="300" t="s">
        <v>688</v>
      </c>
      <c r="G85" s="299"/>
      <c r="H85" s="281" t="s">
        <v>702</v>
      </c>
      <c r="I85" s="281" t="s">
        <v>684</v>
      </c>
      <c r="J85" s="281">
        <v>50</v>
      </c>
      <c r="K85" s="292"/>
    </row>
    <row r="86" spans="2:11" ht="15" customHeight="1">
      <c r="B86" s="301"/>
      <c r="C86" s="281" t="s">
        <v>703</v>
      </c>
      <c r="D86" s="281"/>
      <c r="E86" s="281"/>
      <c r="F86" s="300" t="s">
        <v>688</v>
      </c>
      <c r="G86" s="299"/>
      <c r="H86" s="281" t="s">
        <v>704</v>
      </c>
      <c r="I86" s="281" t="s">
        <v>684</v>
      </c>
      <c r="J86" s="281">
        <v>20</v>
      </c>
      <c r="K86" s="292"/>
    </row>
    <row r="87" spans="2:11" ht="15" customHeight="1">
      <c r="B87" s="301"/>
      <c r="C87" s="281" t="s">
        <v>705</v>
      </c>
      <c r="D87" s="281"/>
      <c r="E87" s="281"/>
      <c r="F87" s="300" t="s">
        <v>688</v>
      </c>
      <c r="G87" s="299"/>
      <c r="H87" s="281" t="s">
        <v>706</v>
      </c>
      <c r="I87" s="281" t="s">
        <v>684</v>
      </c>
      <c r="J87" s="281">
        <v>20</v>
      </c>
      <c r="K87" s="292"/>
    </row>
    <row r="88" spans="2:11" ht="15" customHeight="1">
      <c r="B88" s="301"/>
      <c r="C88" s="281" t="s">
        <v>707</v>
      </c>
      <c r="D88" s="281"/>
      <c r="E88" s="281"/>
      <c r="F88" s="300" t="s">
        <v>688</v>
      </c>
      <c r="G88" s="299"/>
      <c r="H88" s="281" t="s">
        <v>708</v>
      </c>
      <c r="I88" s="281" t="s">
        <v>684</v>
      </c>
      <c r="J88" s="281">
        <v>50</v>
      </c>
      <c r="K88" s="292"/>
    </row>
    <row r="89" spans="2:11" ht="15" customHeight="1">
      <c r="B89" s="301"/>
      <c r="C89" s="281" t="s">
        <v>709</v>
      </c>
      <c r="D89" s="281"/>
      <c r="E89" s="281"/>
      <c r="F89" s="300" t="s">
        <v>688</v>
      </c>
      <c r="G89" s="299"/>
      <c r="H89" s="281" t="s">
        <v>709</v>
      </c>
      <c r="I89" s="281" t="s">
        <v>684</v>
      </c>
      <c r="J89" s="281">
        <v>50</v>
      </c>
      <c r="K89" s="292"/>
    </row>
    <row r="90" spans="2:11" ht="15" customHeight="1">
      <c r="B90" s="301"/>
      <c r="C90" s="281" t="s">
        <v>119</v>
      </c>
      <c r="D90" s="281"/>
      <c r="E90" s="281"/>
      <c r="F90" s="300" t="s">
        <v>688</v>
      </c>
      <c r="G90" s="299"/>
      <c r="H90" s="281" t="s">
        <v>710</v>
      </c>
      <c r="I90" s="281" t="s">
        <v>684</v>
      </c>
      <c r="J90" s="281">
        <v>255</v>
      </c>
      <c r="K90" s="292"/>
    </row>
    <row r="91" spans="2:11" ht="15" customHeight="1">
      <c r="B91" s="301"/>
      <c r="C91" s="281" t="s">
        <v>711</v>
      </c>
      <c r="D91" s="281"/>
      <c r="E91" s="281"/>
      <c r="F91" s="300" t="s">
        <v>682</v>
      </c>
      <c r="G91" s="299"/>
      <c r="H91" s="281" t="s">
        <v>712</v>
      </c>
      <c r="I91" s="281" t="s">
        <v>713</v>
      </c>
      <c r="J91" s="281"/>
      <c r="K91" s="292"/>
    </row>
    <row r="92" spans="2:11" ht="15" customHeight="1">
      <c r="B92" s="301"/>
      <c r="C92" s="281" t="s">
        <v>714</v>
      </c>
      <c r="D92" s="281"/>
      <c r="E92" s="281"/>
      <c r="F92" s="300" t="s">
        <v>682</v>
      </c>
      <c r="G92" s="299"/>
      <c r="H92" s="281" t="s">
        <v>715</v>
      </c>
      <c r="I92" s="281" t="s">
        <v>716</v>
      </c>
      <c r="J92" s="281"/>
      <c r="K92" s="292"/>
    </row>
    <row r="93" spans="2:11" ht="15" customHeight="1">
      <c r="B93" s="301"/>
      <c r="C93" s="281" t="s">
        <v>717</v>
      </c>
      <c r="D93" s="281"/>
      <c r="E93" s="281"/>
      <c r="F93" s="300" t="s">
        <v>682</v>
      </c>
      <c r="G93" s="299"/>
      <c r="H93" s="281" t="s">
        <v>717</v>
      </c>
      <c r="I93" s="281" t="s">
        <v>716</v>
      </c>
      <c r="J93" s="281"/>
      <c r="K93" s="292"/>
    </row>
    <row r="94" spans="2:11" ht="15" customHeight="1">
      <c r="B94" s="301"/>
      <c r="C94" s="281" t="s">
        <v>36</v>
      </c>
      <c r="D94" s="281"/>
      <c r="E94" s="281"/>
      <c r="F94" s="300" t="s">
        <v>682</v>
      </c>
      <c r="G94" s="299"/>
      <c r="H94" s="281" t="s">
        <v>718</v>
      </c>
      <c r="I94" s="281" t="s">
        <v>716</v>
      </c>
      <c r="J94" s="281"/>
      <c r="K94" s="292"/>
    </row>
    <row r="95" spans="2:11" ht="15" customHeight="1">
      <c r="B95" s="301"/>
      <c r="C95" s="281" t="s">
        <v>46</v>
      </c>
      <c r="D95" s="281"/>
      <c r="E95" s="281"/>
      <c r="F95" s="300" t="s">
        <v>682</v>
      </c>
      <c r="G95" s="299"/>
      <c r="H95" s="281" t="s">
        <v>719</v>
      </c>
      <c r="I95" s="281" t="s">
        <v>716</v>
      </c>
      <c r="J95" s="281"/>
      <c r="K95" s="292"/>
    </row>
    <row r="96" spans="2:11" ht="15" customHeight="1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>
      <c r="B98" s="287"/>
      <c r="C98" s="287"/>
      <c r="D98" s="287"/>
      <c r="E98" s="287"/>
      <c r="F98" s="287"/>
      <c r="G98" s="287"/>
      <c r="H98" s="287"/>
      <c r="I98" s="287"/>
      <c r="J98" s="287"/>
      <c r="K98" s="287"/>
    </row>
    <row r="99" spans="2:11" ht="7.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90"/>
    </row>
    <row r="100" spans="2:11" ht="45" customHeight="1">
      <c r="B100" s="291"/>
      <c r="C100" s="397" t="s">
        <v>720</v>
      </c>
      <c r="D100" s="397"/>
      <c r="E100" s="397"/>
      <c r="F100" s="397"/>
      <c r="G100" s="397"/>
      <c r="H100" s="397"/>
      <c r="I100" s="397"/>
      <c r="J100" s="397"/>
      <c r="K100" s="292"/>
    </row>
    <row r="101" spans="2:11" ht="17.25" customHeight="1">
      <c r="B101" s="291"/>
      <c r="C101" s="293" t="s">
        <v>676</v>
      </c>
      <c r="D101" s="293"/>
      <c r="E101" s="293"/>
      <c r="F101" s="293" t="s">
        <v>677</v>
      </c>
      <c r="G101" s="294"/>
      <c r="H101" s="293" t="s">
        <v>114</v>
      </c>
      <c r="I101" s="293" t="s">
        <v>55</v>
      </c>
      <c r="J101" s="293" t="s">
        <v>678</v>
      </c>
      <c r="K101" s="292"/>
    </row>
    <row r="102" spans="2:11" ht="17.25" customHeight="1">
      <c r="B102" s="291"/>
      <c r="C102" s="295" t="s">
        <v>679</v>
      </c>
      <c r="D102" s="295"/>
      <c r="E102" s="295"/>
      <c r="F102" s="296" t="s">
        <v>680</v>
      </c>
      <c r="G102" s="297"/>
      <c r="H102" s="295"/>
      <c r="I102" s="295"/>
      <c r="J102" s="295" t="s">
        <v>681</v>
      </c>
      <c r="K102" s="292"/>
    </row>
    <row r="103" spans="2:11" ht="5.25" customHeight="1">
      <c r="B103" s="291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>
      <c r="B104" s="291"/>
      <c r="C104" s="281" t="s">
        <v>51</v>
      </c>
      <c r="D104" s="298"/>
      <c r="E104" s="298"/>
      <c r="F104" s="300" t="s">
        <v>682</v>
      </c>
      <c r="G104" s="309"/>
      <c r="H104" s="281" t="s">
        <v>721</v>
      </c>
      <c r="I104" s="281" t="s">
        <v>684</v>
      </c>
      <c r="J104" s="281">
        <v>20</v>
      </c>
      <c r="K104" s="292"/>
    </row>
    <row r="105" spans="2:11" ht="15" customHeight="1">
      <c r="B105" s="291"/>
      <c r="C105" s="281" t="s">
        <v>685</v>
      </c>
      <c r="D105" s="281"/>
      <c r="E105" s="281"/>
      <c r="F105" s="300" t="s">
        <v>682</v>
      </c>
      <c r="G105" s="281"/>
      <c r="H105" s="281" t="s">
        <v>721</v>
      </c>
      <c r="I105" s="281" t="s">
        <v>684</v>
      </c>
      <c r="J105" s="281">
        <v>120</v>
      </c>
      <c r="K105" s="292"/>
    </row>
    <row r="106" spans="2:11" ht="15" customHeight="1">
      <c r="B106" s="301"/>
      <c r="C106" s="281" t="s">
        <v>687</v>
      </c>
      <c r="D106" s="281"/>
      <c r="E106" s="281"/>
      <c r="F106" s="300" t="s">
        <v>688</v>
      </c>
      <c r="G106" s="281"/>
      <c r="H106" s="281" t="s">
        <v>721</v>
      </c>
      <c r="I106" s="281" t="s">
        <v>684</v>
      </c>
      <c r="J106" s="281">
        <v>50</v>
      </c>
      <c r="K106" s="292"/>
    </row>
    <row r="107" spans="2:11" ht="15" customHeight="1">
      <c r="B107" s="301"/>
      <c r="C107" s="281" t="s">
        <v>690</v>
      </c>
      <c r="D107" s="281"/>
      <c r="E107" s="281"/>
      <c r="F107" s="300" t="s">
        <v>682</v>
      </c>
      <c r="G107" s="281"/>
      <c r="H107" s="281" t="s">
        <v>721</v>
      </c>
      <c r="I107" s="281" t="s">
        <v>692</v>
      </c>
      <c r="J107" s="281"/>
      <c r="K107" s="292"/>
    </row>
    <row r="108" spans="2:11" ht="15" customHeight="1">
      <c r="B108" s="301"/>
      <c r="C108" s="281" t="s">
        <v>701</v>
      </c>
      <c r="D108" s="281"/>
      <c r="E108" s="281"/>
      <c r="F108" s="300" t="s">
        <v>688</v>
      </c>
      <c r="G108" s="281"/>
      <c r="H108" s="281" t="s">
        <v>721</v>
      </c>
      <c r="I108" s="281" t="s">
        <v>684</v>
      </c>
      <c r="J108" s="281">
        <v>50</v>
      </c>
      <c r="K108" s="292"/>
    </row>
    <row r="109" spans="2:11" ht="15" customHeight="1">
      <c r="B109" s="301"/>
      <c r="C109" s="281" t="s">
        <v>709</v>
      </c>
      <c r="D109" s="281"/>
      <c r="E109" s="281"/>
      <c r="F109" s="300" t="s">
        <v>688</v>
      </c>
      <c r="G109" s="281"/>
      <c r="H109" s="281" t="s">
        <v>721</v>
      </c>
      <c r="I109" s="281" t="s">
        <v>684</v>
      </c>
      <c r="J109" s="281">
        <v>50</v>
      </c>
      <c r="K109" s="292"/>
    </row>
    <row r="110" spans="2:11" ht="15" customHeight="1">
      <c r="B110" s="301"/>
      <c r="C110" s="281" t="s">
        <v>707</v>
      </c>
      <c r="D110" s="281"/>
      <c r="E110" s="281"/>
      <c r="F110" s="300" t="s">
        <v>688</v>
      </c>
      <c r="G110" s="281"/>
      <c r="H110" s="281" t="s">
        <v>721</v>
      </c>
      <c r="I110" s="281" t="s">
        <v>684</v>
      </c>
      <c r="J110" s="281">
        <v>50</v>
      </c>
      <c r="K110" s="292"/>
    </row>
    <row r="111" spans="2:11" ht="15" customHeight="1">
      <c r="B111" s="301"/>
      <c r="C111" s="281" t="s">
        <v>51</v>
      </c>
      <c r="D111" s="281"/>
      <c r="E111" s="281"/>
      <c r="F111" s="300" t="s">
        <v>682</v>
      </c>
      <c r="G111" s="281"/>
      <c r="H111" s="281" t="s">
        <v>722</v>
      </c>
      <c r="I111" s="281" t="s">
        <v>684</v>
      </c>
      <c r="J111" s="281">
        <v>20</v>
      </c>
      <c r="K111" s="292"/>
    </row>
    <row r="112" spans="2:11" ht="15" customHeight="1">
      <c r="B112" s="301"/>
      <c r="C112" s="281" t="s">
        <v>723</v>
      </c>
      <c r="D112" s="281"/>
      <c r="E112" s="281"/>
      <c r="F112" s="300" t="s">
        <v>682</v>
      </c>
      <c r="G112" s="281"/>
      <c r="H112" s="281" t="s">
        <v>724</v>
      </c>
      <c r="I112" s="281" t="s">
        <v>684</v>
      </c>
      <c r="J112" s="281">
        <v>120</v>
      </c>
      <c r="K112" s="292"/>
    </row>
    <row r="113" spans="2:11" ht="15" customHeight="1">
      <c r="B113" s="301"/>
      <c r="C113" s="281" t="s">
        <v>36</v>
      </c>
      <c r="D113" s="281"/>
      <c r="E113" s="281"/>
      <c r="F113" s="300" t="s">
        <v>682</v>
      </c>
      <c r="G113" s="281"/>
      <c r="H113" s="281" t="s">
        <v>725</v>
      </c>
      <c r="I113" s="281" t="s">
        <v>716</v>
      </c>
      <c r="J113" s="281"/>
      <c r="K113" s="292"/>
    </row>
    <row r="114" spans="2:11" ht="15" customHeight="1">
      <c r="B114" s="301"/>
      <c r="C114" s="281" t="s">
        <v>46</v>
      </c>
      <c r="D114" s="281"/>
      <c r="E114" s="281"/>
      <c r="F114" s="300" t="s">
        <v>682</v>
      </c>
      <c r="G114" s="281"/>
      <c r="H114" s="281" t="s">
        <v>726</v>
      </c>
      <c r="I114" s="281" t="s">
        <v>716</v>
      </c>
      <c r="J114" s="281"/>
      <c r="K114" s="292"/>
    </row>
    <row r="115" spans="2:11" ht="15" customHeight="1">
      <c r="B115" s="301"/>
      <c r="C115" s="281" t="s">
        <v>55</v>
      </c>
      <c r="D115" s="281"/>
      <c r="E115" s="281"/>
      <c r="F115" s="300" t="s">
        <v>682</v>
      </c>
      <c r="G115" s="281"/>
      <c r="H115" s="281" t="s">
        <v>727</v>
      </c>
      <c r="I115" s="281" t="s">
        <v>728</v>
      </c>
      <c r="J115" s="281"/>
      <c r="K115" s="292"/>
    </row>
    <row r="116" spans="2:11" ht="15" customHeight="1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>
      <c r="B117" s="311"/>
      <c r="C117" s="277"/>
      <c r="D117" s="277"/>
      <c r="E117" s="277"/>
      <c r="F117" s="312"/>
      <c r="G117" s="277"/>
      <c r="H117" s="277"/>
      <c r="I117" s="277"/>
      <c r="J117" s="277"/>
      <c r="K117" s="311"/>
    </row>
    <row r="118" spans="2:11" ht="18.75" customHeight="1"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</row>
    <row r="119" spans="2:11" ht="7.5" customHeight="1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>
      <c r="B120" s="316"/>
      <c r="C120" s="392" t="s">
        <v>729</v>
      </c>
      <c r="D120" s="392"/>
      <c r="E120" s="392"/>
      <c r="F120" s="392"/>
      <c r="G120" s="392"/>
      <c r="H120" s="392"/>
      <c r="I120" s="392"/>
      <c r="J120" s="392"/>
      <c r="K120" s="317"/>
    </row>
    <row r="121" spans="2:11" ht="17.25" customHeight="1">
      <c r="B121" s="318"/>
      <c r="C121" s="293" t="s">
        <v>676</v>
      </c>
      <c r="D121" s="293"/>
      <c r="E121" s="293"/>
      <c r="F121" s="293" t="s">
        <v>677</v>
      </c>
      <c r="G121" s="294"/>
      <c r="H121" s="293" t="s">
        <v>114</v>
      </c>
      <c r="I121" s="293" t="s">
        <v>55</v>
      </c>
      <c r="J121" s="293" t="s">
        <v>678</v>
      </c>
      <c r="K121" s="319"/>
    </row>
    <row r="122" spans="2:11" ht="17.25" customHeight="1">
      <c r="B122" s="318"/>
      <c r="C122" s="295" t="s">
        <v>679</v>
      </c>
      <c r="D122" s="295"/>
      <c r="E122" s="295"/>
      <c r="F122" s="296" t="s">
        <v>680</v>
      </c>
      <c r="G122" s="297"/>
      <c r="H122" s="295"/>
      <c r="I122" s="295"/>
      <c r="J122" s="295" t="s">
        <v>681</v>
      </c>
      <c r="K122" s="319"/>
    </row>
    <row r="123" spans="2:11" ht="5.25" customHeight="1">
      <c r="B123" s="320"/>
      <c r="C123" s="298"/>
      <c r="D123" s="298"/>
      <c r="E123" s="298"/>
      <c r="F123" s="298"/>
      <c r="G123" s="281"/>
      <c r="H123" s="298"/>
      <c r="I123" s="298"/>
      <c r="J123" s="298"/>
      <c r="K123" s="321"/>
    </row>
    <row r="124" spans="2:11" ht="15" customHeight="1">
      <c r="B124" s="320"/>
      <c r="C124" s="281" t="s">
        <v>685</v>
      </c>
      <c r="D124" s="298"/>
      <c r="E124" s="298"/>
      <c r="F124" s="300" t="s">
        <v>682</v>
      </c>
      <c r="G124" s="281"/>
      <c r="H124" s="281" t="s">
        <v>721</v>
      </c>
      <c r="I124" s="281" t="s">
        <v>684</v>
      </c>
      <c r="J124" s="281">
        <v>120</v>
      </c>
      <c r="K124" s="322"/>
    </row>
    <row r="125" spans="2:11" ht="15" customHeight="1">
      <c r="B125" s="320"/>
      <c r="C125" s="281" t="s">
        <v>730</v>
      </c>
      <c r="D125" s="281"/>
      <c r="E125" s="281"/>
      <c r="F125" s="300" t="s">
        <v>682</v>
      </c>
      <c r="G125" s="281"/>
      <c r="H125" s="281" t="s">
        <v>731</v>
      </c>
      <c r="I125" s="281" t="s">
        <v>684</v>
      </c>
      <c r="J125" s="281" t="s">
        <v>732</v>
      </c>
      <c r="K125" s="322"/>
    </row>
    <row r="126" spans="2:11" ht="15" customHeight="1">
      <c r="B126" s="320"/>
      <c r="C126" s="281" t="s">
        <v>636</v>
      </c>
      <c r="D126" s="281"/>
      <c r="E126" s="281"/>
      <c r="F126" s="300" t="s">
        <v>682</v>
      </c>
      <c r="G126" s="281"/>
      <c r="H126" s="281" t="s">
        <v>733</v>
      </c>
      <c r="I126" s="281" t="s">
        <v>684</v>
      </c>
      <c r="J126" s="281" t="s">
        <v>732</v>
      </c>
      <c r="K126" s="322"/>
    </row>
    <row r="127" spans="2:11" ht="15" customHeight="1">
      <c r="B127" s="320"/>
      <c r="C127" s="281" t="s">
        <v>693</v>
      </c>
      <c r="D127" s="281"/>
      <c r="E127" s="281"/>
      <c r="F127" s="300" t="s">
        <v>688</v>
      </c>
      <c r="G127" s="281"/>
      <c r="H127" s="281" t="s">
        <v>694</v>
      </c>
      <c r="I127" s="281" t="s">
        <v>684</v>
      </c>
      <c r="J127" s="281">
        <v>15</v>
      </c>
      <c r="K127" s="322"/>
    </row>
    <row r="128" spans="2:11" ht="15" customHeight="1">
      <c r="B128" s="320"/>
      <c r="C128" s="302" t="s">
        <v>695</v>
      </c>
      <c r="D128" s="302"/>
      <c r="E128" s="302"/>
      <c r="F128" s="303" t="s">
        <v>688</v>
      </c>
      <c r="G128" s="302"/>
      <c r="H128" s="302" t="s">
        <v>696</v>
      </c>
      <c r="I128" s="302" t="s">
        <v>684</v>
      </c>
      <c r="J128" s="302">
        <v>15</v>
      </c>
      <c r="K128" s="322"/>
    </row>
    <row r="129" spans="2:11" ht="15" customHeight="1">
      <c r="B129" s="320"/>
      <c r="C129" s="302" t="s">
        <v>697</v>
      </c>
      <c r="D129" s="302"/>
      <c r="E129" s="302"/>
      <c r="F129" s="303" t="s">
        <v>688</v>
      </c>
      <c r="G129" s="302"/>
      <c r="H129" s="302" t="s">
        <v>698</v>
      </c>
      <c r="I129" s="302" t="s">
        <v>684</v>
      </c>
      <c r="J129" s="302">
        <v>20</v>
      </c>
      <c r="K129" s="322"/>
    </row>
    <row r="130" spans="2:11" ht="15" customHeight="1">
      <c r="B130" s="320"/>
      <c r="C130" s="302" t="s">
        <v>699</v>
      </c>
      <c r="D130" s="302"/>
      <c r="E130" s="302"/>
      <c r="F130" s="303" t="s">
        <v>688</v>
      </c>
      <c r="G130" s="302"/>
      <c r="H130" s="302" t="s">
        <v>700</v>
      </c>
      <c r="I130" s="302" t="s">
        <v>684</v>
      </c>
      <c r="J130" s="302">
        <v>20</v>
      </c>
      <c r="K130" s="322"/>
    </row>
    <row r="131" spans="2:11" ht="15" customHeight="1">
      <c r="B131" s="320"/>
      <c r="C131" s="281" t="s">
        <v>687</v>
      </c>
      <c r="D131" s="281"/>
      <c r="E131" s="281"/>
      <c r="F131" s="300" t="s">
        <v>688</v>
      </c>
      <c r="G131" s="281"/>
      <c r="H131" s="281" t="s">
        <v>721</v>
      </c>
      <c r="I131" s="281" t="s">
        <v>684</v>
      </c>
      <c r="J131" s="281">
        <v>50</v>
      </c>
      <c r="K131" s="322"/>
    </row>
    <row r="132" spans="2:11" ht="15" customHeight="1">
      <c r="B132" s="320"/>
      <c r="C132" s="281" t="s">
        <v>701</v>
      </c>
      <c r="D132" s="281"/>
      <c r="E132" s="281"/>
      <c r="F132" s="300" t="s">
        <v>688</v>
      </c>
      <c r="G132" s="281"/>
      <c r="H132" s="281" t="s">
        <v>721</v>
      </c>
      <c r="I132" s="281" t="s">
        <v>684</v>
      </c>
      <c r="J132" s="281">
        <v>50</v>
      </c>
      <c r="K132" s="322"/>
    </row>
    <row r="133" spans="2:11" ht="15" customHeight="1">
      <c r="B133" s="320"/>
      <c r="C133" s="281" t="s">
        <v>707</v>
      </c>
      <c r="D133" s="281"/>
      <c r="E133" s="281"/>
      <c r="F133" s="300" t="s">
        <v>688</v>
      </c>
      <c r="G133" s="281"/>
      <c r="H133" s="281" t="s">
        <v>721</v>
      </c>
      <c r="I133" s="281" t="s">
        <v>684</v>
      </c>
      <c r="J133" s="281">
        <v>50</v>
      </c>
      <c r="K133" s="322"/>
    </row>
    <row r="134" spans="2:11" ht="15" customHeight="1">
      <c r="B134" s="320"/>
      <c r="C134" s="281" t="s">
        <v>709</v>
      </c>
      <c r="D134" s="281"/>
      <c r="E134" s="281"/>
      <c r="F134" s="300" t="s">
        <v>688</v>
      </c>
      <c r="G134" s="281"/>
      <c r="H134" s="281" t="s">
        <v>721</v>
      </c>
      <c r="I134" s="281" t="s">
        <v>684</v>
      </c>
      <c r="J134" s="281">
        <v>50</v>
      </c>
      <c r="K134" s="322"/>
    </row>
    <row r="135" spans="2:11" ht="15" customHeight="1">
      <c r="B135" s="320"/>
      <c r="C135" s="281" t="s">
        <v>119</v>
      </c>
      <c r="D135" s="281"/>
      <c r="E135" s="281"/>
      <c r="F135" s="300" t="s">
        <v>688</v>
      </c>
      <c r="G135" s="281"/>
      <c r="H135" s="281" t="s">
        <v>734</v>
      </c>
      <c r="I135" s="281" t="s">
        <v>684</v>
      </c>
      <c r="J135" s="281">
        <v>255</v>
      </c>
      <c r="K135" s="322"/>
    </row>
    <row r="136" spans="2:11" ht="15" customHeight="1">
      <c r="B136" s="320"/>
      <c r="C136" s="281" t="s">
        <v>711</v>
      </c>
      <c r="D136" s="281"/>
      <c r="E136" s="281"/>
      <c r="F136" s="300" t="s">
        <v>682</v>
      </c>
      <c r="G136" s="281"/>
      <c r="H136" s="281" t="s">
        <v>735</v>
      </c>
      <c r="I136" s="281" t="s">
        <v>713</v>
      </c>
      <c r="J136" s="281"/>
      <c r="K136" s="322"/>
    </row>
    <row r="137" spans="2:11" ht="15" customHeight="1">
      <c r="B137" s="320"/>
      <c r="C137" s="281" t="s">
        <v>714</v>
      </c>
      <c r="D137" s="281"/>
      <c r="E137" s="281"/>
      <c r="F137" s="300" t="s">
        <v>682</v>
      </c>
      <c r="G137" s="281"/>
      <c r="H137" s="281" t="s">
        <v>736</v>
      </c>
      <c r="I137" s="281" t="s">
        <v>716</v>
      </c>
      <c r="J137" s="281"/>
      <c r="K137" s="322"/>
    </row>
    <row r="138" spans="2:11" ht="15" customHeight="1">
      <c r="B138" s="320"/>
      <c r="C138" s="281" t="s">
        <v>717</v>
      </c>
      <c r="D138" s="281"/>
      <c r="E138" s="281"/>
      <c r="F138" s="300" t="s">
        <v>682</v>
      </c>
      <c r="G138" s="281"/>
      <c r="H138" s="281" t="s">
        <v>717</v>
      </c>
      <c r="I138" s="281" t="s">
        <v>716</v>
      </c>
      <c r="J138" s="281"/>
      <c r="K138" s="322"/>
    </row>
    <row r="139" spans="2:11" ht="15" customHeight="1">
      <c r="B139" s="320"/>
      <c r="C139" s="281" t="s">
        <v>36</v>
      </c>
      <c r="D139" s="281"/>
      <c r="E139" s="281"/>
      <c r="F139" s="300" t="s">
        <v>682</v>
      </c>
      <c r="G139" s="281"/>
      <c r="H139" s="281" t="s">
        <v>737</v>
      </c>
      <c r="I139" s="281" t="s">
        <v>716</v>
      </c>
      <c r="J139" s="281"/>
      <c r="K139" s="322"/>
    </row>
    <row r="140" spans="2:11" ht="15" customHeight="1">
      <c r="B140" s="320"/>
      <c r="C140" s="281" t="s">
        <v>738</v>
      </c>
      <c r="D140" s="281"/>
      <c r="E140" s="281"/>
      <c r="F140" s="300" t="s">
        <v>682</v>
      </c>
      <c r="G140" s="281"/>
      <c r="H140" s="281" t="s">
        <v>739</v>
      </c>
      <c r="I140" s="281" t="s">
        <v>716</v>
      </c>
      <c r="J140" s="281"/>
      <c r="K140" s="322"/>
    </row>
    <row r="141" spans="2:11" ht="15" customHeight="1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>
      <c r="B142" s="277"/>
      <c r="C142" s="277"/>
      <c r="D142" s="277"/>
      <c r="E142" s="277"/>
      <c r="F142" s="312"/>
      <c r="G142" s="277"/>
      <c r="H142" s="277"/>
      <c r="I142" s="277"/>
      <c r="J142" s="277"/>
      <c r="K142" s="277"/>
    </row>
    <row r="143" spans="2:11" ht="18.75" customHeight="1"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</row>
    <row r="144" spans="2:11" ht="7.5" customHeight="1">
      <c r="B144" s="288"/>
      <c r="C144" s="289"/>
      <c r="D144" s="289"/>
      <c r="E144" s="289"/>
      <c r="F144" s="289"/>
      <c r="G144" s="289"/>
      <c r="H144" s="289"/>
      <c r="I144" s="289"/>
      <c r="J144" s="289"/>
      <c r="K144" s="290"/>
    </row>
    <row r="145" spans="2:11" ht="45" customHeight="1">
      <c r="B145" s="291"/>
      <c r="C145" s="397" t="s">
        <v>740</v>
      </c>
      <c r="D145" s="397"/>
      <c r="E145" s="397"/>
      <c r="F145" s="397"/>
      <c r="G145" s="397"/>
      <c r="H145" s="397"/>
      <c r="I145" s="397"/>
      <c r="J145" s="397"/>
      <c r="K145" s="292"/>
    </row>
    <row r="146" spans="2:11" ht="17.25" customHeight="1">
      <c r="B146" s="291"/>
      <c r="C146" s="293" t="s">
        <v>676</v>
      </c>
      <c r="D146" s="293"/>
      <c r="E146" s="293"/>
      <c r="F146" s="293" t="s">
        <v>677</v>
      </c>
      <c r="G146" s="294"/>
      <c r="H146" s="293" t="s">
        <v>114</v>
      </c>
      <c r="I146" s="293" t="s">
        <v>55</v>
      </c>
      <c r="J146" s="293" t="s">
        <v>678</v>
      </c>
      <c r="K146" s="292"/>
    </row>
    <row r="147" spans="2:11" ht="17.25" customHeight="1">
      <c r="B147" s="291"/>
      <c r="C147" s="295" t="s">
        <v>679</v>
      </c>
      <c r="D147" s="295"/>
      <c r="E147" s="295"/>
      <c r="F147" s="296" t="s">
        <v>680</v>
      </c>
      <c r="G147" s="297"/>
      <c r="H147" s="295"/>
      <c r="I147" s="295"/>
      <c r="J147" s="295" t="s">
        <v>681</v>
      </c>
      <c r="K147" s="292"/>
    </row>
    <row r="148" spans="2:11" ht="5.25" customHeight="1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>
      <c r="B149" s="301"/>
      <c r="C149" s="326" t="s">
        <v>685</v>
      </c>
      <c r="D149" s="281"/>
      <c r="E149" s="281"/>
      <c r="F149" s="327" t="s">
        <v>682</v>
      </c>
      <c r="G149" s="281"/>
      <c r="H149" s="326" t="s">
        <v>721</v>
      </c>
      <c r="I149" s="326" t="s">
        <v>684</v>
      </c>
      <c r="J149" s="326">
        <v>120</v>
      </c>
      <c r="K149" s="322"/>
    </row>
    <row r="150" spans="2:11" ht="15" customHeight="1">
      <c r="B150" s="301"/>
      <c r="C150" s="326" t="s">
        <v>730</v>
      </c>
      <c r="D150" s="281"/>
      <c r="E150" s="281"/>
      <c r="F150" s="327" t="s">
        <v>682</v>
      </c>
      <c r="G150" s="281"/>
      <c r="H150" s="326" t="s">
        <v>741</v>
      </c>
      <c r="I150" s="326" t="s">
        <v>684</v>
      </c>
      <c r="J150" s="326" t="s">
        <v>732</v>
      </c>
      <c r="K150" s="322"/>
    </row>
    <row r="151" spans="2:11" ht="15" customHeight="1">
      <c r="B151" s="301"/>
      <c r="C151" s="326" t="s">
        <v>636</v>
      </c>
      <c r="D151" s="281"/>
      <c r="E151" s="281"/>
      <c r="F151" s="327" t="s">
        <v>682</v>
      </c>
      <c r="G151" s="281"/>
      <c r="H151" s="326" t="s">
        <v>742</v>
      </c>
      <c r="I151" s="326" t="s">
        <v>684</v>
      </c>
      <c r="J151" s="326" t="s">
        <v>732</v>
      </c>
      <c r="K151" s="322"/>
    </row>
    <row r="152" spans="2:11" ht="15" customHeight="1">
      <c r="B152" s="301"/>
      <c r="C152" s="326" t="s">
        <v>687</v>
      </c>
      <c r="D152" s="281"/>
      <c r="E152" s="281"/>
      <c r="F152" s="327" t="s">
        <v>688</v>
      </c>
      <c r="G152" s="281"/>
      <c r="H152" s="326" t="s">
        <v>721</v>
      </c>
      <c r="I152" s="326" t="s">
        <v>684</v>
      </c>
      <c r="J152" s="326">
        <v>50</v>
      </c>
      <c r="K152" s="322"/>
    </row>
    <row r="153" spans="2:11" ht="15" customHeight="1">
      <c r="B153" s="301"/>
      <c r="C153" s="326" t="s">
        <v>690</v>
      </c>
      <c r="D153" s="281"/>
      <c r="E153" s="281"/>
      <c r="F153" s="327" t="s">
        <v>682</v>
      </c>
      <c r="G153" s="281"/>
      <c r="H153" s="326" t="s">
        <v>721</v>
      </c>
      <c r="I153" s="326" t="s">
        <v>692</v>
      </c>
      <c r="J153" s="326"/>
      <c r="K153" s="322"/>
    </row>
    <row r="154" spans="2:11" ht="15" customHeight="1">
      <c r="B154" s="301"/>
      <c r="C154" s="326" t="s">
        <v>701</v>
      </c>
      <c r="D154" s="281"/>
      <c r="E154" s="281"/>
      <c r="F154" s="327" t="s">
        <v>688</v>
      </c>
      <c r="G154" s="281"/>
      <c r="H154" s="326" t="s">
        <v>721</v>
      </c>
      <c r="I154" s="326" t="s">
        <v>684</v>
      </c>
      <c r="J154" s="326">
        <v>50</v>
      </c>
      <c r="K154" s="322"/>
    </row>
    <row r="155" spans="2:11" ht="15" customHeight="1">
      <c r="B155" s="301"/>
      <c r="C155" s="326" t="s">
        <v>709</v>
      </c>
      <c r="D155" s="281"/>
      <c r="E155" s="281"/>
      <c r="F155" s="327" t="s">
        <v>688</v>
      </c>
      <c r="G155" s="281"/>
      <c r="H155" s="326" t="s">
        <v>721</v>
      </c>
      <c r="I155" s="326" t="s">
        <v>684</v>
      </c>
      <c r="J155" s="326">
        <v>50</v>
      </c>
      <c r="K155" s="322"/>
    </row>
    <row r="156" spans="2:11" ht="15" customHeight="1">
      <c r="B156" s="301"/>
      <c r="C156" s="326" t="s">
        <v>707</v>
      </c>
      <c r="D156" s="281"/>
      <c r="E156" s="281"/>
      <c r="F156" s="327" t="s">
        <v>688</v>
      </c>
      <c r="G156" s="281"/>
      <c r="H156" s="326" t="s">
        <v>721</v>
      </c>
      <c r="I156" s="326" t="s">
        <v>684</v>
      </c>
      <c r="J156" s="326">
        <v>50</v>
      </c>
      <c r="K156" s="322"/>
    </row>
    <row r="157" spans="2:11" ht="15" customHeight="1">
      <c r="B157" s="301"/>
      <c r="C157" s="326" t="s">
        <v>96</v>
      </c>
      <c r="D157" s="281"/>
      <c r="E157" s="281"/>
      <c r="F157" s="327" t="s">
        <v>682</v>
      </c>
      <c r="G157" s="281"/>
      <c r="H157" s="326" t="s">
        <v>743</v>
      </c>
      <c r="I157" s="326" t="s">
        <v>684</v>
      </c>
      <c r="J157" s="326" t="s">
        <v>744</v>
      </c>
      <c r="K157" s="322"/>
    </row>
    <row r="158" spans="2:11" ht="15" customHeight="1">
      <c r="B158" s="301"/>
      <c r="C158" s="326" t="s">
        <v>745</v>
      </c>
      <c r="D158" s="281"/>
      <c r="E158" s="281"/>
      <c r="F158" s="327" t="s">
        <v>682</v>
      </c>
      <c r="G158" s="281"/>
      <c r="H158" s="326" t="s">
        <v>746</v>
      </c>
      <c r="I158" s="326" t="s">
        <v>716</v>
      </c>
      <c r="J158" s="326"/>
      <c r="K158" s="322"/>
    </row>
    <row r="159" spans="2:11" ht="15" customHeight="1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>
      <c r="B160" s="277"/>
      <c r="C160" s="281"/>
      <c r="D160" s="281"/>
      <c r="E160" s="281"/>
      <c r="F160" s="300"/>
      <c r="G160" s="281"/>
      <c r="H160" s="281"/>
      <c r="I160" s="281"/>
      <c r="J160" s="281"/>
      <c r="K160" s="277"/>
    </row>
    <row r="161" spans="2:11" ht="18.75" customHeight="1"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</row>
    <row r="162" spans="2:11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spans="2:11" ht="45" customHeight="1">
      <c r="B163" s="272"/>
      <c r="C163" s="392" t="s">
        <v>747</v>
      </c>
      <c r="D163" s="392"/>
      <c r="E163" s="392"/>
      <c r="F163" s="392"/>
      <c r="G163" s="392"/>
      <c r="H163" s="392"/>
      <c r="I163" s="392"/>
      <c r="J163" s="392"/>
      <c r="K163" s="273"/>
    </row>
    <row r="164" spans="2:11" ht="17.25" customHeight="1">
      <c r="B164" s="272"/>
      <c r="C164" s="293" t="s">
        <v>676</v>
      </c>
      <c r="D164" s="293"/>
      <c r="E164" s="293"/>
      <c r="F164" s="293" t="s">
        <v>677</v>
      </c>
      <c r="G164" s="330"/>
      <c r="H164" s="331" t="s">
        <v>114</v>
      </c>
      <c r="I164" s="331" t="s">
        <v>55</v>
      </c>
      <c r="J164" s="293" t="s">
        <v>678</v>
      </c>
      <c r="K164" s="273"/>
    </row>
    <row r="165" spans="2:11" ht="17.25" customHeight="1">
      <c r="B165" s="274"/>
      <c r="C165" s="295" t="s">
        <v>679</v>
      </c>
      <c r="D165" s="295"/>
      <c r="E165" s="295"/>
      <c r="F165" s="296" t="s">
        <v>680</v>
      </c>
      <c r="G165" s="332"/>
      <c r="H165" s="333"/>
      <c r="I165" s="333"/>
      <c r="J165" s="295" t="s">
        <v>681</v>
      </c>
      <c r="K165" s="275"/>
    </row>
    <row r="166" spans="2:11" ht="5.25" customHeight="1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>
      <c r="B167" s="301"/>
      <c r="C167" s="281" t="s">
        <v>685</v>
      </c>
      <c r="D167" s="281"/>
      <c r="E167" s="281"/>
      <c r="F167" s="300" t="s">
        <v>682</v>
      </c>
      <c r="G167" s="281"/>
      <c r="H167" s="281" t="s">
        <v>721</v>
      </c>
      <c r="I167" s="281" t="s">
        <v>684</v>
      </c>
      <c r="J167" s="281">
        <v>120</v>
      </c>
      <c r="K167" s="322"/>
    </row>
    <row r="168" spans="2:11" ht="15" customHeight="1">
      <c r="B168" s="301"/>
      <c r="C168" s="281" t="s">
        <v>730</v>
      </c>
      <c r="D168" s="281"/>
      <c r="E168" s="281"/>
      <c r="F168" s="300" t="s">
        <v>682</v>
      </c>
      <c r="G168" s="281"/>
      <c r="H168" s="281" t="s">
        <v>731</v>
      </c>
      <c r="I168" s="281" t="s">
        <v>684</v>
      </c>
      <c r="J168" s="281" t="s">
        <v>732</v>
      </c>
      <c r="K168" s="322"/>
    </row>
    <row r="169" spans="2:11" ht="15" customHeight="1">
      <c r="B169" s="301"/>
      <c r="C169" s="281" t="s">
        <v>636</v>
      </c>
      <c r="D169" s="281"/>
      <c r="E169" s="281"/>
      <c r="F169" s="300" t="s">
        <v>682</v>
      </c>
      <c r="G169" s="281"/>
      <c r="H169" s="281" t="s">
        <v>748</v>
      </c>
      <c r="I169" s="281" t="s">
        <v>684</v>
      </c>
      <c r="J169" s="281" t="s">
        <v>732</v>
      </c>
      <c r="K169" s="322"/>
    </row>
    <row r="170" spans="2:11" ht="15" customHeight="1">
      <c r="B170" s="301"/>
      <c r="C170" s="281" t="s">
        <v>687</v>
      </c>
      <c r="D170" s="281"/>
      <c r="E170" s="281"/>
      <c r="F170" s="300" t="s">
        <v>688</v>
      </c>
      <c r="G170" s="281"/>
      <c r="H170" s="281" t="s">
        <v>748</v>
      </c>
      <c r="I170" s="281" t="s">
        <v>684</v>
      </c>
      <c r="J170" s="281">
        <v>50</v>
      </c>
      <c r="K170" s="322"/>
    </row>
    <row r="171" spans="2:11" ht="15" customHeight="1">
      <c r="B171" s="301"/>
      <c r="C171" s="281" t="s">
        <v>690</v>
      </c>
      <c r="D171" s="281"/>
      <c r="E171" s="281"/>
      <c r="F171" s="300" t="s">
        <v>682</v>
      </c>
      <c r="G171" s="281"/>
      <c r="H171" s="281" t="s">
        <v>748</v>
      </c>
      <c r="I171" s="281" t="s">
        <v>692</v>
      </c>
      <c r="J171" s="281"/>
      <c r="K171" s="322"/>
    </row>
    <row r="172" spans="2:11" ht="15" customHeight="1">
      <c r="B172" s="301"/>
      <c r="C172" s="281" t="s">
        <v>701</v>
      </c>
      <c r="D172" s="281"/>
      <c r="E172" s="281"/>
      <c r="F172" s="300" t="s">
        <v>688</v>
      </c>
      <c r="G172" s="281"/>
      <c r="H172" s="281" t="s">
        <v>748</v>
      </c>
      <c r="I172" s="281" t="s">
        <v>684</v>
      </c>
      <c r="J172" s="281">
        <v>50</v>
      </c>
      <c r="K172" s="322"/>
    </row>
    <row r="173" spans="2:11" ht="15" customHeight="1">
      <c r="B173" s="301"/>
      <c r="C173" s="281" t="s">
        <v>709</v>
      </c>
      <c r="D173" s="281"/>
      <c r="E173" s="281"/>
      <c r="F173" s="300" t="s">
        <v>688</v>
      </c>
      <c r="G173" s="281"/>
      <c r="H173" s="281" t="s">
        <v>748</v>
      </c>
      <c r="I173" s="281" t="s">
        <v>684</v>
      </c>
      <c r="J173" s="281">
        <v>50</v>
      </c>
      <c r="K173" s="322"/>
    </row>
    <row r="174" spans="2:11" ht="15" customHeight="1">
      <c r="B174" s="301"/>
      <c r="C174" s="281" t="s">
        <v>707</v>
      </c>
      <c r="D174" s="281"/>
      <c r="E174" s="281"/>
      <c r="F174" s="300" t="s">
        <v>688</v>
      </c>
      <c r="G174" s="281"/>
      <c r="H174" s="281" t="s">
        <v>748</v>
      </c>
      <c r="I174" s="281" t="s">
        <v>684</v>
      </c>
      <c r="J174" s="281">
        <v>50</v>
      </c>
      <c r="K174" s="322"/>
    </row>
    <row r="175" spans="2:11" ht="15" customHeight="1">
      <c r="B175" s="301"/>
      <c r="C175" s="281" t="s">
        <v>113</v>
      </c>
      <c r="D175" s="281"/>
      <c r="E175" s="281"/>
      <c r="F175" s="300" t="s">
        <v>682</v>
      </c>
      <c r="G175" s="281"/>
      <c r="H175" s="281" t="s">
        <v>749</v>
      </c>
      <c r="I175" s="281" t="s">
        <v>750</v>
      </c>
      <c r="J175" s="281"/>
      <c r="K175" s="322"/>
    </row>
    <row r="176" spans="2:11" ht="15" customHeight="1">
      <c r="B176" s="301"/>
      <c r="C176" s="281" t="s">
        <v>55</v>
      </c>
      <c r="D176" s="281"/>
      <c r="E176" s="281"/>
      <c r="F176" s="300" t="s">
        <v>682</v>
      </c>
      <c r="G176" s="281"/>
      <c r="H176" s="281" t="s">
        <v>751</v>
      </c>
      <c r="I176" s="281" t="s">
        <v>752</v>
      </c>
      <c r="J176" s="281">
        <v>1</v>
      </c>
      <c r="K176" s="322"/>
    </row>
    <row r="177" spans="2:11" ht="15" customHeight="1">
      <c r="B177" s="301"/>
      <c r="C177" s="281" t="s">
        <v>51</v>
      </c>
      <c r="D177" s="281"/>
      <c r="E177" s="281"/>
      <c r="F177" s="300" t="s">
        <v>682</v>
      </c>
      <c r="G177" s="281"/>
      <c r="H177" s="281" t="s">
        <v>753</v>
      </c>
      <c r="I177" s="281" t="s">
        <v>684</v>
      </c>
      <c r="J177" s="281">
        <v>20</v>
      </c>
      <c r="K177" s="322"/>
    </row>
    <row r="178" spans="2:11" ht="15" customHeight="1">
      <c r="B178" s="301"/>
      <c r="C178" s="281" t="s">
        <v>114</v>
      </c>
      <c r="D178" s="281"/>
      <c r="E178" s="281"/>
      <c r="F178" s="300" t="s">
        <v>682</v>
      </c>
      <c r="G178" s="281"/>
      <c r="H178" s="281" t="s">
        <v>754</v>
      </c>
      <c r="I178" s="281" t="s">
        <v>684</v>
      </c>
      <c r="J178" s="281">
        <v>255</v>
      </c>
      <c r="K178" s="322"/>
    </row>
    <row r="179" spans="2:11" ht="15" customHeight="1">
      <c r="B179" s="301"/>
      <c r="C179" s="281" t="s">
        <v>115</v>
      </c>
      <c r="D179" s="281"/>
      <c r="E179" s="281"/>
      <c r="F179" s="300" t="s">
        <v>682</v>
      </c>
      <c r="G179" s="281"/>
      <c r="H179" s="281" t="s">
        <v>652</v>
      </c>
      <c r="I179" s="281" t="s">
        <v>684</v>
      </c>
      <c r="J179" s="281">
        <v>10</v>
      </c>
      <c r="K179" s="322"/>
    </row>
    <row r="180" spans="2:11" ht="15" customHeight="1">
      <c r="B180" s="301"/>
      <c r="C180" s="281" t="s">
        <v>116</v>
      </c>
      <c r="D180" s="281"/>
      <c r="E180" s="281"/>
      <c r="F180" s="300" t="s">
        <v>682</v>
      </c>
      <c r="G180" s="281"/>
      <c r="H180" s="281" t="s">
        <v>755</v>
      </c>
      <c r="I180" s="281" t="s">
        <v>716</v>
      </c>
      <c r="J180" s="281"/>
      <c r="K180" s="322"/>
    </row>
    <row r="181" spans="2:11" ht="15" customHeight="1">
      <c r="B181" s="301"/>
      <c r="C181" s="281" t="s">
        <v>756</v>
      </c>
      <c r="D181" s="281"/>
      <c r="E181" s="281"/>
      <c r="F181" s="300" t="s">
        <v>682</v>
      </c>
      <c r="G181" s="281"/>
      <c r="H181" s="281" t="s">
        <v>757</v>
      </c>
      <c r="I181" s="281" t="s">
        <v>716</v>
      </c>
      <c r="J181" s="281"/>
      <c r="K181" s="322"/>
    </row>
    <row r="182" spans="2:11" ht="15" customHeight="1">
      <c r="B182" s="301"/>
      <c r="C182" s="281" t="s">
        <v>745</v>
      </c>
      <c r="D182" s="281"/>
      <c r="E182" s="281"/>
      <c r="F182" s="300" t="s">
        <v>682</v>
      </c>
      <c r="G182" s="281"/>
      <c r="H182" s="281" t="s">
        <v>758</v>
      </c>
      <c r="I182" s="281" t="s">
        <v>716</v>
      </c>
      <c r="J182" s="281"/>
      <c r="K182" s="322"/>
    </row>
    <row r="183" spans="2:11" ht="15" customHeight="1">
      <c r="B183" s="301"/>
      <c r="C183" s="281" t="s">
        <v>118</v>
      </c>
      <c r="D183" s="281"/>
      <c r="E183" s="281"/>
      <c r="F183" s="300" t="s">
        <v>688</v>
      </c>
      <c r="G183" s="281"/>
      <c r="H183" s="281" t="s">
        <v>759</v>
      </c>
      <c r="I183" s="281" t="s">
        <v>684</v>
      </c>
      <c r="J183" s="281">
        <v>50</v>
      </c>
      <c r="K183" s="322"/>
    </row>
    <row r="184" spans="2:11" ht="15" customHeight="1">
      <c r="B184" s="301"/>
      <c r="C184" s="281" t="s">
        <v>760</v>
      </c>
      <c r="D184" s="281"/>
      <c r="E184" s="281"/>
      <c r="F184" s="300" t="s">
        <v>688</v>
      </c>
      <c r="G184" s="281"/>
      <c r="H184" s="281" t="s">
        <v>761</v>
      </c>
      <c r="I184" s="281" t="s">
        <v>762</v>
      </c>
      <c r="J184" s="281"/>
      <c r="K184" s="322"/>
    </row>
    <row r="185" spans="2:11" ht="15" customHeight="1">
      <c r="B185" s="301"/>
      <c r="C185" s="281" t="s">
        <v>763</v>
      </c>
      <c r="D185" s="281"/>
      <c r="E185" s="281"/>
      <c r="F185" s="300" t="s">
        <v>688</v>
      </c>
      <c r="G185" s="281"/>
      <c r="H185" s="281" t="s">
        <v>764</v>
      </c>
      <c r="I185" s="281" t="s">
        <v>762</v>
      </c>
      <c r="J185" s="281"/>
      <c r="K185" s="322"/>
    </row>
    <row r="186" spans="2:11" ht="15" customHeight="1">
      <c r="B186" s="301"/>
      <c r="C186" s="281" t="s">
        <v>765</v>
      </c>
      <c r="D186" s="281"/>
      <c r="E186" s="281"/>
      <c r="F186" s="300" t="s">
        <v>688</v>
      </c>
      <c r="G186" s="281"/>
      <c r="H186" s="281" t="s">
        <v>766</v>
      </c>
      <c r="I186" s="281" t="s">
        <v>762</v>
      </c>
      <c r="J186" s="281"/>
      <c r="K186" s="322"/>
    </row>
    <row r="187" spans="2:11" ht="15" customHeight="1">
      <c r="B187" s="301"/>
      <c r="C187" s="334" t="s">
        <v>767</v>
      </c>
      <c r="D187" s="281"/>
      <c r="E187" s="281"/>
      <c r="F187" s="300" t="s">
        <v>688</v>
      </c>
      <c r="G187" s="281"/>
      <c r="H187" s="281" t="s">
        <v>768</v>
      </c>
      <c r="I187" s="281" t="s">
        <v>769</v>
      </c>
      <c r="J187" s="335" t="s">
        <v>770</v>
      </c>
      <c r="K187" s="322"/>
    </row>
    <row r="188" spans="2:11" ht="15" customHeight="1">
      <c r="B188" s="301"/>
      <c r="C188" s="286" t="s">
        <v>40</v>
      </c>
      <c r="D188" s="281"/>
      <c r="E188" s="281"/>
      <c r="F188" s="300" t="s">
        <v>682</v>
      </c>
      <c r="G188" s="281"/>
      <c r="H188" s="277" t="s">
        <v>771</v>
      </c>
      <c r="I188" s="281" t="s">
        <v>772</v>
      </c>
      <c r="J188" s="281"/>
      <c r="K188" s="322"/>
    </row>
    <row r="189" spans="2:11" ht="15" customHeight="1">
      <c r="B189" s="301"/>
      <c r="C189" s="286" t="s">
        <v>773</v>
      </c>
      <c r="D189" s="281"/>
      <c r="E189" s="281"/>
      <c r="F189" s="300" t="s">
        <v>682</v>
      </c>
      <c r="G189" s="281"/>
      <c r="H189" s="281" t="s">
        <v>774</v>
      </c>
      <c r="I189" s="281" t="s">
        <v>716</v>
      </c>
      <c r="J189" s="281"/>
      <c r="K189" s="322"/>
    </row>
    <row r="190" spans="2:11" ht="15" customHeight="1">
      <c r="B190" s="301"/>
      <c r="C190" s="286" t="s">
        <v>775</v>
      </c>
      <c r="D190" s="281"/>
      <c r="E190" s="281"/>
      <c r="F190" s="300" t="s">
        <v>682</v>
      </c>
      <c r="G190" s="281"/>
      <c r="H190" s="281" t="s">
        <v>776</v>
      </c>
      <c r="I190" s="281" t="s">
        <v>716</v>
      </c>
      <c r="J190" s="281"/>
      <c r="K190" s="322"/>
    </row>
    <row r="191" spans="2:11" ht="15" customHeight="1">
      <c r="B191" s="301"/>
      <c r="C191" s="286" t="s">
        <v>777</v>
      </c>
      <c r="D191" s="281"/>
      <c r="E191" s="281"/>
      <c r="F191" s="300" t="s">
        <v>688</v>
      </c>
      <c r="G191" s="281"/>
      <c r="H191" s="281" t="s">
        <v>778</v>
      </c>
      <c r="I191" s="281" t="s">
        <v>716</v>
      </c>
      <c r="J191" s="281"/>
      <c r="K191" s="322"/>
    </row>
    <row r="192" spans="2:11" ht="15" customHeight="1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>
      <c r="B193" s="277"/>
      <c r="C193" s="281"/>
      <c r="D193" s="281"/>
      <c r="E193" s="281"/>
      <c r="F193" s="300"/>
      <c r="G193" s="281"/>
      <c r="H193" s="281"/>
      <c r="I193" s="281"/>
      <c r="J193" s="281"/>
      <c r="K193" s="277"/>
    </row>
    <row r="194" spans="2:11" ht="18.75" customHeight="1">
      <c r="B194" s="277"/>
      <c r="C194" s="281"/>
      <c r="D194" s="281"/>
      <c r="E194" s="281"/>
      <c r="F194" s="300"/>
      <c r="G194" s="281"/>
      <c r="H194" s="281"/>
      <c r="I194" s="281"/>
      <c r="J194" s="281"/>
      <c r="K194" s="277"/>
    </row>
    <row r="195" spans="2:11" ht="18.75" customHeight="1"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</row>
    <row r="196" spans="2:11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spans="2:11" ht="21">
      <c r="B197" s="272"/>
      <c r="C197" s="392" t="s">
        <v>779</v>
      </c>
      <c r="D197" s="392"/>
      <c r="E197" s="392"/>
      <c r="F197" s="392"/>
      <c r="G197" s="392"/>
      <c r="H197" s="392"/>
      <c r="I197" s="392"/>
      <c r="J197" s="392"/>
      <c r="K197" s="273"/>
    </row>
    <row r="198" spans="2:11" ht="25.5" customHeight="1">
      <c r="B198" s="272"/>
      <c r="C198" s="337" t="s">
        <v>780</v>
      </c>
      <c r="D198" s="337"/>
      <c r="E198" s="337"/>
      <c r="F198" s="337" t="s">
        <v>781</v>
      </c>
      <c r="G198" s="338"/>
      <c r="H198" s="398" t="s">
        <v>782</v>
      </c>
      <c r="I198" s="398"/>
      <c r="J198" s="398"/>
      <c r="K198" s="273"/>
    </row>
    <row r="199" spans="2:11" ht="5.25" customHeight="1">
      <c r="B199" s="301"/>
      <c r="C199" s="298"/>
      <c r="D199" s="298"/>
      <c r="E199" s="298"/>
      <c r="F199" s="298"/>
      <c r="G199" s="281"/>
      <c r="H199" s="298"/>
      <c r="I199" s="298"/>
      <c r="J199" s="298"/>
      <c r="K199" s="322"/>
    </row>
    <row r="200" spans="2:11" ht="15" customHeight="1">
      <c r="B200" s="301"/>
      <c r="C200" s="281" t="s">
        <v>772</v>
      </c>
      <c r="D200" s="281"/>
      <c r="E200" s="281"/>
      <c r="F200" s="300" t="s">
        <v>41</v>
      </c>
      <c r="G200" s="281"/>
      <c r="H200" s="395" t="s">
        <v>783</v>
      </c>
      <c r="I200" s="395"/>
      <c r="J200" s="395"/>
      <c r="K200" s="322"/>
    </row>
    <row r="201" spans="2:11" ht="15" customHeight="1">
      <c r="B201" s="301"/>
      <c r="C201" s="307"/>
      <c r="D201" s="281"/>
      <c r="E201" s="281"/>
      <c r="F201" s="300" t="s">
        <v>42</v>
      </c>
      <c r="G201" s="281"/>
      <c r="H201" s="395" t="s">
        <v>784</v>
      </c>
      <c r="I201" s="395"/>
      <c r="J201" s="395"/>
      <c r="K201" s="322"/>
    </row>
    <row r="202" spans="2:11" ht="15" customHeight="1">
      <c r="B202" s="301"/>
      <c r="C202" s="307"/>
      <c r="D202" s="281"/>
      <c r="E202" s="281"/>
      <c r="F202" s="300" t="s">
        <v>45</v>
      </c>
      <c r="G202" s="281"/>
      <c r="H202" s="395" t="s">
        <v>785</v>
      </c>
      <c r="I202" s="395"/>
      <c r="J202" s="395"/>
      <c r="K202" s="322"/>
    </row>
    <row r="203" spans="2:11" ht="15" customHeight="1">
      <c r="B203" s="301"/>
      <c r="C203" s="281"/>
      <c r="D203" s="281"/>
      <c r="E203" s="281"/>
      <c r="F203" s="300" t="s">
        <v>43</v>
      </c>
      <c r="G203" s="281"/>
      <c r="H203" s="395" t="s">
        <v>786</v>
      </c>
      <c r="I203" s="395"/>
      <c r="J203" s="395"/>
      <c r="K203" s="322"/>
    </row>
    <row r="204" spans="2:11" ht="15" customHeight="1">
      <c r="B204" s="301"/>
      <c r="C204" s="281"/>
      <c r="D204" s="281"/>
      <c r="E204" s="281"/>
      <c r="F204" s="300" t="s">
        <v>44</v>
      </c>
      <c r="G204" s="281"/>
      <c r="H204" s="395" t="s">
        <v>787</v>
      </c>
      <c r="I204" s="395"/>
      <c r="J204" s="395"/>
      <c r="K204" s="322"/>
    </row>
    <row r="205" spans="2:11" ht="15" customHeight="1">
      <c r="B205" s="301"/>
      <c r="C205" s="281"/>
      <c r="D205" s="281"/>
      <c r="E205" s="281"/>
      <c r="F205" s="300"/>
      <c r="G205" s="281"/>
      <c r="H205" s="281"/>
      <c r="I205" s="281"/>
      <c r="J205" s="281"/>
      <c r="K205" s="322"/>
    </row>
    <row r="206" spans="2:11" ht="15" customHeight="1">
      <c r="B206" s="301"/>
      <c r="C206" s="281" t="s">
        <v>728</v>
      </c>
      <c r="D206" s="281"/>
      <c r="E206" s="281"/>
      <c r="F206" s="300" t="s">
        <v>77</v>
      </c>
      <c r="G206" s="281"/>
      <c r="H206" s="395" t="s">
        <v>788</v>
      </c>
      <c r="I206" s="395"/>
      <c r="J206" s="395"/>
      <c r="K206" s="322"/>
    </row>
    <row r="207" spans="2:11" ht="15" customHeight="1">
      <c r="B207" s="301"/>
      <c r="C207" s="307"/>
      <c r="D207" s="281"/>
      <c r="E207" s="281"/>
      <c r="F207" s="300" t="s">
        <v>630</v>
      </c>
      <c r="G207" s="281"/>
      <c r="H207" s="395" t="s">
        <v>631</v>
      </c>
      <c r="I207" s="395"/>
      <c r="J207" s="395"/>
      <c r="K207" s="322"/>
    </row>
    <row r="208" spans="2:11" ht="15" customHeight="1">
      <c r="B208" s="301"/>
      <c r="C208" s="281"/>
      <c r="D208" s="281"/>
      <c r="E208" s="281"/>
      <c r="F208" s="300" t="s">
        <v>628</v>
      </c>
      <c r="G208" s="281"/>
      <c r="H208" s="395" t="s">
        <v>789</v>
      </c>
      <c r="I208" s="395"/>
      <c r="J208" s="395"/>
      <c r="K208" s="322"/>
    </row>
    <row r="209" spans="2:11" ht="15" customHeight="1">
      <c r="B209" s="339"/>
      <c r="C209" s="307"/>
      <c r="D209" s="307"/>
      <c r="E209" s="307"/>
      <c r="F209" s="300" t="s">
        <v>632</v>
      </c>
      <c r="G209" s="286"/>
      <c r="H209" s="399" t="s">
        <v>633</v>
      </c>
      <c r="I209" s="399"/>
      <c r="J209" s="399"/>
      <c r="K209" s="340"/>
    </row>
    <row r="210" spans="2:11" ht="15" customHeight="1">
      <c r="B210" s="339"/>
      <c r="C210" s="307"/>
      <c r="D210" s="307"/>
      <c r="E210" s="307"/>
      <c r="F210" s="300" t="s">
        <v>634</v>
      </c>
      <c r="G210" s="286"/>
      <c r="H210" s="399" t="s">
        <v>326</v>
      </c>
      <c r="I210" s="399"/>
      <c r="J210" s="399"/>
      <c r="K210" s="340"/>
    </row>
    <row r="211" spans="2:11" ht="15" customHeight="1">
      <c r="B211" s="339"/>
      <c r="C211" s="307"/>
      <c r="D211" s="307"/>
      <c r="E211" s="307"/>
      <c r="F211" s="341"/>
      <c r="G211" s="286"/>
      <c r="H211" s="342"/>
      <c r="I211" s="342"/>
      <c r="J211" s="342"/>
      <c r="K211" s="340"/>
    </row>
    <row r="212" spans="2:11" ht="15" customHeight="1">
      <c r="B212" s="339"/>
      <c r="C212" s="281" t="s">
        <v>752</v>
      </c>
      <c r="D212" s="307"/>
      <c r="E212" s="307"/>
      <c r="F212" s="300">
        <v>1</v>
      </c>
      <c r="G212" s="286"/>
      <c r="H212" s="399" t="s">
        <v>790</v>
      </c>
      <c r="I212" s="399"/>
      <c r="J212" s="399"/>
      <c r="K212" s="340"/>
    </row>
    <row r="213" spans="2:11" ht="15" customHeight="1">
      <c r="B213" s="339"/>
      <c r="C213" s="307"/>
      <c r="D213" s="307"/>
      <c r="E213" s="307"/>
      <c r="F213" s="300">
        <v>2</v>
      </c>
      <c r="G213" s="286"/>
      <c r="H213" s="399" t="s">
        <v>791</v>
      </c>
      <c r="I213" s="399"/>
      <c r="J213" s="399"/>
      <c r="K213" s="340"/>
    </row>
    <row r="214" spans="2:11" ht="15" customHeight="1">
      <c r="B214" s="339"/>
      <c r="C214" s="307"/>
      <c r="D214" s="307"/>
      <c r="E214" s="307"/>
      <c r="F214" s="300">
        <v>3</v>
      </c>
      <c r="G214" s="286"/>
      <c r="H214" s="399" t="s">
        <v>792</v>
      </c>
      <c r="I214" s="399"/>
      <c r="J214" s="399"/>
      <c r="K214" s="340"/>
    </row>
    <row r="215" spans="2:11" ht="15" customHeight="1">
      <c r="B215" s="339"/>
      <c r="C215" s="307"/>
      <c r="D215" s="307"/>
      <c r="E215" s="307"/>
      <c r="F215" s="300">
        <v>4</v>
      </c>
      <c r="G215" s="286"/>
      <c r="H215" s="399" t="s">
        <v>793</v>
      </c>
      <c r="I215" s="399"/>
      <c r="J215" s="399"/>
      <c r="K215" s="340"/>
    </row>
    <row r="216" spans="2:11" ht="12.75" customHeight="1">
      <c r="B216" s="343"/>
      <c r="C216" s="344"/>
      <c r="D216" s="344"/>
      <c r="E216" s="344"/>
      <c r="F216" s="344"/>
      <c r="G216" s="344"/>
      <c r="H216" s="344"/>
      <c r="I216" s="344"/>
      <c r="J216" s="344"/>
      <c r="K216" s="345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01 - SO 01 - Objekt A</vt:lpstr>
      <vt:lpstr>02 - SO 02 - Objekt B</vt:lpstr>
      <vt:lpstr>03 - SO 03 - Objekt C</vt:lpstr>
      <vt:lpstr>Pokyny pro vyplnění</vt:lpstr>
      <vt:lpstr>List1</vt:lpstr>
      <vt:lpstr>'01 - SO 01 - Objekt A'!Názvy_tisku</vt:lpstr>
      <vt:lpstr>'02 - SO 02 - Objekt B'!Názvy_tisku</vt:lpstr>
      <vt:lpstr>'03 - SO 03 - Objekt C'!Názvy_tisku</vt:lpstr>
      <vt:lpstr>'Rekapitulace stavby'!Názvy_tisku</vt:lpstr>
      <vt:lpstr>'01 - SO 01 - Objekt A'!Oblast_tisku</vt:lpstr>
      <vt:lpstr>'02 - SO 02 - Objekt B'!Oblast_tisku</vt:lpstr>
      <vt:lpstr>'03 - SO 03 - Objekt C'!Oblast_tisku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Ing. Blanka Kratochvílová</cp:lastModifiedBy>
  <dcterms:created xsi:type="dcterms:W3CDTF">2017-04-23T20:32:11Z</dcterms:created>
  <dcterms:modified xsi:type="dcterms:W3CDTF">2017-11-09T13:56:57Z</dcterms:modified>
</cp:coreProperties>
</file>