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workbookProtection workbookAlgorithmName="SHA-512" workbookHashValue="sOEq4N9fh8X81tv0FXPtXFX0EdpFqtUZ4sDrekIMrJIt1EK0tFH0QCihdGj6F8+dSRdHUpYu5MX3BQ6y3IlmTA==" workbookSpinCount="100000" workbookSaltValue="5bnvO0emxrZX0waInbXdRQ==" lockStructure="1"/>
  <bookViews>
    <workbookView xWindow="0" yWindow="0" windowWidth="28800" windowHeight="11610" tabRatio="861" activeTab="5"/>
  </bookViews>
  <sheets>
    <sheet name="Stavba" sheetId="1" r:id="rId1"/>
    <sheet name="SO 01 1 KL" sheetId="2" state="hidden" r:id="rId2"/>
    <sheet name="SO 01 1 Rek" sheetId="3" state="hidden" r:id="rId3"/>
    <sheet name="SO 02 1 KL" sheetId="5" state="hidden" r:id="rId4"/>
    <sheet name="SO 02 1 Rek" sheetId="6" state="hidden" r:id="rId5"/>
    <sheet name="SO 05 1 Pol" sheetId="7" r:id="rId6"/>
    <sheet name="SO 03 1 KL" sheetId="8" state="hidden" r:id="rId7"/>
    <sheet name="SO 03 1 Rek" sheetId="9" state="hidden" r:id="rId8"/>
    <sheet name="SO 04 1 KL" sheetId="11" state="hidden" r:id="rId9"/>
    <sheet name="SO 04 1 Rek" sheetId="12" state="hidden" r:id="rId10"/>
  </sheets>
  <definedNames>
    <definedName name="CelkemObjekty" localSheetId="0">'Stavba'!$F$31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'SO 01 1 KL'!$A$1:$G$45</definedName>
    <definedName name="_xlnm.Print_Area" localSheetId="2">'SO 01 1 Rek'!$A$1:$I$50</definedName>
    <definedName name="_xlnm.Print_Area" localSheetId="3">'SO 02 1 KL'!$A$1:$G$45</definedName>
    <definedName name="_xlnm.Print_Area" localSheetId="4">'SO 02 1 Rek'!$A$1:$I$16</definedName>
    <definedName name="_xlnm.Print_Area" localSheetId="6">'SO 03 1 KL'!$A$1:$G$45</definedName>
    <definedName name="_xlnm.Print_Area" localSheetId="7">'SO 03 1 Rek'!$A$1:$I$16</definedName>
    <definedName name="_xlnm.Print_Area" localSheetId="8">'SO 04 1 KL'!$A$1:$G$45</definedName>
    <definedName name="_xlnm.Print_Area" localSheetId="9">'SO 04 1 Rek'!$A$1:$I$14</definedName>
    <definedName name="_xlnm.Print_Area" localSheetId="5">'SO 05 1 Pol'!$A$1:$K$30</definedName>
    <definedName name="_xlnm.Print_Area" localSheetId="0">'Stavba'!$B$1:$J$100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5" hidden="1">0</definedName>
    <definedName name="solver_num" localSheetId="5" hidden="1">0</definedName>
    <definedName name="solver_opt" localSheetId="5" hidden="1">#REF!</definedName>
    <definedName name="solver_typ" localSheetId="5" hidden="1">1</definedName>
    <definedName name="solver_val" localSheetId="5" hidden="1">0</definedName>
    <definedName name="SoucetDilu" localSheetId="0">'Stavba'!$F$89:$J$89</definedName>
    <definedName name="StavbaCelkem" localSheetId="0">'Stavba'!$H$31</definedName>
    <definedName name="Zhotovitel" localSheetId="0">'Stavba'!$D$7</definedName>
    <definedName name="_xlnm.Print_Titles" localSheetId="2">'SO 01 1 Rek'!$1:$6</definedName>
    <definedName name="_xlnm.Print_Titles" localSheetId="4">'SO 02 1 Rek'!$1:$6</definedName>
    <definedName name="_xlnm.Print_Titles" localSheetId="5">'SO 05 1 Pol'!$1:$6</definedName>
    <definedName name="_xlnm.Print_Titles" localSheetId="7">'SO 03 1 Rek'!$1:$6</definedName>
    <definedName name="_xlnm.Print_Titles" localSheetId="9">'SO 04 1 Rek'!$1:$6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<sst xmlns="http://schemas.openxmlformats.org/spreadsheetml/2006/main" count="598" uniqueCount="251">
  <si>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</si>
  <si>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</si>
  <si>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</si>
  <si>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</si>
  <si>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</si>
  <si>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</si>
  <si>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</si>
  <si>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</si>
  <si>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</si>
  <si>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</si>
  <si>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</si>
  <si>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</si>
  <si>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</si>
  <si>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</si>
  <si>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</si>
  <si>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</si>
  <si>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</si>
  <si>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</si>
  <si>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</si>
  <si>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</si>
  <si>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</si>
  <si>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</si>
  <si>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</si>
  <si>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</si>
  <si>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</si>
  <si>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</si>
  <si>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</si>
  <si>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</si>
  <si>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</si>
  <si>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</si>
  <si>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</si>
  <si>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</si>
  <si>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</si>
  <si>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</si>
  <si>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</si>
  <si>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</si>
  <si>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</si>
  <si>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</si>
  <si>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</si>
  <si>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</si>
  <si>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</si>
  <si>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</si>
  <si>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</si>
  <si>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</si>
  <si>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</si>
  <si>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</si>
  <si>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</si>
  <si>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</si>
  <si>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</si>
  <si>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</si>
  <si>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</si>
  <si>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</si>
  <si>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</si>
  <si>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</si>
  <si>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</si>
  <si>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</si>
  <si>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</si>
  <si>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</si>
  <si>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</si>
  <si>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</si>
  <si>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</si>
  <si>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</si>
  <si>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</si>
  <si>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</si>
  <si>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</si>
  <si>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</si>
  <si>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</si>
  <si>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</si>
  <si>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</si>
  <si>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</si>
  <si>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</si>
  <si>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</si>
  <si>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</si>
  <si>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</si>
  <si>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</si>
  <si>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</si>
  <si>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</si>
  <si>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</si>
  <si>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</si>
  <si>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</si>
  <si>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</si>
  <si>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</si>
  <si>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</si>
  <si>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</si>
  <si>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</si>
  <si>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</si>
  <si>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</si>
  <si>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</si>
  <si>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</si>
  <si>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</si>
  <si>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</si>
  <si>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</si>
  <si>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</si>
  <si>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</si>
  <si>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</si>
  <si>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</si>
  <si>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</si>
  <si>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</si>
  <si>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</si>
  <si>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</si>
  <si>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</si>
  <si>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</si>
  <si>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1111</t>
  </si>
  <si>
    <t>Navýšení kapacity MŠ Dolní Libchava</t>
  </si>
  <si>
    <t>1111 Navýšení kapacity MŠ Dolní Libchava</t>
  </si>
  <si>
    <t>SO 01</t>
  </si>
  <si>
    <t>Architektonicko-stavební řešení</t>
  </si>
  <si>
    <t>SO 01 Architektonicko-stavební řešení</t>
  </si>
  <si>
    <t>m2</t>
  </si>
  <si>
    <t>m3</t>
  </si>
  <si>
    <t>139601102R00</t>
  </si>
  <si>
    <t xml:space="preserve">Ruční výkop jam, rýh a šachet v hornině tř. 3 </t>
  </si>
  <si>
    <t>2</t>
  </si>
  <si>
    <t>Základy a zvláštní zakládání</t>
  </si>
  <si>
    <t>274313611R00</t>
  </si>
  <si>
    <t xml:space="preserve">Beton základových pasů prostý C 16/20 </t>
  </si>
  <si>
    <t>3</t>
  </si>
  <si>
    <t>Svislé a kompletní konstrukce</t>
  </si>
  <si>
    <t>kus</t>
  </si>
  <si>
    <t>4</t>
  </si>
  <si>
    <t>Vodorovné konstrukce</t>
  </si>
  <si>
    <t>5</t>
  </si>
  <si>
    <t>Komunikace</t>
  </si>
  <si>
    <t>564261111R00</t>
  </si>
  <si>
    <t>568111111R00</t>
  </si>
  <si>
    <t xml:space="preserve">Zřízení vrstvy z geotextilie skl.do 1:5, š. do 3 m </t>
  </si>
  <si>
    <t>596811111RS4</t>
  </si>
  <si>
    <t>693661981</t>
  </si>
  <si>
    <t>Geotextilie 300 g/m2</t>
  </si>
  <si>
    <t>61</t>
  </si>
  <si>
    <t>Upravy povrchů vnitřní</t>
  </si>
  <si>
    <t>62</t>
  </si>
  <si>
    <t>Úpravy povrchů vnější</t>
  </si>
  <si>
    <t>621</t>
  </si>
  <si>
    <t>Průzkumy a zkoušky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</si>
  <si>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</si>
  <si>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</si>
  <si>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</si>
  <si>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</si>
  <si>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</si>
  <si>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</si>
  <si>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</si>
  <si>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</si>
  <si>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</si>
  <si>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</si>
  <si>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</si>
  <si>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</si>
  <si>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</si>
  <si>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</si>
  <si>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</si>
  <si>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</si>
  <si>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713</t>
  </si>
  <si>
    <t>Izolace tepelné</t>
  </si>
  <si>
    <t>720</t>
  </si>
  <si>
    <t>Zdravotechnická instalace</t>
  </si>
  <si>
    <t>730</t>
  </si>
  <si>
    <t>Ústřední vytápění</t>
  </si>
  <si>
    <t>733</t>
  </si>
  <si>
    <t>Rozvod potrubí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</si>
  <si>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</si>
  <si>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</si>
  <si>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</si>
  <si>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</si>
  <si>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</si>
  <si>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</si>
  <si>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</si>
  <si>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</si>
  <si>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</si>
  <si>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</si>
  <si>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771</t>
  </si>
  <si>
    <t>Podlahy z dlaždic a obklady</t>
  </si>
  <si>
    <t>773</t>
  </si>
  <si>
    <t>Podlahy teracové</t>
  </si>
  <si>
    <t>775</t>
  </si>
  <si>
    <t>Podlahy vlysové a parketové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</si>
  <si>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</si>
  <si>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</si>
  <si>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</si>
  <si>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</si>
  <si>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</si>
  <si>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</si>
  <si>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</si>
  <si>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</si>
  <si>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</si>
  <si>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</si>
  <si>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M22F</t>
  </si>
  <si>
    <t>Ostatní</t>
  </si>
  <si>
    <t>M24</t>
  </si>
  <si>
    <t>Montáže vzduchotechnických zařízení</t>
  </si>
  <si>
    <t>M33</t>
  </si>
  <si>
    <t>Montáže dopravních zařízení a vah-výtahy</t>
  </si>
  <si>
    <t>D96</t>
  </si>
  <si>
    <t>Přesuny suti a vybouraných hmot</t>
  </si>
  <si>
    <t>Město Česká Lípa</t>
  </si>
  <si>
    <t>Design 4 - projekty staveb, s.r.o.</t>
  </si>
  <si>
    <t>1 Architektonicko-stavební řešení</t>
  </si>
  <si>
    <t>SO 02</t>
  </si>
  <si>
    <t>Herní prvky, oplocení</t>
  </si>
  <si>
    <t>SO 02 Herní prvky, oplocení</t>
  </si>
  <si>
    <t>93</t>
  </si>
  <si>
    <t>Dokončovací práce inženýrskách staveb</t>
  </si>
  <si>
    <t>935571006R00</t>
  </si>
  <si>
    <t>936124113R01</t>
  </si>
  <si>
    <t>soubor</t>
  </si>
  <si>
    <t>900100002RA0</t>
  </si>
  <si>
    <t>100 m</t>
  </si>
  <si>
    <t>nové pletivo:0,3</t>
  </si>
  <si>
    <t>sloupky stávající:1,18</t>
  </si>
  <si>
    <t>5928910001</t>
  </si>
  <si>
    <t>5928910004</t>
  </si>
  <si>
    <t>5928910005</t>
  </si>
  <si>
    <t>5928910007</t>
  </si>
  <si>
    <t>5928910008</t>
  </si>
  <si>
    <t>1 Herní prvky, oplocení</t>
  </si>
  <si>
    <t>SO 03</t>
  </si>
  <si>
    <t>Zpevněné plochy a sadové úpravy</t>
  </si>
  <si>
    <t>SO 03 Zpevněné plochy a sadové úpravy</t>
  </si>
  <si>
    <t>1 Zpevněné plochy a sadové úpravy</t>
  </si>
  <si>
    <t>SO 04</t>
  </si>
  <si>
    <t>Vedlejší náklady</t>
  </si>
  <si>
    <t>SO 04 Vedlejší náklady</t>
  </si>
  <si>
    <t>01</t>
  </si>
  <si>
    <t>Vedlejší rozpočtové náklady</t>
  </si>
  <si>
    <t>1 Vedlejší náklady</t>
  </si>
  <si>
    <t>náměstí T.G.Masaryka 1</t>
  </si>
  <si>
    <t>Česká Lípa</t>
  </si>
  <si>
    <t>47036</t>
  </si>
  <si>
    <t>Soupis prací</t>
  </si>
  <si>
    <t>Herní prvky, sadové úpravy</t>
  </si>
  <si>
    <t>MŠ Dolní Libchava - zahrada</t>
  </si>
  <si>
    <t>1111 MŠ Dolní Libchava - zahrada</t>
  </si>
  <si>
    <t>Oplocení dřevěné  nízké, viz specifikace</t>
  </si>
  <si>
    <t>SO 05 Herní prvky, dopadové plochy</t>
  </si>
  <si>
    <t>skladba K</t>
  </si>
  <si>
    <t>lože z kameniva těž. fr. 0-4 mm tloušťky 30mm, včetně rovnání a hutnění</t>
  </si>
  <si>
    <t>Podklad ze štěrkopísku fr. 0-32mm , po zhutnění tloušťky 180mm , včetně rovnání a hutnění</t>
  </si>
  <si>
    <t xml:space="preserve">pod dopadové plochy a pískoviště:(68+82+10)*1,15              </t>
  </si>
  <si>
    <t xml:space="preserve">pod dopadové plochy a pískoviště:(68+82+10)*1,15                                     </t>
  </si>
  <si>
    <t>Dopadové plochy pryž dlaždice 500/500/35 mm,                vč. 10% na prořez</t>
  </si>
  <si>
    <t xml:space="preserve">Osazení dopňkových prvků - mtž + doprava prvků                      </t>
  </si>
  <si>
    <t xml:space="preserve">dřevěný plot :v0,6m, vč. založení a branky                                                 </t>
  </si>
  <si>
    <t xml:space="preserve">Houpadlo pružinové, viz. specifikace                                         </t>
  </si>
  <si>
    <t xml:space="preserve">Pískoviště, viz specifikace                                                       </t>
  </si>
  <si>
    <t xml:space="preserve">Domeček viz specifikace                                                         </t>
  </si>
  <si>
    <t xml:space="preserve">Dvouhoupadlo pružinové, viz. specifikace                                    </t>
  </si>
  <si>
    <t xml:space="preserve">Lavička, viz specifikace                                                                  </t>
  </si>
  <si>
    <t xml:space="preserve">základy pro herní prvky:(1*0,5*0,5)*3                                                              </t>
  </si>
  <si>
    <t xml:space="preserve">základy pro herní prvky:(0,8*0,5*0,5)*3                                                 </t>
  </si>
  <si>
    <t>Dokončovací práce inženýrských staveb</t>
  </si>
  <si>
    <t>93 Dokončovací práce inženýrských staveb</t>
  </si>
  <si>
    <t>Herní prvky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</si>
</sst>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52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" fontId="1" fillId="0" borderId="5" xfId="20" applyNumberFormat="1" applyFont="1" applyBorder="1">
      <alignment/>
      <protection/>
    </xf>
    <xf numFmtId="0" fontId="13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4" fillId="5" borderId="54" xfId="20" applyNumberFormat="1" applyFont="1" applyFill="1" applyBorder="1" applyAlignment="1">
      <alignment horizontal="right" wrapText="1"/>
      <protection/>
    </xf>
    <xf numFmtId="0" fontId="14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6" fillId="2" borderId="12" xfId="20" applyNumberFormat="1" applyFont="1" applyFill="1" applyBorder="1" applyAlignment="1">
      <alignment horizontal="left"/>
      <protection/>
    </xf>
    <xf numFmtId="0" fontId="16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49" fontId="3" fillId="0" borderId="7" xfId="0" applyNumberFormat="1" applyFont="1" applyBorder="1" applyAlignment="1">
      <alignment horizontal="left"/>
    </xf>
    <xf numFmtId="4" fontId="8" fillId="6" borderId="14" xfId="20" applyNumberFormat="1" applyFont="1" applyFill="1" applyBorder="1" applyAlignment="1" applyProtection="1">
      <alignment horizontal="right"/>
      <protection locked="0"/>
    </xf>
    <xf numFmtId="0" fontId="14" fillId="0" borderId="19" xfId="20" applyFont="1" applyFill="1" applyBorder="1" applyAlignment="1" applyProtection="1">
      <alignment horizontal="left" wrapText="1"/>
      <protection locked="0"/>
    </xf>
    <xf numFmtId="0" fontId="8" fillId="7" borderId="14" xfId="20" applyFont="1" applyFill="1" applyBorder="1" applyAlignment="1">
      <alignment horizontal="center" vertical="top"/>
      <protection/>
    </xf>
    <xf numFmtId="49" fontId="8" fillId="7" borderId="14" xfId="20" applyNumberFormat="1" applyFont="1" applyFill="1" applyBorder="1" applyAlignment="1">
      <alignment horizontal="left" vertical="top"/>
      <protection/>
    </xf>
    <xf numFmtId="0" fontId="8" fillId="7" borderId="14" xfId="20" applyFont="1" applyFill="1" applyBorder="1" applyAlignment="1">
      <alignment vertical="top" wrapText="1"/>
      <protection/>
    </xf>
    <xf numFmtId="49" fontId="8" fillId="7" borderId="14" xfId="20" applyNumberFormat="1" applyFont="1" applyFill="1" applyBorder="1" applyAlignment="1">
      <alignment horizontal="center" shrinkToFit="1"/>
      <protection/>
    </xf>
    <xf numFmtId="4" fontId="8" fillId="7" borderId="14" xfId="20" applyNumberFormat="1" applyFont="1" applyFill="1" applyBorder="1" applyAlignment="1">
      <alignment horizontal="right"/>
      <protection/>
    </xf>
    <xf numFmtId="4" fontId="8" fillId="7" borderId="14" xfId="20" applyNumberFormat="1" applyFont="1" applyFill="1" applyBorder="1">
      <alignment/>
      <protection/>
    </xf>
    <xf numFmtId="0" fontId="3" fillId="7" borderId="15" xfId="20" applyFont="1" applyFill="1" applyBorder="1" applyAlignment="1">
      <alignment horizontal="center"/>
      <protection/>
    </xf>
    <xf numFmtId="49" fontId="3" fillId="7" borderId="15" xfId="20" applyNumberFormat="1" applyFont="1" applyFill="1" applyBorder="1" applyAlignment="1">
      <alignment horizontal="right"/>
      <protection/>
    </xf>
    <xf numFmtId="4" fontId="14" fillId="8" borderId="54" xfId="20" applyNumberFormat="1" applyFont="1" applyFill="1" applyBorder="1" applyAlignment="1">
      <alignment horizontal="right" wrapText="1"/>
      <protection/>
    </xf>
    <xf numFmtId="0" fontId="14" fillId="8" borderId="19" xfId="20" applyFont="1" applyFill="1" applyBorder="1" applyAlignment="1" applyProtection="1">
      <alignment horizontal="left" wrapText="1"/>
      <protection locked="0"/>
    </xf>
    <xf numFmtId="0" fontId="14" fillId="7" borderId="5" xfId="0" applyFont="1" applyFill="1" applyBorder="1" applyAlignment="1">
      <alignment horizontal="right"/>
    </xf>
    <xf numFmtId="0" fontId="8" fillId="0" borderId="14" xfId="20" applyFont="1" applyFill="1" applyBorder="1" applyAlignment="1">
      <alignment horizontal="center" vertical="top"/>
      <protection/>
    </xf>
    <xf numFmtId="49" fontId="8" fillId="0" borderId="14" xfId="20" applyNumberFormat="1" applyFont="1" applyFill="1" applyBorder="1" applyAlignment="1">
      <alignment horizontal="left" vertical="top"/>
      <protection/>
    </xf>
    <xf numFmtId="0" fontId="8" fillId="0" borderId="14" xfId="20" applyFont="1" applyFill="1" applyBorder="1" applyAlignment="1">
      <alignment vertical="top" wrapText="1"/>
      <protection/>
    </xf>
    <xf numFmtId="49" fontId="8" fillId="0" borderId="14" xfId="20" applyNumberFormat="1" applyFont="1" applyFill="1" applyBorder="1" applyAlignment="1">
      <alignment horizontal="center" shrinkToFit="1"/>
      <protection/>
    </xf>
    <xf numFmtId="4" fontId="8" fillId="0" borderId="14" xfId="20" applyNumberFormat="1" applyFont="1" applyFill="1" applyBorder="1" applyAlignment="1">
      <alignment horizontal="right"/>
      <protection/>
    </xf>
    <xf numFmtId="4" fontId="8" fillId="0" borderId="14" xfId="20" applyNumberFormat="1" applyFont="1" applyFill="1" applyBorder="1">
      <alignment/>
      <protection/>
    </xf>
    <xf numFmtId="0" fontId="3" fillId="0" borderId="15" xfId="20" applyFont="1" applyFill="1" applyBorder="1" applyAlignment="1">
      <alignment horizontal="center"/>
      <protection/>
    </xf>
    <xf numFmtId="49" fontId="3" fillId="0" borderId="15" xfId="20" applyNumberFormat="1" applyFont="1" applyFill="1" applyBorder="1" applyAlignment="1">
      <alignment horizontal="right"/>
      <protection/>
    </xf>
    <xf numFmtId="4" fontId="14" fillId="0" borderId="54" xfId="20" applyNumberFormat="1" applyFont="1" applyFill="1" applyBorder="1" applyAlignment="1">
      <alignment horizontal="right" wrapText="1"/>
      <protection/>
    </xf>
    <xf numFmtId="0" fontId="14" fillId="0" borderId="5" xfId="0" applyFont="1" applyFill="1" applyBorder="1" applyAlignment="1">
      <alignment horizontal="right"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56" xfId="0" applyNumberFormat="1" applyFont="1" applyBorder="1" applyAlignment="1">
      <alignment horizontal="right" vertical="center"/>
    </xf>
    <xf numFmtId="3" fontId="6" fillId="9" borderId="11" xfId="0" applyNumberFormat="1" applyFont="1" applyFill="1" applyBorder="1" applyAlignment="1">
      <alignment horizontal="right" vertical="center"/>
    </xf>
    <xf numFmtId="3" fontId="6" fillId="9" borderId="4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57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center"/>
      <protection/>
    </xf>
    <xf numFmtId="0" fontId="1" fillId="0" borderId="62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63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0" fontId="9" fillId="0" borderId="0" xfId="20" applyFont="1" applyAlignment="1">
      <alignment horizontal="center"/>
      <protection/>
    </xf>
    <xf numFmtId="49" fontId="1" fillId="0" borderId="60" xfId="20" applyNumberFormat="1" applyFont="1" applyBorder="1" applyAlignment="1">
      <alignment horizontal="center"/>
      <protection/>
    </xf>
    <xf numFmtId="0" fontId="1" fillId="0" borderId="62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63" xfId="20" applyFont="1" applyBorder="1" applyAlignment="1">
      <alignment horizontal="center" shrinkToFit="1"/>
      <protection/>
    </xf>
    <xf numFmtId="49" fontId="14" fillId="5" borderId="64" xfId="20" applyNumberFormat="1" applyFont="1" applyFill="1" applyBorder="1" applyAlignment="1">
      <alignment horizontal="left" wrapText="1"/>
      <protection/>
    </xf>
    <xf numFmtId="49" fontId="15" fillId="0" borderId="65" xfId="0" applyNumberFormat="1" applyFont="1" applyBorder="1" applyAlignment="1">
      <alignment horizontal="left" wrapText="1"/>
    </xf>
    <xf numFmtId="49" fontId="14" fillId="0" borderId="64" xfId="20" applyNumberFormat="1" applyFont="1" applyFill="1" applyBorder="1" applyAlignment="1">
      <alignment horizontal="left" wrapText="1"/>
      <protection/>
    </xf>
    <xf numFmtId="49" fontId="15" fillId="0" borderId="65" xfId="0" applyNumberFormat="1" applyFont="1" applyFill="1" applyBorder="1" applyAlignment="1">
      <alignment horizontal="left" wrapText="1"/>
    </xf>
    <xf numFmtId="49" fontId="14" fillId="8" borderId="66" xfId="20" applyNumberFormat="1" applyFont="1" applyFill="1" applyBorder="1" applyAlignment="1">
      <alignment horizontal="left" wrapText="1"/>
      <protection/>
    </xf>
    <xf numFmtId="49" fontId="14" fillId="8" borderId="67" xfId="20" applyNumberFormat="1" applyFont="1" applyFill="1" applyBorder="1" applyAlignment="1">
      <alignment horizontal="lef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Excel Built-in Excel Built-in Excel Built-in TableStyleLight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00"/>
  <sheetViews>
    <sheetView showGridLines="0" zoomScaleSheetLayoutView="75" workbookViewId="0" topLeftCell="B1">
      <selection activeCell="H109" sqref="H109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hidden="1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227</v>
      </c>
      <c r="E2" s="5"/>
      <c r="F2" s="4"/>
      <c r="G2" s="6"/>
      <c r="H2" s="7" t="s">
        <v>0</v>
      </c>
      <c r="I2" s="8">
        <v>43005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102</v>
      </c>
      <c r="E5" s="13" t="s">
        <v>229</v>
      </c>
      <c r="F5" s="14"/>
      <c r="G5" s="15"/>
      <c r="H5" s="14"/>
      <c r="I5" s="15"/>
      <c r="O5" s="8"/>
    </row>
    <row r="7" spans="3:11" ht="12.75">
      <c r="C7" s="16" t="s">
        <v>3</v>
      </c>
      <c r="D7" s="17" t="s">
        <v>193</v>
      </c>
      <c r="H7" s="18" t="s">
        <v>4</v>
      </c>
      <c r="J7" s="17"/>
      <c r="K7" s="17"/>
    </row>
    <row r="8" spans="4:11" ht="12.75">
      <c r="D8" s="17" t="s">
        <v>224</v>
      </c>
      <c r="H8" s="18" t="s">
        <v>5</v>
      </c>
      <c r="J8" s="17"/>
      <c r="K8" s="17"/>
    </row>
    <row r="9" spans="3:10" ht="12.75">
      <c r="C9" s="18" t="s">
        <v>226</v>
      </c>
      <c r="D9" s="17" t="s">
        <v>225</v>
      </c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 hidden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313">
        <f>ROUND(G31,0)</f>
        <v>0</v>
      </c>
      <c r="J19" s="314"/>
      <c r="K19" s="34"/>
    </row>
    <row r="20" spans="2:11" ht="12.75" hidden="1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315">
        <f>ROUND(I19*D20/100,0)</f>
        <v>0</v>
      </c>
      <c r="J20" s="316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315">
        <f>ROUND(H31,0)</f>
        <v>0</v>
      </c>
      <c r="J21" s="316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317">
        <f>ROUND(I21*D21/100,0)</f>
        <v>0</v>
      </c>
      <c r="J22" s="318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319">
        <f>SUM(I19:I22)</f>
        <v>0</v>
      </c>
      <c r="J23" s="320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9" t="s">
        <v>218</v>
      </c>
      <c r="C30" s="60" t="s">
        <v>228</v>
      </c>
      <c r="D30" s="61"/>
      <c r="E30" s="62"/>
      <c r="F30" s="63">
        <f>G30+H30+I30</f>
        <v>0</v>
      </c>
      <c r="G30" s="64">
        <v>0</v>
      </c>
      <c r="H30" s="65">
        <f>'SO 05 1 Pol'!G29</f>
        <v>0</v>
      </c>
      <c r="I30" s="65">
        <f aca="true" t="shared" si="0" ref="I30">(G30*SazbaDPH1)/100+(H30*SazbaDPH2)/100</f>
        <v>0</v>
      </c>
      <c r="J30" s="58" t="str">
        <f aca="true" t="shared" si="1" ref="J30">IF(CelkemObjekty=0,"",F30/CelkemObjekty*100)</f>
        <v/>
      </c>
    </row>
    <row r="31" spans="2:10" ht="17.25" customHeight="1">
      <c r="B31" s="67" t="s">
        <v>19</v>
      </c>
      <c r="C31" s="68"/>
      <c r="D31" s="69"/>
      <c r="E31" s="70"/>
      <c r="F31" s="71">
        <f>SUM(F30:F30)</f>
        <v>0</v>
      </c>
      <c r="G31" s="71">
        <f>SUM(G30:G30)</f>
        <v>0</v>
      </c>
      <c r="H31" s="71">
        <f>SUM(H30:H30)</f>
        <v>0</v>
      </c>
      <c r="I31" s="71">
        <f>SUM(I30:I30)</f>
        <v>0</v>
      </c>
      <c r="J31" s="72" t="str">
        <f aca="true" t="shared" si="2" ref="J31">IF(CelkemObjekty=0,"",F31/CelkemObjekty*100)</f>
        <v/>
      </c>
    </row>
    <row r="32" spans="2:11" ht="12.75"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2:11" ht="9.75" customHeight="1" hidden="1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 ht="7.5" customHeight="1" hidden="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 ht="18" hidden="1">
      <c r="B35" s="13" t="s">
        <v>20</v>
      </c>
      <c r="C35" s="45"/>
      <c r="D35" s="45"/>
      <c r="E35" s="45"/>
      <c r="F35" s="45"/>
      <c r="G35" s="45"/>
      <c r="H35" s="45"/>
      <c r="I35" s="45"/>
      <c r="J35" s="45"/>
      <c r="K35" s="73"/>
    </row>
    <row r="36" ht="12.75" hidden="1">
      <c r="K36" s="73"/>
    </row>
    <row r="37" spans="2:10" ht="25.5" hidden="1">
      <c r="B37" s="74" t="s">
        <v>21</v>
      </c>
      <c r="C37" s="75" t="s">
        <v>22</v>
      </c>
      <c r="D37" s="48"/>
      <c r="E37" s="49"/>
      <c r="F37" s="50" t="s">
        <v>17</v>
      </c>
      <c r="G37" s="51" t="str">
        <f>CONCATENATE("Základ DPH ",SazbaDPH1," %")</f>
        <v>Základ DPH 15 %</v>
      </c>
      <c r="H37" s="50" t="str">
        <f>CONCATENATE("Základ DPH ",SazbaDPH2," %")</f>
        <v>Základ DPH 21 %</v>
      </c>
      <c r="I37" s="51" t="s">
        <v>18</v>
      </c>
      <c r="J37" s="50" t="s">
        <v>12</v>
      </c>
    </row>
    <row r="38" spans="2:10" ht="12.75" hidden="1">
      <c r="B38" s="76" t="s">
        <v>105</v>
      </c>
      <c r="C38" s="77" t="s">
        <v>195</v>
      </c>
      <c r="D38" s="53"/>
      <c r="E38" s="54"/>
      <c r="F38" s="55">
        <f>G38+H38+I38</f>
        <v>16193876.1996</v>
      </c>
      <c r="G38" s="56">
        <v>0</v>
      </c>
      <c r="H38" s="57">
        <v>13383368.76</v>
      </c>
      <c r="I38" s="64">
        <f aca="true" t="shared" si="3" ref="I38:I41">(G38*SazbaDPH1)/100+(H38*SazbaDPH2)/100</f>
        <v>2810507.4395999997</v>
      </c>
      <c r="J38" s="58" t="str">
        <f aca="true" t="shared" si="4" ref="J38:J41">IF(CelkemObjekty=0,"",F38/CelkemObjekty*100)</f>
        <v/>
      </c>
    </row>
    <row r="39" spans="2:10" ht="12.75" hidden="1">
      <c r="B39" s="78" t="s">
        <v>196</v>
      </c>
      <c r="C39" s="79" t="s">
        <v>213</v>
      </c>
      <c r="D39" s="61"/>
      <c r="E39" s="62"/>
      <c r="F39" s="63">
        <f aca="true" t="shared" si="5" ref="F39:F41">G39+H39+I39</f>
        <v>317433.4933</v>
      </c>
      <c r="G39" s="64">
        <v>0</v>
      </c>
      <c r="H39" s="65">
        <v>262341.73</v>
      </c>
      <c r="I39" s="64">
        <f t="shared" si="3"/>
        <v>55091.7633</v>
      </c>
      <c r="J39" s="58" t="str">
        <f t="shared" si="4"/>
        <v/>
      </c>
    </row>
    <row r="40" spans="2:10" ht="12.75" hidden="1">
      <c r="B40" s="78" t="s">
        <v>214</v>
      </c>
      <c r="C40" s="79" t="s">
        <v>217</v>
      </c>
      <c r="D40" s="61"/>
      <c r="E40" s="62"/>
      <c r="F40" s="63">
        <f t="shared" si="5"/>
        <v>460209.6818</v>
      </c>
      <c r="G40" s="64">
        <v>0</v>
      </c>
      <c r="H40" s="65">
        <v>380338.58</v>
      </c>
      <c r="I40" s="64">
        <f t="shared" si="3"/>
        <v>79871.1018</v>
      </c>
      <c r="J40" s="58" t="str">
        <f t="shared" si="4"/>
        <v/>
      </c>
    </row>
    <row r="41" spans="2:10" ht="12.75" hidden="1">
      <c r="B41" s="78" t="s">
        <v>218</v>
      </c>
      <c r="C41" s="79" t="s">
        <v>223</v>
      </c>
      <c r="D41" s="61"/>
      <c r="E41" s="62"/>
      <c r="F41" s="63">
        <f t="shared" si="5"/>
        <v>551760</v>
      </c>
      <c r="G41" s="64">
        <v>0</v>
      </c>
      <c r="H41" s="65">
        <v>456000</v>
      </c>
      <c r="I41" s="64">
        <f t="shared" si="3"/>
        <v>95760</v>
      </c>
      <c r="J41" s="58" t="str">
        <f t="shared" si="4"/>
        <v/>
      </c>
    </row>
    <row r="42" spans="2:10" ht="12.75" hidden="1">
      <c r="B42" s="67" t="s">
        <v>19</v>
      </c>
      <c r="C42" s="68"/>
      <c r="D42" s="69"/>
      <c r="E42" s="70"/>
      <c r="F42" s="71">
        <f>SUM(F38:F41)</f>
        <v>17523279.3747</v>
      </c>
      <c r="G42" s="80">
        <f>SUM(G38:G41)</f>
        <v>0</v>
      </c>
      <c r="H42" s="71">
        <f>SUM(H38:H41)</f>
        <v>14482049.07</v>
      </c>
      <c r="I42" s="80">
        <f>SUM(I38:I41)</f>
        <v>3041230.3046999997</v>
      </c>
      <c r="J42" s="72" t="str">
        <f aca="true" t="shared" si="6" ref="J42">IF(CelkemObjekty=0,"",F42/CelkemObjekty*100)</f>
        <v/>
      </c>
    </row>
    <row r="43" ht="9" customHeight="1" hidden="1"/>
    <row r="44" ht="6" customHeight="1" hidden="1"/>
    <row r="45" ht="3" customHeight="1" hidden="1"/>
    <row r="46" ht="6.75" customHeight="1" hidden="1"/>
    <row r="47" spans="2:10" ht="20.25" customHeight="1" hidden="1">
      <c r="B47" s="13" t="s">
        <v>23</v>
      </c>
      <c r="C47" s="45"/>
      <c r="D47" s="45"/>
      <c r="E47" s="45"/>
      <c r="F47" s="45"/>
      <c r="G47" s="45"/>
      <c r="H47" s="45"/>
      <c r="I47" s="45"/>
      <c r="J47" s="45"/>
    </row>
    <row r="48" ht="9" customHeight="1" hidden="1"/>
    <row r="49" spans="2:10" ht="12.75" hidden="1">
      <c r="B49" s="47" t="s">
        <v>24</v>
      </c>
      <c r="C49" s="48"/>
      <c r="D49" s="48"/>
      <c r="E49" s="50" t="s">
        <v>12</v>
      </c>
      <c r="F49" s="50" t="s">
        <v>25</v>
      </c>
      <c r="G49" s="51" t="s">
        <v>26</v>
      </c>
      <c r="H49" s="50" t="s">
        <v>27</v>
      </c>
      <c r="I49" s="51" t="s">
        <v>28</v>
      </c>
      <c r="J49" s="81" t="s">
        <v>29</v>
      </c>
    </row>
    <row r="50" spans="2:10" ht="12.75" hidden="1">
      <c r="B50" s="52" t="s">
        <v>221</v>
      </c>
      <c r="C50" s="289" t="s">
        <v>222</v>
      </c>
      <c r="D50" s="53"/>
      <c r="E50" s="82">
        <f aca="true" t="shared" si="7" ref="E50:E89">IF(SUM(SoucetDilu)=0,"",SUM(F50:J50)/SUM(SoucetDilu)*100)</f>
        <v>3.148725693574275</v>
      </c>
      <c r="F50" s="57">
        <v>456000</v>
      </c>
      <c r="G50" s="56">
        <v>0</v>
      </c>
      <c r="H50" s="57">
        <v>0</v>
      </c>
      <c r="I50" s="56">
        <v>0</v>
      </c>
      <c r="J50" s="57">
        <v>0</v>
      </c>
    </row>
    <row r="51" spans="2:10" ht="12.75" hidden="1">
      <c r="B51" s="59" t="s">
        <v>99</v>
      </c>
      <c r="C51" s="60" t="s">
        <v>100</v>
      </c>
      <c r="D51" s="61"/>
      <c r="E51" s="83">
        <f t="shared" si="7"/>
        <v>0.8760456520565684</v>
      </c>
      <c r="F51" s="65">
        <v>126869.36119999998</v>
      </c>
      <c r="G51" s="64">
        <v>0</v>
      </c>
      <c r="H51" s="65">
        <v>0</v>
      </c>
      <c r="I51" s="64">
        <v>0</v>
      </c>
      <c r="J51" s="65">
        <v>0</v>
      </c>
    </row>
    <row r="52" spans="2:10" ht="12.75" hidden="1">
      <c r="B52" s="59" t="s">
        <v>112</v>
      </c>
      <c r="C52" s="60" t="s">
        <v>113</v>
      </c>
      <c r="D52" s="61"/>
      <c r="E52" s="83">
        <f t="shared" si="7"/>
        <v>1.103245208850147</v>
      </c>
      <c r="F52" s="65">
        <v>159772.5125</v>
      </c>
      <c r="G52" s="64">
        <v>0</v>
      </c>
      <c r="H52" s="65">
        <v>0</v>
      </c>
      <c r="I52" s="64">
        <v>0</v>
      </c>
      <c r="J52" s="65">
        <v>0</v>
      </c>
    </row>
    <row r="53" spans="2:10" ht="12.75" hidden="1">
      <c r="B53" s="59" t="s">
        <v>116</v>
      </c>
      <c r="C53" s="60" t="s">
        <v>117</v>
      </c>
      <c r="D53" s="61"/>
      <c r="E53" s="83">
        <f t="shared" si="7"/>
        <v>4.118500249151872</v>
      </c>
      <c r="F53" s="65">
        <v>596443.227</v>
      </c>
      <c r="G53" s="64">
        <v>0</v>
      </c>
      <c r="H53" s="65">
        <v>0</v>
      </c>
      <c r="I53" s="64">
        <v>0</v>
      </c>
      <c r="J53" s="65">
        <v>0</v>
      </c>
    </row>
    <row r="54" spans="2:10" ht="12.75" hidden="1">
      <c r="B54" s="59" t="s">
        <v>119</v>
      </c>
      <c r="C54" s="60" t="s">
        <v>120</v>
      </c>
      <c r="D54" s="61"/>
      <c r="E54" s="83">
        <f t="shared" si="7"/>
        <v>2.4451804320392174</v>
      </c>
      <c r="F54" s="65">
        <v>354112.23</v>
      </c>
      <c r="G54" s="64">
        <v>0</v>
      </c>
      <c r="H54" s="65">
        <v>0</v>
      </c>
      <c r="I54" s="64">
        <v>0</v>
      </c>
      <c r="J54" s="65">
        <v>0</v>
      </c>
    </row>
    <row r="55" spans="2:10" ht="12.75" hidden="1">
      <c r="B55" s="59" t="s">
        <v>121</v>
      </c>
      <c r="C55" s="60" t="s">
        <v>122</v>
      </c>
      <c r="D55" s="61"/>
      <c r="E55" s="83">
        <f t="shared" si="7"/>
        <v>2.293759575259093</v>
      </c>
      <c r="F55" s="65">
        <v>332183.38722</v>
      </c>
      <c r="G55" s="64">
        <v>0</v>
      </c>
      <c r="H55" s="65">
        <v>0</v>
      </c>
      <c r="I55" s="64">
        <v>0</v>
      </c>
      <c r="J55" s="65">
        <v>0</v>
      </c>
    </row>
    <row r="56" spans="2:10" ht="12.75" hidden="1">
      <c r="B56" s="59" t="s">
        <v>129</v>
      </c>
      <c r="C56" s="60" t="s">
        <v>130</v>
      </c>
      <c r="D56" s="61"/>
      <c r="E56" s="83">
        <f t="shared" si="7"/>
        <v>2.7640854031459208</v>
      </c>
      <c r="F56" s="65">
        <v>400296.2044</v>
      </c>
      <c r="G56" s="64">
        <v>0</v>
      </c>
      <c r="H56" s="65">
        <v>0</v>
      </c>
      <c r="I56" s="64">
        <v>0</v>
      </c>
      <c r="J56" s="65">
        <v>0</v>
      </c>
    </row>
    <row r="57" spans="2:10" ht="12.75" hidden="1">
      <c r="B57" s="59" t="s">
        <v>131</v>
      </c>
      <c r="C57" s="60" t="s">
        <v>132</v>
      </c>
      <c r="D57" s="61"/>
      <c r="E57" s="83">
        <f t="shared" si="7"/>
        <v>4.605438140417945</v>
      </c>
      <c r="F57" s="65">
        <v>666961.8113499999</v>
      </c>
      <c r="G57" s="64">
        <v>0</v>
      </c>
      <c r="H57" s="65">
        <v>0</v>
      </c>
      <c r="I57" s="64">
        <v>0</v>
      </c>
      <c r="J57" s="65">
        <v>0</v>
      </c>
    </row>
    <row r="58" spans="2:10" ht="12.75" hidden="1">
      <c r="B58" s="59" t="s">
        <v>133</v>
      </c>
      <c r="C58" s="60" t="s">
        <v>134</v>
      </c>
      <c r="D58" s="61"/>
      <c r="E58" s="83">
        <f t="shared" si="7"/>
        <v>0.11738670348851463</v>
      </c>
      <c r="F58" s="65">
        <v>17000</v>
      </c>
      <c r="G58" s="64">
        <v>0</v>
      </c>
      <c r="H58" s="65">
        <v>0</v>
      </c>
      <c r="I58" s="64">
        <v>0</v>
      </c>
      <c r="J58" s="65">
        <v>0</v>
      </c>
    </row>
    <row r="59" spans="2:10" ht="12.75" hidden="1">
      <c r="B59" s="59" t="s">
        <v>135</v>
      </c>
      <c r="C59" s="60" t="s">
        <v>136</v>
      </c>
      <c r="D59" s="61"/>
      <c r="E59" s="83">
        <f t="shared" si="7"/>
        <v>0.3013238650917852</v>
      </c>
      <c r="F59" s="65">
        <v>43637.87</v>
      </c>
      <c r="G59" s="64">
        <v>0</v>
      </c>
      <c r="H59" s="65">
        <v>0</v>
      </c>
      <c r="I59" s="64">
        <v>0</v>
      </c>
      <c r="J59" s="65">
        <v>0</v>
      </c>
    </row>
    <row r="60" spans="2:10" ht="12.75" hidden="1">
      <c r="B60" s="59" t="s">
        <v>137</v>
      </c>
      <c r="C60" s="60" t="s">
        <v>138</v>
      </c>
      <c r="D60" s="61"/>
      <c r="E60" s="83">
        <f t="shared" si="7"/>
        <v>0.5446397786856819</v>
      </c>
      <c r="F60" s="65">
        <v>78875</v>
      </c>
      <c r="G60" s="64">
        <v>0</v>
      </c>
      <c r="H60" s="65">
        <v>0</v>
      </c>
      <c r="I60" s="64">
        <v>0</v>
      </c>
      <c r="J60" s="65">
        <v>0</v>
      </c>
    </row>
    <row r="61" spans="2:10" ht="12.75" hidden="1">
      <c r="B61" s="59" t="s">
        <v>149</v>
      </c>
      <c r="C61" s="60" t="s">
        <v>150</v>
      </c>
      <c r="D61" s="61"/>
      <c r="E61" s="83">
        <f t="shared" si="7"/>
        <v>0.6988146776465252</v>
      </c>
      <c r="F61" s="65">
        <v>0</v>
      </c>
      <c r="G61" s="64">
        <v>101202.68451999998</v>
      </c>
      <c r="H61" s="65">
        <v>0</v>
      </c>
      <c r="I61" s="64">
        <v>0</v>
      </c>
      <c r="J61" s="65">
        <v>0</v>
      </c>
    </row>
    <row r="62" spans="2:10" ht="12.75" hidden="1">
      <c r="B62" s="59" t="s">
        <v>151</v>
      </c>
      <c r="C62" s="60" t="s">
        <v>152</v>
      </c>
      <c r="D62" s="61"/>
      <c r="E62" s="83">
        <f t="shared" si="7"/>
        <v>1.200943389326741</v>
      </c>
      <c r="F62" s="65">
        <v>0</v>
      </c>
      <c r="G62" s="64">
        <v>173921.2109364</v>
      </c>
      <c r="H62" s="65">
        <v>0</v>
      </c>
      <c r="I62" s="64">
        <v>0</v>
      </c>
      <c r="J62" s="65">
        <v>0</v>
      </c>
    </row>
    <row r="63" spans="2:10" ht="12.75" hidden="1">
      <c r="B63" s="59" t="s">
        <v>153</v>
      </c>
      <c r="C63" s="60" t="s">
        <v>154</v>
      </c>
      <c r="D63" s="61"/>
      <c r="E63" s="83">
        <f t="shared" si="7"/>
        <v>5.150244115543683</v>
      </c>
      <c r="F63" s="65">
        <v>0</v>
      </c>
      <c r="G63" s="64">
        <v>745860.88</v>
      </c>
      <c r="H63" s="65">
        <v>0</v>
      </c>
      <c r="I63" s="64">
        <v>0</v>
      </c>
      <c r="J63" s="65">
        <v>0</v>
      </c>
    </row>
    <row r="64" spans="2:10" ht="12.75" hidden="1">
      <c r="B64" s="59" t="s">
        <v>155</v>
      </c>
      <c r="C64" s="60" t="s">
        <v>156</v>
      </c>
      <c r="D64" s="61"/>
      <c r="E64" s="83">
        <f t="shared" si="7"/>
        <v>8.147548695330004</v>
      </c>
      <c r="F64" s="65">
        <v>0</v>
      </c>
      <c r="G64" s="64">
        <v>1179932</v>
      </c>
      <c r="H64" s="65">
        <v>0</v>
      </c>
      <c r="I64" s="64">
        <v>0</v>
      </c>
      <c r="J64" s="65">
        <v>0</v>
      </c>
    </row>
    <row r="65" spans="2:10" ht="12.75" hidden="1">
      <c r="B65" s="59" t="s">
        <v>157</v>
      </c>
      <c r="C65" s="60" t="s">
        <v>158</v>
      </c>
      <c r="D65" s="61"/>
      <c r="E65" s="83">
        <f t="shared" si="7"/>
        <v>1.1029585608778785</v>
      </c>
      <c r="F65" s="65">
        <v>0</v>
      </c>
      <c r="G65" s="64">
        <v>159731</v>
      </c>
      <c r="H65" s="65">
        <v>0</v>
      </c>
      <c r="I65" s="64">
        <v>0</v>
      </c>
      <c r="J65" s="65">
        <v>0</v>
      </c>
    </row>
    <row r="66" spans="2:10" ht="12.75" hidden="1">
      <c r="B66" s="59" t="s">
        <v>159</v>
      </c>
      <c r="C66" s="60" t="s">
        <v>160</v>
      </c>
      <c r="D66" s="61"/>
      <c r="E66" s="83">
        <f t="shared" si="7"/>
        <v>2.9172037878022747</v>
      </c>
      <c r="F66" s="65">
        <v>0</v>
      </c>
      <c r="G66" s="64">
        <v>422470.884</v>
      </c>
      <c r="H66" s="65">
        <v>0</v>
      </c>
      <c r="I66" s="64">
        <v>0</v>
      </c>
      <c r="J66" s="65">
        <v>0</v>
      </c>
    </row>
    <row r="67" spans="2:10" ht="12.75" hidden="1">
      <c r="B67" s="59" t="s">
        <v>161</v>
      </c>
      <c r="C67" s="60" t="s">
        <v>162</v>
      </c>
      <c r="D67" s="61"/>
      <c r="E67" s="83">
        <f t="shared" si="7"/>
        <v>0.5397265481911792</v>
      </c>
      <c r="F67" s="65">
        <v>0</v>
      </c>
      <c r="G67" s="64">
        <v>78163.46354889999</v>
      </c>
      <c r="H67" s="65">
        <v>0</v>
      </c>
      <c r="I67" s="64">
        <v>0</v>
      </c>
      <c r="J67" s="65">
        <v>0</v>
      </c>
    </row>
    <row r="68" spans="2:10" ht="12.75" hidden="1">
      <c r="B68" s="59" t="s">
        <v>163</v>
      </c>
      <c r="C68" s="60" t="s">
        <v>164</v>
      </c>
      <c r="D68" s="61"/>
      <c r="E68" s="83">
        <f t="shared" si="7"/>
        <v>0.09272196590258448</v>
      </c>
      <c r="F68" s="65">
        <v>0</v>
      </c>
      <c r="G68" s="64">
        <v>13428.0406</v>
      </c>
      <c r="H68" s="65">
        <v>0</v>
      </c>
      <c r="I68" s="64">
        <v>0</v>
      </c>
      <c r="J68" s="65">
        <v>0</v>
      </c>
    </row>
    <row r="69" spans="2:10" ht="12.75" hidden="1">
      <c r="B69" s="59" t="s">
        <v>165</v>
      </c>
      <c r="C69" s="60" t="s">
        <v>166</v>
      </c>
      <c r="D69" s="61"/>
      <c r="E69" s="83">
        <f t="shared" si="7"/>
        <v>7.08307782938598</v>
      </c>
      <c r="F69" s="65">
        <v>0</v>
      </c>
      <c r="G69" s="64">
        <v>1025774.80686595</v>
      </c>
      <c r="H69" s="65">
        <v>0</v>
      </c>
      <c r="I69" s="64">
        <v>0</v>
      </c>
      <c r="J69" s="65">
        <v>0</v>
      </c>
    </row>
    <row r="70" spans="2:10" ht="12.75" hidden="1">
      <c r="B70" s="59" t="s">
        <v>167</v>
      </c>
      <c r="C70" s="60" t="s">
        <v>168</v>
      </c>
      <c r="D70" s="61"/>
      <c r="E70" s="83">
        <f t="shared" si="7"/>
        <v>2.897034791094489</v>
      </c>
      <c r="F70" s="65">
        <v>0</v>
      </c>
      <c r="G70" s="64">
        <v>419550</v>
      </c>
      <c r="H70" s="65">
        <v>0</v>
      </c>
      <c r="I70" s="64">
        <v>0</v>
      </c>
      <c r="J70" s="65">
        <v>0</v>
      </c>
    </row>
    <row r="71" spans="2:10" ht="12.75" hidden="1">
      <c r="B71" s="59" t="s">
        <v>169</v>
      </c>
      <c r="C71" s="60" t="s">
        <v>170</v>
      </c>
      <c r="D71" s="61"/>
      <c r="E71" s="83">
        <f t="shared" si="7"/>
        <v>1.791225321494887</v>
      </c>
      <c r="F71" s="65">
        <v>0</v>
      </c>
      <c r="G71" s="64">
        <v>259406.13</v>
      </c>
      <c r="H71" s="65">
        <v>0</v>
      </c>
      <c r="I71" s="64">
        <v>0</v>
      </c>
      <c r="J71" s="65">
        <v>0</v>
      </c>
    </row>
    <row r="72" spans="2:10" ht="12.75" hidden="1">
      <c r="B72" s="59" t="s">
        <v>171</v>
      </c>
      <c r="C72" s="60" t="s">
        <v>172</v>
      </c>
      <c r="D72" s="61"/>
      <c r="E72" s="83">
        <f t="shared" si="7"/>
        <v>0.48335572366728474</v>
      </c>
      <c r="F72" s="65">
        <v>0</v>
      </c>
      <c r="G72" s="64">
        <v>69999.8130806</v>
      </c>
      <c r="H72" s="65">
        <v>0</v>
      </c>
      <c r="I72" s="64">
        <v>0</v>
      </c>
      <c r="J72" s="65">
        <v>0</v>
      </c>
    </row>
    <row r="73" spans="2:10" ht="12.75" hidden="1">
      <c r="B73" s="59" t="s">
        <v>173</v>
      </c>
      <c r="C73" s="60" t="s">
        <v>174</v>
      </c>
      <c r="D73" s="61"/>
      <c r="E73" s="83">
        <f t="shared" si="7"/>
        <v>0.13457712307688197</v>
      </c>
      <c r="F73" s="65">
        <v>0</v>
      </c>
      <c r="G73" s="64">
        <v>19489.525</v>
      </c>
      <c r="H73" s="65">
        <v>0</v>
      </c>
      <c r="I73" s="64">
        <v>0</v>
      </c>
      <c r="J73" s="65">
        <v>0</v>
      </c>
    </row>
    <row r="74" spans="2:10" ht="12.75" hidden="1">
      <c r="B74" s="59" t="s">
        <v>175</v>
      </c>
      <c r="C74" s="60" t="s">
        <v>176</v>
      </c>
      <c r="D74" s="61"/>
      <c r="E74" s="83">
        <f t="shared" si="7"/>
        <v>2.1872860842064767</v>
      </c>
      <c r="F74" s="65">
        <v>0</v>
      </c>
      <c r="G74" s="64">
        <v>316763.844</v>
      </c>
      <c r="H74" s="65">
        <v>0</v>
      </c>
      <c r="I74" s="64">
        <v>0</v>
      </c>
      <c r="J74" s="65">
        <v>0</v>
      </c>
    </row>
    <row r="75" spans="2:10" ht="12.75" hidden="1">
      <c r="B75" s="59" t="s">
        <v>177</v>
      </c>
      <c r="C75" s="60" t="s">
        <v>178</v>
      </c>
      <c r="D75" s="61"/>
      <c r="E75" s="83">
        <f t="shared" si="7"/>
        <v>2.9442311509970778</v>
      </c>
      <c r="F75" s="65">
        <v>0</v>
      </c>
      <c r="G75" s="64">
        <v>426385.00000000006</v>
      </c>
      <c r="H75" s="65">
        <v>0</v>
      </c>
      <c r="I75" s="64">
        <v>0</v>
      </c>
      <c r="J75" s="65">
        <v>0</v>
      </c>
    </row>
    <row r="76" spans="2:10" ht="12.75" hidden="1">
      <c r="B76" s="59" t="s">
        <v>179</v>
      </c>
      <c r="C76" s="60" t="s">
        <v>180</v>
      </c>
      <c r="D76" s="61"/>
      <c r="E76" s="83">
        <f t="shared" si="7"/>
        <v>0.0008687997078191125</v>
      </c>
      <c r="F76" s="65">
        <v>0</v>
      </c>
      <c r="G76" s="64">
        <v>125.82</v>
      </c>
      <c r="H76" s="65">
        <v>0</v>
      </c>
      <c r="I76" s="64">
        <v>0</v>
      </c>
      <c r="J76" s="65">
        <v>0</v>
      </c>
    </row>
    <row r="77" spans="2:10" ht="12.75" hidden="1">
      <c r="B77" s="59" t="s">
        <v>181</v>
      </c>
      <c r="C77" s="60" t="s">
        <v>182</v>
      </c>
      <c r="D77" s="61"/>
      <c r="E77" s="83">
        <f t="shared" si="7"/>
        <v>1.0130805751194718</v>
      </c>
      <c r="F77" s="65">
        <v>0</v>
      </c>
      <c r="G77" s="64">
        <v>146714.826</v>
      </c>
      <c r="H77" s="65">
        <v>0</v>
      </c>
      <c r="I77" s="64">
        <v>0</v>
      </c>
      <c r="J77" s="65">
        <v>0</v>
      </c>
    </row>
    <row r="78" spans="2:10" ht="12.75" hidden="1">
      <c r="B78" s="59" t="s">
        <v>199</v>
      </c>
      <c r="C78" s="66" t="s">
        <v>200</v>
      </c>
      <c r="D78" s="61"/>
      <c r="E78" s="83">
        <f t="shared" si="7"/>
        <v>1.788584986048079</v>
      </c>
      <c r="F78" s="65">
        <v>259023.755325</v>
      </c>
      <c r="G78" s="64">
        <v>0</v>
      </c>
      <c r="H78" s="65">
        <v>0</v>
      </c>
      <c r="I78" s="64">
        <v>0</v>
      </c>
      <c r="J78" s="65">
        <v>0</v>
      </c>
    </row>
    <row r="79" spans="2:10" ht="12.75" hidden="1">
      <c r="B79" s="59" t="s">
        <v>139</v>
      </c>
      <c r="C79" s="60" t="s">
        <v>140</v>
      </c>
      <c r="D79" s="61"/>
      <c r="E79" s="83">
        <f t="shared" si="7"/>
        <v>2.675258992335725</v>
      </c>
      <c r="F79" s="65">
        <v>387432.32</v>
      </c>
      <c r="G79" s="64">
        <v>0</v>
      </c>
      <c r="H79" s="65">
        <v>0</v>
      </c>
      <c r="I79" s="64">
        <v>0</v>
      </c>
      <c r="J79" s="65">
        <v>0</v>
      </c>
    </row>
    <row r="80" spans="2:10" ht="12.75" hidden="1">
      <c r="B80" s="59" t="s">
        <v>141</v>
      </c>
      <c r="C80" s="60" t="s">
        <v>142</v>
      </c>
      <c r="D80" s="61"/>
      <c r="E80" s="83">
        <f t="shared" si="7"/>
        <v>0.2306303468539052</v>
      </c>
      <c r="F80" s="65">
        <v>33400</v>
      </c>
      <c r="G80" s="64">
        <v>0</v>
      </c>
      <c r="H80" s="65">
        <v>0</v>
      </c>
      <c r="I80" s="64">
        <v>0</v>
      </c>
      <c r="J80" s="65">
        <v>0</v>
      </c>
    </row>
    <row r="81" spans="2:10" ht="12.75" hidden="1">
      <c r="B81" s="59" t="s">
        <v>143</v>
      </c>
      <c r="C81" s="60" t="s">
        <v>144</v>
      </c>
      <c r="D81" s="61"/>
      <c r="E81" s="83">
        <f t="shared" si="7"/>
        <v>1.1035552547544611</v>
      </c>
      <c r="F81" s="65">
        <v>159817.41350000002</v>
      </c>
      <c r="G81" s="64">
        <v>0</v>
      </c>
      <c r="H81" s="65">
        <v>0</v>
      </c>
      <c r="I81" s="64">
        <v>0</v>
      </c>
      <c r="J81" s="65">
        <v>0</v>
      </c>
    </row>
    <row r="82" spans="2:10" ht="12.75" hidden="1">
      <c r="B82" s="59" t="s">
        <v>145</v>
      </c>
      <c r="C82" s="60" t="s">
        <v>146</v>
      </c>
      <c r="D82" s="61"/>
      <c r="E82" s="83">
        <f t="shared" si="7"/>
        <v>0.8492006435815547</v>
      </c>
      <c r="F82" s="65">
        <v>122981.65389999999</v>
      </c>
      <c r="G82" s="64">
        <v>0</v>
      </c>
      <c r="H82" s="65">
        <v>0</v>
      </c>
      <c r="I82" s="64">
        <v>0</v>
      </c>
      <c r="J82" s="65">
        <v>0</v>
      </c>
    </row>
    <row r="83" spans="2:10" ht="12.75" hidden="1">
      <c r="B83" s="59" t="s">
        <v>147</v>
      </c>
      <c r="C83" s="60" t="s">
        <v>148</v>
      </c>
      <c r="D83" s="61"/>
      <c r="E83" s="83">
        <f t="shared" si="7"/>
        <v>1.4671255030902794</v>
      </c>
      <c r="F83" s="65">
        <v>212469.835265244</v>
      </c>
      <c r="G83" s="64">
        <v>0</v>
      </c>
      <c r="H83" s="65">
        <v>0</v>
      </c>
      <c r="I83" s="64">
        <v>0</v>
      </c>
      <c r="J83" s="65">
        <v>0</v>
      </c>
    </row>
    <row r="84" spans="2:10" ht="12.75" hidden="1">
      <c r="B84" s="59" t="s">
        <v>191</v>
      </c>
      <c r="C84" s="66" t="s">
        <v>192</v>
      </c>
      <c r="D84" s="61"/>
      <c r="E84" s="83">
        <f t="shared" si="7"/>
        <v>3.0545232717950768</v>
      </c>
      <c r="F84" s="65">
        <v>442357.55905349995</v>
      </c>
      <c r="G84" s="64">
        <v>0</v>
      </c>
      <c r="H84" s="65">
        <v>0</v>
      </c>
      <c r="I84" s="64">
        <v>0</v>
      </c>
      <c r="J84" s="65">
        <v>0</v>
      </c>
    </row>
    <row r="85" spans="2:10" ht="12.75" hidden="1">
      <c r="B85" s="59" t="s">
        <v>183</v>
      </c>
      <c r="C85" s="60" t="s">
        <v>184</v>
      </c>
      <c r="D85" s="61"/>
      <c r="E85" s="83">
        <f t="shared" si="7"/>
        <v>6.479538879559851</v>
      </c>
      <c r="F85" s="65">
        <v>0</v>
      </c>
      <c r="G85" s="64">
        <v>0</v>
      </c>
      <c r="H85" s="65">
        <v>0</v>
      </c>
      <c r="I85" s="64">
        <v>938370</v>
      </c>
      <c r="J85" s="65">
        <v>0</v>
      </c>
    </row>
    <row r="86" spans="2:10" ht="12.75" hidden="1">
      <c r="B86" s="59" t="s">
        <v>185</v>
      </c>
      <c r="C86" s="66" t="s">
        <v>186</v>
      </c>
      <c r="D86" s="61"/>
      <c r="E86" s="83">
        <f t="shared" si="7"/>
        <v>11.04816032833079</v>
      </c>
      <c r="F86" s="65">
        <v>0</v>
      </c>
      <c r="G86" s="64">
        <v>0</v>
      </c>
      <c r="H86" s="65">
        <v>0</v>
      </c>
      <c r="I86" s="64">
        <v>1600000</v>
      </c>
      <c r="J86" s="65">
        <v>0</v>
      </c>
    </row>
    <row r="87" spans="2:10" ht="12.75" hidden="1">
      <c r="B87" s="59" t="s">
        <v>187</v>
      </c>
      <c r="C87" s="66" t="s">
        <v>188</v>
      </c>
      <c r="D87" s="61"/>
      <c r="E87" s="83">
        <f t="shared" si="7"/>
        <v>5.766621808873282</v>
      </c>
      <c r="F87" s="65">
        <v>0</v>
      </c>
      <c r="G87" s="64">
        <v>0</v>
      </c>
      <c r="H87" s="65">
        <v>0</v>
      </c>
      <c r="I87" s="64">
        <v>835125</v>
      </c>
      <c r="J87" s="65">
        <v>0</v>
      </c>
    </row>
    <row r="88" spans="2:10" ht="12.75" hidden="1">
      <c r="B88" s="59" t="s">
        <v>189</v>
      </c>
      <c r="C88" s="66" t="s">
        <v>190</v>
      </c>
      <c r="D88" s="61"/>
      <c r="E88" s="83">
        <f t="shared" si="7"/>
        <v>4.833570143644721</v>
      </c>
      <c r="F88" s="65">
        <v>0</v>
      </c>
      <c r="G88" s="64">
        <v>0</v>
      </c>
      <c r="H88" s="65">
        <v>0</v>
      </c>
      <c r="I88" s="64">
        <v>700000</v>
      </c>
      <c r="J88" s="65">
        <v>0</v>
      </c>
    </row>
    <row r="89" spans="2:10" ht="12.75" hidden="1">
      <c r="B89" s="67" t="s">
        <v>19</v>
      </c>
      <c r="C89" s="68"/>
      <c r="D89" s="69"/>
      <c r="E89" s="84">
        <f t="shared" si="7"/>
        <v>100</v>
      </c>
      <c r="F89" s="71">
        <f>SUM(F50:F88)</f>
        <v>4849634.140713745</v>
      </c>
      <c r="G89" s="80">
        <f>SUM(G50:G88)</f>
        <v>5558919.928551851</v>
      </c>
      <c r="H89" s="71">
        <f>SUM(H50:H88)</f>
        <v>0</v>
      </c>
      <c r="I89" s="80">
        <f>SUM(I50:I88)</f>
        <v>4073495</v>
      </c>
      <c r="J89" s="71">
        <f>SUM(J50:J88)</f>
        <v>0</v>
      </c>
    </row>
    <row r="90" ht="12.75" hidden="1"/>
    <row r="91" ht="2.25" customHeight="1" hidden="1"/>
    <row r="92" ht="1.5" customHeight="1" hidden="1"/>
    <row r="93" ht="0.75" customHeight="1" hidden="1"/>
    <row r="94" ht="0.75" customHeight="1" hidden="1"/>
    <row r="95" ht="0.75" customHeight="1" hidden="1"/>
    <row r="96" spans="2:10" ht="18" hidden="1">
      <c r="B96" s="13" t="s">
        <v>30</v>
      </c>
      <c r="C96" s="45"/>
      <c r="D96" s="45"/>
      <c r="E96" s="45"/>
      <c r="F96" s="45"/>
      <c r="G96" s="45"/>
      <c r="H96" s="45"/>
      <c r="I96" s="45"/>
      <c r="J96" s="45"/>
    </row>
    <row r="97" ht="12.75" hidden="1"/>
    <row r="98" spans="2:10" ht="12.75" hidden="1">
      <c r="B98" s="47" t="s">
        <v>31</v>
      </c>
      <c r="C98" s="48"/>
      <c r="D98" s="48"/>
      <c r="E98" s="85"/>
      <c r="F98" s="86"/>
      <c r="G98" s="51"/>
      <c r="H98" s="50" t="s">
        <v>17</v>
      </c>
      <c r="I98" s="1"/>
      <c r="J98" s="1"/>
    </row>
    <row r="99" spans="2:10" ht="12.75" hidden="1">
      <c r="B99" s="67" t="s">
        <v>19</v>
      </c>
      <c r="C99" s="68"/>
      <c r="D99" s="69"/>
      <c r="E99" s="87"/>
      <c r="F99" s="88"/>
      <c r="G99" s="80"/>
      <c r="H99" s="71">
        <v>0</v>
      </c>
      <c r="I99" s="1"/>
      <c r="J99" s="1"/>
    </row>
    <row r="100" spans="9:10" ht="12.75" hidden="1">
      <c r="I100" s="1"/>
      <c r="J100" s="1"/>
    </row>
    <row r="101" ht="12.75" hidden="1"/>
    <row r="102" ht="12.75" hidden="1"/>
  </sheetData>
  <sheetProtection algorithmName="SHA-512" hashValue="obW8oQfuaEVivsuloeKn1e1fFSESjNBADu6NJt1y+GEIBTASMeKB9jNDT7FBCmrrn/ptkVLwdnrCkIbmEZBCGA==" saltValue="SSsyaEsjQYwBXrx4VOJ3bQ==" spinCount="100000" sheet="1" objects="1" scenarios="1"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32" t="s">
        <v>2</v>
      </c>
      <c r="B1" s="333"/>
      <c r="C1" s="182" t="s">
        <v>104</v>
      </c>
      <c r="D1" s="183"/>
      <c r="E1" s="184"/>
      <c r="F1" s="183"/>
      <c r="G1" s="185" t="s">
        <v>76</v>
      </c>
      <c r="H1" s="186" t="s">
        <v>99</v>
      </c>
      <c r="I1" s="187"/>
    </row>
    <row r="2" spans="1:9" ht="13.5" thickBot="1">
      <c r="A2" s="334" t="s">
        <v>77</v>
      </c>
      <c r="B2" s="335"/>
      <c r="C2" s="188" t="s">
        <v>220</v>
      </c>
      <c r="D2" s="189"/>
      <c r="E2" s="190"/>
      <c r="F2" s="189"/>
      <c r="G2" s="336" t="s">
        <v>219</v>
      </c>
      <c r="H2" s="337"/>
      <c r="I2" s="338"/>
    </row>
    <row r="3" ht="13.5" thickTop="1">
      <c r="F3" s="123"/>
    </row>
    <row r="4" spans="1:9" ht="19.5" customHeight="1">
      <c r="A4" s="191" t="s">
        <v>78</v>
      </c>
      <c r="B4" s="192"/>
      <c r="C4" s="192"/>
      <c r="D4" s="192"/>
      <c r="E4" s="193"/>
      <c r="F4" s="192"/>
      <c r="G4" s="192"/>
      <c r="H4" s="192"/>
      <c r="I4" s="192"/>
    </row>
    <row r="5" ht="13.5" thickBot="1"/>
    <row r="6" spans="1:9" s="123" customFormat="1" ht="13.5" thickBot="1">
      <c r="A6" s="194"/>
      <c r="B6" s="195" t="s">
        <v>79</v>
      </c>
      <c r="C6" s="195"/>
      <c r="D6" s="196"/>
      <c r="E6" s="197" t="s">
        <v>25</v>
      </c>
      <c r="F6" s="198" t="s">
        <v>26</v>
      </c>
      <c r="G6" s="198" t="s">
        <v>27</v>
      </c>
      <c r="H6" s="198" t="s">
        <v>28</v>
      </c>
      <c r="I6" s="199" t="s">
        <v>29</v>
      </c>
    </row>
    <row r="7" spans="1:9" s="123" customFormat="1" ht="13.5" thickBot="1">
      <c r="A7" s="285" t="e">
        <f>#REF!</f>
        <v>#REF!</v>
      </c>
      <c r="B7" s="61" t="e">
        <f>#REF!</f>
        <v>#REF!</v>
      </c>
      <c r="D7" s="200"/>
      <c r="E7" s="286" t="e">
        <f>#REF!</f>
        <v>#REF!</v>
      </c>
      <c r="F7" s="287" t="e">
        <f>#REF!</f>
        <v>#REF!</v>
      </c>
      <c r="G7" s="287" t="e">
        <f>#REF!</f>
        <v>#REF!</v>
      </c>
      <c r="H7" s="287" t="e">
        <f>#REF!</f>
        <v>#REF!</v>
      </c>
      <c r="I7" s="288" t="e">
        <f>#REF!</f>
        <v>#REF!</v>
      </c>
    </row>
    <row r="8" spans="1:9" s="14" customFormat="1" ht="13.5" thickBot="1">
      <c r="A8" s="201"/>
      <c r="B8" s="202" t="s">
        <v>80</v>
      </c>
      <c r="C8" s="202"/>
      <c r="D8" s="203"/>
      <c r="E8" s="204" t="e">
        <f>SUM(E7:E7)</f>
        <v>#REF!</v>
      </c>
      <c r="F8" s="205" t="e">
        <f>SUM(F7:F7)</f>
        <v>#REF!</v>
      </c>
      <c r="G8" s="205" t="e">
        <f>SUM(G7:G7)</f>
        <v>#REF!</v>
      </c>
      <c r="H8" s="205" t="e">
        <f>SUM(H7:H7)</f>
        <v>#REF!</v>
      </c>
      <c r="I8" s="206" t="e">
        <f>SUM(I7:I7)</f>
        <v>#REF!</v>
      </c>
    </row>
    <row r="9" spans="1:9" ht="12.75">
      <c r="A9" s="123"/>
      <c r="B9" s="123"/>
      <c r="C9" s="123"/>
      <c r="D9" s="123"/>
      <c r="E9" s="123"/>
      <c r="F9" s="123"/>
      <c r="G9" s="123"/>
      <c r="H9" s="123"/>
      <c r="I9" s="123"/>
    </row>
    <row r="10" spans="1:57" ht="19.5" customHeight="1">
      <c r="A10" s="192" t="s">
        <v>81</v>
      </c>
      <c r="B10" s="192"/>
      <c r="C10" s="192"/>
      <c r="D10" s="192"/>
      <c r="E10" s="192"/>
      <c r="F10" s="192"/>
      <c r="G10" s="207"/>
      <c r="H10" s="192"/>
      <c r="I10" s="192"/>
      <c r="BA10" s="129"/>
      <c r="BB10" s="129"/>
      <c r="BC10" s="129"/>
      <c r="BD10" s="129"/>
      <c r="BE10" s="129"/>
    </row>
    <row r="11" ht="13.5" thickBot="1"/>
    <row r="12" spans="1:9" ht="12.75">
      <c r="A12" s="158" t="s">
        <v>82</v>
      </c>
      <c r="B12" s="159"/>
      <c r="C12" s="159"/>
      <c r="D12" s="208"/>
      <c r="E12" s="209" t="s">
        <v>83</v>
      </c>
      <c r="F12" s="210" t="s">
        <v>12</v>
      </c>
      <c r="G12" s="211" t="s">
        <v>84</v>
      </c>
      <c r="H12" s="212"/>
      <c r="I12" s="213" t="s">
        <v>83</v>
      </c>
    </row>
    <row r="13" spans="1:53" ht="12.75">
      <c r="A13" s="152"/>
      <c r="B13" s="143"/>
      <c r="C13" s="143"/>
      <c r="D13" s="214"/>
      <c r="E13" s="215"/>
      <c r="F13" s="216"/>
      <c r="G13" s="217">
        <f>CHOOSE(BA13+1,E8+F8,E8+F8+H8,E8+F8+G8+H8,E8,F8,H8,G8,H8+G8,0)</f>
        <v>0</v>
      </c>
      <c r="H13" s="218"/>
      <c r="I13" s="219">
        <f>E13+F13*G13/100</f>
        <v>0</v>
      </c>
      <c r="BA13" s="1">
        <v>8</v>
      </c>
    </row>
    <row r="14" spans="1:9" ht="13.5" thickBot="1">
      <c r="A14" s="220"/>
      <c r="B14" s="221" t="s">
        <v>85</v>
      </c>
      <c r="C14" s="222"/>
      <c r="D14" s="223"/>
      <c r="E14" s="224"/>
      <c r="F14" s="225"/>
      <c r="G14" s="225"/>
      <c r="H14" s="339">
        <f>SUM(I13:I13)</f>
        <v>0</v>
      </c>
      <c r="I14" s="340"/>
    </row>
    <row r="16" spans="2:9" ht="12.75">
      <c r="B16" s="14"/>
      <c r="F16" s="226"/>
      <c r="G16" s="227"/>
      <c r="H16" s="227"/>
      <c r="I16" s="46"/>
    </row>
    <row r="17" spans="6:9" ht="12.75">
      <c r="F17" s="226"/>
      <c r="G17" s="227"/>
      <c r="H17" s="227"/>
      <c r="I17" s="46"/>
    </row>
    <row r="18" spans="6:9" ht="12.75">
      <c r="F18" s="226"/>
      <c r="G18" s="227"/>
      <c r="H18" s="227"/>
      <c r="I18" s="46"/>
    </row>
    <row r="19" spans="6:9" ht="12.75">
      <c r="F19" s="226"/>
      <c r="G19" s="227"/>
      <c r="H19" s="227"/>
      <c r="I19" s="46"/>
    </row>
    <row r="20" spans="6:9" ht="12.75">
      <c r="F20" s="226"/>
      <c r="G20" s="227"/>
      <c r="H20" s="227"/>
      <c r="I20" s="46"/>
    </row>
    <row r="21" spans="6:9" ht="12.75">
      <c r="F21" s="226"/>
      <c r="G21" s="227"/>
      <c r="H21" s="227"/>
      <c r="I21" s="46"/>
    </row>
    <row r="22" spans="6:9" ht="12.75">
      <c r="F22" s="226"/>
      <c r="G22" s="227"/>
      <c r="H22" s="227"/>
      <c r="I22" s="46"/>
    </row>
    <row r="23" spans="6:9" ht="12.75">
      <c r="F23" s="226"/>
      <c r="G23" s="227"/>
      <c r="H23" s="227"/>
      <c r="I23" s="46"/>
    </row>
    <row r="24" spans="6:9" ht="12.75">
      <c r="F24" s="226"/>
      <c r="G24" s="227"/>
      <c r="H24" s="227"/>
      <c r="I24" s="46"/>
    </row>
    <row r="25" spans="6:9" ht="12.75">
      <c r="F25" s="226"/>
      <c r="G25" s="227"/>
      <c r="H25" s="227"/>
      <c r="I25" s="46"/>
    </row>
    <row r="26" spans="6:9" ht="12.75">
      <c r="F26" s="226"/>
      <c r="G26" s="227"/>
      <c r="H26" s="227"/>
      <c r="I26" s="46"/>
    </row>
    <row r="27" spans="6:9" ht="12.75">
      <c r="F27" s="226"/>
      <c r="G27" s="227"/>
      <c r="H27" s="227"/>
      <c r="I27" s="46"/>
    </row>
    <row r="28" spans="6:9" ht="12.75">
      <c r="F28" s="226"/>
      <c r="G28" s="227"/>
      <c r="H28" s="227"/>
      <c r="I28" s="46"/>
    </row>
    <row r="29" spans="6:9" ht="12.75">
      <c r="F29" s="226"/>
      <c r="G29" s="227"/>
      <c r="H29" s="227"/>
      <c r="I29" s="46"/>
    </row>
    <row r="30" spans="6:9" ht="12.75">
      <c r="F30" s="226"/>
      <c r="G30" s="227"/>
      <c r="H30" s="227"/>
      <c r="I30" s="46"/>
    </row>
    <row r="31" spans="6:9" ht="12.75">
      <c r="F31" s="226"/>
      <c r="G31" s="227"/>
      <c r="H31" s="227"/>
      <c r="I31" s="46"/>
    </row>
    <row r="32" spans="6:9" ht="12.75">
      <c r="F32" s="226"/>
      <c r="G32" s="227"/>
      <c r="H32" s="227"/>
      <c r="I32" s="46"/>
    </row>
    <row r="33" spans="6:9" ht="12.75">
      <c r="F33" s="226"/>
      <c r="G33" s="227"/>
      <c r="H33" s="227"/>
      <c r="I33" s="46"/>
    </row>
    <row r="34" spans="6:9" ht="12.75">
      <c r="F34" s="226"/>
      <c r="G34" s="227"/>
      <c r="H34" s="227"/>
      <c r="I34" s="46"/>
    </row>
    <row r="35" spans="6:9" ht="12.75">
      <c r="F35" s="226"/>
      <c r="G35" s="227"/>
      <c r="H35" s="227"/>
      <c r="I35" s="46"/>
    </row>
    <row r="36" spans="6:9" ht="12.75">
      <c r="F36" s="226"/>
      <c r="G36" s="227"/>
      <c r="H36" s="227"/>
      <c r="I36" s="46"/>
    </row>
    <row r="37" spans="6:9" ht="12.75">
      <c r="F37" s="226"/>
      <c r="G37" s="227"/>
      <c r="H37" s="227"/>
      <c r="I37" s="46"/>
    </row>
    <row r="38" spans="6:9" ht="12.75">
      <c r="F38" s="226"/>
      <c r="G38" s="227"/>
      <c r="H38" s="227"/>
      <c r="I38" s="46"/>
    </row>
    <row r="39" spans="6:9" ht="12.75">
      <c r="F39" s="226"/>
      <c r="G39" s="227"/>
      <c r="H39" s="227"/>
      <c r="I39" s="46"/>
    </row>
    <row r="40" spans="6:9" ht="12.75">
      <c r="F40" s="226"/>
      <c r="G40" s="227"/>
      <c r="H40" s="227"/>
      <c r="I40" s="46"/>
    </row>
    <row r="41" spans="6:9" ht="12.75">
      <c r="F41" s="226"/>
      <c r="G41" s="227"/>
      <c r="H41" s="227"/>
      <c r="I41" s="46"/>
    </row>
    <row r="42" spans="6:9" ht="12.75">
      <c r="F42" s="226"/>
      <c r="G42" s="227"/>
      <c r="H42" s="227"/>
      <c r="I42" s="46"/>
    </row>
    <row r="43" spans="6:9" ht="12.75">
      <c r="F43" s="226"/>
      <c r="G43" s="227"/>
      <c r="H43" s="227"/>
      <c r="I43" s="46"/>
    </row>
    <row r="44" spans="6:9" ht="12.75">
      <c r="F44" s="226"/>
      <c r="G44" s="227"/>
      <c r="H44" s="227"/>
      <c r="I44" s="46"/>
    </row>
    <row r="45" spans="6:9" ht="12.75">
      <c r="F45" s="226"/>
      <c r="G45" s="227"/>
      <c r="H45" s="227"/>
      <c r="I45" s="46"/>
    </row>
    <row r="46" spans="6:9" ht="12.75">
      <c r="F46" s="226"/>
      <c r="G46" s="227"/>
      <c r="H46" s="227"/>
      <c r="I46" s="46"/>
    </row>
    <row r="47" spans="6:9" ht="12.75">
      <c r="F47" s="226"/>
      <c r="G47" s="227"/>
      <c r="H47" s="227"/>
      <c r="I47" s="46"/>
    </row>
    <row r="48" spans="6:9" ht="12.75">
      <c r="F48" s="226"/>
      <c r="G48" s="227"/>
      <c r="H48" s="227"/>
      <c r="I48" s="46"/>
    </row>
    <row r="49" spans="6:9" ht="12.75">
      <c r="F49" s="226"/>
      <c r="G49" s="227"/>
      <c r="H49" s="227"/>
      <c r="I49" s="46"/>
    </row>
    <row r="50" spans="6:9" ht="12.75">
      <c r="F50" s="226"/>
      <c r="G50" s="227"/>
      <c r="H50" s="227"/>
      <c r="I50" s="46"/>
    </row>
    <row r="51" spans="6:9" ht="12.75">
      <c r="F51" s="226"/>
      <c r="G51" s="227"/>
      <c r="H51" s="227"/>
      <c r="I51" s="46"/>
    </row>
    <row r="52" spans="6:9" ht="12.75">
      <c r="F52" s="226"/>
      <c r="G52" s="227"/>
      <c r="H52" s="227"/>
      <c r="I52" s="46"/>
    </row>
    <row r="53" spans="6:9" ht="12.75">
      <c r="F53" s="226"/>
      <c r="G53" s="227"/>
      <c r="H53" s="227"/>
      <c r="I53" s="46"/>
    </row>
    <row r="54" spans="6:9" ht="12.75">
      <c r="F54" s="226"/>
      <c r="G54" s="227"/>
      <c r="H54" s="227"/>
      <c r="I54" s="46"/>
    </row>
    <row r="55" spans="6:9" ht="12.75">
      <c r="F55" s="226"/>
      <c r="G55" s="227"/>
      <c r="H55" s="227"/>
      <c r="I55" s="46"/>
    </row>
    <row r="56" spans="6:9" ht="12.75">
      <c r="F56" s="226"/>
      <c r="G56" s="227"/>
      <c r="H56" s="227"/>
      <c r="I56" s="46"/>
    </row>
    <row r="57" spans="6:9" ht="12.75">
      <c r="F57" s="226"/>
      <c r="G57" s="227"/>
      <c r="H57" s="227"/>
      <c r="I57" s="46"/>
    </row>
    <row r="58" spans="6:9" ht="12.75">
      <c r="F58" s="226"/>
      <c r="G58" s="227"/>
      <c r="H58" s="227"/>
      <c r="I58" s="46"/>
    </row>
    <row r="59" spans="6:9" ht="12.75">
      <c r="F59" s="226"/>
      <c r="G59" s="227"/>
      <c r="H59" s="227"/>
      <c r="I59" s="46"/>
    </row>
    <row r="60" spans="6:9" ht="12.75">
      <c r="F60" s="226"/>
      <c r="G60" s="227"/>
      <c r="H60" s="227"/>
      <c r="I60" s="46"/>
    </row>
    <row r="61" spans="6:9" ht="12.75">
      <c r="F61" s="226"/>
      <c r="G61" s="227"/>
      <c r="H61" s="227"/>
      <c r="I61" s="46"/>
    </row>
    <row r="62" spans="6:9" ht="12.75">
      <c r="F62" s="226"/>
      <c r="G62" s="227"/>
      <c r="H62" s="227"/>
      <c r="I62" s="46"/>
    </row>
    <row r="63" spans="6:9" ht="12.75">
      <c r="F63" s="226"/>
      <c r="G63" s="227"/>
      <c r="H63" s="227"/>
      <c r="I63" s="46"/>
    </row>
    <row r="64" spans="6:9" ht="12.75">
      <c r="F64" s="226"/>
      <c r="G64" s="227"/>
      <c r="H64" s="227"/>
      <c r="I64" s="46"/>
    </row>
    <row r="65" spans="6:9" ht="12.75">
      <c r="F65" s="226"/>
      <c r="G65" s="227"/>
      <c r="H65" s="227"/>
      <c r="I65" s="46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9" t="s">
        <v>32</v>
      </c>
      <c r="B1" s="90"/>
      <c r="C1" s="90"/>
      <c r="D1" s="90"/>
      <c r="E1" s="90"/>
      <c r="F1" s="90"/>
      <c r="G1" s="90"/>
    </row>
    <row r="2" spans="1:7" ht="12.75" customHeight="1">
      <c r="A2" s="91" t="s">
        <v>33</v>
      </c>
      <c r="B2" s="92"/>
      <c r="C2" s="93" t="s">
        <v>99</v>
      </c>
      <c r="D2" s="93" t="s">
        <v>106</v>
      </c>
      <c r="E2" s="94"/>
      <c r="F2" s="95" t="s">
        <v>34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35</v>
      </c>
      <c r="B4" s="98"/>
      <c r="C4" s="99"/>
      <c r="D4" s="99"/>
      <c r="E4" s="100"/>
      <c r="F4" s="101" t="s">
        <v>36</v>
      </c>
      <c r="G4" s="104"/>
    </row>
    <row r="5" spans="1:7" ht="12.95" customHeight="1">
      <c r="A5" s="105" t="s">
        <v>105</v>
      </c>
      <c r="B5" s="106"/>
      <c r="C5" s="107" t="s">
        <v>106</v>
      </c>
      <c r="D5" s="108"/>
      <c r="E5" s="106"/>
      <c r="F5" s="101" t="s">
        <v>37</v>
      </c>
      <c r="G5" s="102"/>
    </row>
    <row r="6" spans="1:15" ht="12.95" customHeight="1">
      <c r="A6" s="103" t="s">
        <v>38</v>
      </c>
      <c r="B6" s="98"/>
      <c r="C6" s="99"/>
      <c r="D6" s="99"/>
      <c r="E6" s="100"/>
      <c r="F6" s="109" t="s">
        <v>39</v>
      </c>
      <c r="G6" s="110">
        <v>0</v>
      </c>
      <c r="O6" s="111"/>
    </row>
    <row r="7" spans="1:7" ht="12.95" customHeight="1">
      <c r="A7" s="112" t="s">
        <v>102</v>
      </c>
      <c r="B7" s="113"/>
      <c r="C7" s="114" t="s">
        <v>103</v>
      </c>
      <c r="D7" s="115"/>
      <c r="E7" s="115"/>
      <c r="F7" s="116" t="s">
        <v>40</v>
      </c>
      <c r="G7" s="110">
        <f>IF(G6=0,,ROUND((F30+F32)/G6,1))</f>
        <v>0</v>
      </c>
    </row>
    <row r="8" spans="1:9" ht="12.75">
      <c r="A8" s="117" t="s">
        <v>41</v>
      </c>
      <c r="B8" s="101"/>
      <c r="C8" s="329" t="s">
        <v>194</v>
      </c>
      <c r="D8" s="329"/>
      <c r="E8" s="330"/>
      <c r="F8" s="118" t="s">
        <v>42</v>
      </c>
      <c r="G8" s="119"/>
      <c r="H8" s="120"/>
      <c r="I8" s="121"/>
    </row>
    <row r="9" spans="1:8" ht="12.75">
      <c r="A9" s="117" t="s">
        <v>43</v>
      </c>
      <c r="B9" s="101"/>
      <c r="C9" s="329"/>
      <c r="D9" s="329"/>
      <c r="E9" s="330"/>
      <c r="F9" s="101"/>
      <c r="G9" s="122"/>
      <c r="H9" s="123"/>
    </row>
    <row r="10" spans="1:8" ht="12.75">
      <c r="A10" s="117" t="s">
        <v>44</v>
      </c>
      <c r="B10" s="101"/>
      <c r="C10" s="329" t="s">
        <v>193</v>
      </c>
      <c r="D10" s="329"/>
      <c r="E10" s="329"/>
      <c r="F10" s="124"/>
      <c r="G10" s="125"/>
      <c r="H10" s="126"/>
    </row>
    <row r="11" spans="1:57" ht="13.5" customHeight="1">
      <c r="A11" s="117" t="s">
        <v>45</v>
      </c>
      <c r="B11" s="101"/>
      <c r="C11" s="329"/>
      <c r="D11" s="329"/>
      <c r="E11" s="329"/>
      <c r="F11" s="127" t="s">
        <v>46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47</v>
      </c>
      <c r="B12" s="98"/>
      <c r="C12" s="331"/>
      <c r="D12" s="331"/>
      <c r="E12" s="331"/>
      <c r="F12" s="131" t="s">
        <v>48</v>
      </c>
      <c r="G12" s="132"/>
      <c r="H12" s="123"/>
    </row>
    <row r="13" spans="1:8" ht="28.5" customHeight="1" thickBot="1">
      <c r="A13" s="133" t="s">
        <v>49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50</v>
      </c>
      <c r="B14" s="138"/>
      <c r="C14" s="139"/>
      <c r="D14" s="140" t="s">
        <v>51</v>
      </c>
      <c r="E14" s="141"/>
      <c r="F14" s="141"/>
      <c r="G14" s="139"/>
    </row>
    <row r="15" spans="1:7" ht="15.95" customHeight="1">
      <c r="A15" s="142"/>
      <c r="B15" s="143" t="s">
        <v>52</v>
      </c>
      <c r="C15" s="144" t="e">
        <f>'SO 01 1 Rek'!E44</f>
        <v>#REF!</v>
      </c>
      <c r="D15" s="145">
        <f>'SO 01 1 Rek'!A52</f>
        <v>0</v>
      </c>
      <c r="E15" s="146"/>
      <c r="F15" s="147"/>
      <c r="G15" s="144">
        <f>'SO 01 1 Rek'!I52</f>
        <v>0</v>
      </c>
    </row>
    <row r="16" spans="1:7" ht="15.95" customHeight="1">
      <c r="A16" s="142" t="s">
        <v>53</v>
      </c>
      <c r="B16" s="143" t="s">
        <v>54</v>
      </c>
      <c r="C16" s="144" t="e">
        <f>'SO 01 1 Rek'!F44</f>
        <v>#REF!</v>
      </c>
      <c r="D16" s="97"/>
      <c r="E16" s="148"/>
      <c r="F16" s="149"/>
      <c r="G16" s="144"/>
    </row>
    <row r="17" spans="1:7" ht="15.95" customHeight="1">
      <c r="A17" s="142" t="s">
        <v>55</v>
      </c>
      <c r="B17" s="143" t="s">
        <v>56</v>
      </c>
      <c r="C17" s="144" t="e">
        <f>'SO 01 1 Rek'!H44</f>
        <v>#REF!</v>
      </c>
      <c r="D17" s="97"/>
      <c r="E17" s="148"/>
      <c r="F17" s="149"/>
      <c r="G17" s="144"/>
    </row>
    <row r="18" spans="1:7" ht="15.95" customHeight="1">
      <c r="A18" s="150" t="s">
        <v>57</v>
      </c>
      <c r="B18" s="151" t="s">
        <v>58</v>
      </c>
      <c r="C18" s="144" t="e">
        <f>'SO 01 1 Rek'!G44</f>
        <v>#REF!</v>
      </c>
      <c r="D18" s="97"/>
      <c r="E18" s="148"/>
      <c r="F18" s="149"/>
      <c r="G18" s="144"/>
    </row>
    <row r="19" spans="1:7" ht="15.95" customHeight="1">
      <c r="A19" s="152" t="s">
        <v>59</v>
      </c>
      <c r="B19" s="143"/>
      <c r="C19" s="144" t="e">
        <f>SUM(C15:C18)</f>
        <v>#REF!</v>
      </c>
      <c r="D19" s="97"/>
      <c r="E19" s="148"/>
      <c r="F19" s="149"/>
      <c r="G19" s="144"/>
    </row>
    <row r="20" spans="1:7" ht="15.95" customHeight="1">
      <c r="A20" s="152"/>
      <c r="B20" s="143"/>
      <c r="C20" s="144"/>
      <c r="D20" s="97"/>
      <c r="E20" s="148"/>
      <c r="F20" s="149"/>
      <c r="G20" s="144"/>
    </row>
    <row r="21" spans="1:7" ht="15.95" customHeight="1">
      <c r="A21" s="152" t="s">
        <v>29</v>
      </c>
      <c r="B21" s="143"/>
      <c r="C21" s="144" t="e">
        <f>'SO 01 1 Rek'!I44</f>
        <v>#REF!</v>
      </c>
      <c r="D21" s="97"/>
      <c r="E21" s="148"/>
      <c r="F21" s="149"/>
      <c r="G21" s="144"/>
    </row>
    <row r="22" spans="1:7" ht="15.95" customHeight="1">
      <c r="A22" s="153" t="s">
        <v>60</v>
      </c>
      <c r="B22" s="123"/>
      <c r="C22" s="144" t="e">
        <f>C19+C21</f>
        <v>#REF!</v>
      </c>
      <c r="D22" s="97" t="s">
        <v>61</v>
      </c>
      <c r="E22" s="148"/>
      <c r="F22" s="149"/>
      <c r="G22" s="144">
        <f>G23-SUM(G15:G21)</f>
        <v>0</v>
      </c>
    </row>
    <row r="23" spans="1:7" ht="15.95" customHeight="1" thickBot="1">
      <c r="A23" s="327" t="s">
        <v>62</v>
      </c>
      <c r="B23" s="328"/>
      <c r="C23" s="154" t="e">
        <f>C22+G23</f>
        <v>#REF!</v>
      </c>
      <c r="D23" s="155" t="s">
        <v>63</v>
      </c>
      <c r="E23" s="156"/>
      <c r="F23" s="157"/>
      <c r="G23" s="144">
        <f>'SO 01 1 Rek'!H50</f>
        <v>0</v>
      </c>
    </row>
    <row r="24" spans="1:7" ht="12.75">
      <c r="A24" s="158" t="s">
        <v>64</v>
      </c>
      <c r="B24" s="159"/>
      <c r="C24" s="160"/>
      <c r="D24" s="159" t="s">
        <v>65</v>
      </c>
      <c r="E24" s="159"/>
      <c r="F24" s="161" t="s">
        <v>66</v>
      </c>
      <c r="G24" s="162"/>
    </row>
    <row r="25" spans="1:7" ht="12.75">
      <c r="A25" s="153" t="s">
        <v>67</v>
      </c>
      <c r="B25" s="123"/>
      <c r="C25" s="163"/>
      <c r="D25" s="123" t="s">
        <v>67</v>
      </c>
      <c r="F25" s="164" t="s">
        <v>67</v>
      </c>
      <c r="G25" s="165"/>
    </row>
    <row r="26" spans="1:7" ht="37.5" customHeight="1">
      <c r="A26" s="153" t="s">
        <v>68</v>
      </c>
      <c r="B26" s="166"/>
      <c r="C26" s="163"/>
      <c r="D26" s="123" t="s">
        <v>68</v>
      </c>
      <c r="F26" s="164" t="s">
        <v>68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69</v>
      </c>
      <c r="B28" s="123"/>
      <c r="C28" s="163"/>
      <c r="D28" s="164" t="s">
        <v>70</v>
      </c>
      <c r="E28" s="163"/>
      <c r="F28" s="168" t="s">
        <v>70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11</v>
      </c>
      <c r="B30" s="172"/>
      <c r="C30" s="173">
        <v>21</v>
      </c>
      <c r="D30" s="172" t="s">
        <v>71</v>
      </c>
      <c r="E30" s="174"/>
      <c r="F30" s="322" t="e">
        <f>C23-F32</f>
        <v>#REF!</v>
      </c>
      <c r="G30" s="323"/>
    </row>
    <row r="31" spans="1:7" ht="12.75">
      <c r="A31" s="171" t="s">
        <v>72</v>
      </c>
      <c r="B31" s="172"/>
      <c r="C31" s="173">
        <f>C30</f>
        <v>21</v>
      </c>
      <c r="D31" s="172" t="s">
        <v>73</v>
      </c>
      <c r="E31" s="174"/>
      <c r="F31" s="322" t="e">
        <f>ROUND(PRODUCT(F30,C31/100),0)</f>
        <v>#REF!</v>
      </c>
      <c r="G31" s="323"/>
    </row>
    <row r="32" spans="1:7" ht="12.75">
      <c r="A32" s="171" t="s">
        <v>11</v>
      </c>
      <c r="B32" s="172"/>
      <c r="C32" s="173">
        <v>0</v>
      </c>
      <c r="D32" s="172" t="s">
        <v>73</v>
      </c>
      <c r="E32" s="174"/>
      <c r="F32" s="322">
        <v>0</v>
      </c>
      <c r="G32" s="323"/>
    </row>
    <row r="33" spans="1:7" ht="12.75">
      <c r="A33" s="171" t="s">
        <v>72</v>
      </c>
      <c r="B33" s="175"/>
      <c r="C33" s="176">
        <f>C32</f>
        <v>0</v>
      </c>
      <c r="D33" s="172" t="s">
        <v>73</v>
      </c>
      <c r="E33" s="149"/>
      <c r="F33" s="322">
        <f>ROUND(PRODUCT(F32,C33/100),0)</f>
        <v>0</v>
      </c>
      <c r="G33" s="323"/>
    </row>
    <row r="34" spans="1:7" s="180" customFormat="1" ht="19.5" customHeight="1" thickBot="1">
      <c r="A34" s="177" t="s">
        <v>74</v>
      </c>
      <c r="B34" s="178"/>
      <c r="C34" s="178"/>
      <c r="D34" s="178"/>
      <c r="E34" s="179"/>
      <c r="F34" s="324" t="e">
        <f>ROUND(SUM(F30:F33),0)</f>
        <v>#REF!</v>
      </c>
      <c r="G34" s="325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26"/>
      <c r="C37" s="326"/>
      <c r="D37" s="326"/>
      <c r="E37" s="326"/>
      <c r="F37" s="326"/>
      <c r="G37" s="326"/>
      <c r="H37" s="1" t="s">
        <v>1</v>
      </c>
    </row>
    <row r="38" spans="1:8" ht="12.75" customHeight="1">
      <c r="A38" s="181"/>
      <c r="B38" s="326"/>
      <c r="C38" s="326"/>
      <c r="D38" s="326"/>
      <c r="E38" s="326"/>
      <c r="F38" s="326"/>
      <c r="G38" s="326"/>
      <c r="H38" s="1" t="s">
        <v>1</v>
      </c>
    </row>
    <row r="39" spans="1:8" ht="12.75">
      <c r="A39" s="181"/>
      <c r="B39" s="326"/>
      <c r="C39" s="326"/>
      <c r="D39" s="326"/>
      <c r="E39" s="326"/>
      <c r="F39" s="326"/>
      <c r="G39" s="326"/>
      <c r="H39" s="1" t="s">
        <v>1</v>
      </c>
    </row>
    <row r="40" spans="1:8" ht="12.75">
      <c r="A40" s="181"/>
      <c r="B40" s="326"/>
      <c r="C40" s="326"/>
      <c r="D40" s="326"/>
      <c r="E40" s="326"/>
      <c r="F40" s="326"/>
      <c r="G40" s="326"/>
      <c r="H40" s="1" t="s">
        <v>1</v>
      </c>
    </row>
    <row r="41" spans="1:8" ht="12.75">
      <c r="A41" s="181"/>
      <c r="B41" s="326"/>
      <c r="C41" s="326"/>
      <c r="D41" s="326"/>
      <c r="E41" s="326"/>
      <c r="F41" s="326"/>
      <c r="G41" s="326"/>
      <c r="H41" s="1" t="s">
        <v>1</v>
      </c>
    </row>
    <row r="42" spans="1:8" ht="12.75">
      <c r="A42" s="181"/>
      <c r="B42" s="326"/>
      <c r="C42" s="326"/>
      <c r="D42" s="326"/>
      <c r="E42" s="326"/>
      <c r="F42" s="326"/>
      <c r="G42" s="326"/>
      <c r="H42" s="1" t="s">
        <v>1</v>
      </c>
    </row>
    <row r="43" spans="1:8" ht="12.75">
      <c r="A43" s="181"/>
      <c r="B43" s="326"/>
      <c r="C43" s="326"/>
      <c r="D43" s="326"/>
      <c r="E43" s="326"/>
      <c r="F43" s="326"/>
      <c r="G43" s="326"/>
      <c r="H43" s="1" t="s">
        <v>1</v>
      </c>
    </row>
    <row r="44" spans="1:8" ht="12.75" customHeight="1">
      <c r="A44" s="181"/>
      <c r="B44" s="326"/>
      <c r="C44" s="326"/>
      <c r="D44" s="326"/>
      <c r="E44" s="326"/>
      <c r="F44" s="326"/>
      <c r="G44" s="326"/>
      <c r="H44" s="1" t="s">
        <v>1</v>
      </c>
    </row>
    <row r="45" spans="1:8" ht="12.75" customHeight="1">
      <c r="A45" s="181"/>
      <c r="B45" s="326"/>
      <c r="C45" s="326"/>
      <c r="D45" s="326"/>
      <c r="E45" s="326"/>
      <c r="F45" s="326"/>
      <c r="G45" s="326"/>
      <c r="H45" s="1" t="s">
        <v>1</v>
      </c>
    </row>
    <row r="46" spans="2:7" ht="12.75">
      <c r="B46" s="321"/>
      <c r="C46" s="321"/>
      <c r="D46" s="321"/>
      <c r="E46" s="321"/>
      <c r="F46" s="321"/>
      <c r="G46" s="321"/>
    </row>
    <row r="47" spans="2:7" ht="12.75">
      <c r="B47" s="321"/>
      <c r="C47" s="321"/>
      <c r="D47" s="321"/>
      <c r="E47" s="321"/>
      <c r="F47" s="321"/>
      <c r="G47" s="321"/>
    </row>
    <row r="48" spans="2:7" ht="12.75">
      <c r="B48" s="321"/>
      <c r="C48" s="321"/>
      <c r="D48" s="321"/>
      <c r="E48" s="321"/>
      <c r="F48" s="321"/>
      <c r="G48" s="321"/>
    </row>
    <row r="49" spans="2:7" ht="12.75">
      <c r="B49" s="321"/>
      <c r="C49" s="321"/>
      <c r="D49" s="321"/>
      <c r="E49" s="321"/>
      <c r="F49" s="321"/>
      <c r="G49" s="321"/>
    </row>
    <row r="50" spans="2:7" ht="12.75">
      <c r="B50" s="321"/>
      <c r="C50" s="321"/>
      <c r="D50" s="321"/>
      <c r="E50" s="321"/>
      <c r="F50" s="321"/>
      <c r="G50" s="321"/>
    </row>
    <row r="51" spans="2:7" ht="12.75">
      <c r="B51" s="321"/>
      <c r="C51" s="321"/>
      <c r="D51" s="321"/>
      <c r="E51" s="321"/>
      <c r="F51" s="321"/>
      <c r="G51" s="321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1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32" t="s">
        <v>2</v>
      </c>
      <c r="B1" s="333"/>
      <c r="C1" s="182" t="s">
        <v>104</v>
      </c>
      <c r="D1" s="183"/>
      <c r="E1" s="184"/>
      <c r="F1" s="183"/>
      <c r="G1" s="185" t="s">
        <v>76</v>
      </c>
      <c r="H1" s="186" t="s">
        <v>99</v>
      </c>
      <c r="I1" s="187"/>
    </row>
    <row r="2" spans="1:9" ht="13.5" thickBot="1">
      <c r="A2" s="334" t="s">
        <v>77</v>
      </c>
      <c r="B2" s="335"/>
      <c r="C2" s="188" t="s">
        <v>107</v>
      </c>
      <c r="D2" s="189"/>
      <c r="E2" s="190"/>
      <c r="F2" s="189"/>
      <c r="G2" s="336" t="s">
        <v>106</v>
      </c>
      <c r="H2" s="337"/>
      <c r="I2" s="338"/>
    </row>
    <row r="3" ht="13.5" thickTop="1">
      <c r="F3" s="123"/>
    </row>
    <row r="4" spans="1:9" ht="19.5" customHeight="1">
      <c r="A4" s="191" t="s">
        <v>78</v>
      </c>
      <c r="B4" s="192"/>
      <c r="C4" s="192"/>
      <c r="D4" s="192"/>
      <c r="E4" s="193"/>
      <c r="F4" s="192"/>
      <c r="G4" s="192"/>
      <c r="H4" s="192"/>
      <c r="I4" s="192"/>
    </row>
    <row r="5" ht="13.5" thickBot="1"/>
    <row r="6" spans="1:9" s="123" customFormat="1" ht="13.5" thickBot="1">
      <c r="A6" s="194"/>
      <c r="B6" s="195" t="s">
        <v>79</v>
      </c>
      <c r="C6" s="195"/>
      <c r="D6" s="196"/>
      <c r="E6" s="197" t="s">
        <v>25</v>
      </c>
      <c r="F6" s="198" t="s">
        <v>26</v>
      </c>
      <c r="G6" s="198" t="s">
        <v>27</v>
      </c>
      <c r="H6" s="198" t="s">
        <v>28</v>
      </c>
      <c r="I6" s="199" t="s">
        <v>29</v>
      </c>
    </row>
    <row r="7" spans="1:9" s="123" customFormat="1" ht="12.75">
      <c r="A7" s="285" t="e">
        <f>#REF!</f>
        <v>#REF!</v>
      </c>
      <c r="B7" s="61" t="e">
        <f>#REF!</f>
        <v>#REF!</v>
      </c>
      <c r="D7" s="200"/>
      <c r="E7" s="286" t="e">
        <f>#REF!</f>
        <v>#REF!</v>
      </c>
      <c r="F7" s="287" t="e">
        <f>#REF!</f>
        <v>#REF!</v>
      </c>
      <c r="G7" s="287" t="e">
        <f>#REF!</f>
        <v>#REF!</v>
      </c>
      <c r="H7" s="287" t="e">
        <f>#REF!</f>
        <v>#REF!</v>
      </c>
      <c r="I7" s="288" t="e">
        <f>#REF!</f>
        <v>#REF!</v>
      </c>
    </row>
    <row r="8" spans="1:9" s="123" customFormat="1" ht="12.75">
      <c r="A8" s="285" t="e">
        <f>#REF!</f>
        <v>#REF!</v>
      </c>
      <c r="B8" s="61" t="e">
        <f>#REF!</f>
        <v>#REF!</v>
      </c>
      <c r="D8" s="200"/>
      <c r="E8" s="286" t="e">
        <f>#REF!</f>
        <v>#REF!</v>
      </c>
      <c r="F8" s="287" t="e">
        <f>#REF!</f>
        <v>#REF!</v>
      </c>
      <c r="G8" s="287" t="e">
        <f>#REF!</f>
        <v>#REF!</v>
      </c>
      <c r="H8" s="287" t="e">
        <f>#REF!</f>
        <v>#REF!</v>
      </c>
      <c r="I8" s="288" t="e">
        <f>#REF!</f>
        <v>#REF!</v>
      </c>
    </row>
    <row r="9" spans="1:9" s="123" customFormat="1" ht="12.75">
      <c r="A9" s="285" t="e">
        <f>#REF!</f>
        <v>#REF!</v>
      </c>
      <c r="B9" s="61" t="e">
        <f>#REF!</f>
        <v>#REF!</v>
      </c>
      <c r="D9" s="200"/>
      <c r="E9" s="286" t="e">
        <f>#REF!</f>
        <v>#REF!</v>
      </c>
      <c r="F9" s="287" t="e">
        <f>#REF!</f>
        <v>#REF!</v>
      </c>
      <c r="G9" s="287" t="e">
        <f>#REF!</f>
        <v>#REF!</v>
      </c>
      <c r="H9" s="287" t="e">
        <f>#REF!</f>
        <v>#REF!</v>
      </c>
      <c r="I9" s="288" t="e">
        <f>#REF!</f>
        <v>#REF!</v>
      </c>
    </row>
    <row r="10" spans="1:9" s="123" customFormat="1" ht="12.75">
      <c r="A10" s="285" t="e">
        <f>#REF!</f>
        <v>#REF!</v>
      </c>
      <c r="B10" s="61" t="e">
        <f>#REF!</f>
        <v>#REF!</v>
      </c>
      <c r="D10" s="200"/>
      <c r="E10" s="286" t="e">
        <f>#REF!</f>
        <v>#REF!</v>
      </c>
      <c r="F10" s="287" t="e">
        <f>#REF!</f>
        <v>#REF!</v>
      </c>
      <c r="G10" s="287" t="e">
        <f>#REF!</f>
        <v>#REF!</v>
      </c>
      <c r="H10" s="287" t="e">
        <f>#REF!</f>
        <v>#REF!</v>
      </c>
      <c r="I10" s="288" t="e">
        <f>#REF!</f>
        <v>#REF!</v>
      </c>
    </row>
    <row r="11" spans="1:9" s="123" customFormat="1" ht="12.75">
      <c r="A11" s="285" t="e">
        <f>#REF!</f>
        <v>#REF!</v>
      </c>
      <c r="B11" s="61" t="e">
        <f>#REF!</f>
        <v>#REF!</v>
      </c>
      <c r="D11" s="200"/>
      <c r="E11" s="286" t="e">
        <f>#REF!</f>
        <v>#REF!</v>
      </c>
      <c r="F11" s="287" t="e">
        <f>#REF!</f>
        <v>#REF!</v>
      </c>
      <c r="G11" s="287" t="e">
        <f>#REF!</f>
        <v>#REF!</v>
      </c>
      <c r="H11" s="287" t="e">
        <f>#REF!</f>
        <v>#REF!</v>
      </c>
      <c r="I11" s="288" t="e">
        <f>#REF!</f>
        <v>#REF!</v>
      </c>
    </row>
    <row r="12" spans="1:9" s="123" customFormat="1" ht="12.75">
      <c r="A12" s="285" t="e">
        <f>#REF!</f>
        <v>#REF!</v>
      </c>
      <c r="B12" s="61" t="e">
        <f>#REF!</f>
        <v>#REF!</v>
      </c>
      <c r="D12" s="200"/>
      <c r="E12" s="286" t="e">
        <f>#REF!</f>
        <v>#REF!</v>
      </c>
      <c r="F12" s="287" t="e">
        <f>#REF!</f>
        <v>#REF!</v>
      </c>
      <c r="G12" s="287" t="e">
        <f>#REF!</f>
        <v>#REF!</v>
      </c>
      <c r="H12" s="287" t="e">
        <f>#REF!</f>
        <v>#REF!</v>
      </c>
      <c r="I12" s="288" t="e">
        <f>#REF!</f>
        <v>#REF!</v>
      </c>
    </row>
    <row r="13" spans="1:9" s="123" customFormat="1" ht="12.75">
      <c r="A13" s="285" t="e">
        <f>#REF!</f>
        <v>#REF!</v>
      </c>
      <c r="B13" s="61" t="e">
        <f>#REF!</f>
        <v>#REF!</v>
      </c>
      <c r="D13" s="200"/>
      <c r="E13" s="286" t="e">
        <f>#REF!</f>
        <v>#REF!</v>
      </c>
      <c r="F13" s="287" t="e">
        <f>#REF!</f>
        <v>#REF!</v>
      </c>
      <c r="G13" s="287" t="e">
        <f>#REF!</f>
        <v>#REF!</v>
      </c>
      <c r="H13" s="287" t="e">
        <f>#REF!</f>
        <v>#REF!</v>
      </c>
      <c r="I13" s="288" t="e">
        <f>#REF!</f>
        <v>#REF!</v>
      </c>
    </row>
    <row r="14" spans="1:9" s="123" customFormat="1" ht="12.75">
      <c r="A14" s="285" t="e">
        <f>#REF!</f>
        <v>#REF!</v>
      </c>
      <c r="B14" s="61" t="e">
        <f>#REF!</f>
        <v>#REF!</v>
      </c>
      <c r="D14" s="200"/>
      <c r="E14" s="286" t="e">
        <f>#REF!</f>
        <v>#REF!</v>
      </c>
      <c r="F14" s="287" t="e">
        <f>#REF!</f>
        <v>#REF!</v>
      </c>
      <c r="G14" s="287" t="e">
        <f>#REF!</f>
        <v>#REF!</v>
      </c>
      <c r="H14" s="287" t="e">
        <f>#REF!</f>
        <v>#REF!</v>
      </c>
      <c r="I14" s="288" t="e">
        <f>#REF!</f>
        <v>#REF!</v>
      </c>
    </row>
    <row r="15" spans="1:9" s="123" customFormat="1" ht="12.75">
      <c r="A15" s="285" t="e">
        <f>#REF!</f>
        <v>#REF!</v>
      </c>
      <c r="B15" s="61" t="e">
        <f>#REF!</f>
        <v>#REF!</v>
      </c>
      <c r="D15" s="200"/>
      <c r="E15" s="286" t="e">
        <f>#REF!</f>
        <v>#REF!</v>
      </c>
      <c r="F15" s="287" t="e">
        <f>#REF!</f>
        <v>#REF!</v>
      </c>
      <c r="G15" s="287" t="e">
        <f>#REF!</f>
        <v>#REF!</v>
      </c>
      <c r="H15" s="287" t="e">
        <f>#REF!</f>
        <v>#REF!</v>
      </c>
      <c r="I15" s="288" t="e">
        <f>#REF!</f>
        <v>#REF!</v>
      </c>
    </row>
    <row r="16" spans="1:9" s="123" customFormat="1" ht="12.75">
      <c r="A16" s="285" t="e">
        <f>#REF!</f>
        <v>#REF!</v>
      </c>
      <c r="B16" s="61" t="e">
        <f>#REF!</f>
        <v>#REF!</v>
      </c>
      <c r="D16" s="200"/>
      <c r="E16" s="286" t="e">
        <f>#REF!</f>
        <v>#REF!</v>
      </c>
      <c r="F16" s="287" t="e">
        <f>#REF!</f>
        <v>#REF!</v>
      </c>
      <c r="G16" s="287" t="e">
        <f>#REF!</f>
        <v>#REF!</v>
      </c>
      <c r="H16" s="287" t="e">
        <f>#REF!</f>
        <v>#REF!</v>
      </c>
      <c r="I16" s="288" t="e">
        <f>#REF!</f>
        <v>#REF!</v>
      </c>
    </row>
    <row r="17" spans="1:9" s="123" customFormat="1" ht="12.75">
      <c r="A17" s="285" t="e">
        <f>#REF!</f>
        <v>#REF!</v>
      </c>
      <c r="B17" s="61" t="e">
        <f>#REF!</f>
        <v>#REF!</v>
      </c>
      <c r="D17" s="200"/>
      <c r="E17" s="286" t="e">
        <f>#REF!</f>
        <v>#REF!</v>
      </c>
      <c r="F17" s="287" t="e">
        <f>#REF!</f>
        <v>#REF!</v>
      </c>
      <c r="G17" s="287" t="e">
        <f>#REF!</f>
        <v>#REF!</v>
      </c>
      <c r="H17" s="287" t="e">
        <f>#REF!</f>
        <v>#REF!</v>
      </c>
      <c r="I17" s="288" t="e">
        <f>#REF!</f>
        <v>#REF!</v>
      </c>
    </row>
    <row r="18" spans="1:9" s="123" customFormat="1" ht="12.75">
      <c r="A18" s="285" t="e">
        <f>#REF!</f>
        <v>#REF!</v>
      </c>
      <c r="B18" s="61" t="e">
        <f>#REF!</f>
        <v>#REF!</v>
      </c>
      <c r="D18" s="200"/>
      <c r="E18" s="286" t="e">
        <f>#REF!</f>
        <v>#REF!</v>
      </c>
      <c r="F18" s="287" t="e">
        <f>#REF!</f>
        <v>#REF!</v>
      </c>
      <c r="G18" s="287" t="e">
        <f>#REF!</f>
        <v>#REF!</v>
      </c>
      <c r="H18" s="287" t="e">
        <f>#REF!</f>
        <v>#REF!</v>
      </c>
      <c r="I18" s="288" t="e">
        <f>#REF!</f>
        <v>#REF!</v>
      </c>
    </row>
    <row r="19" spans="1:9" s="123" customFormat="1" ht="12.75">
      <c r="A19" s="285" t="e">
        <f>#REF!</f>
        <v>#REF!</v>
      </c>
      <c r="B19" s="61" t="e">
        <f>#REF!</f>
        <v>#REF!</v>
      </c>
      <c r="D19" s="200"/>
      <c r="E19" s="286" t="e">
        <f>#REF!</f>
        <v>#REF!</v>
      </c>
      <c r="F19" s="287" t="e">
        <f>#REF!</f>
        <v>#REF!</v>
      </c>
      <c r="G19" s="287" t="e">
        <f>#REF!</f>
        <v>#REF!</v>
      </c>
      <c r="H19" s="287" t="e">
        <f>#REF!</f>
        <v>#REF!</v>
      </c>
      <c r="I19" s="288" t="e">
        <f>#REF!</f>
        <v>#REF!</v>
      </c>
    </row>
    <row r="20" spans="1:9" s="123" customFormat="1" ht="12.75">
      <c r="A20" s="285" t="e">
        <f>#REF!</f>
        <v>#REF!</v>
      </c>
      <c r="B20" s="61" t="e">
        <f>#REF!</f>
        <v>#REF!</v>
      </c>
      <c r="D20" s="200"/>
      <c r="E20" s="286" t="e">
        <f>#REF!</f>
        <v>#REF!</v>
      </c>
      <c r="F20" s="287" t="e">
        <f>#REF!</f>
        <v>#REF!</v>
      </c>
      <c r="G20" s="287" t="e">
        <f>#REF!</f>
        <v>#REF!</v>
      </c>
      <c r="H20" s="287" t="e">
        <f>#REF!</f>
        <v>#REF!</v>
      </c>
      <c r="I20" s="288" t="e">
        <f>#REF!</f>
        <v>#REF!</v>
      </c>
    </row>
    <row r="21" spans="1:9" s="123" customFormat="1" ht="12.75">
      <c r="A21" s="285" t="e">
        <f>#REF!</f>
        <v>#REF!</v>
      </c>
      <c r="B21" s="61" t="e">
        <f>#REF!</f>
        <v>#REF!</v>
      </c>
      <c r="D21" s="200"/>
      <c r="E21" s="286" t="e">
        <f>#REF!</f>
        <v>#REF!</v>
      </c>
      <c r="F21" s="287" t="e">
        <f>#REF!</f>
        <v>#REF!</v>
      </c>
      <c r="G21" s="287" t="e">
        <f>#REF!</f>
        <v>#REF!</v>
      </c>
      <c r="H21" s="287" t="e">
        <f>#REF!</f>
        <v>#REF!</v>
      </c>
      <c r="I21" s="288" t="e">
        <f>#REF!</f>
        <v>#REF!</v>
      </c>
    </row>
    <row r="22" spans="1:9" s="123" customFormat="1" ht="12.75">
      <c r="A22" s="285" t="e">
        <f>#REF!</f>
        <v>#REF!</v>
      </c>
      <c r="B22" s="61" t="e">
        <f>#REF!</f>
        <v>#REF!</v>
      </c>
      <c r="D22" s="200"/>
      <c r="E22" s="286" t="e">
        <f>#REF!</f>
        <v>#REF!</v>
      </c>
      <c r="F22" s="287" t="e">
        <f>#REF!</f>
        <v>#REF!</v>
      </c>
      <c r="G22" s="287" t="e">
        <f>#REF!</f>
        <v>#REF!</v>
      </c>
      <c r="H22" s="287" t="e">
        <f>#REF!</f>
        <v>#REF!</v>
      </c>
      <c r="I22" s="288" t="e">
        <f>#REF!</f>
        <v>#REF!</v>
      </c>
    </row>
    <row r="23" spans="1:9" s="123" customFormat="1" ht="12.75">
      <c r="A23" s="285" t="e">
        <f>#REF!</f>
        <v>#REF!</v>
      </c>
      <c r="B23" s="61" t="e">
        <f>#REF!</f>
        <v>#REF!</v>
      </c>
      <c r="D23" s="200"/>
      <c r="E23" s="286" t="e">
        <f>#REF!</f>
        <v>#REF!</v>
      </c>
      <c r="F23" s="287" t="e">
        <f>#REF!</f>
        <v>#REF!</v>
      </c>
      <c r="G23" s="287" t="e">
        <f>#REF!</f>
        <v>#REF!</v>
      </c>
      <c r="H23" s="287" t="e">
        <f>#REF!</f>
        <v>#REF!</v>
      </c>
      <c r="I23" s="288" t="e">
        <f>#REF!</f>
        <v>#REF!</v>
      </c>
    </row>
    <row r="24" spans="1:9" s="123" customFormat="1" ht="12.75">
      <c r="A24" s="285" t="e">
        <f>#REF!</f>
        <v>#REF!</v>
      </c>
      <c r="B24" s="61" t="e">
        <f>#REF!</f>
        <v>#REF!</v>
      </c>
      <c r="D24" s="200"/>
      <c r="E24" s="286" t="e">
        <f>#REF!</f>
        <v>#REF!</v>
      </c>
      <c r="F24" s="287" t="e">
        <f>#REF!</f>
        <v>#REF!</v>
      </c>
      <c r="G24" s="287" t="e">
        <f>#REF!</f>
        <v>#REF!</v>
      </c>
      <c r="H24" s="287" t="e">
        <f>#REF!</f>
        <v>#REF!</v>
      </c>
      <c r="I24" s="288" t="e">
        <f>#REF!</f>
        <v>#REF!</v>
      </c>
    </row>
    <row r="25" spans="1:9" s="123" customFormat="1" ht="12.75">
      <c r="A25" s="285" t="e">
        <f>#REF!</f>
        <v>#REF!</v>
      </c>
      <c r="B25" s="61" t="e">
        <f>#REF!</f>
        <v>#REF!</v>
      </c>
      <c r="D25" s="200"/>
      <c r="E25" s="286" t="e">
        <f>#REF!</f>
        <v>#REF!</v>
      </c>
      <c r="F25" s="287" t="e">
        <f>#REF!</f>
        <v>#REF!</v>
      </c>
      <c r="G25" s="287" t="e">
        <f>#REF!</f>
        <v>#REF!</v>
      </c>
      <c r="H25" s="287" t="e">
        <f>#REF!</f>
        <v>#REF!</v>
      </c>
      <c r="I25" s="288" t="e">
        <f>#REF!</f>
        <v>#REF!</v>
      </c>
    </row>
    <row r="26" spans="1:9" s="123" customFormat="1" ht="12.75">
      <c r="A26" s="285" t="e">
        <f>#REF!</f>
        <v>#REF!</v>
      </c>
      <c r="B26" s="61" t="e">
        <f>#REF!</f>
        <v>#REF!</v>
      </c>
      <c r="D26" s="200"/>
      <c r="E26" s="286" t="e">
        <f>#REF!</f>
        <v>#REF!</v>
      </c>
      <c r="F26" s="287" t="e">
        <f>#REF!</f>
        <v>#REF!</v>
      </c>
      <c r="G26" s="287" t="e">
        <f>#REF!</f>
        <v>#REF!</v>
      </c>
      <c r="H26" s="287" t="e">
        <f>#REF!</f>
        <v>#REF!</v>
      </c>
      <c r="I26" s="288" t="e">
        <f>#REF!</f>
        <v>#REF!</v>
      </c>
    </row>
    <row r="27" spans="1:9" s="123" customFormat="1" ht="12.75">
      <c r="A27" s="285" t="e">
        <f>#REF!</f>
        <v>#REF!</v>
      </c>
      <c r="B27" s="61" t="e">
        <f>#REF!</f>
        <v>#REF!</v>
      </c>
      <c r="D27" s="200"/>
      <c r="E27" s="286" t="e">
        <f>#REF!</f>
        <v>#REF!</v>
      </c>
      <c r="F27" s="287" t="e">
        <f>#REF!</f>
        <v>#REF!</v>
      </c>
      <c r="G27" s="287" t="e">
        <f>#REF!</f>
        <v>#REF!</v>
      </c>
      <c r="H27" s="287" t="e">
        <f>#REF!</f>
        <v>#REF!</v>
      </c>
      <c r="I27" s="288" t="e">
        <f>#REF!</f>
        <v>#REF!</v>
      </c>
    </row>
    <row r="28" spans="1:9" s="123" customFormat="1" ht="12.75">
      <c r="A28" s="285" t="e">
        <f>#REF!</f>
        <v>#REF!</v>
      </c>
      <c r="B28" s="61" t="e">
        <f>#REF!</f>
        <v>#REF!</v>
      </c>
      <c r="D28" s="200"/>
      <c r="E28" s="286" t="e">
        <f>#REF!</f>
        <v>#REF!</v>
      </c>
      <c r="F28" s="287" t="e">
        <f>#REF!</f>
        <v>#REF!</v>
      </c>
      <c r="G28" s="287" t="e">
        <f>#REF!</f>
        <v>#REF!</v>
      </c>
      <c r="H28" s="287" t="e">
        <f>#REF!</f>
        <v>#REF!</v>
      </c>
      <c r="I28" s="288" t="e">
        <f>#REF!</f>
        <v>#REF!</v>
      </c>
    </row>
    <row r="29" spans="1:9" s="123" customFormat="1" ht="12.75">
      <c r="A29" s="285" t="e">
        <f>#REF!</f>
        <v>#REF!</v>
      </c>
      <c r="B29" s="61" t="e">
        <f>#REF!</f>
        <v>#REF!</v>
      </c>
      <c r="D29" s="200"/>
      <c r="E29" s="286" t="e">
        <f>#REF!</f>
        <v>#REF!</v>
      </c>
      <c r="F29" s="287" t="e">
        <f>#REF!</f>
        <v>#REF!</v>
      </c>
      <c r="G29" s="287" t="e">
        <f>#REF!</f>
        <v>#REF!</v>
      </c>
      <c r="H29" s="287" t="e">
        <f>#REF!</f>
        <v>#REF!</v>
      </c>
      <c r="I29" s="288" t="e">
        <f>#REF!</f>
        <v>#REF!</v>
      </c>
    </row>
    <row r="30" spans="1:9" s="123" customFormat="1" ht="12.75">
      <c r="A30" s="285" t="e">
        <f>#REF!</f>
        <v>#REF!</v>
      </c>
      <c r="B30" s="61" t="e">
        <f>#REF!</f>
        <v>#REF!</v>
      </c>
      <c r="D30" s="200"/>
      <c r="E30" s="286" t="e">
        <f>#REF!</f>
        <v>#REF!</v>
      </c>
      <c r="F30" s="287" t="e">
        <f>#REF!</f>
        <v>#REF!</v>
      </c>
      <c r="G30" s="287" t="e">
        <f>#REF!</f>
        <v>#REF!</v>
      </c>
      <c r="H30" s="287" t="e">
        <f>#REF!</f>
        <v>#REF!</v>
      </c>
      <c r="I30" s="288" t="e">
        <f>#REF!</f>
        <v>#REF!</v>
      </c>
    </row>
    <row r="31" spans="1:9" s="123" customFormat="1" ht="12.75">
      <c r="A31" s="285" t="e">
        <f>#REF!</f>
        <v>#REF!</v>
      </c>
      <c r="B31" s="61" t="e">
        <f>#REF!</f>
        <v>#REF!</v>
      </c>
      <c r="D31" s="200"/>
      <c r="E31" s="286" t="e">
        <f>#REF!</f>
        <v>#REF!</v>
      </c>
      <c r="F31" s="287" t="e">
        <f>#REF!</f>
        <v>#REF!</v>
      </c>
      <c r="G31" s="287" t="e">
        <f>#REF!</f>
        <v>#REF!</v>
      </c>
      <c r="H31" s="287" t="e">
        <f>#REF!</f>
        <v>#REF!</v>
      </c>
      <c r="I31" s="288" t="e">
        <f>#REF!</f>
        <v>#REF!</v>
      </c>
    </row>
    <row r="32" spans="1:9" s="123" customFormat="1" ht="12.75">
      <c r="A32" s="285" t="e">
        <f>#REF!</f>
        <v>#REF!</v>
      </c>
      <c r="B32" s="61" t="e">
        <f>#REF!</f>
        <v>#REF!</v>
      </c>
      <c r="D32" s="200"/>
      <c r="E32" s="286" t="e">
        <f>#REF!</f>
        <v>#REF!</v>
      </c>
      <c r="F32" s="287" t="e">
        <f>#REF!</f>
        <v>#REF!</v>
      </c>
      <c r="G32" s="287" t="e">
        <f>#REF!</f>
        <v>#REF!</v>
      </c>
      <c r="H32" s="287" t="e">
        <f>#REF!</f>
        <v>#REF!</v>
      </c>
      <c r="I32" s="288" t="e">
        <f>#REF!</f>
        <v>#REF!</v>
      </c>
    </row>
    <row r="33" spans="1:9" s="123" customFormat="1" ht="12.75">
      <c r="A33" s="285" t="e">
        <f>#REF!</f>
        <v>#REF!</v>
      </c>
      <c r="B33" s="61" t="e">
        <f>#REF!</f>
        <v>#REF!</v>
      </c>
      <c r="D33" s="200"/>
      <c r="E33" s="286" t="e">
        <f>#REF!</f>
        <v>#REF!</v>
      </c>
      <c r="F33" s="287" t="e">
        <f>#REF!</f>
        <v>#REF!</v>
      </c>
      <c r="G33" s="287" t="e">
        <f>#REF!</f>
        <v>#REF!</v>
      </c>
      <c r="H33" s="287" t="e">
        <f>#REF!</f>
        <v>#REF!</v>
      </c>
      <c r="I33" s="288" t="e">
        <f>#REF!</f>
        <v>#REF!</v>
      </c>
    </row>
    <row r="34" spans="1:9" s="123" customFormat="1" ht="12.75">
      <c r="A34" s="285" t="e">
        <f>#REF!</f>
        <v>#REF!</v>
      </c>
      <c r="B34" s="61" t="e">
        <f>#REF!</f>
        <v>#REF!</v>
      </c>
      <c r="D34" s="200"/>
      <c r="E34" s="286" t="e">
        <f>#REF!</f>
        <v>#REF!</v>
      </c>
      <c r="F34" s="287" t="e">
        <f>#REF!</f>
        <v>#REF!</v>
      </c>
      <c r="G34" s="287" t="e">
        <f>#REF!</f>
        <v>#REF!</v>
      </c>
      <c r="H34" s="287" t="e">
        <f>#REF!</f>
        <v>#REF!</v>
      </c>
      <c r="I34" s="288" t="e">
        <f>#REF!</f>
        <v>#REF!</v>
      </c>
    </row>
    <row r="35" spans="1:9" s="123" customFormat="1" ht="12.75">
      <c r="A35" s="285" t="e">
        <f>#REF!</f>
        <v>#REF!</v>
      </c>
      <c r="B35" s="61" t="e">
        <f>#REF!</f>
        <v>#REF!</v>
      </c>
      <c r="D35" s="200"/>
      <c r="E35" s="286" t="e">
        <f>#REF!</f>
        <v>#REF!</v>
      </c>
      <c r="F35" s="287" t="e">
        <f>#REF!</f>
        <v>#REF!</v>
      </c>
      <c r="G35" s="287" t="e">
        <f>#REF!</f>
        <v>#REF!</v>
      </c>
      <c r="H35" s="287" t="e">
        <f>#REF!</f>
        <v>#REF!</v>
      </c>
      <c r="I35" s="288" t="e">
        <f>#REF!</f>
        <v>#REF!</v>
      </c>
    </row>
    <row r="36" spans="1:9" s="123" customFormat="1" ht="12.75">
      <c r="A36" s="285" t="e">
        <f>#REF!</f>
        <v>#REF!</v>
      </c>
      <c r="B36" s="61" t="e">
        <f>#REF!</f>
        <v>#REF!</v>
      </c>
      <c r="D36" s="200"/>
      <c r="E36" s="286" t="e">
        <f>#REF!</f>
        <v>#REF!</v>
      </c>
      <c r="F36" s="287" t="e">
        <f>#REF!</f>
        <v>#REF!</v>
      </c>
      <c r="G36" s="287" t="e">
        <f>#REF!</f>
        <v>#REF!</v>
      </c>
      <c r="H36" s="287" t="e">
        <f>#REF!</f>
        <v>#REF!</v>
      </c>
      <c r="I36" s="288" t="e">
        <f>#REF!</f>
        <v>#REF!</v>
      </c>
    </row>
    <row r="37" spans="1:9" s="123" customFormat="1" ht="12.75">
      <c r="A37" s="285" t="e">
        <f>#REF!</f>
        <v>#REF!</v>
      </c>
      <c r="B37" s="61" t="e">
        <f>#REF!</f>
        <v>#REF!</v>
      </c>
      <c r="D37" s="200"/>
      <c r="E37" s="286" t="e">
        <f>#REF!</f>
        <v>#REF!</v>
      </c>
      <c r="F37" s="287" t="e">
        <f>#REF!</f>
        <v>#REF!</v>
      </c>
      <c r="G37" s="287" t="e">
        <f>#REF!</f>
        <v>#REF!</v>
      </c>
      <c r="H37" s="287" t="e">
        <f>#REF!</f>
        <v>#REF!</v>
      </c>
      <c r="I37" s="288" t="e">
        <f>#REF!</f>
        <v>#REF!</v>
      </c>
    </row>
    <row r="38" spans="1:9" s="123" customFormat="1" ht="12.75">
      <c r="A38" s="285" t="e">
        <f>#REF!</f>
        <v>#REF!</v>
      </c>
      <c r="B38" s="61" t="e">
        <f>#REF!</f>
        <v>#REF!</v>
      </c>
      <c r="D38" s="200"/>
      <c r="E38" s="286" t="e">
        <f>#REF!</f>
        <v>#REF!</v>
      </c>
      <c r="F38" s="287" t="e">
        <f>#REF!</f>
        <v>#REF!</v>
      </c>
      <c r="G38" s="287" t="e">
        <f>#REF!</f>
        <v>#REF!</v>
      </c>
      <c r="H38" s="287" t="e">
        <f>#REF!</f>
        <v>#REF!</v>
      </c>
      <c r="I38" s="288" t="e">
        <f>#REF!</f>
        <v>#REF!</v>
      </c>
    </row>
    <row r="39" spans="1:9" s="123" customFormat="1" ht="12.75">
      <c r="A39" s="285" t="e">
        <f>#REF!</f>
        <v>#REF!</v>
      </c>
      <c r="B39" s="61" t="e">
        <f>#REF!</f>
        <v>#REF!</v>
      </c>
      <c r="D39" s="200"/>
      <c r="E39" s="286" t="e">
        <f>#REF!</f>
        <v>#REF!</v>
      </c>
      <c r="F39" s="287" t="e">
        <f>#REF!</f>
        <v>#REF!</v>
      </c>
      <c r="G39" s="287" t="e">
        <f>#REF!</f>
        <v>#REF!</v>
      </c>
      <c r="H39" s="287" t="e">
        <f>#REF!</f>
        <v>#REF!</v>
      </c>
      <c r="I39" s="288" t="e">
        <f>#REF!</f>
        <v>#REF!</v>
      </c>
    </row>
    <row r="40" spans="1:9" s="123" customFormat="1" ht="12.75">
      <c r="A40" s="285" t="e">
        <f>#REF!</f>
        <v>#REF!</v>
      </c>
      <c r="B40" s="61" t="e">
        <f>#REF!</f>
        <v>#REF!</v>
      </c>
      <c r="D40" s="200"/>
      <c r="E40" s="286" t="e">
        <f>#REF!</f>
        <v>#REF!</v>
      </c>
      <c r="F40" s="287" t="e">
        <f>#REF!</f>
        <v>#REF!</v>
      </c>
      <c r="G40" s="287" t="e">
        <f>#REF!</f>
        <v>#REF!</v>
      </c>
      <c r="H40" s="287" t="e">
        <f>#REF!</f>
        <v>#REF!</v>
      </c>
      <c r="I40" s="288" t="e">
        <f>#REF!</f>
        <v>#REF!</v>
      </c>
    </row>
    <row r="41" spans="1:9" s="123" customFormat="1" ht="12.75">
      <c r="A41" s="285" t="e">
        <f>#REF!</f>
        <v>#REF!</v>
      </c>
      <c r="B41" s="61" t="e">
        <f>#REF!</f>
        <v>#REF!</v>
      </c>
      <c r="D41" s="200"/>
      <c r="E41" s="286" t="e">
        <f>#REF!</f>
        <v>#REF!</v>
      </c>
      <c r="F41" s="287" t="e">
        <f>#REF!</f>
        <v>#REF!</v>
      </c>
      <c r="G41" s="287" t="e">
        <f>#REF!</f>
        <v>#REF!</v>
      </c>
      <c r="H41" s="287" t="e">
        <f>#REF!</f>
        <v>#REF!</v>
      </c>
      <c r="I41" s="288" t="e">
        <f>#REF!</f>
        <v>#REF!</v>
      </c>
    </row>
    <row r="42" spans="1:9" s="123" customFormat="1" ht="12.75">
      <c r="A42" s="285" t="e">
        <f>#REF!</f>
        <v>#REF!</v>
      </c>
      <c r="B42" s="61" t="e">
        <f>#REF!</f>
        <v>#REF!</v>
      </c>
      <c r="D42" s="200"/>
      <c r="E42" s="286" t="e">
        <f>#REF!</f>
        <v>#REF!</v>
      </c>
      <c r="F42" s="287" t="e">
        <f>#REF!</f>
        <v>#REF!</v>
      </c>
      <c r="G42" s="287" t="e">
        <f>#REF!</f>
        <v>#REF!</v>
      </c>
      <c r="H42" s="287" t="e">
        <f>#REF!</f>
        <v>#REF!</v>
      </c>
      <c r="I42" s="288" t="e">
        <f>#REF!</f>
        <v>#REF!</v>
      </c>
    </row>
    <row r="43" spans="1:9" s="123" customFormat="1" ht="13.5" thickBot="1">
      <c r="A43" s="285" t="e">
        <f>#REF!</f>
        <v>#REF!</v>
      </c>
      <c r="B43" s="61" t="e">
        <f>#REF!</f>
        <v>#REF!</v>
      </c>
      <c r="D43" s="200"/>
      <c r="E43" s="286" t="e">
        <f>#REF!</f>
        <v>#REF!</v>
      </c>
      <c r="F43" s="287" t="e">
        <f>#REF!</f>
        <v>#REF!</v>
      </c>
      <c r="G43" s="287" t="e">
        <f>#REF!</f>
        <v>#REF!</v>
      </c>
      <c r="H43" s="287" t="e">
        <f>#REF!</f>
        <v>#REF!</v>
      </c>
      <c r="I43" s="288" t="e">
        <f>#REF!</f>
        <v>#REF!</v>
      </c>
    </row>
    <row r="44" spans="1:9" s="14" customFormat="1" ht="13.5" thickBot="1">
      <c r="A44" s="201"/>
      <c r="B44" s="202" t="s">
        <v>80</v>
      </c>
      <c r="C44" s="202"/>
      <c r="D44" s="203"/>
      <c r="E44" s="204" t="e">
        <f>SUM(E7:E43)</f>
        <v>#REF!</v>
      </c>
      <c r="F44" s="205" t="e">
        <f>SUM(F7:F43)</f>
        <v>#REF!</v>
      </c>
      <c r="G44" s="205" t="e">
        <f>SUM(G7:G43)</f>
        <v>#REF!</v>
      </c>
      <c r="H44" s="205" t="e">
        <f>SUM(H7:H43)</f>
        <v>#REF!</v>
      </c>
      <c r="I44" s="206" t="e">
        <f>SUM(I7:I43)</f>
        <v>#REF!</v>
      </c>
    </row>
    <row r="45" spans="1:9" ht="12.75">
      <c r="A45" s="123"/>
      <c r="B45" s="123"/>
      <c r="C45" s="123"/>
      <c r="D45" s="123"/>
      <c r="E45" s="123"/>
      <c r="F45" s="123"/>
      <c r="G45" s="123"/>
      <c r="H45" s="123"/>
      <c r="I45" s="123"/>
    </row>
    <row r="46" spans="1:57" ht="19.5" customHeight="1">
      <c r="A46" s="192" t="s">
        <v>81</v>
      </c>
      <c r="B46" s="192"/>
      <c r="C46" s="192"/>
      <c r="D46" s="192"/>
      <c r="E46" s="192"/>
      <c r="F46" s="192"/>
      <c r="G46" s="207"/>
      <c r="H46" s="192"/>
      <c r="I46" s="192"/>
      <c r="BA46" s="129"/>
      <c r="BB46" s="129"/>
      <c r="BC46" s="129"/>
      <c r="BD46" s="129"/>
      <c r="BE46" s="129"/>
    </row>
    <row r="47" ht="13.5" thickBot="1"/>
    <row r="48" spans="1:9" ht="12.75">
      <c r="A48" s="158" t="s">
        <v>82</v>
      </c>
      <c r="B48" s="159"/>
      <c r="C48" s="159"/>
      <c r="D48" s="208"/>
      <c r="E48" s="209" t="s">
        <v>83</v>
      </c>
      <c r="F48" s="210" t="s">
        <v>12</v>
      </c>
      <c r="G48" s="211" t="s">
        <v>84</v>
      </c>
      <c r="H48" s="212"/>
      <c r="I48" s="213" t="s">
        <v>83</v>
      </c>
    </row>
    <row r="49" spans="1:53" ht="12.75">
      <c r="A49" s="152"/>
      <c r="B49" s="143"/>
      <c r="C49" s="143"/>
      <c r="D49" s="214"/>
      <c r="E49" s="215"/>
      <c r="F49" s="216"/>
      <c r="G49" s="217">
        <f>CHOOSE(BA49+1,E44+F44,E44+F44+H44,E44+F44+G44+H44,E44,F44,H44,G44,H44+G44,0)</f>
        <v>0</v>
      </c>
      <c r="H49" s="218"/>
      <c r="I49" s="219">
        <f>E49+F49*G49/100</f>
        <v>0</v>
      </c>
      <c r="BA49" s="1">
        <v>8</v>
      </c>
    </row>
    <row r="50" spans="1:9" ht="13.5" thickBot="1">
      <c r="A50" s="220"/>
      <c r="B50" s="221" t="s">
        <v>85</v>
      </c>
      <c r="C50" s="222"/>
      <c r="D50" s="223"/>
      <c r="E50" s="224"/>
      <c r="F50" s="225"/>
      <c r="G50" s="225"/>
      <c r="H50" s="339">
        <f>SUM(I49:I49)</f>
        <v>0</v>
      </c>
      <c r="I50" s="340"/>
    </row>
    <row r="52" spans="2:9" ht="12.75">
      <c r="B52" s="14"/>
      <c r="F52" s="226"/>
      <c r="G52" s="227"/>
      <c r="H52" s="227"/>
      <c r="I52" s="46"/>
    </row>
    <row r="53" spans="6:9" ht="12.75">
      <c r="F53" s="226"/>
      <c r="G53" s="227"/>
      <c r="H53" s="227"/>
      <c r="I53" s="46"/>
    </row>
    <row r="54" spans="6:9" ht="12.75">
      <c r="F54" s="226"/>
      <c r="G54" s="227"/>
      <c r="H54" s="227"/>
      <c r="I54" s="46"/>
    </row>
    <row r="55" spans="6:9" ht="12.75">
      <c r="F55" s="226"/>
      <c r="G55" s="227"/>
      <c r="H55" s="227"/>
      <c r="I55" s="46"/>
    </row>
    <row r="56" spans="6:9" ht="12.75">
      <c r="F56" s="226"/>
      <c r="G56" s="227"/>
      <c r="H56" s="227"/>
      <c r="I56" s="46"/>
    </row>
    <row r="57" spans="6:9" ht="12.75">
      <c r="F57" s="226"/>
      <c r="G57" s="227"/>
      <c r="H57" s="227"/>
      <c r="I57" s="46"/>
    </row>
    <row r="58" spans="6:9" ht="12.75">
      <c r="F58" s="226"/>
      <c r="G58" s="227"/>
      <c r="H58" s="227"/>
      <c r="I58" s="46"/>
    </row>
    <row r="59" spans="6:9" ht="12.75">
      <c r="F59" s="226"/>
      <c r="G59" s="227"/>
      <c r="H59" s="227"/>
      <c r="I59" s="46"/>
    </row>
    <row r="60" spans="6:9" ht="12.75">
      <c r="F60" s="226"/>
      <c r="G60" s="227"/>
      <c r="H60" s="227"/>
      <c r="I60" s="46"/>
    </row>
    <row r="61" spans="6:9" ht="12.75">
      <c r="F61" s="226"/>
      <c r="G61" s="227"/>
      <c r="H61" s="227"/>
      <c r="I61" s="46"/>
    </row>
    <row r="62" spans="6:9" ht="12.75">
      <c r="F62" s="226"/>
      <c r="G62" s="227"/>
      <c r="H62" s="227"/>
      <c r="I62" s="46"/>
    </row>
    <row r="63" spans="6:9" ht="12.75">
      <c r="F63" s="226"/>
      <c r="G63" s="227"/>
      <c r="H63" s="227"/>
      <c r="I63" s="46"/>
    </row>
    <row r="64" spans="6:9" ht="12.75">
      <c r="F64" s="226"/>
      <c r="G64" s="227"/>
      <c r="H64" s="227"/>
      <c r="I64" s="46"/>
    </row>
    <row r="65" spans="6:9" ht="12.75">
      <c r="F65" s="226"/>
      <c r="G65" s="227"/>
      <c r="H65" s="227"/>
      <c r="I65" s="46"/>
    </row>
    <row r="66" spans="6:9" ht="12.75">
      <c r="F66" s="226"/>
      <c r="G66" s="227"/>
      <c r="H66" s="227"/>
      <c r="I66" s="46"/>
    </row>
    <row r="67" spans="6:9" ht="12.75">
      <c r="F67" s="226"/>
      <c r="G67" s="227"/>
      <c r="H67" s="227"/>
      <c r="I67" s="46"/>
    </row>
    <row r="68" spans="6:9" ht="12.75">
      <c r="F68" s="226"/>
      <c r="G68" s="227"/>
      <c r="H68" s="227"/>
      <c r="I68" s="46"/>
    </row>
    <row r="69" spans="6:9" ht="12.75">
      <c r="F69" s="226"/>
      <c r="G69" s="227"/>
      <c r="H69" s="227"/>
      <c r="I69" s="46"/>
    </row>
    <row r="70" spans="6:9" ht="12.75">
      <c r="F70" s="226"/>
      <c r="G70" s="227"/>
      <c r="H70" s="227"/>
      <c r="I70" s="46"/>
    </row>
    <row r="71" spans="6:9" ht="12.75">
      <c r="F71" s="226"/>
      <c r="G71" s="227"/>
      <c r="H71" s="227"/>
      <c r="I71" s="46"/>
    </row>
    <row r="72" spans="6:9" ht="12.75">
      <c r="F72" s="226"/>
      <c r="G72" s="227"/>
      <c r="H72" s="227"/>
      <c r="I72" s="46"/>
    </row>
    <row r="73" spans="6:9" ht="12.75">
      <c r="F73" s="226"/>
      <c r="G73" s="227"/>
      <c r="H73" s="227"/>
      <c r="I73" s="46"/>
    </row>
    <row r="74" spans="6:9" ht="12.75">
      <c r="F74" s="226"/>
      <c r="G74" s="227"/>
      <c r="H74" s="227"/>
      <c r="I74" s="46"/>
    </row>
    <row r="75" spans="6:9" ht="12.75">
      <c r="F75" s="226"/>
      <c r="G75" s="227"/>
      <c r="H75" s="227"/>
      <c r="I75" s="46"/>
    </row>
    <row r="76" spans="6:9" ht="12.75">
      <c r="F76" s="226"/>
      <c r="G76" s="227"/>
      <c r="H76" s="227"/>
      <c r="I76" s="46"/>
    </row>
    <row r="77" spans="6:9" ht="12.75">
      <c r="F77" s="226"/>
      <c r="G77" s="227"/>
      <c r="H77" s="227"/>
      <c r="I77" s="46"/>
    </row>
    <row r="78" spans="6:9" ht="12.75">
      <c r="F78" s="226"/>
      <c r="G78" s="227"/>
      <c r="H78" s="227"/>
      <c r="I78" s="46"/>
    </row>
    <row r="79" spans="6:9" ht="12.75">
      <c r="F79" s="226"/>
      <c r="G79" s="227"/>
      <c r="H79" s="227"/>
      <c r="I79" s="46"/>
    </row>
    <row r="80" spans="6:9" ht="12.75">
      <c r="F80" s="226"/>
      <c r="G80" s="227"/>
      <c r="H80" s="227"/>
      <c r="I80" s="46"/>
    </row>
    <row r="81" spans="6:9" ht="12.75">
      <c r="F81" s="226"/>
      <c r="G81" s="227"/>
      <c r="H81" s="227"/>
      <c r="I81" s="46"/>
    </row>
    <row r="82" spans="6:9" ht="12.75">
      <c r="F82" s="226"/>
      <c r="G82" s="227"/>
      <c r="H82" s="227"/>
      <c r="I82" s="46"/>
    </row>
    <row r="83" spans="6:9" ht="12.75">
      <c r="F83" s="226"/>
      <c r="G83" s="227"/>
      <c r="H83" s="227"/>
      <c r="I83" s="46"/>
    </row>
    <row r="84" spans="6:9" ht="12.75">
      <c r="F84" s="226"/>
      <c r="G84" s="227"/>
      <c r="H84" s="227"/>
      <c r="I84" s="46"/>
    </row>
    <row r="85" spans="6:9" ht="12.75">
      <c r="F85" s="226"/>
      <c r="G85" s="227"/>
      <c r="H85" s="227"/>
      <c r="I85" s="46"/>
    </row>
    <row r="86" spans="6:9" ht="12.75">
      <c r="F86" s="226"/>
      <c r="G86" s="227"/>
      <c r="H86" s="227"/>
      <c r="I86" s="46"/>
    </row>
    <row r="87" spans="6:9" ht="12.75">
      <c r="F87" s="226"/>
      <c r="G87" s="227"/>
      <c r="H87" s="227"/>
      <c r="I87" s="46"/>
    </row>
    <row r="88" spans="6:9" ht="12.75">
      <c r="F88" s="226"/>
      <c r="G88" s="227"/>
      <c r="H88" s="227"/>
      <c r="I88" s="46"/>
    </row>
    <row r="89" spans="6:9" ht="12.75">
      <c r="F89" s="226"/>
      <c r="G89" s="227"/>
      <c r="H89" s="227"/>
      <c r="I89" s="46"/>
    </row>
    <row r="90" spans="6:9" ht="12.75">
      <c r="F90" s="226"/>
      <c r="G90" s="227"/>
      <c r="H90" s="227"/>
      <c r="I90" s="46"/>
    </row>
    <row r="91" spans="6:9" ht="12.75">
      <c r="F91" s="226"/>
      <c r="G91" s="227"/>
      <c r="H91" s="227"/>
      <c r="I91" s="46"/>
    </row>
    <row r="92" spans="6:9" ht="12.75">
      <c r="F92" s="226"/>
      <c r="G92" s="227"/>
      <c r="H92" s="227"/>
      <c r="I92" s="46"/>
    </row>
    <row r="93" spans="6:9" ht="12.75">
      <c r="F93" s="226"/>
      <c r="G93" s="227"/>
      <c r="H93" s="227"/>
      <c r="I93" s="46"/>
    </row>
    <row r="94" spans="6:9" ht="12.75">
      <c r="F94" s="226"/>
      <c r="G94" s="227"/>
      <c r="H94" s="227"/>
      <c r="I94" s="46"/>
    </row>
    <row r="95" spans="6:9" ht="12.75">
      <c r="F95" s="226"/>
      <c r="G95" s="227"/>
      <c r="H95" s="227"/>
      <c r="I95" s="46"/>
    </row>
    <row r="96" spans="6:9" ht="12.75">
      <c r="F96" s="226"/>
      <c r="G96" s="227"/>
      <c r="H96" s="227"/>
      <c r="I96" s="46"/>
    </row>
    <row r="97" spans="6:9" ht="12.75">
      <c r="F97" s="226"/>
      <c r="G97" s="227"/>
      <c r="H97" s="227"/>
      <c r="I97" s="46"/>
    </row>
    <row r="98" spans="6:9" ht="12.75">
      <c r="F98" s="226"/>
      <c r="G98" s="227"/>
      <c r="H98" s="227"/>
      <c r="I98" s="46"/>
    </row>
    <row r="99" spans="6:9" ht="12.75">
      <c r="F99" s="226"/>
      <c r="G99" s="227"/>
      <c r="H99" s="227"/>
      <c r="I99" s="46"/>
    </row>
    <row r="100" spans="6:9" ht="12.75">
      <c r="F100" s="226"/>
      <c r="G100" s="227"/>
      <c r="H100" s="227"/>
      <c r="I100" s="46"/>
    </row>
    <row r="101" spans="6:9" ht="12.75">
      <c r="F101" s="226"/>
      <c r="G101" s="227"/>
      <c r="H101" s="227"/>
      <c r="I101" s="46"/>
    </row>
  </sheetData>
  <mergeCells count="4">
    <mergeCell ref="A1:B1"/>
    <mergeCell ref="A2:B2"/>
    <mergeCell ref="G2:I2"/>
    <mergeCell ref="H50:I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9" t="s">
        <v>32</v>
      </c>
      <c r="B1" s="90"/>
      <c r="C1" s="90"/>
      <c r="D1" s="90"/>
      <c r="E1" s="90"/>
      <c r="F1" s="90"/>
      <c r="G1" s="90"/>
    </row>
    <row r="2" spans="1:7" ht="12.75" customHeight="1">
      <c r="A2" s="91" t="s">
        <v>33</v>
      </c>
      <c r="B2" s="92"/>
      <c r="C2" s="93" t="s">
        <v>99</v>
      </c>
      <c r="D2" s="93" t="s">
        <v>197</v>
      </c>
      <c r="E2" s="94"/>
      <c r="F2" s="95" t="s">
        <v>34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35</v>
      </c>
      <c r="B4" s="98"/>
      <c r="C4" s="99"/>
      <c r="D4" s="99"/>
      <c r="E4" s="100"/>
      <c r="F4" s="101" t="s">
        <v>36</v>
      </c>
      <c r="G4" s="104"/>
    </row>
    <row r="5" spans="1:7" ht="12.95" customHeight="1">
      <c r="A5" s="105" t="s">
        <v>196</v>
      </c>
      <c r="B5" s="106"/>
      <c r="C5" s="107" t="s">
        <v>197</v>
      </c>
      <c r="D5" s="108"/>
      <c r="E5" s="106"/>
      <c r="F5" s="101" t="s">
        <v>37</v>
      </c>
      <c r="G5" s="102"/>
    </row>
    <row r="6" spans="1:15" ht="12.95" customHeight="1">
      <c r="A6" s="103" t="s">
        <v>38</v>
      </c>
      <c r="B6" s="98"/>
      <c r="C6" s="99"/>
      <c r="D6" s="99"/>
      <c r="E6" s="100"/>
      <c r="F6" s="109" t="s">
        <v>39</v>
      </c>
      <c r="G6" s="110">
        <v>0</v>
      </c>
      <c r="O6" s="111"/>
    </row>
    <row r="7" spans="1:7" ht="12.95" customHeight="1">
      <c r="A7" s="112" t="s">
        <v>102</v>
      </c>
      <c r="B7" s="113"/>
      <c r="C7" s="114" t="s">
        <v>103</v>
      </c>
      <c r="D7" s="115"/>
      <c r="E7" s="115"/>
      <c r="F7" s="116" t="s">
        <v>40</v>
      </c>
      <c r="G7" s="110">
        <f>IF(G6=0,,ROUND((F30+F32)/G6,1))</f>
        <v>0</v>
      </c>
    </row>
    <row r="8" spans="1:9" ht="12.75">
      <c r="A8" s="117" t="s">
        <v>41</v>
      </c>
      <c r="B8" s="101"/>
      <c r="C8" s="329" t="s">
        <v>194</v>
      </c>
      <c r="D8" s="329"/>
      <c r="E8" s="330"/>
      <c r="F8" s="118" t="s">
        <v>42</v>
      </c>
      <c r="G8" s="119"/>
      <c r="H8" s="120"/>
      <c r="I8" s="121"/>
    </row>
    <row r="9" spans="1:8" ht="12.75">
      <c r="A9" s="117" t="s">
        <v>43</v>
      </c>
      <c r="B9" s="101"/>
      <c r="C9" s="329"/>
      <c r="D9" s="329"/>
      <c r="E9" s="330"/>
      <c r="F9" s="101"/>
      <c r="G9" s="122"/>
      <c r="H9" s="123"/>
    </row>
    <row r="10" spans="1:8" ht="12.75">
      <c r="A10" s="117" t="s">
        <v>44</v>
      </c>
      <c r="B10" s="101"/>
      <c r="C10" s="329" t="s">
        <v>193</v>
      </c>
      <c r="D10" s="329"/>
      <c r="E10" s="329"/>
      <c r="F10" s="124"/>
      <c r="G10" s="125"/>
      <c r="H10" s="126"/>
    </row>
    <row r="11" spans="1:57" ht="13.5" customHeight="1">
      <c r="A11" s="117" t="s">
        <v>45</v>
      </c>
      <c r="B11" s="101"/>
      <c r="C11" s="329"/>
      <c r="D11" s="329"/>
      <c r="E11" s="329"/>
      <c r="F11" s="127" t="s">
        <v>46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47</v>
      </c>
      <c r="B12" s="98"/>
      <c r="C12" s="331"/>
      <c r="D12" s="331"/>
      <c r="E12" s="331"/>
      <c r="F12" s="131" t="s">
        <v>48</v>
      </c>
      <c r="G12" s="132"/>
      <c r="H12" s="123"/>
    </row>
    <row r="13" spans="1:8" ht="28.5" customHeight="1" thickBot="1">
      <c r="A13" s="133" t="s">
        <v>49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50</v>
      </c>
      <c r="B14" s="138"/>
      <c r="C14" s="139"/>
      <c r="D14" s="140" t="s">
        <v>51</v>
      </c>
      <c r="E14" s="141"/>
      <c r="F14" s="141"/>
      <c r="G14" s="139"/>
    </row>
    <row r="15" spans="1:7" ht="15.95" customHeight="1">
      <c r="A15" s="142"/>
      <c r="B15" s="143" t="s">
        <v>52</v>
      </c>
      <c r="C15" s="144" t="e">
        <f>'SO 02 1 Rek'!E10</f>
        <v>#REF!</v>
      </c>
      <c r="D15" s="145">
        <f>'SO 02 1 Rek'!A18</f>
        <v>0</v>
      </c>
      <c r="E15" s="146"/>
      <c r="F15" s="147"/>
      <c r="G15" s="144">
        <f>'SO 02 1 Rek'!I18</f>
        <v>0</v>
      </c>
    </row>
    <row r="16" spans="1:7" ht="15.95" customHeight="1">
      <c r="A16" s="142" t="s">
        <v>53</v>
      </c>
      <c r="B16" s="143" t="s">
        <v>54</v>
      </c>
      <c r="C16" s="144" t="e">
        <f>'SO 02 1 Rek'!F10</f>
        <v>#REF!</v>
      </c>
      <c r="D16" s="97"/>
      <c r="E16" s="148"/>
      <c r="F16" s="149"/>
      <c r="G16" s="144"/>
    </row>
    <row r="17" spans="1:7" ht="15.95" customHeight="1">
      <c r="A17" s="142" t="s">
        <v>55</v>
      </c>
      <c r="B17" s="143" t="s">
        <v>56</v>
      </c>
      <c r="C17" s="144" t="e">
        <f>'SO 02 1 Rek'!H10</f>
        <v>#REF!</v>
      </c>
      <c r="D17" s="97"/>
      <c r="E17" s="148"/>
      <c r="F17" s="149"/>
      <c r="G17" s="144"/>
    </row>
    <row r="18" spans="1:7" ht="15.95" customHeight="1">
      <c r="A18" s="150" t="s">
        <v>57</v>
      </c>
      <c r="B18" s="151" t="s">
        <v>58</v>
      </c>
      <c r="C18" s="144" t="e">
        <f>'SO 02 1 Rek'!G10</f>
        <v>#REF!</v>
      </c>
      <c r="D18" s="97"/>
      <c r="E18" s="148"/>
      <c r="F18" s="149"/>
      <c r="G18" s="144"/>
    </row>
    <row r="19" spans="1:7" ht="15.95" customHeight="1">
      <c r="A19" s="152" t="s">
        <v>59</v>
      </c>
      <c r="B19" s="143"/>
      <c r="C19" s="144" t="e">
        <f>SUM(C15:C18)</f>
        <v>#REF!</v>
      </c>
      <c r="D19" s="97"/>
      <c r="E19" s="148"/>
      <c r="F19" s="149"/>
      <c r="G19" s="144"/>
    </row>
    <row r="20" spans="1:7" ht="15.95" customHeight="1">
      <c r="A20" s="152"/>
      <c r="B20" s="143"/>
      <c r="C20" s="144"/>
      <c r="D20" s="97"/>
      <c r="E20" s="148"/>
      <c r="F20" s="149"/>
      <c r="G20" s="144"/>
    </row>
    <row r="21" spans="1:7" ht="15.95" customHeight="1">
      <c r="A21" s="152" t="s">
        <v>29</v>
      </c>
      <c r="B21" s="143"/>
      <c r="C21" s="144" t="e">
        <f>'SO 02 1 Rek'!I10</f>
        <v>#REF!</v>
      </c>
      <c r="D21" s="97"/>
      <c r="E21" s="148"/>
      <c r="F21" s="149"/>
      <c r="G21" s="144"/>
    </row>
    <row r="22" spans="1:7" ht="15.95" customHeight="1">
      <c r="A22" s="153" t="s">
        <v>60</v>
      </c>
      <c r="B22" s="123"/>
      <c r="C22" s="144" t="e">
        <f>C19+C21</f>
        <v>#REF!</v>
      </c>
      <c r="D22" s="97" t="s">
        <v>61</v>
      </c>
      <c r="E22" s="148"/>
      <c r="F22" s="149"/>
      <c r="G22" s="144">
        <f>G23-SUM(G15:G21)</f>
        <v>0</v>
      </c>
    </row>
    <row r="23" spans="1:7" ht="15.95" customHeight="1" thickBot="1">
      <c r="A23" s="327" t="s">
        <v>62</v>
      </c>
      <c r="B23" s="328"/>
      <c r="C23" s="154" t="e">
        <f>C22+G23</f>
        <v>#REF!</v>
      </c>
      <c r="D23" s="155" t="s">
        <v>63</v>
      </c>
      <c r="E23" s="156"/>
      <c r="F23" s="157"/>
      <c r="G23" s="144">
        <f>'SO 02 1 Rek'!H16</f>
        <v>0</v>
      </c>
    </row>
    <row r="24" spans="1:7" ht="12.75">
      <c r="A24" s="158" t="s">
        <v>64</v>
      </c>
      <c r="B24" s="159"/>
      <c r="C24" s="160"/>
      <c r="D24" s="159" t="s">
        <v>65</v>
      </c>
      <c r="E24" s="159"/>
      <c r="F24" s="161" t="s">
        <v>66</v>
      </c>
      <c r="G24" s="162"/>
    </row>
    <row r="25" spans="1:7" ht="12.75">
      <c r="A25" s="153" t="s">
        <v>67</v>
      </c>
      <c r="B25" s="123"/>
      <c r="C25" s="163"/>
      <c r="D25" s="123" t="s">
        <v>67</v>
      </c>
      <c r="F25" s="164" t="s">
        <v>67</v>
      </c>
      <c r="G25" s="165"/>
    </row>
    <row r="26" spans="1:7" ht="37.5" customHeight="1">
      <c r="A26" s="153" t="s">
        <v>68</v>
      </c>
      <c r="B26" s="166"/>
      <c r="C26" s="163"/>
      <c r="D26" s="123" t="s">
        <v>68</v>
      </c>
      <c r="F26" s="164" t="s">
        <v>68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69</v>
      </c>
      <c r="B28" s="123"/>
      <c r="C28" s="163"/>
      <c r="D28" s="164" t="s">
        <v>70</v>
      </c>
      <c r="E28" s="163"/>
      <c r="F28" s="168" t="s">
        <v>70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11</v>
      </c>
      <c r="B30" s="172"/>
      <c r="C30" s="173">
        <v>21</v>
      </c>
      <c r="D30" s="172" t="s">
        <v>71</v>
      </c>
      <c r="E30" s="174"/>
      <c r="F30" s="322" t="e">
        <f>C23-F32</f>
        <v>#REF!</v>
      </c>
      <c r="G30" s="323"/>
    </row>
    <row r="31" spans="1:7" ht="12.75">
      <c r="A31" s="171" t="s">
        <v>72</v>
      </c>
      <c r="B31" s="172"/>
      <c r="C31" s="173">
        <f>C30</f>
        <v>21</v>
      </c>
      <c r="D31" s="172" t="s">
        <v>73</v>
      </c>
      <c r="E31" s="174"/>
      <c r="F31" s="322" t="e">
        <f>ROUND(PRODUCT(F30,C31/100),0)</f>
        <v>#REF!</v>
      </c>
      <c r="G31" s="323"/>
    </row>
    <row r="32" spans="1:7" ht="12.75">
      <c r="A32" s="171" t="s">
        <v>11</v>
      </c>
      <c r="B32" s="172"/>
      <c r="C32" s="173">
        <v>0</v>
      </c>
      <c r="D32" s="172" t="s">
        <v>73</v>
      </c>
      <c r="E32" s="174"/>
      <c r="F32" s="322">
        <v>0</v>
      </c>
      <c r="G32" s="323"/>
    </row>
    <row r="33" spans="1:7" ht="12.75">
      <c r="A33" s="171" t="s">
        <v>72</v>
      </c>
      <c r="B33" s="175"/>
      <c r="C33" s="176">
        <f>C32</f>
        <v>0</v>
      </c>
      <c r="D33" s="172" t="s">
        <v>73</v>
      </c>
      <c r="E33" s="149"/>
      <c r="F33" s="322">
        <f>ROUND(PRODUCT(F32,C33/100),0)</f>
        <v>0</v>
      </c>
      <c r="G33" s="323"/>
    </row>
    <row r="34" spans="1:7" s="180" customFormat="1" ht="19.5" customHeight="1" thickBot="1">
      <c r="A34" s="177" t="s">
        <v>74</v>
      </c>
      <c r="B34" s="178"/>
      <c r="C34" s="178"/>
      <c r="D34" s="178"/>
      <c r="E34" s="179"/>
      <c r="F34" s="324" t="e">
        <f>ROUND(SUM(F30:F33),0)</f>
        <v>#REF!</v>
      </c>
      <c r="G34" s="325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26"/>
      <c r="C37" s="326"/>
      <c r="D37" s="326"/>
      <c r="E37" s="326"/>
      <c r="F37" s="326"/>
      <c r="G37" s="326"/>
      <c r="H37" s="1" t="s">
        <v>1</v>
      </c>
    </row>
    <row r="38" spans="1:8" ht="12.75" customHeight="1">
      <c r="A38" s="181"/>
      <c r="B38" s="326"/>
      <c r="C38" s="326"/>
      <c r="D38" s="326"/>
      <c r="E38" s="326"/>
      <c r="F38" s="326"/>
      <c r="G38" s="326"/>
      <c r="H38" s="1" t="s">
        <v>1</v>
      </c>
    </row>
    <row r="39" spans="1:8" ht="12.75">
      <c r="A39" s="181"/>
      <c r="B39" s="326"/>
      <c r="C39" s="326"/>
      <c r="D39" s="326"/>
      <c r="E39" s="326"/>
      <c r="F39" s="326"/>
      <c r="G39" s="326"/>
      <c r="H39" s="1" t="s">
        <v>1</v>
      </c>
    </row>
    <row r="40" spans="1:8" ht="12.75">
      <c r="A40" s="181"/>
      <c r="B40" s="326"/>
      <c r="C40" s="326"/>
      <c r="D40" s="326"/>
      <c r="E40" s="326"/>
      <c r="F40" s="326"/>
      <c r="G40" s="326"/>
      <c r="H40" s="1" t="s">
        <v>1</v>
      </c>
    </row>
    <row r="41" spans="1:8" ht="12.75">
      <c r="A41" s="181"/>
      <c r="B41" s="326"/>
      <c r="C41" s="326"/>
      <c r="D41" s="326"/>
      <c r="E41" s="326"/>
      <c r="F41" s="326"/>
      <c r="G41" s="326"/>
      <c r="H41" s="1" t="s">
        <v>1</v>
      </c>
    </row>
    <row r="42" spans="1:8" ht="12.75">
      <c r="A42" s="181"/>
      <c r="B42" s="326"/>
      <c r="C42" s="326"/>
      <c r="D42" s="326"/>
      <c r="E42" s="326"/>
      <c r="F42" s="326"/>
      <c r="G42" s="326"/>
      <c r="H42" s="1" t="s">
        <v>1</v>
      </c>
    </row>
    <row r="43" spans="1:8" ht="12.75">
      <c r="A43" s="181"/>
      <c r="B43" s="326"/>
      <c r="C43" s="326"/>
      <c r="D43" s="326"/>
      <c r="E43" s="326"/>
      <c r="F43" s="326"/>
      <c r="G43" s="326"/>
      <c r="H43" s="1" t="s">
        <v>1</v>
      </c>
    </row>
    <row r="44" spans="1:8" ht="12.75" customHeight="1">
      <c r="A44" s="181"/>
      <c r="B44" s="326"/>
      <c r="C44" s="326"/>
      <c r="D44" s="326"/>
      <c r="E44" s="326"/>
      <c r="F44" s="326"/>
      <c r="G44" s="326"/>
      <c r="H44" s="1" t="s">
        <v>1</v>
      </c>
    </row>
    <row r="45" spans="1:8" ht="12.75" customHeight="1">
      <c r="A45" s="181"/>
      <c r="B45" s="326"/>
      <c r="C45" s="326"/>
      <c r="D45" s="326"/>
      <c r="E45" s="326"/>
      <c r="F45" s="326"/>
      <c r="G45" s="326"/>
      <c r="H45" s="1" t="s">
        <v>1</v>
      </c>
    </row>
    <row r="46" spans="2:7" ht="12.75">
      <c r="B46" s="321"/>
      <c r="C46" s="321"/>
      <c r="D46" s="321"/>
      <c r="E46" s="321"/>
      <c r="F46" s="321"/>
      <c r="G46" s="321"/>
    </row>
    <row r="47" spans="2:7" ht="12.75">
      <c r="B47" s="321"/>
      <c r="C47" s="321"/>
      <c r="D47" s="321"/>
      <c r="E47" s="321"/>
      <c r="F47" s="321"/>
      <c r="G47" s="321"/>
    </row>
    <row r="48" spans="2:7" ht="12.75">
      <c r="B48" s="321"/>
      <c r="C48" s="321"/>
      <c r="D48" s="321"/>
      <c r="E48" s="321"/>
      <c r="F48" s="321"/>
      <c r="G48" s="321"/>
    </row>
    <row r="49" spans="2:7" ht="12.75">
      <c r="B49" s="321"/>
      <c r="C49" s="321"/>
      <c r="D49" s="321"/>
      <c r="E49" s="321"/>
      <c r="F49" s="321"/>
      <c r="G49" s="321"/>
    </row>
    <row r="50" spans="2:7" ht="12.75">
      <c r="B50" s="321"/>
      <c r="C50" s="321"/>
      <c r="D50" s="321"/>
      <c r="E50" s="321"/>
      <c r="F50" s="321"/>
      <c r="G50" s="321"/>
    </row>
    <row r="51" spans="2:7" ht="12.75">
      <c r="B51" s="321"/>
      <c r="C51" s="321"/>
      <c r="D51" s="321"/>
      <c r="E51" s="321"/>
      <c r="F51" s="321"/>
      <c r="G51" s="321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7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32" t="s">
        <v>2</v>
      </c>
      <c r="B1" s="333"/>
      <c r="C1" s="182" t="s">
        <v>104</v>
      </c>
      <c r="D1" s="183"/>
      <c r="E1" s="184"/>
      <c r="F1" s="183"/>
      <c r="G1" s="185" t="s">
        <v>76</v>
      </c>
      <c r="H1" s="186" t="s">
        <v>99</v>
      </c>
      <c r="I1" s="187"/>
    </row>
    <row r="2" spans="1:9" ht="13.5" thickBot="1">
      <c r="A2" s="334" t="s">
        <v>77</v>
      </c>
      <c r="B2" s="335"/>
      <c r="C2" s="188" t="s">
        <v>198</v>
      </c>
      <c r="D2" s="189"/>
      <c r="E2" s="190"/>
      <c r="F2" s="189"/>
      <c r="G2" s="336" t="s">
        <v>197</v>
      </c>
      <c r="H2" s="337"/>
      <c r="I2" s="338"/>
    </row>
    <row r="3" ht="13.5" thickTop="1">
      <c r="F3" s="123"/>
    </row>
    <row r="4" spans="1:9" ht="19.5" customHeight="1">
      <c r="A4" s="191" t="s">
        <v>78</v>
      </c>
      <c r="B4" s="192"/>
      <c r="C4" s="192"/>
      <c r="D4" s="192"/>
      <c r="E4" s="193"/>
      <c r="F4" s="192"/>
      <c r="G4" s="192"/>
      <c r="H4" s="192"/>
      <c r="I4" s="192"/>
    </row>
    <row r="5" ht="13.5" thickBot="1"/>
    <row r="6" spans="1:9" s="123" customFormat="1" ht="13.5" thickBot="1">
      <c r="A6" s="194"/>
      <c r="B6" s="195" t="s">
        <v>79</v>
      </c>
      <c r="C6" s="195"/>
      <c r="D6" s="196"/>
      <c r="E6" s="197" t="s">
        <v>25</v>
      </c>
      <c r="F6" s="198" t="s">
        <v>26</v>
      </c>
      <c r="G6" s="198" t="s">
        <v>27</v>
      </c>
      <c r="H6" s="198" t="s">
        <v>28</v>
      </c>
      <c r="I6" s="199" t="s">
        <v>29</v>
      </c>
    </row>
    <row r="7" spans="1:9" s="123" customFormat="1" ht="12.75">
      <c r="A7" s="285" t="str">
        <f>'SO 05 1 Pol'!B7</f>
        <v>93</v>
      </c>
      <c r="B7" s="61" t="str">
        <f>'SO 05 1 Pol'!C7</f>
        <v>Dokončovací práce inženýrských staveb</v>
      </c>
      <c r="D7" s="200"/>
      <c r="E7" s="286" t="e">
        <f>#REF!</f>
        <v>#REF!</v>
      </c>
      <c r="F7" s="287" t="e">
        <f>#REF!</f>
        <v>#REF!</v>
      </c>
      <c r="G7" s="287" t="e">
        <f>#REF!</f>
        <v>#REF!</v>
      </c>
      <c r="H7" s="287" t="e">
        <f>#REF!</f>
        <v>#REF!</v>
      </c>
      <c r="I7" s="288" t="e">
        <f>#REF!</f>
        <v>#REF!</v>
      </c>
    </row>
    <row r="8" spans="1:9" s="123" customFormat="1" ht="12.75">
      <c r="A8" s="285" t="e">
        <f>#REF!</f>
        <v>#REF!</v>
      </c>
      <c r="B8" s="61" t="e">
        <f>#REF!</f>
        <v>#REF!</v>
      </c>
      <c r="D8" s="200"/>
      <c r="E8" s="286" t="e">
        <f>#REF!</f>
        <v>#REF!</v>
      </c>
      <c r="F8" s="287" t="e">
        <f>#REF!</f>
        <v>#REF!</v>
      </c>
      <c r="G8" s="287" t="e">
        <f>#REF!</f>
        <v>#REF!</v>
      </c>
      <c r="H8" s="287" t="e">
        <f>#REF!</f>
        <v>#REF!</v>
      </c>
      <c r="I8" s="288" t="e">
        <f>#REF!</f>
        <v>#REF!</v>
      </c>
    </row>
    <row r="9" spans="1:9" s="123" customFormat="1" ht="13.5" thickBot="1">
      <c r="A9" s="285" t="e">
        <f>#REF!</f>
        <v>#REF!</v>
      </c>
      <c r="B9" s="61" t="e">
        <f>#REF!</f>
        <v>#REF!</v>
      </c>
      <c r="D9" s="200"/>
      <c r="E9" s="286" t="e">
        <f>#REF!</f>
        <v>#REF!</v>
      </c>
      <c r="F9" s="287" t="e">
        <f>#REF!</f>
        <v>#REF!</v>
      </c>
      <c r="G9" s="287" t="e">
        <f>#REF!</f>
        <v>#REF!</v>
      </c>
      <c r="H9" s="287" t="e">
        <f>#REF!</f>
        <v>#REF!</v>
      </c>
      <c r="I9" s="288" t="e">
        <f>#REF!</f>
        <v>#REF!</v>
      </c>
    </row>
    <row r="10" spans="1:9" s="14" customFormat="1" ht="13.5" thickBot="1">
      <c r="A10" s="201"/>
      <c r="B10" s="202" t="s">
        <v>80</v>
      </c>
      <c r="C10" s="202"/>
      <c r="D10" s="203"/>
      <c r="E10" s="204" t="e">
        <f>SUM(E7:E9)</f>
        <v>#REF!</v>
      </c>
      <c r="F10" s="205" t="e">
        <f>SUM(F7:F9)</f>
        <v>#REF!</v>
      </c>
      <c r="G10" s="205" t="e">
        <f>SUM(G7:G9)</f>
        <v>#REF!</v>
      </c>
      <c r="H10" s="205" t="e">
        <f>SUM(H7:H9)</f>
        <v>#REF!</v>
      </c>
      <c r="I10" s="206" t="e">
        <f>SUM(I7:I9)</f>
        <v>#REF!</v>
      </c>
    </row>
    <row r="11" spans="1:9" ht="12.75">
      <c r="A11" s="123"/>
      <c r="B11" s="123"/>
      <c r="C11" s="123"/>
      <c r="D11" s="123"/>
      <c r="E11" s="123"/>
      <c r="F11" s="123"/>
      <c r="G11" s="123"/>
      <c r="H11" s="123"/>
      <c r="I11" s="123"/>
    </row>
    <row r="12" spans="1:57" ht="19.5" customHeight="1">
      <c r="A12" s="192" t="s">
        <v>81</v>
      </c>
      <c r="B12" s="192"/>
      <c r="C12" s="192"/>
      <c r="D12" s="192"/>
      <c r="E12" s="192"/>
      <c r="F12" s="192"/>
      <c r="G12" s="207"/>
      <c r="H12" s="192"/>
      <c r="I12" s="192"/>
      <c r="BA12" s="129"/>
      <c r="BB12" s="129"/>
      <c r="BC12" s="129"/>
      <c r="BD12" s="129"/>
      <c r="BE12" s="129"/>
    </row>
    <row r="13" ht="13.5" thickBot="1"/>
    <row r="14" spans="1:9" ht="12.75">
      <c r="A14" s="158" t="s">
        <v>82</v>
      </c>
      <c r="B14" s="159"/>
      <c r="C14" s="159"/>
      <c r="D14" s="208"/>
      <c r="E14" s="209" t="s">
        <v>83</v>
      </c>
      <c r="F14" s="210" t="s">
        <v>12</v>
      </c>
      <c r="G14" s="211" t="s">
        <v>84</v>
      </c>
      <c r="H14" s="212"/>
      <c r="I14" s="213" t="s">
        <v>83</v>
      </c>
    </row>
    <row r="15" spans="1:53" ht="12.75">
      <c r="A15" s="152"/>
      <c r="B15" s="143"/>
      <c r="C15" s="143"/>
      <c r="D15" s="214"/>
      <c r="E15" s="215"/>
      <c r="F15" s="216"/>
      <c r="G15" s="217">
        <f>CHOOSE(BA15+1,E10+F10,E10+F10+H10,E10+F10+G10+H10,E10,F10,H10,G10,H10+G10,0)</f>
        <v>0</v>
      </c>
      <c r="H15" s="218"/>
      <c r="I15" s="219">
        <f>E15+F15*G15/100</f>
        <v>0</v>
      </c>
      <c r="BA15" s="1">
        <v>8</v>
      </c>
    </row>
    <row r="16" spans="1:9" ht="13.5" thickBot="1">
      <c r="A16" s="220"/>
      <c r="B16" s="221" t="s">
        <v>85</v>
      </c>
      <c r="C16" s="222"/>
      <c r="D16" s="223"/>
      <c r="E16" s="224"/>
      <c r="F16" s="225"/>
      <c r="G16" s="225"/>
      <c r="H16" s="339">
        <f>SUM(I15:I15)</f>
        <v>0</v>
      </c>
      <c r="I16" s="340"/>
    </row>
    <row r="18" spans="2:9" ht="12.75">
      <c r="B18" s="14"/>
      <c r="F18" s="226"/>
      <c r="G18" s="227"/>
      <c r="H18" s="227"/>
      <c r="I18" s="46"/>
    </row>
    <row r="19" spans="6:9" ht="12.75">
      <c r="F19" s="226"/>
      <c r="G19" s="227"/>
      <c r="H19" s="227"/>
      <c r="I19" s="46"/>
    </row>
    <row r="20" spans="6:9" ht="12.75">
      <c r="F20" s="226"/>
      <c r="G20" s="227"/>
      <c r="H20" s="227"/>
      <c r="I20" s="46"/>
    </row>
    <row r="21" spans="6:9" ht="12.75">
      <c r="F21" s="226"/>
      <c r="G21" s="227"/>
      <c r="H21" s="227"/>
      <c r="I21" s="46"/>
    </row>
    <row r="22" spans="6:9" ht="12.75">
      <c r="F22" s="226"/>
      <c r="G22" s="227"/>
      <c r="H22" s="227"/>
      <c r="I22" s="46"/>
    </row>
    <row r="23" spans="6:9" ht="12.75">
      <c r="F23" s="226"/>
      <c r="G23" s="227"/>
      <c r="H23" s="227"/>
      <c r="I23" s="46"/>
    </row>
    <row r="24" spans="6:9" ht="12.75">
      <c r="F24" s="226"/>
      <c r="G24" s="227"/>
      <c r="H24" s="227"/>
      <c r="I24" s="46"/>
    </row>
    <row r="25" spans="6:9" ht="12.75">
      <c r="F25" s="226"/>
      <c r="G25" s="227"/>
      <c r="H25" s="227"/>
      <c r="I25" s="46"/>
    </row>
    <row r="26" spans="6:9" ht="12.75">
      <c r="F26" s="226"/>
      <c r="G26" s="227"/>
      <c r="H26" s="227"/>
      <c r="I26" s="46"/>
    </row>
    <row r="27" spans="6:9" ht="12.75">
      <c r="F27" s="226"/>
      <c r="G27" s="227"/>
      <c r="H27" s="227"/>
      <c r="I27" s="46"/>
    </row>
    <row r="28" spans="6:9" ht="12.75">
      <c r="F28" s="226"/>
      <c r="G28" s="227"/>
      <c r="H28" s="227"/>
      <c r="I28" s="46"/>
    </row>
    <row r="29" spans="6:9" ht="12.75">
      <c r="F29" s="226"/>
      <c r="G29" s="227"/>
      <c r="H29" s="227"/>
      <c r="I29" s="46"/>
    </row>
    <row r="30" spans="6:9" ht="12.75">
      <c r="F30" s="226"/>
      <c r="G30" s="227"/>
      <c r="H30" s="227"/>
      <c r="I30" s="46"/>
    </row>
    <row r="31" spans="6:9" ht="12.75">
      <c r="F31" s="226"/>
      <c r="G31" s="227"/>
      <c r="H31" s="227"/>
      <c r="I31" s="46"/>
    </row>
    <row r="32" spans="6:9" ht="12.75">
      <c r="F32" s="226"/>
      <c r="G32" s="227"/>
      <c r="H32" s="227"/>
      <c r="I32" s="46"/>
    </row>
    <row r="33" spans="6:9" ht="12.75">
      <c r="F33" s="226"/>
      <c r="G33" s="227"/>
      <c r="H33" s="227"/>
      <c r="I33" s="46"/>
    </row>
    <row r="34" spans="6:9" ht="12.75">
      <c r="F34" s="226"/>
      <c r="G34" s="227"/>
      <c r="H34" s="227"/>
      <c r="I34" s="46"/>
    </row>
    <row r="35" spans="6:9" ht="12.75">
      <c r="F35" s="226"/>
      <c r="G35" s="227"/>
      <c r="H35" s="227"/>
      <c r="I35" s="46"/>
    </row>
    <row r="36" spans="6:9" ht="12.75">
      <c r="F36" s="226"/>
      <c r="G36" s="227"/>
      <c r="H36" s="227"/>
      <c r="I36" s="46"/>
    </row>
    <row r="37" spans="6:9" ht="12.75">
      <c r="F37" s="226"/>
      <c r="G37" s="227"/>
      <c r="H37" s="227"/>
      <c r="I37" s="46"/>
    </row>
    <row r="38" spans="6:9" ht="12.75">
      <c r="F38" s="226"/>
      <c r="G38" s="227"/>
      <c r="H38" s="227"/>
      <c r="I38" s="46"/>
    </row>
    <row r="39" spans="6:9" ht="12.75">
      <c r="F39" s="226"/>
      <c r="G39" s="227"/>
      <c r="H39" s="227"/>
      <c r="I39" s="46"/>
    </row>
    <row r="40" spans="6:9" ht="12.75">
      <c r="F40" s="226"/>
      <c r="G40" s="227"/>
      <c r="H40" s="227"/>
      <c r="I40" s="46"/>
    </row>
    <row r="41" spans="6:9" ht="12.75">
      <c r="F41" s="226"/>
      <c r="G41" s="227"/>
      <c r="H41" s="227"/>
      <c r="I41" s="46"/>
    </row>
    <row r="42" spans="6:9" ht="12.75">
      <c r="F42" s="226"/>
      <c r="G42" s="227"/>
      <c r="H42" s="227"/>
      <c r="I42" s="46"/>
    </row>
    <row r="43" spans="6:9" ht="12.75">
      <c r="F43" s="226"/>
      <c r="G43" s="227"/>
      <c r="H43" s="227"/>
      <c r="I43" s="46"/>
    </row>
    <row r="44" spans="6:9" ht="12.75">
      <c r="F44" s="226"/>
      <c r="G44" s="227"/>
      <c r="H44" s="227"/>
      <c r="I44" s="46"/>
    </row>
    <row r="45" spans="6:9" ht="12.75">
      <c r="F45" s="226"/>
      <c r="G45" s="227"/>
      <c r="H45" s="227"/>
      <c r="I45" s="46"/>
    </row>
    <row r="46" spans="6:9" ht="12.75">
      <c r="F46" s="226"/>
      <c r="G46" s="227"/>
      <c r="H46" s="227"/>
      <c r="I46" s="46"/>
    </row>
    <row r="47" spans="6:9" ht="12.75">
      <c r="F47" s="226"/>
      <c r="G47" s="227"/>
      <c r="H47" s="227"/>
      <c r="I47" s="46"/>
    </row>
    <row r="48" spans="6:9" ht="12.75">
      <c r="F48" s="226"/>
      <c r="G48" s="227"/>
      <c r="H48" s="227"/>
      <c r="I48" s="46"/>
    </row>
    <row r="49" spans="6:9" ht="12.75">
      <c r="F49" s="226"/>
      <c r="G49" s="227"/>
      <c r="H49" s="227"/>
      <c r="I49" s="46"/>
    </row>
    <row r="50" spans="6:9" ht="12.75">
      <c r="F50" s="226"/>
      <c r="G50" s="227"/>
      <c r="H50" s="227"/>
      <c r="I50" s="46"/>
    </row>
    <row r="51" spans="6:9" ht="12.75">
      <c r="F51" s="226"/>
      <c r="G51" s="227"/>
      <c r="H51" s="227"/>
      <c r="I51" s="46"/>
    </row>
    <row r="52" spans="6:9" ht="12.75">
      <c r="F52" s="226"/>
      <c r="G52" s="227"/>
      <c r="H52" s="227"/>
      <c r="I52" s="46"/>
    </row>
    <row r="53" spans="6:9" ht="12.75">
      <c r="F53" s="226"/>
      <c r="G53" s="227"/>
      <c r="H53" s="227"/>
      <c r="I53" s="46"/>
    </row>
    <row r="54" spans="6:9" ht="12.75">
      <c r="F54" s="226"/>
      <c r="G54" s="227"/>
      <c r="H54" s="227"/>
      <c r="I54" s="46"/>
    </row>
    <row r="55" spans="6:9" ht="12.75">
      <c r="F55" s="226"/>
      <c r="G55" s="227"/>
      <c r="H55" s="227"/>
      <c r="I55" s="46"/>
    </row>
    <row r="56" spans="6:9" ht="12.75">
      <c r="F56" s="226"/>
      <c r="G56" s="227"/>
      <c r="H56" s="227"/>
      <c r="I56" s="46"/>
    </row>
    <row r="57" spans="6:9" ht="12.75">
      <c r="F57" s="226"/>
      <c r="G57" s="227"/>
      <c r="H57" s="227"/>
      <c r="I57" s="46"/>
    </row>
    <row r="58" spans="6:9" ht="12.75">
      <c r="F58" s="226"/>
      <c r="G58" s="227"/>
      <c r="H58" s="227"/>
      <c r="I58" s="46"/>
    </row>
    <row r="59" spans="6:9" ht="12.75">
      <c r="F59" s="226"/>
      <c r="G59" s="227"/>
      <c r="H59" s="227"/>
      <c r="I59" s="46"/>
    </row>
    <row r="60" spans="6:9" ht="12.75">
      <c r="F60" s="226"/>
      <c r="G60" s="227"/>
      <c r="H60" s="227"/>
      <c r="I60" s="46"/>
    </row>
    <row r="61" spans="6:9" ht="12.75">
      <c r="F61" s="226"/>
      <c r="G61" s="227"/>
      <c r="H61" s="227"/>
      <c r="I61" s="46"/>
    </row>
    <row r="62" spans="6:9" ht="12.75">
      <c r="F62" s="226"/>
      <c r="G62" s="227"/>
      <c r="H62" s="227"/>
      <c r="I62" s="46"/>
    </row>
    <row r="63" spans="6:9" ht="12.75">
      <c r="F63" s="226"/>
      <c r="G63" s="227"/>
      <c r="H63" s="227"/>
      <c r="I63" s="46"/>
    </row>
    <row r="64" spans="6:9" ht="12.75">
      <c r="F64" s="226"/>
      <c r="G64" s="227"/>
      <c r="H64" s="227"/>
      <c r="I64" s="46"/>
    </row>
    <row r="65" spans="6:9" ht="12.75">
      <c r="F65" s="226"/>
      <c r="G65" s="227"/>
      <c r="H65" s="227"/>
      <c r="I65" s="46"/>
    </row>
    <row r="66" spans="6:9" ht="12.75">
      <c r="F66" s="226"/>
      <c r="G66" s="227"/>
      <c r="H66" s="227"/>
      <c r="I66" s="46"/>
    </row>
    <row r="67" spans="6:9" ht="12.75">
      <c r="F67" s="226"/>
      <c r="G67" s="227"/>
      <c r="H67" s="227"/>
      <c r="I67" s="46"/>
    </row>
  </sheetData>
  <mergeCells count="4">
    <mergeCell ref="A1:B1"/>
    <mergeCell ref="A2:B2"/>
    <mergeCell ref="G2:I2"/>
    <mergeCell ref="H16:I1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0"/>
  <sheetViews>
    <sheetView showGridLines="0" showZeros="0" tabSelected="1" zoomScale="110" zoomScaleNormal="110" zoomScaleSheetLayoutView="100" workbookViewId="0" topLeftCell="A4">
      <selection activeCell="L29" sqref="L29"/>
    </sheetView>
  </sheetViews>
  <sheetFormatPr defaultColWidth="9.00390625" defaultRowHeight="12.75"/>
  <cols>
    <col min="1" max="1" width="4.375" style="228" customWidth="1"/>
    <col min="2" max="2" width="12.25390625" style="228" customWidth="1"/>
    <col min="3" max="3" width="40.375" style="228" customWidth="1"/>
    <col min="4" max="4" width="5.625" style="228" customWidth="1"/>
    <col min="5" max="5" width="8.625" style="238" customWidth="1"/>
    <col min="6" max="6" width="9.875" style="228" customWidth="1"/>
    <col min="7" max="7" width="13.875" style="228" customWidth="1"/>
    <col min="8" max="8" width="11.75390625" style="228" hidden="1" customWidth="1"/>
    <col min="9" max="9" width="11.625" style="228" hidden="1" customWidth="1"/>
    <col min="10" max="10" width="11.00390625" style="228" hidden="1" customWidth="1"/>
    <col min="11" max="11" width="10.375" style="228" hidden="1" customWidth="1"/>
    <col min="12" max="12" width="75.375" style="228" customWidth="1"/>
    <col min="13" max="13" width="45.25390625" style="228" customWidth="1"/>
    <col min="14" max="16384" width="9.125" style="228" customWidth="1"/>
  </cols>
  <sheetData>
    <row r="1" spans="1:7" ht="15.75">
      <c r="A1" s="341" t="s">
        <v>227</v>
      </c>
      <c r="B1" s="341"/>
      <c r="C1" s="341"/>
      <c r="D1" s="341"/>
      <c r="E1" s="341"/>
      <c r="F1" s="341"/>
      <c r="G1" s="341"/>
    </row>
    <row r="2" spans="2:7" ht="14.25" customHeight="1" thickBot="1">
      <c r="B2" s="229"/>
      <c r="C2" s="230"/>
      <c r="D2" s="230"/>
      <c r="E2" s="231"/>
      <c r="F2" s="230"/>
      <c r="G2" s="230"/>
    </row>
    <row r="3" spans="1:7" ht="13.5" thickTop="1">
      <c r="A3" s="332" t="s">
        <v>2</v>
      </c>
      <c r="B3" s="333"/>
      <c r="C3" s="182" t="s">
        <v>230</v>
      </c>
      <c r="D3" s="232"/>
      <c r="E3" s="233" t="s">
        <v>86</v>
      </c>
      <c r="F3" s="234" t="str">
        <f>'SO 02 1 Rek'!H1</f>
        <v>1</v>
      </c>
      <c r="G3" s="235"/>
    </row>
    <row r="4" spans="1:7" ht="13.5" thickBot="1">
      <c r="A4" s="342" t="s">
        <v>77</v>
      </c>
      <c r="B4" s="335"/>
      <c r="C4" s="188" t="s">
        <v>232</v>
      </c>
      <c r="D4" s="236"/>
      <c r="E4" s="343" t="s">
        <v>250</v>
      </c>
      <c r="F4" s="344"/>
      <c r="G4" s="345"/>
    </row>
    <row r="5" spans="1:7" ht="13.5" thickTop="1">
      <c r="A5" s="237"/>
      <c r="G5" s="239"/>
    </row>
    <row r="6" spans="1:11" ht="27" customHeight="1">
      <c r="A6" s="240" t="s">
        <v>87</v>
      </c>
      <c r="B6" s="241" t="s">
        <v>88</v>
      </c>
      <c r="C6" s="241" t="s">
        <v>89</v>
      </c>
      <c r="D6" s="241" t="s">
        <v>90</v>
      </c>
      <c r="E6" s="242" t="s">
        <v>91</v>
      </c>
      <c r="F6" s="241" t="s">
        <v>92</v>
      </c>
      <c r="G6" s="243" t="s">
        <v>93</v>
      </c>
      <c r="H6" s="244" t="s">
        <v>94</v>
      </c>
      <c r="I6" s="244" t="s">
        <v>95</v>
      </c>
      <c r="J6" s="244" t="s">
        <v>96</v>
      </c>
      <c r="K6" s="244" t="s">
        <v>97</v>
      </c>
    </row>
    <row r="7" spans="1:15" ht="19.5" customHeight="1">
      <c r="A7" s="245" t="s">
        <v>98</v>
      </c>
      <c r="B7" s="246" t="s">
        <v>199</v>
      </c>
      <c r="C7" s="247" t="s">
        <v>248</v>
      </c>
      <c r="D7" s="248"/>
      <c r="E7" s="249"/>
      <c r="F7" s="249"/>
      <c r="G7" s="250"/>
      <c r="H7" s="251"/>
      <c r="I7" s="252"/>
      <c r="J7" s="253"/>
      <c r="K7" s="254"/>
      <c r="O7" s="255">
        <v>1</v>
      </c>
    </row>
    <row r="8" spans="1:80" ht="22.5">
      <c r="A8" s="256">
        <v>1</v>
      </c>
      <c r="B8" s="257" t="s">
        <v>201</v>
      </c>
      <c r="C8" s="258" t="s">
        <v>238</v>
      </c>
      <c r="D8" s="259" t="s">
        <v>108</v>
      </c>
      <c r="E8" s="260">
        <v>91</v>
      </c>
      <c r="F8" s="290"/>
      <c r="G8" s="261">
        <f>E8*F8</f>
        <v>0</v>
      </c>
      <c r="H8" s="262">
        <v>0.02</v>
      </c>
      <c r="I8" s="263">
        <f>E8*H8</f>
        <v>1.82</v>
      </c>
      <c r="J8" s="262">
        <v>0</v>
      </c>
      <c r="K8" s="263">
        <f>E8*J8</f>
        <v>0</v>
      </c>
      <c r="O8" s="255">
        <v>2</v>
      </c>
      <c r="AA8" s="228">
        <v>1</v>
      </c>
      <c r="AB8" s="228">
        <v>1</v>
      </c>
      <c r="AC8" s="228">
        <v>1</v>
      </c>
      <c r="AZ8" s="228">
        <v>1</v>
      </c>
      <c r="BA8" s="228">
        <f>IF(AZ8=1,G8,0)</f>
        <v>0</v>
      </c>
      <c r="BB8" s="228">
        <f>IF(AZ8=2,G8,0)</f>
        <v>0</v>
      </c>
      <c r="BC8" s="228">
        <f>IF(AZ8=3,G8,0)</f>
        <v>0</v>
      </c>
      <c r="BD8" s="228">
        <f>IF(AZ8=4,G8,0)</f>
        <v>0</v>
      </c>
      <c r="BE8" s="228">
        <f>IF(AZ8=5,G8,0)</f>
        <v>0</v>
      </c>
      <c r="CA8" s="255">
        <v>1</v>
      </c>
      <c r="CB8" s="255">
        <v>1</v>
      </c>
    </row>
    <row r="9" spans="1:15" ht="28.5" customHeight="1">
      <c r="A9" s="303">
        <v>2</v>
      </c>
      <c r="B9" s="304" t="s">
        <v>126</v>
      </c>
      <c r="C9" s="305" t="s">
        <v>234</v>
      </c>
      <c r="D9" s="306" t="s">
        <v>108</v>
      </c>
      <c r="E9" s="307">
        <v>82</v>
      </c>
      <c r="F9" s="290"/>
      <c r="G9" s="308">
        <f>E9*F9</f>
        <v>0</v>
      </c>
      <c r="H9" s="270"/>
      <c r="I9" s="265"/>
      <c r="J9" s="271"/>
      <c r="K9" s="265"/>
      <c r="M9" s="266">
        <v>10</v>
      </c>
      <c r="O9" s="255"/>
    </row>
    <row r="10" spans="1:15" ht="12.75">
      <c r="A10" s="309"/>
      <c r="B10" s="310"/>
      <c r="C10" s="348" t="s">
        <v>233</v>
      </c>
      <c r="D10" s="349"/>
      <c r="E10" s="311"/>
      <c r="F10" s="291"/>
      <c r="G10" s="312"/>
      <c r="H10" s="270"/>
      <c r="I10" s="265"/>
      <c r="J10" s="271"/>
      <c r="K10" s="265"/>
      <c r="M10" s="266"/>
      <c r="O10" s="255"/>
    </row>
    <row r="11" spans="1:15" ht="27.75" customHeight="1">
      <c r="A11" s="292">
        <v>3</v>
      </c>
      <c r="B11" s="293" t="s">
        <v>123</v>
      </c>
      <c r="C11" s="294" t="s">
        <v>235</v>
      </c>
      <c r="D11" s="295" t="s">
        <v>108</v>
      </c>
      <c r="E11" s="296">
        <v>82</v>
      </c>
      <c r="F11" s="290"/>
      <c r="G11" s="297">
        <f>E11*F11</f>
        <v>0</v>
      </c>
      <c r="H11" s="270"/>
      <c r="I11" s="265"/>
      <c r="J11" s="271"/>
      <c r="K11" s="265"/>
      <c r="M11" s="266"/>
      <c r="O11" s="255"/>
    </row>
    <row r="12" spans="1:15" ht="12.75">
      <c r="A12" s="298"/>
      <c r="B12" s="299"/>
      <c r="C12" s="350" t="s">
        <v>233</v>
      </c>
      <c r="D12" s="351"/>
      <c r="E12" s="300"/>
      <c r="F12" s="301"/>
      <c r="G12" s="302"/>
      <c r="H12" s="270"/>
      <c r="I12" s="265"/>
      <c r="J12" s="271"/>
      <c r="K12" s="265"/>
      <c r="M12" s="266"/>
      <c r="O12" s="255"/>
    </row>
    <row r="13" spans="1:15" ht="19.5" customHeight="1">
      <c r="A13" s="256">
        <v>4</v>
      </c>
      <c r="B13" s="257" t="s">
        <v>124</v>
      </c>
      <c r="C13" s="258" t="s">
        <v>125</v>
      </c>
      <c r="D13" s="259" t="s">
        <v>108</v>
      </c>
      <c r="E13" s="260">
        <v>184</v>
      </c>
      <c r="F13" s="290"/>
      <c r="G13" s="261">
        <f>E13*F13</f>
        <v>0</v>
      </c>
      <c r="H13" s="270"/>
      <c r="I13" s="265"/>
      <c r="J13" s="271"/>
      <c r="K13" s="265"/>
      <c r="M13" s="266"/>
      <c r="O13" s="255"/>
    </row>
    <row r="14" spans="1:15" ht="12.75">
      <c r="A14" s="264"/>
      <c r="B14" s="267"/>
      <c r="C14" s="346" t="s">
        <v>237</v>
      </c>
      <c r="D14" s="347"/>
      <c r="E14" s="268">
        <v>184</v>
      </c>
      <c r="F14" s="291"/>
      <c r="G14" s="269"/>
      <c r="H14" s="270"/>
      <c r="I14" s="265"/>
      <c r="J14" s="271"/>
      <c r="K14" s="265"/>
      <c r="M14" s="266"/>
      <c r="O14" s="255"/>
    </row>
    <row r="15" spans="1:15" ht="21" customHeight="1">
      <c r="A15" s="256">
        <v>5</v>
      </c>
      <c r="B15" s="257" t="s">
        <v>127</v>
      </c>
      <c r="C15" s="258" t="s">
        <v>128</v>
      </c>
      <c r="D15" s="259" t="s">
        <v>108</v>
      </c>
      <c r="E15" s="260">
        <v>184</v>
      </c>
      <c r="F15" s="290"/>
      <c r="G15" s="261">
        <f>E15*F15</f>
        <v>0</v>
      </c>
      <c r="H15" s="270"/>
      <c r="I15" s="265"/>
      <c r="J15" s="271"/>
      <c r="K15" s="265"/>
      <c r="M15" s="266"/>
      <c r="O15" s="255"/>
    </row>
    <row r="16" spans="1:15" ht="12.75">
      <c r="A16" s="264"/>
      <c r="B16" s="267"/>
      <c r="C16" s="346" t="s">
        <v>236</v>
      </c>
      <c r="D16" s="347"/>
      <c r="E16" s="268">
        <f>(68+82+10)*1.15</f>
        <v>184</v>
      </c>
      <c r="F16" s="291"/>
      <c r="G16" s="269"/>
      <c r="H16" s="270"/>
      <c r="I16" s="265"/>
      <c r="J16" s="271"/>
      <c r="K16" s="265"/>
      <c r="M16" s="266"/>
      <c r="O16" s="255"/>
    </row>
    <row r="17" spans="1:15" ht="19.5" customHeight="1">
      <c r="A17" s="303">
        <v>6</v>
      </c>
      <c r="B17" s="304" t="s">
        <v>202</v>
      </c>
      <c r="C17" s="305" t="s">
        <v>239</v>
      </c>
      <c r="D17" s="306" t="s">
        <v>203</v>
      </c>
      <c r="E17" s="307">
        <v>1</v>
      </c>
      <c r="F17" s="290"/>
      <c r="G17" s="308">
        <f>E17*F17</f>
        <v>0</v>
      </c>
      <c r="H17" s="270"/>
      <c r="I17" s="265"/>
      <c r="J17" s="271"/>
      <c r="K17" s="265"/>
      <c r="M17" s="266"/>
      <c r="O17" s="255"/>
    </row>
    <row r="18" spans="1:80" ht="12.75">
      <c r="A18" s="256">
        <v>8</v>
      </c>
      <c r="B18" s="257" t="s">
        <v>204</v>
      </c>
      <c r="C18" s="258" t="s">
        <v>231</v>
      </c>
      <c r="D18" s="259" t="s">
        <v>205</v>
      </c>
      <c r="E18" s="260">
        <v>0.48</v>
      </c>
      <c r="F18" s="290"/>
      <c r="G18" s="261">
        <f>E18*F18</f>
        <v>0</v>
      </c>
      <c r="H18" s="262">
        <v>0.39344</v>
      </c>
      <c r="I18" s="263" t="e">
        <f>#REF!*H18</f>
        <v>#REF!</v>
      </c>
      <c r="J18" s="262">
        <v>0</v>
      </c>
      <c r="K18" s="263" t="e">
        <f>#REF!*J18</f>
        <v>#REF!</v>
      </c>
      <c r="O18" s="255">
        <v>2</v>
      </c>
      <c r="AA18" s="228">
        <v>1</v>
      </c>
      <c r="AB18" s="228">
        <v>1</v>
      </c>
      <c r="AC18" s="228">
        <v>1</v>
      </c>
      <c r="AZ18" s="228">
        <v>1</v>
      </c>
      <c r="BA18" s="228" t="e">
        <f>IF(AZ18=1,#REF!,0)</f>
        <v>#REF!</v>
      </c>
      <c r="BB18" s="228">
        <f>IF(AZ18=2,#REF!,0)</f>
        <v>0</v>
      </c>
      <c r="BC18" s="228">
        <f>IF(AZ18=3,#REF!,0)</f>
        <v>0</v>
      </c>
      <c r="BD18" s="228">
        <f>IF(AZ18=4,#REF!,0)</f>
        <v>0</v>
      </c>
      <c r="BE18" s="228">
        <f>IF(AZ18=5,#REF!,0)</f>
        <v>0</v>
      </c>
      <c r="CA18" s="255">
        <v>1</v>
      </c>
      <c r="CB18" s="255">
        <v>1</v>
      </c>
    </row>
    <row r="19" spans="1:80" ht="12.75">
      <c r="A19" s="264"/>
      <c r="B19" s="267"/>
      <c r="C19" s="346" t="s">
        <v>240</v>
      </c>
      <c r="D19" s="347"/>
      <c r="E19" s="268">
        <v>0.48</v>
      </c>
      <c r="F19" s="291"/>
      <c r="G19" s="269"/>
      <c r="H19" s="262">
        <v>5.25956</v>
      </c>
      <c r="I19" s="263">
        <f>E18*H19</f>
        <v>2.5245887999999996</v>
      </c>
      <c r="J19" s="262"/>
      <c r="K19" s="263">
        <f>E18*J19</f>
        <v>0</v>
      </c>
      <c r="O19" s="255">
        <v>2</v>
      </c>
      <c r="AA19" s="228">
        <v>12</v>
      </c>
      <c r="AB19" s="228">
        <v>0</v>
      </c>
      <c r="AC19" s="228">
        <v>25</v>
      </c>
      <c r="AZ19" s="228">
        <v>1</v>
      </c>
      <c r="BA19" s="228">
        <f>IF(AZ19=1,G18,0)</f>
        <v>0</v>
      </c>
      <c r="BB19" s="228">
        <f>IF(AZ19=2,G18,0)</f>
        <v>0</v>
      </c>
      <c r="BC19" s="228">
        <f>IF(AZ19=3,G18,0)</f>
        <v>0</v>
      </c>
      <c r="BD19" s="228">
        <f>IF(AZ19=4,G18,0)</f>
        <v>0</v>
      </c>
      <c r="BE19" s="228">
        <f>IF(AZ19=5,G18,0)</f>
        <v>0</v>
      </c>
      <c r="CA19" s="255">
        <v>12</v>
      </c>
      <c r="CB19" s="255">
        <v>0</v>
      </c>
    </row>
    <row r="20" spans="1:15" ht="12.75" customHeight="1">
      <c r="A20" s="256">
        <v>9</v>
      </c>
      <c r="B20" s="257" t="s">
        <v>208</v>
      </c>
      <c r="C20" s="258" t="s">
        <v>241</v>
      </c>
      <c r="D20" s="259" t="s">
        <v>118</v>
      </c>
      <c r="E20" s="260">
        <v>2</v>
      </c>
      <c r="F20" s="290"/>
      <c r="G20" s="261">
        <f aca="true" t="shared" si="0" ref="G20:G24">E20*F20</f>
        <v>0</v>
      </c>
      <c r="H20" s="270"/>
      <c r="I20" s="265"/>
      <c r="J20" s="271"/>
      <c r="K20" s="265"/>
      <c r="M20" s="266" t="s">
        <v>206</v>
      </c>
      <c r="O20" s="255"/>
    </row>
    <row r="21" spans="1:80" ht="12.75">
      <c r="A21" s="256">
        <v>10</v>
      </c>
      <c r="B21" s="257" t="s">
        <v>209</v>
      </c>
      <c r="C21" s="258" t="s">
        <v>242</v>
      </c>
      <c r="D21" s="259" t="s">
        <v>118</v>
      </c>
      <c r="E21" s="260">
        <v>1</v>
      </c>
      <c r="F21" s="290"/>
      <c r="G21" s="261">
        <f t="shared" si="0"/>
        <v>0</v>
      </c>
      <c r="H21" s="262">
        <v>0</v>
      </c>
      <c r="I21" s="263" t="e">
        <f>#REF!*H21</f>
        <v>#REF!</v>
      </c>
      <c r="J21" s="262"/>
      <c r="K21" s="263" t="e">
        <f>#REF!*J21</f>
        <v>#REF!</v>
      </c>
      <c r="O21" s="255">
        <v>2</v>
      </c>
      <c r="AA21" s="228">
        <v>12</v>
      </c>
      <c r="AB21" s="228">
        <v>0</v>
      </c>
      <c r="AC21" s="228">
        <v>26</v>
      </c>
      <c r="AZ21" s="228">
        <v>1</v>
      </c>
      <c r="BA21" s="228" t="e">
        <f>IF(AZ21=1,#REF!,0)</f>
        <v>#REF!</v>
      </c>
      <c r="BB21" s="228">
        <f>IF(AZ21=2,#REF!,0)</f>
        <v>0</v>
      </c>
      <c r="BC21" s="228">
        <f>IF(AZ21=3,#REF!,0)</f>
        <v>0</v>
      </c>
      <c r="BD21" s="228">
        <f>IF(AZ21=4,#REF!,0)</f>
        <v>0</v>
      </c>
      <c r="BE21" s="228">
        <f>IF(AZ21=5,#REF!,0)</f>
        <v>0</v>
      </c>
      <c r="CA21" s="255">
        <v>12</v>
      </c>
      <c r="CB21" s="255">
        <v>0</v>
      </c>
    </row>
    <row r="22" spans="1:80" ht="12.75">
      <c r="A22" s="256">
        <v>11</v>
      </c>
      <c r="B22" s="257" t="s">
        <v>210</v>
      </c>
      <c r="C22" s="258" t="s">
        <v>243</v>
      </c>
      <c r="D22" s="259" t="s">
        <v>118</v>
      </c>
      <c r="E22" s="260">
        <v>1</v>
      </c>
      <c r="F22" s="290"/>
      <c r="G22" s="261">
        <f t="shared" si="0"/>
        <v>0</v>
      </c>
      <c r="H22" s="262">
        <v>5.25912</v>
      </c>
      <c r="I22" s="263" t="e">
        <f>#REF!*H22</f>
        <v>#REF!</v>
      </c>
      <c r="J22" s="262"/>
      <c r="K22" s="263" t="e">
        <f>#REF!*J22</f>
        <v>#REF!</v>
      </c>
      <c r="O22" s="255">
        <v>2</v>
      </c>
      <c r="AA22" s="228">
        <v>12</v>
      </c>
      <c r="AB22" s="228">
        <v>0</v>
      </c>
      <c r="AC22" s="228">
        <v>24</v>
      </c>
      <c r="AZ22" s="228">
        <v>1</v>
      </c>
      <c r="BA22" s="228" t="e">
        <f>IF(AZ22=1,#REF!,0)</f>
        <v>#REF!</v>
      </c>
      <c r="BB22" s="228">
        <f>IF(AZ22=2,#REF!,0)</f>
        <v>0</v>
      </c>
      <c r="BC22" s="228">
        <f>IF(AZ22=3,#REF!,0)</f>
        <v>0</v>
      </c>
      <c r="BD22" s="228">
        <f>IF(AZ22=4,#REF!,0)</f>
        <v>0</v>
      </c>
      <c r="BE22" s="228">
        <f>IF(AZ22=5,#REF!,0)</f>
        <v>0</v>
      </c>
      <c r="CA22" s="255">
        <v>12</v>
      </c>
      <c r="CB22" s="255">
        <v>0</v>
      </c>
    </row>
    <row r="23" spans="1:15" ht="12.75">
      <c r="A23" s="256">
        <v>12</v>
      </c>
      <c r="B23" s="257" t="s">
        <v>211</v>
      </c>
      <c r="C23" s="258" t="s">
        <v>244</v>
      </c>
      <c r="D23" s="259" t="s">
        <v>118</v>
      </c>
      <c r="E23" s="260">
        <v>1</v>
      </c>
      <c r="F23" s="290"/>
      <c r="G23" s="261">
        <f t="shared" si="0"/>
        <v>0</v>
      </c>
      <c r="H23" s="270"/>
      <c r="I23" s="265"/>
      <c r="J23" s="271"/>
      <c r="K23" s="265"/>
      <c r="M23" s="266" t="s">
        <v>207</v>
      </c>
      <c r="O23" s="255"/>
    </row>
    <row r="24" spans="1:80" ht="12.75">
      <c r="A24" s="256">
        <v>13</v>
      </c>
      <c r="B24" s="257" t="s">
        <v>212</v>
      </c>
      <c r="C24" s="258" t="s">
        <v>245</v>
      </c>
      <c r="D24" s="259" t="s">
        <v>118</v>
      </c>
      <c r="E24" s="260">
        <v>2</v>
      </c>
      <c r="F24" s="290"/>
      <c r="G24" s="261">
        <f t="shared" si="0"/>
        <v>0</v>
      </c>
      <c r="H24" s="262">
        <v>0.115</v>
      </c>
      <c r="I24" s="263">
        <f>E20*H24</f>
        <v>0.23</v>
      </c>
      <c r="J24" s="262"/>
      <c r="K24" s="263">
        <f>E20*J24</f>
        <v>0</v>
      </c>
      <c r="O24" s="255">
        <v>2</v>
      </c>
      <c r="AA24" s="228">
        <v>3</v>
      </c>
      <c r="AB24" s="228">
        <v>1</v>
      </c>
      <c r="AC24" s="228">
        <v>5928910001</v>
      </c>
      <c r="AZ24" s="228">
        <v>1</v>
      </c>
      <c r="BA24" s="228">
        <f>IF(AZ24=1,G20,0)</f>
        <v>0</v>
      </c>
      <c r="BB24" s="228">
        <f>IF(AZ24=2,G20,0)</f>
        <v>0</v>
      </c>
      <c r="BC24" s="228">
        <f>IF(AZ24=3,G20,0)</f>
        <v>0</v>
      </c>
      <c r="BD24" s="228">
        <f>IF(AZ24=4,G20,0)</f>
        <v>0</v>
      </c>
      <c r="BE24" s="228">
        <f>IF(AZ24=5,G20,0)</f>
        <v>0</v>
      </c>
      <c r="CA24" s="255">
        <v>3</v>
      </c>
      <c r="CB24" s="255">
        <v>1</v>
      </c>
    </row>
    <row r="25" spans="1:80" ht="12.75">
      <c r="A25" s="256">
        <v>14</v>
      </c>
      <c r="B25" s="257" t="s">
        <v>110</v>
      </c>
      <c r="C25" s="258" t="s">
        <v>111</v>
      </c>
      <c r="D25" s="259" t="s">
        <v>109</v>
      </c>
      <c r="E25" s="260">
        <v>0.75</v>
      </c>
      <c r="F25" s="290"/>
      <c r="G25" s="261">
        <f>E25*F25</f>
        <v>0</v>
      </c>
      <c r="H25" s="262">
        <v>0.115</v>
      </c>
      <c r="I25" s="263" t="e">
        <f>#REF!*H25</f>
        <v>#REF!</v>
      </c>
      <c r="J25" s="262"/>
      <c r="K25" s="263" t="e">
        <f>#REF!*J25</f>
        <v>#REF!</v>
      </c>
      <c r="O25" s="255">
        <v>2</v>
      </c>
      <c r="AA25" s="228">
        <v>3</v>
      </c>
      <c r="AB25" s="228">
        <v>1</v>
      </c>
      <c r="AC25" s="228">
        <v>5928910002</v>
      </c>
      <c r="AZ25" s="228">
        <v>1</v>
      </c>
      <c r="BA25" s="228" t="e">
        <f>IF(AZ25=1,#REF!,0)</f>
        <v>#REF!</v>
      </c>
      <c r="BB25" s="228">
        <f>IF(AZ25=2,#REF!,0)</f>
        <v>0</v>
      </c>
      <c r="BC25" s="228">
        <f>IF(AZ25=3,#REF!,0)</f>
        <v>0</v>
      </c>
      <c r="BD25" s="228">
        <f>IF(AZ25=4,#REF!,0)</f>
        <v>0</v>
      </c>
      <c r="BE25" s="228">
        <f>IF(AZ25=5,#REF!,0)</f>
        <v>0</v>
      </c>
      <c r="CA25" s="255">
        <v>3</v>
      </c>
      <c r="CB25" s="255">
        <v>1</v>
      </c>
    </row>
    <row r="26" spans="1:80" ht="12.75">
      <c r="A26" s="264"/>
      <c r="B26" s="267"/>
      <c r="C26" s="346" t="s">
        <v>246</v>
      </c>
      <c r="D26" s="347"/>
      <c r="E26" s="268">
        <v>0.75</v>
      </c>
      <c r="F26" s="291"/>
      <c r="G26" s="269"/>
      <c r="H26" s="262"/>
      <c r="I26" s="263"/>
      <c r="J26" s="262"/>
      <c r="K26" s="263"/>
      <c r="O26" s="255"/>
      <c r="CA26" s="255"/>
      <c r="CB26" s="255"/>
    </row>
    <row r="27" spans="1:80" ht="19.5" customHeight="1">
      <c r="A27" s="256">
        <v>15</v>
      </c>
      <c r="B27" s="257" t="s">
        <v>114</v>
      </c>
      <c r="C27" s="258" t="s">
        <v>115</v>
      </c>
      <c r="D27" s="259" t="s">
        <v>109</v>
      </c>
      <c r="E27" s="260">
        <v>0.6</v>
      </c>
      <c r="F27" s="290"/>
      <c r="G27" s="261">
        <f>E27*F27</f>
        <v>0</v>
      </c>
      <c r="H27" s="262"/>
      <c r="I27" s="263"/>
      <c r="J27" s="262"/>
      <c r="K27" s="263"/>
      <c r="O27" s="255"/>
      <c r="CA27" s="255"/>
      <c r="CB27" s="255"/>
    </row>
    <row r="28" spans="1:80" ht="12.75">
      <c r="A28" s="264"/>
      <c r="B28" s="267"/>
      <c r="C28" s="346" t="s">
        <v>247</v>
      </c>
      <c r="D28" s="347"/>
      <c r="E28" s="268">
        <v>0.6</v>
      </c>
      <c r="F28" s="291"/>
      <c r="G28" s="269"/>
      <c r="H28" s="262"/>
      <c r="I28" s="263"/>
      <c r="J28" s="262"/>
      <c r="K28" s="263"/>
      <c r="O28" s="255"/>
      <c r="CA28" s="255"/>
      <c r="CB28" s="255"/>
    </row>
    <row r="29" spans="1:80" ht="43.5" customHeight="1">
      <c r="A29" s="272"/>
      <c r="B29" s="273" t="s">
        <v>101</v>
      </c>
      <c r="C29" s="274" t="s">
        <v>249</v>
      </c>
      <c r="D29" s="275"/>
      <c r="E29" s="276"/>
      <c r="F29" s="277"/>
      <c r="G29" s="278">
        <f>SUM(G8:G28)</f>
        <v>0</v>
      </c>
      <c r="H29" s="262"/>
      <c r="I29" s="263"/>
      <c r="J29" s="262"/>
      <c r="K29" s="263"/>
      <c r="O29" s="255"/>
      <c r="CA29" s="255"/>
      <c r="CB29" s="255"/>
    </row>
    <row r="30" spans="5:80" ht="12.75">
      <c r="E30" s="228"/>
      <c r="H30" s="262">
        <v>0.115</v>
      </c>
      <c r="I30" s="263">
        <f>E21*H30</f>
        <v>0.115</v>
      </c>
      <c r="J30" s="262"/>
      <c r="K30" s="263">
        <f>E21*J30</f>
        <v>0</v>
      </c>
      <c r="O30" s="255">
        <v>2</v>
      </c>
      <c r="AA30" s="228">
        <v>3</v>
      </c>
      <c r="AB30" s="228">
        <v>1</v>
      </c>
      <c r="AC30" s="228">
        <v>5928910004</v>
      </c>
      <c r="AZ30" s="228">
        <v>1</v>
      </c>
      <c r="BA30" s="228">
        <f>IF(AZ30=1,G21,0)</f>
        <v>0</v>
      </c>
      <c r="BB30" s="228">
        <f>IF(AZ30=2,G21,0)</f>
        <v>0</v>
      </c>
      <c r="BC30" s="228">
        <f>IF(AZ30=3,G21,0)</f>
        <v>0</v>
      </c>
      <c r="BD30" s="228">
        <f>IF(AZ30=4,G21,0)</f>
        <v>0</v>
      </c>
      <c r="BE30" s="228">
        <f>IF(AZ30=5,G21,0)</f>
        <v>0</v>
      </c>
      <c r="CA30" s="255">
        <v>3</v>
      </c>
      <c r="CB30" s="255">
        <v>1</v>
      </c>
    </row>
    <row r="31" ht="12.75">
      <c r="E31" s="228"/>
    </row>
    <row r="32" ht="12.75">
      <c r="E32" s="228"/>
    </row>
    <row r="33" ht="12.75">
      <c r="E33" s="228"/>
    </row>
    <row r="34" ht="12.75">
      <c r="E34" s="228"/>
    </row>
    <row r="35" ht="12.75">
      <c r="E35" s="228"/>
    </row>
    <row r="36" ht="12.75">
      <c r="E36" s="228"/>
    </row>
    <row r="37" ht="12.75">
      <c r="E37" s="228"/>
    </row>
    <row r="38" ht="12.75">
      <c r="E38" s="228"/>
    </row>
    <row r="39" ht="12.75">
      <c r="E39" s="228"/>
    </row>
    <row r="40" ht="12.75">
      <c r="E40" s="228"/>
    </row>
    <row r="41" spans="1:7" ht="12.75">
      <c r="A41" s="271"/>
      <c r="B41" s="271"/>
      <c r="C41" s="271"/>
      <c r="D41" s="271"/>
      <c r="E41" s="271"/>
      <c r="F41" s="271"/>
      <c r="G41" s="271"/>
    </row>
    <row r="42" spans="1:7" ht="12.75">
      <c r="A42" s="271"/>
      <c r="B42" s="271"/>
      <c r="C42" s="271"/>
      <c r="D42" s="271"/>
      <c r="E42" s="271"/>
      <c r="F42" s="271"/>
      <c r="G42" s="271"/>
    </row>
    <row r="43" spans="1:7" ht="12.75">
      <c r="A43" s="271"/>
      <c r="B43" s="271"/>
      <c r="C43" s="271"/>
      <c r="D43" s="271"/>
      <c r="E43" s="271"/>
      <c r="F43" s="271"/>
      <c r="G43" s="271"/>
    </row>
    <row r="44" spans="1:7" ht="12.75">
      <c r="A44" s="271"/>
      <c r="B44" s="271"/>
      <c r="C44" s="271"/>
      <c r="D44" s="271"/>
      <c r="E44" s="271"/>
      <c r="F44" s="271"/>
      <c r="G44" s="271"/>
    </row>
    <row r="45" ht="12.75">
      <c r="E45" s="228"/>
    </row>
    <row r="46" ht="12.75">
      <c r="E46" s="228"/>
    </row>
    <row r="47" ht="12.75">
      <c r="E47" s="228"/>
    </row>
    <row r="48" ht="12.75">
      <c r="E48" s="228"/>
    </row>
    <row r="49" ht="12.75">
      <c r="E49" s="228"/>
    </row>
    <row r="50" ht="12.75">
      <c r="E50" s="228"/>
    </row>
    <row r="51" ht="12.75">
      <c r="E51" s="228"/>
    </row>
    <row r="52" ht="12.75">
      <c r="E52" s="228"/>
    </row>
    <row r="53" ht="12.75">
      <c r="E53" s="228"/>
    </row>
    <row r="54" ht="12.75">
      <c r="E54" s="228"/>
    </row>
    <row r="55" ht="12.75">
      <c r="E55" s="228"/>
    </row>
    <row r="56" ht="12.75">
      <c r="E56" s="228"/>
    </row>
    <row r="57" ht="12.75">
      <c r="E57" s="228"/>
    </row>
    <row r="58" ht="12.75">
      <c r="E58" s="228"/>
    </row>
    <row r="59" ht="12.75">
      <c r="E59" s="228"/>
    </row>
    <row r="60" ht="12.75">
      <c r="E60" s="228"/>
    </row>
    <row r="61" ht="12.75">
      <c r="E61" s="228"/>
    </row>
    <row r="62" ht="12.75">
      <c r="E62" s="228"/>
    </row>
    <row r="63" ht="12.75">
      <c r="E63" s="228"/>
    </row>
    <row r="64" ht="12.75">
      <c r="E64" s="228"/>
    </row>
    <row r="65" ht="12.75">
      <c r="E65" s="228"/>
    </row>
    <row r="66" ht="12.75">
      <c r="E66" s="228"/>
    </row>
    <row r="67" ht="12.75">
      <c r="E67" s="228"/>
    </row>
    <row r="68" ht="12.75">
      <c r="E68" s="228"/>
    </row>
    <row r="69" ht="12.75">
      <c r="E69" s="228"/>
    </row>
    <row r="70" ht="12.75">
      <c r="E70" s="228"/>
    </row>
    <row r="71" ht="12.75">
      <c r="E71" s="228"/>
    </row>
    <row r="72" ht="12.75">
      <c r="E72" s="228"/>
    </row>
    <row r="73" ht="12.75">
      <c r="E73" s="228"/>
    </row>
    <row r="74" ht="12.75">
      <c r="E74" s="228"/>
    </row>
    <row r="75" ht="12.75">
      <c r="E75" s="228"/>
    </row>
    <row r="76" spans="1:2" ht="12.75">
      <c r="A76" s="279"/>
      <c r="B76" s="279"/>
    </row>
    <row r="77" spans="1:7" ht="12.75">
      <c r="A77" s="271"/>
      <c r="B77" s="271"/>
      <c r="C77" s="280"/>
      <c r="D77" s="280"/>
      <c r="E77" s="281"/>
      <c r="F77" s="280"/>
      <c r="G77" s="282"/>
    </row>
    <row r="78" spans="1:7" ht="12.75">
      <c r="A78" s="283"/>
      <c r="B78" s="283"/>
      <c r="C78" s="271"/>
      <c r="D78" s="271"/>
      <c r="E78" s="284"/>
      <c r="F78" s="271"/>
      <c r="G78" s="271"/>
    </row>
    <row r="79" spans="1:7" ht="12.75">
      <c r="A79" s="271"/>
      <c r="B79" s="271"/>
      <c r="C79" s="271"/>
      <c r="D79" s="271"/>
      <c r="E79" s="284"/>
      <c r="F79" s="271"/>
      <c r="G79" s="271"/>
    </row>
    <row r="80" spans="1:7" ht="12.75">
      <c r="A80" s="271"/>
      <c r="B80" s="271"/>
      <c r="C80" s="271"/>
      <c r="D80" s="271"/>
      <c r="E80" s="284"/>
      <c r="F80" s="271"/>
      <c r="G80" s="271"/>
    </row>
    <row r="81" spans="1:7" ht="12.75">
      <c r="A81" s="271"/>
      <c r="B81" s="271"/>
      <c r="C81" s="271"/>
      <c r="D81" s="271"/>
      <c r="E81" s="284"/>
      <c r="F81" s="271"/>
      <c r="G81" s="271"/>
    </row>
    <row r="82" spans="1:7" ht="12.75">
      <c r="A82" s="271"/>
      <c r="B82" s="271"/>
      <c r="C82" s="271"/>
      <c r="D82" s="271"/>
      <c r="E82" s="284"/>
      <c r="F82" s="271"/>
      <c r="G82" s="271"/>
    </row>
    <row r="83" spans="1:7" ht="12.75">
      <c r="A83" s="271"/>
      <c r="B83" s="271"/>
      <c r="C83" s="271"/>
      <c r="D83" s="271"/>
      <c r="E83" s="284"/>
      <c r="F83" s="271"/>
      <c r="G83" s="271"/>
    </row>
    <row r="84" spans="1:7" ht="12.75">
      <c r="A84" s="271"/>
      <c r="B84" s="271"/>
      <c r="C84" s="271"/>
      <c r="D84" s="271"/>
      <c r="E84" s="284"/>
      <c r="F84" s="271"/>
      <c r="G84" s="271"/>
    </row>
    <row r="85" spans="1:7" ht="12.75">
      <c r="A85" s="271"/>
      <c r="B85" s="271"/>
      <c r="C85" s="271"/>
      <c r="D85" s="271"/>
      <c r="E85" s="284"/>
      <c r="F85" s="271"/>
      <c r="G85" s="271"/>
    </row>
    <row r="86" spans="1:7" ht="12.75">
      <c r="A86" s="271"/>
      <c r="B86" s="271"/>
      <c r="C86" s="271"/>
      <c r="D86" s="271"/>
      <c r="E86" s="284"/>
      <c r="F86" s="271"/>
      <c r="G86" s="271"/>
    </row>
    <row r="87" spans="1:7" ht="12.75">
      <c r="A87" s="271"/>
      <c r="B87" s="271"/>
      <c r="C87" s="271"/>
      <c r="D87" s="271"/>
      <c r="E87" s="284"/>
      <c r="F87" s="271"/>
      <c r="G87" s="271"/>
    </row>
    <row r="88" spans="1:7" ht="12.75">
      <c r="A88" s="271"/>
      <c r="B88" s="271"/>
      <c r="C88" s="271"/>
      <c r="D88" s="271"/>
      <c r="E88" s="284"/>
      <c r="F88" s="271"/>
      <c r="G88" s="271"/>
    </row>
    <row r="89" spans="1:7" ht="12.75">
      <c r="A89" s="271"/>
      <c r="B89" s="271"/>
      <c r="C89" s="271"/>
      <c r="D89" s="271"/>
      <c r="E89" s="284"/>
      <c r="F89" s="271"/>
      <c r="G89" s="271"/>
    </row>
    <row r="90" spans="1:7" ht="12.75">
      <c r="A90" s="271"/>
      <c r="B90" s="271"/>
      <c r="C90" s="271"/>
      <c r="D90" s="271"/>
      <c r="E90" s="284"/>
      <c r="F90" s="271"/>
      <c r="G90" s="271"/>
    </row>
  </sheetData>
  <sheetProtection algorithmName="SHA-512" hashValue="YEHITjVsY4taVeWywhOo5lD3zJ4ubqWkr/7wfIZHKwrjhzl/TQpMGspnHUXbwcaTgLg337ALtghd3z8voin7BQ==" saltValue="+xdhZ/bNPIRdYlLIaL1Dfw==" spinCount="100000" sheet="1" objects="1" scenarios="1"/>
  <mergeCells count="11">
    <mergeCell ref="A1:G1"/>
    <mergeCell ref="A3:B3"/>
    <mergeCell ref="A4:B4"/>
    <mergeCell ref="E4:G4"/>
    <mergeCell ref="C28:D28"/>
    <mergeCell ref="C26:D26"/>
    <mergeCell ref="C10:D10"/>
    <mergeCell ref="C19:D19"/>
    <mergeCell ref="C16:D16"/>
    <mergeCell ref="C14:D14"/>
    <mergeCell ref="C12:D12"/>
  </mergeCells>
  <printOptions/>
  <pageMargins left="0.5905511811023623" right="0.3937007874015748" top="0.5905511811023623" bottom="0.984251968503937" header="0.1968503937007874" footer="0.5118110236220472"/>
  <pageSetup fitToHeight="0" fitToWidth="1" horizontalDpi="300" verticalDpi="300" orientation="portrait" paperSize="9" scale="9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9" t="s">
        <v>32</v>
      </c>
      <c r="B1" s="90"/>
      <c r="C1" s="90"/>
      <c r="D1" s="90"/>
      <c r="E1" s="90"/>
      <c r="F1" s="90"/>
      <c r="G1" s="90"/>
    </row>
    <row r="2" spans="1:7" ht="12.75" customHeight="1">
      <c r="A2" s="91" t="s">
        <v>33</v>
      </c>
      <c r="B2" s="92"/>
      <c r="C2" s="93" t="s">
        <v>99</v>
      </c>
      <c r="D2" s="93" t="s">
        <v>215</v>
      </c>
      <c r="E2" s="94"/>
      <c r="F2" s="95" t="s">
        <v>34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35</v>
      </c>
      <c r="B4" s="98"/>
      <c r="C4" s="99"/>
      <c r="D4" s="99"/>
      <c r="E4" s="100"/>
      <c r="F4" s="101" t="s">
        <v>36</v>
      </c>
      <c r="G4" s="104"/>
    </row>
    <row r="5" spans="1:7" ht="12.95" customHeight="1">
      <c r="A5" s="105" t="s">
        <v>214</v>
      </c>
      <c r="B5" s="106"/>
      <c r="C5" s="107" t="s">
        <v>215</v>
      </c>
      <c r="D5" s="108"/>
      <c r="E5" s="106"/>
      <c r="F5" s="101" t="s">
        <v>37</v>
      </c>
      <c r="G5" s="102"/>
    </row>
    <row r="6" spans="1:15" ht="12.95" customHeight="1">
      <c r="A6" s="103" t="s">
        <v>38</v>
      </c>
      <c r="B6" s="98"/>
      <c r="C6" s="99"/>
      <c r="D6" s="99"/>
      <c r="E6" s="100"/>
      <c r="F6" s="109" t="s">
        <v>39</v>
      </c>
      <c r="G6" s="110">
        <v>0</v>
      </c>
      <c r="O6" s="111"/>
    </row>
    <row r="7" spans="1:7" ht="12.95" customHeight="1">
      <c r="A7" s="112" t="s">
        <v>102</v>
      </c>
      <c r="B7" s="113"/>
      <c r="C7" s="114" t="s">
        <v>103</v>
      </c>
      <c r="D7" s="115"/>
      <c r="E7" s="115"/>
      <c r="F7" s="116" t="s">
        <v>40</v>
      </c>
      <c r="G7" s="110">
        <f>IF(G6=0,,ROUND((F30+F32)/G6,1))</f>
        <v>0</v>
      </c>
    </row>
    <row r="8" spans="1:9" ht="12.75">
      <c r="A8" s="117" t="s">
        <v>41</v>
      </c>
      <c r="B8" s="101"/>
      <c r="C8" s="329" t="s">
        <v>194</v>
      </c>
      <c r="D8" s="329"/>
      <c r="E8" s="330"/>
      <c r="F8" s="118" t="s">
        <v>42</v>
      </c>
      <c r="G8" s="119"/>
      <c r="H8" s="120"/>
      <c r="I8" s="121"/>
    </row>
    <row r="9" spans="1:8" ht="12.75">
      <c r="A9" s="117" t="s">
        <v>43</v>
      </c>
      <c r="B9" s="101"/>
      <c r="C9" s="329"/>
      <c r="D9" s="329"/>
      <c r="E9" s="330"/>
      <c r="F9" s="101"/>
      <c r="G9" s="122"/>
      <c r="H9" s="123"/>
    </row>
    <row r="10" spans="1:8" ht="12.75">
      <c r="A10" s="117" t="s">
        <v>44</v>
      </c>
      <c r="B10" s="101"/>
      <c r="C10" s="329" t="s">
        <v>193</v>
      </c>
      <c r="D10" s="329"/>
      <c r="E10" s="329"/>
      <c r="F10" s="124"/>
      <c r="G10" s="125"/>
      <c r="H10" s="126"/>
    </row>
    <row r="11" spans="1:57" ht="13.5" customHeight="1">
      <c r="A11" s="117" t="s">
        <v>45</v>
      </c>
      <c r="B11" s="101"/>
      <c r="C11" s="329"/>
      <c r="D11" s="329"/>
      <c r="E11" s="329"/>
      <c r="F11" s="127" t="s">
        <v>46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47</v>
      </c>
      <c r="B12" s="98"/>
      <c r="C12" s="331"/>
      <c r="D12" s="331"/>
      <c r="E12" s="331"/>
      <c r="F12" s="131" t="s">
        <v>48</v>
      </c>
      <c r="G12" s="132"/>
      <c r="H12" s="123"/>
    </row>
    <row r="13" spans="1:8" ht="28.5" customHeight="1" thickBot="1">
      <c r="A13" s="133" t="s">
        <v>49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50</v>
      </c>
      <c r="B14" s="138"/>
      <c r="C14" s="139"/>
      <c r="D14" s="140" t="s">
        <v>51</v>
      </c>
      <c r="E14" s="141"/>
      <c r="F14" s="141"/>
      <c r="G14" s="139"/>
    </row>
    <row r="15" spans="1:7" ht="15.95" customHeight="1">
      <c r="A15" s="142"/>
      <c r="B15" s="143" t="s">
        <v>52</v>
      </c>
      <c r="C15" s="144" t="e">
        <f>'SO 03 1 Rek'!E10</f>
        <v>#REF!</v>
      </c>
      <c r="D15" s="145">
        <f>'SO 03 1 Rek'!A18</f>
        <v>0</v>
      </c>
      <c r="E15" s="146"/>
      <c r="F15" s="147"/>
      <c r="G15" s="144">
        <f>'SO 03 1 Rek'!I18</f>
        <v>0</v>
      </c>
    </row>
    <row r="16" spans="1:7" ht="15.95" customHeight="1">
      <c r="A16" s="142" t="s">
        <v>53</v>
      </c>
      <c r="B16" s="143" t="s">
        <v>54</v>
      </c>
      <c r="C16" s="144" t="e">
        <f>'SO 03 1 Rek'!F10</f>
        <v>#REF!</v>
      </c>
      <c r="D16" s="97"/>
      <c r="E16" s="148"/>
      <c r="F16" s="149"/>
      <c r="G16" s="144"/>
    </row>
    <row r="17" spans="1:7" ht="15.95" customHeight="1">
      <c r="A17" s="142" t="s">
        <v>55</v>
      </c>
      <c r="B17" s="143" t="s">
        <v>56</v>
      </c>
      <c r="C17" s="144" t="e">
        <f>'SO 03 1 Rek'!H10</f>
        <v>#REF!</v>
      </c>
      <c r="D17" s="97"/>
      <c r="E17" s="148"/>
      <c r="F17" s="149"/>
      <c r="G17" s="144"/>
    </row>
    <row r="18" spans="1:7" ht="15.95" customHeight="1">
      <c r="A18" s="150" t="s">
        <v>57</v>
      </c>
      <c r="B18" s="151" t="s">
        <v>58</v>
      </c>
      <c r="C18" s="144" t="e">
        <f>'SO 03 1 Rek'!G10</f>
        <v>#REF!</v>
      </c>
      <c r="D18" s="97"/>
      <c r="E18" s="148"/>
      <c r="F18" s="149"/>
      <c r="G18" s="144"/>
    </row>
    <row r="19" spans="1:7" ht="15.95" customHeight="1">
      <c r="A19" s="152" t="s">
        <v>59</v>
      </c>
      <c r="B19" s="143"/>
      <c r="C19" s="144" t="e">
        <f>SUM(C15:C18)</f>
        <v>#REF!</v>
      </c>
      <c r="D19" s="97"/>
      <c r="E19" s="148"/>
      <c r="F19" s="149"/>
      <c r="G19" s="144"/>
    </row>
    <row r="20" spans="1:7" ht="15.95" customHeight="1">
      <c r="A20" s="152"/>
      <c r="B20" s="143"/>
      <c r="C20" s="144"/>
      <c r="D20" s="97"/>
      <c r="E20" s="148"/>
      <c r="F20" s="149"/>
      <c r="G20" s="144"/>
    </row>
    <row r="21" spans="1:7" ht="15.95" customHeight="1">
      <c r="A21" s="152" t="s">
        <v>29</v>
      </c>
      <c r="B21" s="143"/>
      <c r="C21" s="144" t="e">
        <f>'SO 03 1 Rek'!I10</f>
        <v>#REF!</v>
      </c>
      <c r="D21" s="97"/>
      <c r="E21" s="148"/>
      <c r="F21" s="149"/>
      <c r="G21" s="144"/>
    </row>
    <row r="22" spans="1:7" ht="15.95" customHeight="1">
      <c r="A22" s="153" t="s">
        <v>60</v>
      </c>
      <c r="B22" s="123"/>
      <c r="C22" s="144" t="e">
        <f>C19+C21</f>
        <v>#REF!</v>
      </c>
      <c r="D22" s="97" t="s">
        <v>61</v>
      </c>
      <c r="E22" s="148"/>
      <c r="F22" s="149"/>
      <c r="G22" s="144">
        <f>G23-SUM(G15:G21)</f>
        <v>0</v>
      </c>
    </row>
    <row r="23" spans="1:7" ht="15.95" customHeight="1" thickBot="1">
      <c r="A23" s="327" t="s">
        <v>62</v>
      </c>
      <c r="B23" s="328"/>
      <c r="C23" s="154" t="e">
        <f>C22+G23</f>
        <v>#REF!</v>
      </c>
      <c r="D23" s="155" t="s">
        <v>63</v>
      </c>
      <c r="E23" s="156"/>
      <c r="F23" s="157"/>
      <c r="G23" s="144">
        <f>'SO 03 1 Rek'!H16</f>
        <v>0</v>
      </c>
    </row>
    <row r="24" spans="1:7" ht="12.75">
      <c r="A24" s="158" t="s">
        <v>64</v>
      </c>
      <c r="B24" s="159"/>
      <c r="C24" s="160"/>
      <c r="D24" s="159" t="s">
        <v>65</v>
      </c>
      <c r="E24" s="159"/>
      <c r="F24" s="161" t="s">
        <v>66</v>
      </c>
      <c r="G24" s="162"/>
    </row>
    <row r="25" spans="1:7" ht="12.75">
      <c r="A25" s="153" t="s">
        <v>67</v>
      </c>
      <c r="B25" s="123"/>
      <c r="C25" s="163"/>
      <c r="D25" s="123" t="s">
        <v>67</v>
      </c>
      <c r="F25" s="164" t="s">
        <v>67</v>
      </c>
      <c r="G25" s="165"/>
    </row>
    <row r="26" spans="1:7" ht="37.5" customHeight="1">
      <c r="A26" s="153" t="s">
        <v>68</v>
      </c>
      <c r="B26" s="166"/>
      <c r="C26" s="163"/>
      <c r="D26" s="123" t="s">
        <v>68</v>
      </c>
      <c r="F26" s="164" t="s">
        <v>68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69</v>
      </c>
      <c r="B28" s="123"/>
      <c r="C28" s="163"/>
      <c r="D28" s="164" t="s">
        <v>70</v>
      </c>
      <c r="E28" s="163"/>
      <c r="F28" s="168" t="s">
        <v>70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11</v>
      </c>
      <c r="B30" s="172"/>
      <c r="C30" s="173">
        <v>21</v>
      </c>
      <c r="D30" s="172" t="s">
        <v>71</v>
      </c>
      <c r="E30" s="174"/>
      <c r="F30" s="322" t="e">
        <f>C23-F32</f>
        <v>#REF!</v>
      </c>
      <c r="G30" s="323"/>
    </row>
    <row r="31" spans="1:7" ht="12.75">
      <c r="A31" s="171" t="s">
        <v>72</v>
      </c>
      <c r="B31" s="172"/>
      <c r="C31" s="173">
        <f>C30</f>
        <v>21</v>
      </c>
      <c r="D31" s="172" t="s">
        <v>73</v>
      </c>
      <c r="E31" s="174"/>
      <c r="F31" s="322" t="e">
        <f>ROUND(PRODUCT(F30,C31/100),0)</f>
        <v>#REF!</v>
      </c>
      <c r="G31" s="323"/>
    </row>
    <row r="32" spans="1:7" ht="12.75">
      <c r="A32" s="171" t="s">
        <v>11</v>
      </c>
      <c r="B32" s="172"/>
      <c r="C32" s="173">
        <v>0</v>
      </c>
      <c r="D32" s="172" t="s">
        <v>73</v>
      </c>
      <c r="E32" s="174"/>
      <c r="F32" s="322">
        <v>0</v>
      </c>
      <c r="G32" s="323"/>
    </row>
    <row r="33" spans="1:7" ht="12.75">
      <c r="A33" s="171" t="s">
        <v>72</v>
      </c>
      <c r="B33" s="175"/>
      <c r="C33" s="176">
        <f>C32</f>
        <v>0</v>
      </c>
      <c r="D33" s="172" t="s">
        <v>73</v>
      </c>
      <c r="E33" s="149"/>
      <c r="F33" s="322">
        <f>ROUND(PRODUCT(F32,C33/100),0)</f>
        <v>0</v>
      </c>
      <c r="G33" s="323"/>
    </row>
    <row r="34" spans="1:7" s="180" customFormat="1" ht="19.5" customHeight="1" thickBot="1">
      <c r="A34" s="177" t="s">
        <v>74</v>
      </c>
      <c r="B34" s="178"/>
      <c r="C34" s="178"/>
      <c r="D34" s="178"/>
      <c r="E34" s="179"/>
      <c r="F34" s="324" t="e">
        <f>ROUND(SUM(F30:F33),0)</f>
        <v>#REF!</v>
      </c>
      <c r="G34" s="325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26"/>
      <c r="C37" s="326"/>
      <c r="D37" s="326"/>
      <c r="E37" s="326"/>
      <c r="F37" s="326"/>
      <c r="G37" s="326"/>
      <c r="H37" s="1" t="s">
        <v>1</v>
      </c>
    </row>
    <row r="38" spans="1:8" ht="12.75" customHeight="1">
      <c r="A38" s="181"/>
      <c r="B38" s="326"/>
      <c r="C38" s="326"/>
      <c r="D38" s="326"/>
      <c r="E38" s="326"/>
      <c r="F38" s="326"/>
      <c r="G38" s="326"/>
      <c r="H38" s="1" t="s">
        <v>1</v>
      </c>
    </row>
    <row r="39" spans="1:8" ht="12.75">
      <c r="A39" s="181"/>
      <c r="B39" s="326"/>
      <c r="C39" s="326"/>
      <c r="D39" s="326"/>
      <c r="E39" s="326"/>
      <c r="F39" s="326"/>
      <c r="G39" s="326"/>
      <c r="H39" s="1" t="s">
        <v>1</v>
      </c>
    </row>
    <row r="40" spans="1:8" ht="12.75">
      <c r="A40" s="181"/>
      <c r="B40" s="326"/>
      <c r="C40" s="326"/>
      <c r="D40" s="326"/>
      <c r="E40" s="326"/>
      <c r="F40" s="326"/>
      <c r="G40" s="326"/>
      <c r="H40" s="1" t="s">
        <v>1</v>
      </c>
    </row>
    <row r="41" spans="1:8" ht="12.75">
      <c r="A41" s="181"/>
      <c r="B41" s="326"/>
      <c r="C41" s="326"/>
      <c r="D41" s="326"/>
      <c r="E41" s="326"/>
      <c r="F41" s="326"/>
      <c r="G41" s="326"/>
      <c r="H41" s="1" t="s">
        <v>1</v>
      </c>
    </row>
    <row r="42" spans="1:8" ht="12.75">
      <c r="A42" s="181"/>
      <c r="B42" s="326"/>
      <c r="C42" s="326"/>
      <c r="D42" s="326"/>
      <c r="E42" s="326"/>
      <c r="F42" s="326"/>
      <c r="G42" s="326"/>
      <c r="H42" s="1" t="s">
        <v>1</v>
      </c>
    </row>
    <row r="43" spans="1:8" ht="12.75">
      <c r="A43" s="181"/>
      <c r="B43" s="326"/>
      <c r="C43" s="326"/>
      <c r="D43" s="326"/>
      <c r="E43" s="326"/>
      <c r="F43" s="326"/>
      <c r="G43" s="326"/>
      <c r="H43" s="1" t="s">
        <v>1</v>
      </c>
    </row>
    <row r="44" spans="1:8" ht="12.75" customHeight="1">
      <c r="A44" s="181"/>
      <c r="B44" s="326"/>
      <c r="C44" s="326"/>
      <c r="D44" s="326"/>
      <c r="E44" s="326"/>
      <c r="F44" s="326"/>
      <c r="G44" s="326"/>
      <c r="H44" s="1" t="s">
        <v>1</v>
      </c>
    </row>
    <row r="45" spans="1:8" ht="12.75" customHeight="1">
      <c r="A45" s="181"/>
      <c r="B45" s="326"/>
      <c r="C45" s="326"/>
      <c r="D45" s="326"/>
      <c r="E45" s="326"/>
      <c r="F45" s="326"/>
      <c r="G45" s="326"/>
      <c r="H45" s="1" t="s">
        <v>1</v>
      </c>
    </row>
    <row r="46" spans="2:7" ht="12.75">
      <c r="B46" s="321"/>
      <c r="C46" s="321"/>
      <c r="D46" s="321"/>
      <c r="E46" s="321"/>
      <c r="F46" s="321"/>
      <c r="G46" s="321"/>
    </row>
    <row r="47" spans="2:7" ht="12.75">
      <c r="B47" s="321"/>
      <c r="C47" s="321"/>
      <c r="D47" s="321"/>
      <c r="E47" s="321"/>
      <c r="F47" s="321"/>
      <c r="G47" s="321"/>
    </row>
    <row r="48" spans="2:7" ht="12.75">
      <c r="B48" s="321"/>
      <c r="C48" s="321"/>
      <c r="D48" s="321"/>
      <c r="E48" s="321"/>
      <c r="F48" s="321"/>
      <c r="G48" s="321"/>
    </row>
    <row r="49" spans="2:7" ht="12.75">
      <c r="B49" s="321"/>
      <c r="C49" s="321"/>
      <c r="D49" s="321"/>
      <c r="E49" s="321"/>
      <c r="F49" s="321"/>
      <c r="G49" s="321"/>
    </row>
    <row r="50" spans="2:7" ht="12.75">
      <c r="B50" s="321"/>
      <c r="C50" s="321"/>
      <c r="D50" s="321"/>
      <c r="E50" s="321"/>
      <c r="F50" s="321"/>
      <c r="G50" s="321"/>
    </row>
    <row r="51" spans="2:7" ht="12.75">
      <c r="B51" s="321"/>
      <c r="C51" s="321"/>
      <c r="D51" s="321"/>
      <c r="E51" s="321"/>
      <c r="F51" s="321"/>
      <c r="G51" s="321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7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32" t="s">
        <v>2</v>
      </c>
      <c r="B1" s="333"/>
      <c r="C1" s="182" t="s">
        <v>104</v>
      </c>
      <c r="D1" s="183"/>
      <c r="E1" s="184"/>
      <c r="F1" s="183"/>
      <c r="G1" s="185" t="s">
        <v>76</v>
      </c>
      <c r="H1" s="186" t="s">
        <v>99</v>
      </c>
      <c r="I1" s="187"/>
    </row>
    <row r="2" spans="1:9" ht="13.5" thickBot="1">
      <c r="A2" s="334" t="s">
        <v>77</v>
      </c>
      <c r="B2" s="335"/>
      <c r="C2" s="188" t="s">
        <v>216</v>
      </c>
      <c r="D2" s="189"/>
      <c r="E2" s="190"/>
      <c r="F2" s="189"/>
      <c r="G2" s="336" t="s">
        <v>215</v>
      </c>
      <c r="H2" s="337"/>
      <c r="I2" s="338"/>
    </row>
    <row r="3" ht="13.5" thickTop="1">
      <c r="F3" s="123"/>
    </row>
    <row r="4" spans="1:9" ht="19.5" customHeight="1">
      <c r="A4" s="191" t="s">
        <v>78</v>
      </c>
      <c r="B4" s="192"/>
      <c r="C4" s="192"/>
      <c r="D4" s="192"/>
      <c r="E4" s="193"/>
      <c r="F4" s="192"/>
      <c r="G4" s="192"/>
      <c r="H4" s="192"/>
      <c r="I4" s="192"/>
    </row>
    <row r="5" ht="13.5" thickBot="1"/>
    <row r="6" spans="1:9" s="123" customFormat="1" ht="13.5" thickBot="1">
      <c r="A6" s="194"/>
      <c r="B6" s="195" t="s">
        <v>79</v>
      </c>
      <c r="C6" s="195"/>
      <c r="D6" s="196"/>
      <c r="E6" s="197" t="s">
        <v>25</v>
      </c>
      <c r="F6" s="198" t="s">
        <v>26</v>
      </c>
      <c r="G6" s="198" t="s">
        <v>27</v>
      </c>
      <c r="H6" s="198" t="s">
        <v>28</v>
      </c>
      <c r="I6" s="199" t="s">
        <v>29</v>
      </c>
    </row>
    <row r="7" spans="1:9" s="123" customFormat="1" ht="12.75">
      <c r="A7" s="285" t="e">
        <f>#REF!</f>
        <v>#REF!</v>
      </c>
      <c r="B7" s="61" t="e">
        <f>#REF!</f>
        <v>#REF!</v>
      </c>
      <c r="D7" s="200"/>
      <c r="E7" s="286" t="e">
        <f>#REF!</f>
        <v>#REF!</v>
      </c>
      <c r="F7" s="287" t="e">
        <f>#REF!</f>
        <v>#REF!</v>
      </c>
      <c r="G7" s="287" t="e">
        <f>#REF!</f>
        <v>#REF!</v>
      </c>
      <c r="H7" s="287" t="e">
        <f>#REF!</f>
        <v>#REF!</v>
      </c>
      <c r="I7" s="288" t="e">
        <f>#REF!</f>
        <v>#REF!</v>
      </c>
    </row>
    <row r="8" spans="1:9" s="123" customFormat="1" ht="12.75">
      <c r="A8" s="285" t="e">
        <f>#REF!</f>
        <v>#REF!</v>
      </c>
      <c r="B8" s="61" t="e">
        <f>#REF!</f>
        <v>#REF!</v>
      </c>
      <c r="D8" s="200"/>
      <c r="E8" s="286" t="e">
        <f>#REF!</f>
        <v>#REF!</v>
      </c>
      <c r="F8" s="287" t="e">
        <f>#REF!</f>
        <v>#REF!</v>
      </c>
      <c r="G8" s="287" t="e">
        <f>#REF!</f>
        <v>#REF!</v>
      </c>
      <c r="H8" s="287" t="e">
        <f>#REF!</f>
        <v>#REF!</v>
      </c>
      <c r="I8" s="288" t="e">
        <f>#REF!</f>
        <v>#REF!</v>
      </c>
    </row>
    <row r="9" spans="1:9" s="123" customFormat="1" ht="13.5" thickBot="1">
      <c r="A9" s="285" t="e">
        <f>#REF!</f>
        <v>#REF!</v>
      </c>
      <c r="B9" s="61" t="e">
        <f>#REF!</f>
        <v>#REF!</v>
      </c>
      <c r="D9" s="200"/>
      <c r="E9" s="286" t="e">
        <f>#REF!</f>
        <v>#REF!</v>
      </c>
      <c r="F9" s="287" t="e">
        <f>#REF!</f>
        <v>#REF!</v>
      </c>
      <c r="G9" s="287" t="e">
        <f>#REF!</f>
        <v>#REF!</v>
      </c>
      <c r="H9" s="287" t="e">
        <f>#REF!</f>
        <v>#REF!</v>
      </c>
      <c r="I9" s="288" t="e">
        <f>#REF!</f>
        <v>#REF!</v>
      </c>
    </row>
    <row r="10" spans="1:9" s="14" customFormat="1" ht="13.5" thickBot="1">
      <c r="A10" s="201"/>
      <c r="B10" s="202" t="s">
        <v>80</v>
      </c>
      <c r="C10" s="202"/>
      <c r="D10" s="203"/>
      <c r="E10" s="204" t="e">
        <f>SUM(E7:E9)</f>
        <v>#REF!</v>
      </c>
      <c r="F10" s="205" t="e">
        <f>SUM(F7:F9)</f>
        <v>#REF!</v>
      </c>
      <c r="G10" s="205" t="e">
        <f>SUM(G7:G9)</f>
        <v>#REF!</v>
      </c>
      <c r="H10" s="205" t="e">
        <f>SUM(H7:H9)</f>
        <v>#REF!</v>
      </c>
      <c r="I10" s="206" t="e">
        <f>SUM(I7:I9)</f>
        <v>#REF!</v>
      </c>
    </row>
    <row r="11" spans="1:9" ht="12.75">
      <c r="A11" s="123"/>
      <c r="B11" s="123"/>
      <c r="C11" s="123"/>
      <c r="D11" s="123"/>
      <c r="E11" s="123"/>
      <c r="F11" s="123"/>
      <c r="G11" s="123"/>
      <c r="H11" s="123"/>
      <c r="I11" s="123"/>
    </row>
    <row r="12" spans="1:57" ht="19.5" customHeight="1">
      <c r="A12" s="192" t="s">
        <v>81</v>
      </c>
      <c r="B12" s="192"/>
      <c r="C12" s="192"/>
      <c r="D12" s="192"/>
      <c r="E12" s="192"/>
      <c r="F12" s="192"/>
      <c r="G12" s="207"/>
      <c r="H12" s="192"/>
      <c r="I12" s="192"/>
      <c r="BA12" s="129"/>
      <c r="BB12" s="129"/>
      <c r="BC12" s="129"/>
      <c r="BD12" s="129"/>
      <c r="BE12" s="129"/>
    </row>
    <row r="13" ht="13.5" thickBot="1"/>
    <row r="14" spans="1:9" ht="12.75">
      <c r="A14" s="158" t="s">
        <v>82</v>
      </c>
      <c r="B14" s="159"/>
      <c r="C14" s="159"/>
      <c r="D14" s="208"/>
      <c r="E14" s="209" t="s">
        <v>83</v>
      </c>
      <c r="F14" s="210" t="s">
        <v>12</v>
      </c>
      <c r="G14" s="211" t="s">
        <v>84</v>
      </c>
      <c r="H14" s="212"/>
      <c r="I14" s="213" t="s">
        <v>83</v>
      </c>
    </row>
    <row r="15" spans="1:53" ht="12.75">
      <c r="A15" s="152"/>
      <c r="B15" s="143"/>
      <c r="C15" s="143"/>
      <c r="D15" s="214"/>
      <c r="E15" s="215"/>
      <c r="F15" s="216"/>
      <c r="G15" s="217">
        <f>CHOOSE(BA15+1,E10+F10,E10+F10+H10,E10+F10+G10+H10,E10,F10,H10,G10,H10+G10,0)</f>
        <v>0</v>
      </c>
      <c r="H15" s="218"/>
      <c r="I15" s="219">
        <f>E15+F15*G15/100</f>
        <v>0</v>
      </c>
      <c r="BA15" s="1">
        <v>8</v>
      </c>
    </row>
    <row r="16" spans="1:9" ht="13.5" thickBot="1">
      <c r="A16" s="220"/>
      <c r="B16" s="221" t="s">
        <v>85</v>
      </c>
      <c r="C16" s="222"/>
      <c r="D16" s="223"/>
      <c r="E16" s="224"/>
      <c r="F16" s="225"/>
      <c r="G16" s="225"/>
      <c r="H16" s="339">
        <f>SUM(I15:I15)</f>
        <v>0</v>
      </c>
      <c r="I16" s="340"/>
    </row>
    <row r="18" spans="2:9" ht="12.75">
      <c r="B18" s="14"/>
      <c r="F18" s="226"/>
      <c r="G18" s="227"/>
      <c r="H18" s="227"/>
      <c r="I18" s="46"/>
    </row>
    <row r="19" spans="6:9" ht="12.75">
      <c r="F19" s="226"/>
      <c r="G19" s="227"/>
      <c r="H19" s="227"/>
      <c r="I19" s="46"/>
    </row>
    <row r="20" spans="6:9" ht="12.75">
      <c r="F20" s="226"/>
      <c r="G20" s="227"/>
      <c r="H20" s="227"/>
      <c r="I20" s="46"/>
    </row>
    <row r="21" spans="6:9" ht="12.75">
      <c r="F21" s="226"/>
      <c r="G21" s="227"/>
      <c r="H21" s="227"/>
      <c r="I21" s="46"/>
    </row>
    <row r="22" spans="6:9" ht="12.75">
      <c r="F22" s="226"/>
      <c r="G22" s="227"/>
      <c r="H22" s="227"/>
      <c r="I22" s="46"/>
    </row>
    <row r="23" spans="6:9" ht="12.75">
      <c r="F23" s="226"/>
      <c r="G23" s="227"/>
      <c r="H23" s="227"/>
      <c r="I23" s="46"/>
    </row>
    <row r="24" spans="6:9" ht="12.75">
      <c r="F24" s="226"/>
      <c r="G24" s="227"/>
      <c r="H24" s="227"/>
      <c r="I24" s="46"/>
    </row>
    <row r="25" spans="6:9" ht="12.75">
      <c r="F25" s="226"/>
      <c r="G25" s="227"/>
      <c r="H25" s="227"/>
      <c r="I25" s="46"/>
    </row>
    <row r="26" spans="6:9" ht="12.75">
      <c r="F26" s="226"/>
      <c r="G26" s="227"/>
      <c r="H26" s="227"/>
      <c r="I26" s="46"/>
    </row>
    <row r="27" spans="6:9" ht="12.75">
      <c r="F27" s="226"/>
      <c r="G27" s="227"/>
      <c r="H27" s="227"/>
      <c r="I27" s="46"/>
    </row>
    <row r="28" spans="6:9" ht="12.75">
      <c r="F28" s="226"/>
      <c r="G28" s="227"/>
      <c r="H28" s="227"/>
      <c r="I28" s="46"/>
    </row>
    <row r="29" spans="6:9" ht="12.75">
      <c r="F29" s="226"/>
      <c r="G29" s="227"/>
      <c r="H29" s="227"/>
      <c r="I29" s="46"/>
    </row>
    <row r="30" spans="6:9" ht="12.75">
      <c r="F30" s="226"/>
      <c r="G30" s="227"/>
      <c r="H30" s="227"/>
      <c r="I30" s="46"/>
    </row>
    <row r="31" spans="6:9" ht="12.75">
      <c r="F31" s="226"/>
      <c r="G31" s="227"/>
      <c r="H31" s="227"/>
      <c r="I31" s="46"/>
    </row>
    <row r="32" spans="6:9" ht="12.75">
      <c r="F32" s="226"/>
      <c r="G32" s="227"/>
      <c r="H32" s="227"/>
      <c r="I32" s="46"/>
    </row>
    <row r="33" spans="6:9" ht="12.75">
      <c r="F33" s="226"/>
      <c r="G33" s="227"/>
      <c r="H33" s="227"/>
      <c r="I33" s="46"/>
    </row>
    <row r="34" spans="6:9" ht="12.75">
      <c r="F34" s="226"/>
      <c r="G34" s="227"/>
      <c r="H34" s="227"/>
      <c r="I34" s="46"/>
    </row>
    <row r="35" spans="6:9" ht="12.75">
      <c r="F35" s="226"/>
      <c r="G35" s="227"/>
      <c r="H35" s="227"/>
      <c r="I35" s="46"/>
    </row>
    <row r="36" spans="6:9" ht="12.75">
      <c r="F36" s="226"/>
      <c r="G36" s="227"/>
      <c r="H36" s="227"/>
      <c r="I36" s="46"/>
    </row>
    <row r="37" spans="6:9" ht="12.75">
      <c r="F37" s="226"/>
      <c r="G37" s="227"/>
      <c r="H37" s="227"/>
      <c r="I37" s="46"/>
    </row>
    <row r="38" spans="6:9" ht="12.75">
      <c r="F38" s="226"/>
      <c r="G38" s="227"/>
      <c r="H38" s="227"/>
      <c r="I38" s="46"/>
    </row>
    <row r="39" spans="6:9" ht="12.75">
      <c r="F39" s="226"/>
      <c r="G39" s="227"/>
      <c r="H39" s="227"/>
      <c r="I39" s="46"/>
    </row>
    <row r="40" spans="6:9" ht="12.75">
      <c r="F40" s="226"/>
      <c r="G40" s="227"/>
      <c r="H40" s="227"/>
      <c r="I40" s="46"/>
    </row>
    <row r="41" spans="6:9" ht="12.75">
      <c r="F41" s="226"/>
      <c r="G41" s="227"/>
      <c r="H41" s="227"/>
      <c r="I41" s="46"/>
    </row>
    <row r="42" spans="6:9" ht="12.75">
      <c r="F42" s="226"/>
      <c r="G42" s="227"/>
      <c r="H42" s="227"/>
      <c r="I42" s="46"/>
    </row>
    <row r="43" spans="6:9" ht="12.75">
      <c r="F43" s="226"/>
      <c r="G43" s="227"/>
      <c r="H43" s="227"/>
      <c r="I43" s="46"/>
    </row>
    <row r="44" spans="6:9" ht="12.75">
      <c r="F44" s="226"/>
      <c r="G44" s="227"/>
      <c r="H44" s="227"/>
      <c r="I44" s="46"/>
    </row>
    <row r="45" spans="6:9" ht="12.75">
      <c r="F45" s="226"/>
      <c r="G45" s="227"/>
      <c r="H45" s="227"/>
      <c r="I45" s="46"/>
    </row>
    <row r="46" spans="6:9" ht="12.75">
      <c r="F46" s="226"/>
      <c r="G46" s="227"/>
      <c r="H46" s="227"/>
      <c r="I46" s="46"/>
    </row>
    <row r="47" spans="6:9" ht="12.75">
      <c r="F47" s="226"/>
      <c r="G47" s="227"/>
      <c r="H47" s="227"/>
      <c r="I47" s="46"/>
    </row>
    <row r="48" spans="6:9" ht="12.75">
      <c r="F48" s="226"/>
      <c r="G48" s="227"/>
      <c r="H48" s="227"/>
      <c r="I48" s="46"/>
    </row>
    <row r="49" spans="6:9" ht="12.75">
      <c r="F49" s="226"/>
      <c r="G49" s="227"/>
      <c r="H49" s="227"/>
      <c r="I49" s="46"/>
    </row>
    <row r="50" spans="6:9" ht="12.75">
      <c r="F50" s="226"/>
      <c r="G50" s="227"/>
      <c r="H50" s="227"/>
      <c r="I50" s="46"/>
    </row>
    <row r="51" spans="6:9" ht="12.75">
      <c r="F51" s="226"/>
      <c r="G51" s="227"/>
      <c r="H51" s="227"/>
      <c r="I51" s="46"/>
    </row>
    <row r="52" spans="6:9" ht="12.75">
      <c r="F52" s="226"/>
      <c r="G52" s="227"/>
      <c r="H52" s="227"/>
      <c r="I52" s="46"/>
    </row>
    <row r="53" spans="6:9" ht="12.75">
      <c r="F53" s="226"/>
      <c r="G53" s="227"/>
      <c r="H53" s="227"/>
      <c r="I53" s="46"/>
    </row>
    <row r="54" spans="6:9" ht="12.75">
      <c r="F54" s="226"/>
      <c r="G54" s="227"/>
      <c r="H54" s="227"/>
      <c r="I54" s="46"/>
    </row>
    <row r="55" spans="6:9" ht="12.75">
      <c r="F55" s="226"/>
      <c r="G55" s="227"/>
      <c r="H55" s="227"/>
      <c r="I55" s="46"/>
    </row>
    <row r="56" spans="6:9" ht="12.75">
      <c r="F56" s="226"/>
      <c r="G56" s="227"/>
      <c r="H56" s="227"/>
      <c r="I56" s="46"/>
    </row>
    <row r="57" spans="6:9" ht="12.75">
      <c r="F57" s="226"/>
      <c r="G57" s="227"/>
      <c r="H57" s="227"/>
      <c r="I57" s="46"/>
    </row>
    <row r="58" spans="6:9" ht="12.75">
      <c r="F58" s="226"/>
      <c r="G58" s="227"/>
      <c r="H58" s="227"/>
      <c r="I58" s="46"/>
    </row>
    <row r="59" spans="6:9" ht="12.75">
      <c r="F59" s="226"/>
      <c r="G59" s="227"/>
      <c r="H59" s="227"/>
      <c r="I59" s="46"/>
    </row>
    <row r="60" spans="6:9" ht="12.75">
      <c r="F60" s="226"/>
      <c r="G60" s="227"/>
      <c r="H60" s="227"/>
      <c r="I60" s="46"/>
    </row>
    <row r="61" spans="6:9" ht="12.75">
      <c r="F61" s="226"/>
      <c r="G61" s="227"/>
      <c r="H61" s="227"/>
      <c r="I61" s="46"/>
    </row>
    <row r="62" spans="6:9" ht="12.75">
      <c r="F62" s="226"/>
      <c r="G62" s="227"/>
      <c r="H62" s="227"/>
      <c r="I62" s="46"/>
    </row>
    <row r="63" spans="6:9" ht="12.75">
      <c r="F63" s="226"/>
      <c r="G63" s="227"/>
      <c r="H63" s="227"/>
      <c r="I63" s="46"/>
    </row>
    <row r="64" spans="6:9" ht="12.75">
      <c r="F64" s="226"/>
      <c r="G64" s="227"/>
      <c r="H64" s="227"/>
      <c r="I64" s="46"/>
    </row>
    <row r="65" spans="6:9" ht="12.75">
      <c r="F65" s="226"/>
      <c r="G65" s="227"/>
      <c r="H65" s="227"/>
      <c r="I65" s="46"/>
    </row>
    <row r="66" spans="6:9" ht="12.75">
      <c r="F66" s="226"/>
      <c r="G66" s="227"/>
      <c r="H66" s="227"/>
      <c r="I66" s="46"/>
    </row>
    <row r="67" spans="6:9" ht="12.75">
      <c r="F67" s="226"/>
      <c r="G67" s="227"/>
      <c r="H67" s="227"/>
      <c r="I67" s="46"/>
    </row>
  </sheetData>
  <mergeCells count="4">
    <mergeCell ref="A1:B1"/>
    <mergeCell ref="A2:B2"/>
    <mergeCell ref="G2:I2"/>
    <mergeCell ref="H16:I1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9" t="s">
        <v>32</v>
      </c>
      <c r="B1" s="90"/>
      <c r="C1" s="90"/>
      <c r="D1" s="90"/>
      <c r="E1" s="90"/>
      <c r="F1" s="90"/>
      <c r="G1" s="90"/>
    </row>
    <row r="2" spans="1:7" ht="12.75" customHeight="1">
      <c r="A2" s="91" t="s">
        <v>33</v>
      </c>
      <c r="B2" s="92"/>
      <c r="C2" s="93" t="s">
        <v>99</v>
      </c>
      <c r="D2" s="93" t="s">
        <v>219</v>
      </c>
      <c r="E2" s="94"/>
      <c r="F2" s="95" t="s">
        <v>34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35</v>
      </c>
      <c r="B4" s="98"/>
      <c r="C4" s="99"/>
      <c r="D4" s="99"/>
      <c r="E4" s="100"/>
      <c r="F4" s="101" t="s">
        <v>36</v>
      </c>
      <c r="G4" s="104"/>
    </row>
    <row r="5" spans="1:7" ht="12.95" customHeight="1">
      <c r="A5" s="105" t="s">
        <v>218</v>
      </c>
      <c r="B5" s="106"/>
      <c r="C5" s="107" t="s">
        <v>219</v>
      </c>
      <c r="D5" s="108"/>
      <c r="E5" s="106"/>
      <c r="F5" s="101" t="s">
        <v>37</v>
      </c>
      <c r="G5" s="102"/>
    </row>
    <row r="6" spans="1:15" ht="12.95" customHeight="1">
      <c r="A6" s="103" t="s">
        <v>38</v>
      </c>
      <c r="B6" s="98"/>
      <c r="C6" s="99"/>
      <c r="D6" s="99"/>
      <c r="E6" s="100"/>
      <c r="F6" s="109" t="s">
        <v>39</v>
      </c>
      <c r="G6" s="110">
        <v>0</v>
      </c>
      <c r="O6" s="111"/>
    </row>
    <row r="7" spans="1:7" ht="12.95" customHeight="1">
      <c r="A7" s="112" t="s">
        <v>102</v>
      </c>
      <c r="B7" s="113"/>
      <c r="C7" s="114" t="s">
        <v>103</v>
      </c>
      <c r="D7" s="115"/>
      <c r="E7" s="115"/>
      <c r="F7" s="116" t="s">
        <v>40</v>
      </c>
      <c r="G7" s="110">
        <f>IF(G6=0,,ROUND((F30+F32)/G6,1))</f>
        <v>0</v>
      </c>
    </row>
    <row r="8" spans="1:9" ht="12.75">
      <c r="A8" s="117" t="s">
        <v>41</v>
      </c>
      <c r="B8" s="101"/>
      <c r="C8" s="329" t="s">
        <v>194</v>
      </c>
      <c r="D8" s="329"/>
      <c r="E8" s="330"/>
      <c r="F8" s="118" t="s">
        <v>42</v>
      </c>
      <c r="G8" s="119"/>
      <c r="H8" s="120"/>
      <c r="I8" s="121"/>
    </row>
    <row r="9" spans="1:8" ht="12.75">
      <c r="A9" s="117" t="s">
        <v>43</v>
      </c>
      <c r="B9" s="101"/>
      <c r="C9" s="329"/>
      <c r="D9" s="329"/>
      <c r="E9" s="330"/>
      <c r="F9" s="101"/>
      <c r="G9" s="122"/>
      <c r="H9" s="123"/>
    </row>
    <row r="10" spans="1:8" ht="12.75">
      <c r="A10" s="117" t="s">
        <v>44</v>
      </c>
      <c r="B10" s="101"/>
      <c r="C10" s="329" t="s">
        <v>193</v>
      </c>
      <c r="D10" s="329"/>
      <c r="E10" s="329"/>
      <c r="F10" s="124"/>
      <c r="G10" s="125"/>
      <c r="H10" s="126"/>
    </row>
    <row r="11" spans="1:57" ht="13.5" customHeight="1">
      <c r="A11" s="117" t="s">
        <v>45</v>
      </c>
      <c r="B11" s="101"/>
      <c r="C11" s="329"/>
      <c r="D11" s="329"/>
      <c r="E11" s="329"/>
      <c r="F11" s="127" t="s">
        <v>46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47</v>
      </c>
      <c r="B12" s="98"/>
      <c r="C12" s="331"/>
      <c r="D12" s="331"/>
      <c r="E12" s="331"/>
      <c r="F12" s="131" t="s">
        <v>48</v>
      </c>
      <c r="G12" s="132"/>
      <c r="H12" s="123"/>
    </row>
    <row r="13" spans="1:8" ht="28.5" customHeight="1" thickBot="1">
      <c r="A13" s="133" t="s">
        <v>49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50</v>
      </c>
      <c r="B14" s="138"/>
      <c r="C14" s="139"/>
      <c r="D14" s="140" t="s">
        <v>51</v>
      </c>
      <c r="E14" s="141"/>
      <c r="F14" s="141"/>
      <c r="G14" s="139"/>
    </row>
    <row r="15" spans="1:7" ht="15.95" customHeight="1">
      <c r="A15" s="142"/>
      <c r="B15" s="143" t="s">
        <v>52</v>
      </c>
      <c r="C15" s="144" t="e">
        <f>'SO 04 1 Rek'!E8</f>
        <v>#REF!</v>
      </c>
      <c r="D15" s="145">
        <f>'SO 04 1 Rek'!A16</f>
        <v>0</v>
      </c>
      <c r="E15" s="146"/>
      <c r="F15" s="147"/>
      <c r="G15" s="144">
        <f>'SO 04 1 Rek'!I16</f>
        <v>0</v>
      </c>
    </row>
    <row r="16" spans="1:7" ht="15.95" customHeight="1">
      <c r="A16" s="142" t="s">
        <v>53</v>
      </c>
      <c r="B16" s="143" t="s">
        <v>54</v>
      </c>
      <c r="C16" s="144" t="e">
        <f>'SO 04 1 Rek'!F8</f>
        <v>#REF!</v>
      </c>
      <c r="D16" s="97"/>
      <c r="E16" s="148"/>
      <c r="F16" s="149"/>
      <c r="G16" s="144"/>
    </row>
    <row r="17" spans="1:7" ht="15.95" customHeight="1">
      <c r="A17" s="142" t="s">
        <v>55</v>
      </c>
      <c r="B17" s="143" t="s">
        <v>56</v>
      </c>
      <c r="C17" s="144" t="e">
        <f>'SO 04 1 Rek'!H8</f>
        <v>#REF!</v>
      </c>
      <c r="D17" s="97"/>
      <c r="E17" s="148"/>
      <c r="F17" s="149"/>
      <c r="G17" s="144"/>
    </row>
    <row r="18" spans="1:7" ht="15.95" customHeight="1">
      <c r="A18" s="150" t="s">
        <v>57</v>
      </c>
      <c r="B18" s="151" t="s">
        <v>58</v>
      </c>
      <c r="C18" s="144" t="e">
        <f>'SO 04 1 Rek'!G8</f>
        <v>#REF!</v>
      </c>
      <c r="D18" s="97"/>
      <c r="E18" s="148"/>
      <c r="F18" s="149"/>
      <c r="G18" s="144"/>
    </row>
    <row r="19" spans="1:7" ht="15.95" customHeight="1">
      <c r="A19" s="152" t="s">
        <v>59</v>
      </c>
      <c r="B19" s="143"/>
      <c r="C19" s="144" t="e">
        <f>SUM(C15:C18)</f>
        <v>#REF!</v>
      </c>
      <c r="D19" s="97"/>
      <c r="E19" s="148"/>
      <c r="F19" s="149"/>
      <c r="G19" s="144"/>
    </row>
    <row r="20" spans="1:7" ht="15.95" customHeight="1">
      <c r="A20" s="152"/>
      <c r="B20" s="143"/>
      <c r="C20" s="144"/>
      <c r="D20" s="97"/>
      <c r="E20" s="148"/>
      <c r="F20" s="149"/>
      <c r="G20" s="144"/>
    </row>
    <row r="21" spans="1:7" ht="15.95" customHeight="1">
      <c r="A21" s="152" t="s">
        <v>29</v>
      </c>
      <c r="B21" s="143"/>
      <c r="C21" s="144" t="e">
        <f>'SO 04 1 Rek'!I8</f>
        <v>#REF!</v>
      </c>
      <c r="D21" s="97"/>
      <c r="E21" s="148"/>
      <c r="F21" s="149"/>
      <c r="G21" s="144"/>
    </row>
    <row r="22" spans="1:7" ht="15.95" customHeight="1">
      <c r="A22" s="153" t="s">
        <v>60</v>
      </c>
      <c r="B22" s="123"/>
      <c r="C22" s="144" t="e">
        <f>C19+C21</f>
        <v>#REF!</v>
      </c>
      <c r="D22" s="97" t="s">
        <v>61</v>
      </c>
      <c r="E22" s="148"/>
      <c r="F22" s="149"/>
      <c r="G22" s="144">
        <f>G23-SUM(G15:G21)</f>
        <v>0</v>
      </c>
    </row>
    <row r="23" spans="1:7" ht="15.95" customHeight="1" thickBot="1">
      <c r="A23" s="327" t="s">
        <v>62</v>
      </c>
      <c r="B23" s="328"/>
      <c r="C23" s="154" t="e">
        <f>C22+G23</f>
        <v>#REF!</v>
      </c>
      <c r="D23" s="155" t="s">
        <v>63</v>
      </c>
      <c r="E23" s="156"/>
      <c r="F23" s="157"/>
      <c r="G23" s="144">
        <f>'SO 04 1 Rek'!H14</f>
        <v>0</v>
      </c>
    </row>
    <row r="24" spans="1:7" ht="12.75">
      <c r="A24" s="158" t="s">
        <v>64</v>
      </c>
      <c r="B24" s="159"/>
      <c r="C24" s="160"/>
      <c r="D24" s="159" t="s">
        <v>65</v>
      </c>
      <c r="E24" s="159"/>
      <c r="F24" s="161" t="s">
        <v>66</v>
      </c>
      <c r="G24" s="162"/>
    </row>
    <row r="25" spans="1:7" ht="12.75">
      <c r="A25" s="153" t="s">
        <v>67</v>
      </c>
      <c r="B25" s="123"/>
      <c r="C25" s="163"/>
      <c r="D25" s="123" t="s">
        <v>67</v>
      </c>
      <c r="F25" s="164" t="s">
        <v>67</v>
      </c>
      <c r="G25" s="165"/>
    </row>
    <row r="26" spans="1:7" ht="37.5" customHeight="1">
      <c r="A26" s="153" t="s">
        <v>68</v>
      </c>
      <c r="B26" s="166"/>
      <c r="C26" s="163"/>
      <c r="D26" s="123" t="s">
        <v>68</v>
      </c>
      <c r="F26" s="164" t="s">
        <v>68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69</v>
      </c>
      <c r="B28" s="123"/>
      <c r="C28" s="163"/>
      <c r="D28" s="164" t="s">
        <v>70</v>
      </c>
      <c r="E28" s="163"/>
      <c r="F28" s="168" t="s">
        <v>70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11</v>
      </c>
      <c r="B30" s="172"/>
      <c r="C30" s="173">
        <v>21</v>
      </c>
      <c r="D30" s="172" t="s">
        <v>71</v>
      </c>
      <c r="E30" s="174"/>
      <c r="F30" s="322" t="e">
        <f>C23-F32</f>
        <v>#REF!</v>
      </c>
      <c r="G30" s="323"/>
    </row>
    <row r="31" spans="1:7" ht="12.75">
      <c r="A31" s="171" t="s">
        <v>72</v>
      </c>
      <c r="B31" s="172"/>
      <c r="C31" s="173">
        <f>C30</f>
        <v>21</v>
      </c>
      <c r="D31" s="172" t="s">
        <v>73</v>
      </c>
      <c r="E31" s="174"/>
      <c r="F31" s="322" t="e">
        <f>ROUND(PRODUCT(F30,C31/100),0)</f>
        <v>#REF!</v>
      </c>
      <c r="G31" s="323"/>
    </row>
    <row r="32" spans="1:7" ht="12.75">
      <c r="A32" s="171" t="s">
        <v>11</v>
      </c>
      <c r="B32" s="172"/>
      <c r="C32" s="173">
        <v>0</v>
      </c>
      <c r="D32" s="172" t="s">
        <v>73</v>
      </c>
      <c r="E32" s="174"/>
      <c r="F32" s="322">
        <v>0</v>
      </c>
      <c r="G32" s="323"/>
    </row>
    <row r="33" spans="1:7" ht="12.75">
      <c r="A33" s="171" t="s">
        <v>72</v>
      </c>
      <c r="B33" s="175"/>
      <c r="C33" s="176">
        <f>C32</f>
        <v>0</v>
      </c>
      <c r="D33" s="172" t="s">
        <v>73</v>
      </c>
      <c r="E33" s="149"/>
      <c r="F33" s="322">
        <f>ROUND(PRODUCT(F32,C33/100),0)</f>
        <v>0</v>
      </c>
      <c r="G33" s="323"/>
    </row>
    <row r="34" spans="1:7" s="180" customFormat="1" ht="19.5" customHeight="1" thickBot="1">
      <c r="A34" s="177" t="s">
        <v>74</v>
      </c>
      <c r="B34" s="178"/>
      <c r="C34" s="178"/>
      <c r="D34" s="178"/>
      <c r="E34" s="179"/>
      <c r="F34" s="324" t="e">
        <f>ROUND(SUM(F30:F33),0)</f>
        <v>#REF!</v>
      </c>
      <c r="G34" s="325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26"/>
      <c r="C37" s="326"/>
      <c r="D37" s="326"/>
      <c r="E37" s="326"/>
      <c r="F37" s="326"/>
      <c r="G37" s="326"/>
      <c r="H37" s="1" t="s">
        <v>1</v>
      </c>
    </row>
    <row r="38" spans="1:8" ht="12.75" customHeight="1">
      <c r="A38" s="181"/>
      <c r="B38" s="326"/>
      <c r="C38" s="326"/>
      <c r="D38" s="326"/>
      <c r="E38" s="326"/>
      <c r="F38" s="326"/>
      <c r="G38" s="326"/>
      <c r="H38" s="1" t="s">
        <v>1</v>
      </c>
    </row>
    <row r="39" spans="1:8" ht="12.75">
      <c r="A39" s="181"/>
      <c r="B39" s="326"/>
      <c r="C39" s="326"/>
      <c r="D39" s="326"/>
      <c r="E39" s="326"/>
      <c r="F39" s="326"/>
      <c r="G39" s="326"/>
      <c r="H39" s="1" t="s">
        <v>1</v>
      </c>
    </row>
    <row r="40" spans="1:8" ht="12.75">
      <c r="A40" s="181"/>
      <c r="B40" s="326"/>
      <c r="C40" s="326"/>
      <c r="D40" s="326"/>
      <c r="E40" s="326"/>
      <c r="F40" s="326"/>
      <c r="G40" s="326"/>
      <c r="H40" s="1" t="s">
        <v>1</v>
      </c>
    </row>
    <row r="41" spans="1:8" ht="12.75">
      <c r="A41" s="181"/>
      <c r="B41" s="326"/>
      <c r="C41" s="326"/>
      <c r="D41" s="326"/>
      <c r="E41" s="326"/>
      <c r="F41" s="326"/>
      <c r="G41" s="326"/>
      <c r="H41" s="1" t="s">
        <v>1</v>
      </c>
    </row>
    <row r="42" spans="1:8" ht="12.75">
      <c r="A42" s="181"/>
      <c r="B42" s="326"/>
      <c r="C42" s="326"/>
      <c r="D42" s="326"/>
      <c r="E42" s="326"/>
      <c r="F42" s="326"/>
      <c r="G42" s="326"/>
      <c r="H42" s="1" t="s">
        <v>1</v>
      </c>
    </row>
    <row r="43" spans="1:8" ht="12.75">
      <c r="A43" s="181"/>
      <c r="B43" s="326"/>
      <c r="C43" s="326"/>
      <c r="D43" s="326"/>
      <c r="E43" s="326"/>
      <c r="F43" s="326"/>
      <c r="G43" s="326"/>
      <c r="H43" s="1" t="s">
        <v>1</v>
      </c>
    </row>
    <row r="44" spans="1:8" ht="12.75" customHeight="1">
      <c r="A44" s="181"/>
      <c r="B44" s="326"/>
      <c r="C44" s="326"/>
      <c r="D44" s="326"/>
      <c r="E44" s="326"/>
      <c r="F44" s="326"/>
      <c r="G44" s="326"/>
      <c r="H44" s="1" t="s">
        <v>1</v>
      </c>
    </row>
    <row r="45" spans="1:8" ht="12.75" customHeight="1">
      <c r="A45" s="181"/>
      <c r="B45" s="326"/>
      <c r="C45" s="326"/>
      <c r="D45" s="326"/>
      <c r="E45" s="326"/>
      <c r="F45" s="326"/>
      <c r="G45" s="326"/>
      <c r="H45" s="1" t="s">
        <v>1</v>
      </c>
    </row>
    <row r="46" spans="2:7" ht="12.75">
      <c r="B46" s="321"/>
      <c r="C46" s="321"/>
      <c r="D46" s="321"/>
      <c r="E46" s="321"/>
      <c r="F46" s="321"/>
      <c r="G46" s="321"/>
    </row>
    <row r="47" spans="2:7" ht="12.75">
      <c r="B47" s="321"/>
      <c r="C47" s="321"/>
      <c r="D47" s="321"/>
      <c r="E47" s="321"/>
      <c r="F47" s="321"/>
      <c r="G47" s="321"/>
    </row>
    <row r="48" spans="2:7" ht="12.75">
      <c r="B48" s="321"/>
      <c r="C48" s="321"/>
      <c r="D48" s="321"/>
      <c r="E48" s="321"/>
      <c r="F48" s="321"/>
      <c r="G48" s="321"/>
    </row>
    <row r="49" spans="2:7" ht="12.75">
      <c r="B49" s="321"/>
      <c r="C49" s="321"/>
      <c r="D49" s="321"/>
      <c r="E49" s="321"/>
      <c r="F49" s="321"/>
      <c r="G49" s="321"/>
    </row>
    <row r="50" spans="2:7" ht="12.75">
      <c r="B50" s="321"/>
      <c r="C50" s="321"/>
      <c r="D50" s="321"/>
      <c r="E50" s="321"/>
      <c r="F50" s="321"/>
      <c r="G50" s="321"/>
    </row>
    <row r="51" spans="2:7" ht="12.75">
      <c r="B51" s="321"/>
      <c r="C51" s="321"/>
      <c r="D51" s="321"/>
      <c r="E51" s="321"/>
      <c r="F51" s="321"/>
      <c r="G51" s="321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Šafář</dc:creator>
  <cp:keywords/>
  <dc:description/>
  <cp:lastModifiedBy>Martina Hofmanová</cp:lastModifiedBy>
  <cp:lastPrinted>2018-01-24T09:09:52Z</cp:lastPrinted>
  <dcterms:created xsi:type="dcterms:W3CDTF">2016-04-12T08:21:52Z</dcterms:created>
  <dcterms:modified xsi:type="dcterms:W3CDTF">2018-01-29T11:56:59Z</dcterms:modified>
  <cp:category/>
  <cp:version/>
  <cp:contentType/>
  <cp:contentStatus/>
</cp:coreProperties>
</file>