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RMI\2018\DPS Na Blatech - stavební práce\Vysvětlení zadávací dokumentace\VZD3\"/>
    </mc:Choice>
  </mc:AlternateContent>
  <bookViews>
    <workbookView xWindow="630" yWindow="525" windowWidth="22695" windowHeight="11445"/>
  </bookViews>
  <sheets>
    <sheet name="Rekapitulace stavby" sheetId="1" r:id="rId1"/>
    <sheet name="01 - 01 STAVEBNÍ ČÁST" sheetId="2" r:id="rId2"/>
    <sheet name="02 - 02 ZTI" sheetId="3" r:id="rId3"/>
    <sheet name="03 - 03 ÚSTŘEDNÍ VYTÁPĚNÍ" sheetId="4" r:id="rId4"/>
    <sheet name="A - ELEKTRONICKÉ KOMUNIKACE" sheetId="5" r:id="rId5"/>
    <sheet name="B - SILNOPROUD" sheetId="6" r:id="rId6"/>
    <sheet name="VRN - VRN VEDLEJŠÍ ROZPOČ..." sheetId="7" r:id="rId7"/>
    <sheet name="Pokyny pro vyplnění" sheetId="8" r:id="rId8"/>
  </sheets>
  <definedNames>
    <definedName name="_xlnm._FilterDatabase" localSheetId="1" hidden="1">'01 - 01 STAVEBNÍ ČÁST'!$C$95:$K$633</definedName>
    <definedName name="_xlnm._FilterDatabase" localSheetId="2" hidden="1">'02 - 02 ZTI'!$C$83:$K$178</definedName>
    <definedName name="_xlnm._FilterDatabase" localSheetId="3" hidden="1">'03 - 03 ÚSTŘEDNÍ VYTÁPĚNÍ'!$C$81:$K$110</definedName>
    <definedName name="_xlnm._FilterDatabase" localSheetId="4" hidden="1">'A - ELEKTRONICKÉ KOMUNIKACE'!$C$84:$K$121</definedName>
    <definedName name="_xlnm._FilterDatabase" localSheetId="5" hidden="1">'B - SILNOPROUD'!$C$89:$K$214</definedName>
    <definedName name="_xlnm._FilterDatabase" localSheetId="6" hidden="1">'VRN - VRN VEDLEJŠÍ ROZPOČ...'!$C$81:$K$111</definedName>
    <definedName name="_xlnm.Print_Titles" localSheetId="1">'01 - 01 STAVEBNÍ ČÁST'!$95:$95</definedName>
    <definedName name="_xlnm.Print_Titles" localSheetId="2">'02 - 02 ZTI'!$83:$83</definedName>
    <definedName name="_xlnm.Print_Titles" localSheetId="3">'03 - 03 ÚSTŘEDNÍ VYTÁPĚNÍ'!$81:$81</definedName>
    <definedName name="_xlnm.Print_Titles" localSheetId="4">'A - ELEKTRONICKÉ KOMUNIKACE'!$84:$84</definedName>
    <definedName name="_xlnm.Print_Titles" localSheetId="5">'B - SILNOPROUD'!$89:$89</definedName>
    <definedName name="_xlnm.Print_Titles" localSheetId="0">'Rekapitulace stavby'!$49:$49</definedName>
    <definedName name="_xlnm.Print_Titles" localSheetId="6">'VRN - VRN VEDLEJŠÍ ROZPOČ...'!$81:$81</definedName>
    <definedName name="_xlnm.Print_Area" localSheetId="1">'01 - 01 STAVEBNÍ ČÁST'!$C$4:$J$36,'01 - 01 STAVEBNÍ ČÁST'!$C$42:$J$77,'01 - 01 STAVEBNÍ ČÁST'!$C$83:$K$633</definedName>
    <definedName name="_xlnm.Print_Area" localSheetId="2">'02 - 02 ZTI'!$C$4:$J$36,'02 - 02 ZTI'!$C$42:$J$65,'02 - 02 ZTI'!$C$71:$K$178</definedName>
    <definedName name="_xlnm.Print_Area" localSheetId="3">'03 - 03 ÚSTŘEDNÍ VYTÁPĚNÍ'!$C$4:$J$36,'03 - 03 ÚSTŘEDNÍ VYTÁPĚNÍ'!$C$42:$J$63,'03 - 03 ÚSTŘEDNÍ VYTÁPĚNÍ'!$C$69:$K$110</definedName>
    <definedName name="_xlnm.Print_Area" localSheetId="4">'A - ELEKTRONICKÉ KOMUNIKACE'!$C$4:$J$38,'A - ELEKTRONICKÉ KOMUNIKACE'!$C$44:$J$64,'A - ELEKTRONICKÉ KOMUNIKACE'!$C$70:$K$121</definedName>
    <definedName name="_xlnm.Print_Area" localSheetId="5">'B - SILNOPROUD'!$C$4:$J$38,'B - SILNOPROUD'!$C$44:$J$69,'B - SILNOPROUD'!$C$75:$K$214</definedName>
    <definedName name="_xlnm.Print_Area" localSheetId="7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stavby'!$C$39:$AQ$59</definedName>
    <definedName name="_xlnm.Print_Area" localSheetId="6">'VRN - VRN VEDLEJŠÍ ROZPOČ...'!$C$4:$J$36,'VRN - VRN VEDLEJŠÍ ROZPOČ...'!$C$42:$J$63,'VRN - VRN VEDLEJŠÍ ROZPOČ...'!$C$69:$K$111</definedName>
  </definedNames>
  <calcPr calcId="162913"/>
</workbook>
</file>

<file path=xl/calcChain.xml><?xml version="1.0" encoding="utf-8"?>
<calcChain xmlns="http://schemas.openxmlformats.org/spreadsheetml/2006/main">
  <c r="P84" i="7" l="1"/>
  <c r="AY58" i="1"/>
  <c r="AX58" i="1"/>
  <c r="BI110" i="7"/>
  <c r="BH110" i="7"/>
  <c r="BG110" i="7"/>
  <c r="BE110" i="7"/>
  <c r="T110" i="7"/>
  <c r="T109" i="7" s="1"/>
  <c r="R110" i="7"/>
  <c r="R109" i="7" s="1"/>
  <c r="P110" i="7"/>
  <c r="P109" i="7" s="1"/>
  <c r="BK110" i="7"/>
  <c r="BK109" i="7" s="1"/>
  <c r="J109" i="7" s="1"/>
  <c r="J62" i="7" s="1"/>
  <c r="J110" i="7"/>
  <c r="BF110" i="7" s="1"/>
  <c r="BI107" i="7"/>
  <c r="BH107" i="7"/>
  <c r="BG107" i="7"/>
  <c r="BE107" i="7"/>
  <c r="T107" i="7"/>
  <c r="T106" i="7" s="1"/>
  <c r="R107" i="7"/>
  <c r="R106" i="7" s="1"/>
  <c r="P107" i="7"/>
  <c r="P106" i="7" s="1"/>
  <c r="BK107" i="7"/>
  <c r="BK106" i="7" s="1"/>
  <c r="J106" i="7" s="1"/>
  <c r="J61" i="7" s="1"/>
  <c r="J107" i="7"/>
  <c r="BF107" i="7" s="1"/>
  <c r="BI104" i="7"/>
  <c r="BH104" i="7"/>
  <c r="BG104" i="7"/>
  <c r="BE104" i="7"/>
  <c r="T104" i="7"/>
  <c r="R104" i="7"/>
  <c r="P104" i="7"/>
  <c r="BK104" i="7"/>
  <c r="J104" i="7"/>
  <c r="BF104" i="7" s="1"/>
  <c r="BI102" i="7"/>
  <c r="BH102" i="7"/>
  <c r="BG102" i="7"/>
  <c r="BE102" i="7"/>
  <c r="T102" i="7"/>
  <c r="R102" i="7"/>
  <c r="P102" i="7"/>
  <c r="BK102" i="7"/>
  <c r="J102" i="7"/>
  <c r="BF102" i="7" s="1"/>
  <c r="BI94" i="7"/>
  <c r="BH94" i="7"/>
  <c r="BG94" i="7"/>
  <c r="BE94" i="7"/>
  <c r="T94" i="7"/>
  <c r="T93" i="7" s="1"/>
  <c r="R94" i="7"/>
  <c r="P94" i="7"/>
  <c r="BK94" i="7"/>
  <c r="BK93" i="7" s="1"/>
  <c r="J93" i="7" s="1"/>
  <c r="J60" i="7" s="1"/>
  <c r="J94" i="7"/>
  <c r="BF94" i="7" s="1"/>
  <c r="BI91" i="7"/>
  <c r="BH91" i="7"/>
  <c r="BG91" i="7"/>
  <c r="BE91" i="7"/>
  <c r="T91" i="7"/>
  <c r="T90" i="7" s="1"/>
  <c r="R91" i="7"/>
  <c r="R90" i="7" s="1"/>
  <c r="P91" i="7"/>
  <c r="P90" i="7" s="1"/>
  <c r="BK91" i="7"/>
  <c r="BK90" i="7" s="1"/>
  <c r="J90" i="7" s="1"/>
  <c r="J59" i="7" s="1"/>
  <c r="J91" i="7"/>
  <c r="BF91" i="7" s="1"/>
  <c r="BI88" i="7"/>
  <c r="BH88" i="7"/>
  <c r="BG88" i="7"/>
  <c r="BE88" i="7"/>
  <c r="T88" i="7"/>
  <c r="R88" i="7"/>
  <c r="P88" i="7"/>
  <c r="BK88" i="7"/>
  <c r="J88" i="7"/>
  <c r="BF88" i="7" s="1"/>
  <c r="BI85" i="7"/>
  <c r="BH85" i="7"/>
  <c r="BG85" i="7"/>
  <c r="BE85" i="7"/>
  <c r="T85" i="7"/>
  <c r="T84" i="7" s="1"/>
  <c r="R85" i="7"/>
  <c r="P85" i="7"/>
  <c r="BK85" i="7"/>
  <c r="BK84" i="7" s="1"/>
  <c r="J85" i="7"/>
  <c r="BF85" i="7" s="1"/>
  <c r="J78" i="7"/>
  <c r="F78" i="7"/>
  <c r="F76" i="7"/>
  <c r="E74" i="7"/>
  <c r="J51" i="7"/>
  <c r="F51" i="7"/>
  <c r="F49" i="7"/>
  <c r="E47" i="7"/>
  <c r="J18" i="7"/>
  <c r="E18" i="7"/>
  <c r="F52" i="7" s="1"/>
  <c r="J17" i="7"/>
  <c r="J12" i="7"/>
  <c r="J76" i="7" s="1"/>
  <c r="E7" i="7"/>
  <c r="E72" i="7" s="1"/>
  <c r="R213" i="6"/>
  <c r="BK210" i="6"/>
  <c r="J210" i="6" s="1"/>
  <c r="J67" i="6" s="1"/>
  <c r="AY57" i="1"/>
  <c r="AX57" i="1"/>
  <c r="BI214" i="6"/>
  <c r="BH214" i="6"/>
  <c r="BG214" i="6"/>
  <c r="BE214" i="6"/>
  <c r="T214" i="6"/>
  <c r="T213" i="6" s="1"/>
  <c r="R214" i="6"/>
  <c r="P214" i="6"/>
  <c r="P213" i="6" s="1"/>
  <c r="BK214" i="6"/>
  <c r="BK213" i="6" s="1"/>
  <c r="J213" i="6" s="1"/>
  <c r="J68" i="6" s="1"/>
  <c r="J214" i="6"/>
  <c r="BF214" i="6" s="1"/>
  <c r="BI212" i="6"/>
  <c r="BH212" i="6"/>
  <c r="BG212" i="6"/>
  <c r="BE212" i="6"/>
  <c r="T212" i="6"/>
  <c r="R212" i="6"/>
  <c r="P212" i="6"/>
  <c r="BK212" i="6"/>
  <c r="J212" i="6"/>
  <c r="BF212" i="6" s="1"/>
  <c r="BI211" i="6"/>
  <c r="BH211" i="6"/>
  <c r="BG211" i="6"/>
  <c r="BE211" i="6"/>
  <c r="T211" i="6"/>
  <c r="R211" i="6"/>
  <c r="R210" i="6" s="1"/>
  <c r="P211" i="6"/>
  <c r="BK211" i="6"/>
  <c r="J211" i="6"/>
  <c r="BF211" i="6" s="1"/>
  <c r="BI209" i="6"/>
  <c r="BH209" i="6"/>
  <c r="BG209" i="6"/>
  <c r="BE209" i="6"/>
  <c r="T209" i="6"/>
  <c r="R209" i="6"/>
  <c r="P209" i="6"/>
  <c r="BK209" i="6"/>
  <c r="J209" i="6"/>
  <c r="BF209" i="6" s="1"/>
  <c r="BI208" i="6"/>
  <c r="BH208" i="6"/>
  <c r="BG208" i="6"/>
  <c r="BE208" i="6"/>
  <c r="T208" i="6"/>
  <c r="R208" i="6"/>
  <c r="P208" i="6"/>
  <c r="BK208" i="6"/>
  <c r="J208" i="6"/>
  <c r="BF208" i="6" s="1"/>
  <c r="BI207" i="6"/>
  <c r="BH207" i="6"/>
  <c r="BG207" i="6"/>
  <c r="BE207" i="6"/>
  <c r="T207" i="6"/>
  <c r="R207" i="6"/>
  <c r="P207" i="6"/>
  <c r="BK207" i="6"/>
  <c r="J207" i="6"/>
  <c r="BF207" i="6" s="1"/>
  <c r="BI206" i="6"/>
  <c r="BH206" i="6"/>
  <c r="BG206" i="6"/>
  <c r="BE206" i="6"/>
  <c r="T206" i="6"/>
  <c r="R206" i="6"/>
  <c r="P206" i="6"/>
  <c r="BK206" i="6"/>
  <c r="J206" i="6"/>
  <c r="BF206" i="6" s="1"/>
  <c r="BI205" i="6"/>
  <c r="BH205" i="6"/>
  <c r="BG205" i="6"/>
  <c r="BE205" i="6"/>
  <c r="T205" i="6"/>
  <c r="R205" i="6"/>
  <c r="P205" i="6"/>
  <c r="BK205" i="6"/>
  <c r="J205" i="6"/>
  <c r="BF205" i="6" s="1"/>
  <c r="BI204" i="6"/>
  <c r="BH204" i="6"/>
  <c r="BG204" i="6"/>
  <c r="BE204" i="6"/>
  <c r="T204" i="6"/>
  <c r="R204" i="6"/>
  <c r="P204" i="6"/>
  <c r="BK204" i="6"/>
  <c r="J204" i="6"/>
  <c r="BF204" i="6" s="1"/>
  <c r="BI203" i="6"/>
  <c r="BH203" i="6"/>
  <c r="BG203" i="6"/>
  <c r="BE203" i="6"/>
  <c r="T203" i="6"/>
  <c r="R203" i="6"/>
  <c r="P203" i="6"/>
  <c r="BK203" i="6"/>
  <c r="J203" i="6"/>
  <c r="BF203" i="6" s="1"/>
  <c r="BI202" i="6"/>
  <c r="BH202" i="6"/>
  <c r="BG202" i="6"/>
  <c r="BE202" i="6"/>
  <c r="T202" i="6"/>
  <c r="R202" i="6"/>
  <c r="P202" i="6"/>
  <c r="BK202" i="6"/>
  <c r="J202" i="6"/>
  <c r="BF202" i="6" s="1"/>
  <c r="BI201" i="6"/>
  <c r="BH201" i="6"/>
  <c r="BG201" i="6"/>
  <c r="BE201" i="6"/>
  <c r="T201" i="6"/>
  <c r="R201" i="6"/>
  <c r="P201" i="6"/>
  <c r="BK201" i="6"/>
  <c r="J201" i="6"/>
  <c r="BF201" i="6" s="1"/>
  <c r="BI200" i="6"/>
  <c r="BH200" i="6"/>
  <c r="BG200" i="6"/>
  <c r="BE200" i="6"/>
  <c r="T200" i="6"/>
  <c r="R200" i="6"/>
  <c r="P200" i="6"/>
  <c r="BK200" i="6"/>
  <c r="J200" i="6"/>
  <c r="BF200" i="6" s="1"/>
  <c r="BI199" i="6"/>
  <c r="BH199" i="6"/>
  <c r="BG199" i="6"/>
  <c r="BE199" i="6"/>
  <c r="T199" i="6"/>
  <c r="R199" i="6"/>
  <c r="P199" i="6"/>
  <c r="BK199" i="6"/>
  <c r="J199" i="6"/>
  <c r="BF199" i="6" s="1"/>
  <c r="BI198" i="6"/>
  <c r="BH198" i="6"/>
  <c r="BG198" i="6"/>
  <c r="BE198" i="6"/>
  <c r="T198" i="6"/>
  <c r="R198" i="6"/>
  <c r="P198" i="6"/>
  <c r="BK198" i="6"/>
  <c r="J198" i="6"/>
  <c r="BF198" i="6" s="1"/>
  <c r="BI197" i="6"/>
  <c r="BH197" i="6"/>
  <c r="BG197" i="6"/>
  <c r="BE197" i="6"/>
  <c r="T197" i="6"/>
  <c r="R197" i="6"/>
  <c r="P197" i="6"/>
  <c r="BK197" i="6"/>
  <c r="J197" i="6"/>
  <c r="BF197" i="6" s="1"/>
  <c r="BI196" i="6"/>
  <c r="BH196" i="6"/>
  <c r="BG196" i="6"/>
  <c r="BE196" i="6"/>
  <c r="T196" i="6"/>
  <c r="R196" i="6"/>
  <c r="P196" i="6"/>
  <c r="BK196" i="6"/>
  <c r="J196" i="6"/>
  <c r="BF196" i="6" s="1"/>
  <c r="BI195" i="6"/>
  <c r="BH195" i="6"/>
  <c r="BG195" i="6"/>
  <c r="BE195" i="6"/>
  <c r="T195" i="6"/>
  <c r="R195" i="6"/>
  <c r="P195" i="6"/>
  <c r="BK195" i="6"/>
  <c r="J195" i="6"/>
  <c r="BF195" i="6" s="1"/>
  <c r="BI194" i="6"/>
  <c r="BH194" i="6"/>
  <c r="BG194" i="6"/>
  <c r="BE194" i="6"/>
  <c r="T194" i="6"/>
  <c r="R194" i="6"/>
  <c r="P194" i="6"/>
  <c r="BK194" i="6"/>
  <c r="J194" i="6"/>
  <c r="BF194" i="6" s="1"/>
  <c r="BI193" i="6"/>
  <c r="BH193" i="6"/>
  <c r="BG193" i="6"/>
  <c r="BE193" i="6"/>
  <c r="T193" i="6"/>
  <c r="R193" i="6"/>
  <c r="P193" i="6"/>
  <c r="BK193" i="6"/>
  <c r="J193" i="6"/>
  <c r="BF193" i="6" s="1"/>
  <c r="BI192" i="6"/>
  <c r="BH192" i="6"/>
  <c r="BG192" i="6"/>
  <c r="BE192" i="6"/>
  <c r="T192" i="6"/>
  <c r="R192" i="6"/>
  <c r="P192" i="6"/>
  <c r="BK192" i="6"/>
  <c r="J192" i="6"/>
  <c r="BF192" i="6" s="1"/>
  <c r="BI191" i="6"/>
  <c r="BH191" i="6"/>
  <c r="BG191" i="6"/>
  <c r="BE191" i="6"/>
  <c r="T191" i="6"/>
  <c r="R191" i="6"/>
  <c r="P191" i="6"/>
  <c r="BK191" i="6"/>
  <c r="J191" i="6"/>
  <c r="BF191" i="6" s="1"/>
  <c r="BI190" i="6"/>
  <c r="BH190" i="6"/>
  <c r="BG190" i="6"/>
  <c r="BE190" i="6"/>
  <c r="T190" i="6"/>
  <c r="R190" i="6"/>
  <c r="P190" i="6"/>
  <c r="BK190" i="6"/>
  <c r="J190" i="6"/>
  <c r="BF190" i="6" s="1"/>
  <c r="BI189" i="6"/>
  <c r="BH189" i="6"/>
  <c r="BG189" i="6"/>
  <c r="BE189" i="6"/>
  <c r="T189" i="6"/>
  <c r="R189" i="6"/>
  <c r="P189" i="6"/>
  <c r="BK189" i="6"/>
  <c r="J189" i="6"/>
  <c r="BF189" i="6" s="1"/>
  <c r="BI188" i="6"/>
  <c r="BH188" i="6"/>
  <c r="BG188" i="6"/>
  <c r="BE188" i="6"/>
  <c r="T188" i="6"/>
  <c r="R188" i="6"/>
  <c r="P188" i="6"/>
  <c r="BK188" i="6"/>
  <c r="J188" i="6"/>
  <c r="BF188" i="6" s="1"/>
  <c r="BI187" i="6"/>
  <c r="BH187" i="6"/>
  <c r="BG187" i="6"/>
  <c r="BE187" i="6"/>
  <c r="T187" i="6"/>
  <c r="R187" i="6"/>
  <c r="P187" i="6"/>
  <c r="BK187" i="6"/>
  <c r="J187" i="6"/>
  <c r="BF187" i="6" s="1"/>
  <c r="BI186" i="6"/>
  <c r="BH186" i="6"/>
  <c r="BG186" i="6"/>
  <c r="BE186" i="6"/>
  <c r="T186" i="6"/>
  <c r="R186" i="6"/>
  <c r="P186" i="6"/>
  <c r="BK186" i="6"/>
  <c r="J186" i="6"/>
  <c r="BF186" i="6" s="1"/>
  <c r="BI185" i="6"/>
  <c r="BH185" i="6"/>
  <c r="BG185" i="6"/>
  <c r="BE185" i="6"/>
  <c r="T185" i="6"/>
  <c r="R185" i="6"/>
  <c r="P185" i="6"/>
  <c r="BK185" i="6"/>
  <c r="J185" i="6"/>
  <c r="BF185" i="6" s="1"/>
  <c r="BI184" i="6"/>
  <c r="BH184" i="6"/>
  <c r="BG184" i="6"/>
  <c r="BE184" i="6"/>
  <c r="T184" i="6"/>
  <c r="R184" i="6"/>
  <c r="P184" i="6"/>
  <c r="BK184" i="6"/>
  <c r="J184" i="6"/>
  <c r="BF184" i="6" s="1"/>
  <c r="BI183" i="6"/>
  <c r="BH183" i="6"/>
  <c r="BG183" i="6"/>
  <c r="BE183" i="6"/>
  <c r="T183" i="6"/>
  <c r="R183" i="6"/>
  <c r="P183" i="6"/>
  <c r="BK183" i="6"/>
  <c r="J183" i="6"/>
  <c r="BF183" i="6" s="1"/>
  <c r="BI182" i="6"/>
  <c r="BH182" i="6"/>
  <c r="BG182" i="6"/>
  <c r="BE182" i="6"/>
  <c r="T182" i="6"/>
  <c r="R182" i="6"/>
  <c r="P182" i="6"/>
  <c r="BK182" i="6"/>
  <c r="J182" i="6"/>
  <c r="BF182" i="6" s="1"/>
  <c r="BI181" i="6"/>
  <c r="BH181" i="6"/>
  <c r="BG181" i="6"/>
  <c r="BE181" i="6"/>
  <c r="T181" i="6"/>
  <c r="R181" i="6"/>
  <c r="P181" i="6"/>
  <c r="BK181" i="6"/>
  <c r="J181" i="6"/>
  <c r="BF181" i="6" s="1"/>
  <c r="BI180" i="6"/>
  <c r="BH180" i="6"/>
  <c r="BG180" i="6"/>
  <c r="BE180" i="6"/>
  <c r="T180" i="6"/>
  <c r="R180" i="6"/>
  <c r="P180" i="6"/>
  <c r="BK180" i="6"/>
  <c r="J180" i="6"/>
  <c r="BF180" i="6" s="1"/>
  <c r="BI179" i="6"/>
  <c r="BH179" i="6"/>
  <c r="BG179" i="6"/>
  <c r="BE179" i="6"/>
  <c r="T179" i="6"/>
  <c r="R179" i="6"/>
  <c r="P179" i="6"/>
  <c r="BK179" i="6"/>
  <c r="J179" i="6"/>
  <c r="BF179" i="6" s="1"/>
  <c r="BI178" i="6"/>
  <c r="BH178" i="6"/>
  <c r="BG178" i="6"/>
  <c r="BE178" i="6"/>
  <c r="T178" i="6"/>
  <c r="R178" i="6"/>
  <c r="P178" i="6"/>
  <c r="BK178" i="6"/>
  <c r="J178" i="6"/>
  <c r="BF178" i="6" s="1"/>
  <c r="BI177" i="6"/>
  <c r="BH177" i="6"/>
  <c r="BG177" i="6"/>
  <c r="BE177" i="6"/>
  <c r="T177" i="6"/>
  <c r="R177" i="6"/>
  <c r="P177" i="6"/>
  <c r="BK177" i="6"/>
  <c r="J177" i="6"/>
  <c r="BF177" i="6" s="1"/>
  <c r="BI176" i="6"/>
  <c r="BH176" i="6"/>
  <c r="BG176" i="6"/>
  <c r="BE176" i="6"/>
  <c r="T176" i="6"/>
  <c r="R176" i="6"/>
  <c r="P176" i="6"/>
  <c r="BK176" i="6"/>
  <c r="J176" i="6"/>
  <c r="BF176" i="6" s="1"/>
  <c r="BI175" i="6"/>
  <c r="BH175" i="6"/>
  <c r="BG175" i="6"/>
  <c r="BE175" i="6"/>
  <c r="T175" i="6"/>
  <c r="R175" i="6"/>
  <c r="P175" i="6"/>
  <c r="BK175" i="6"/>
  <c r="J175" i="6"/>
  <c r="BF175" i="6" s="1"/>
  <c r="BI174" i="6"/>
  <c r="BH174" i="6"/>
  <c r="BG174" i="6"/>
  <c r="BE174" i="6"/>
  <c r="T174" i="6"/>
  <c r="R174" i="6"/>
  <c r="P174" i="6"/>
  <c r="BK174" i="6"/>
  <c r="J174" i="6"/>
  <c r="BF174" i="6" s="1"/>
  <c r="BI171" i="6"/>
  <c r="BH171" i="6"/>
  <c r="BG171" i="6"/>
  <c r="BF171" i="6"/>
  <c r="BE171" i="6"/>
  <c r="T171" i="6"/>
  <c r="R171" i="6"/>
  <c r="P171" i="6"/>
  <c r="BK171" i="6"/>
  <c r="J171" i="6"/>
  <c r="BI169" i="6"/>
  <c r="BH169" i="6"/>
  <c r="BG169" i="6"/>
  <c r="BE169" i="6"/>
  <c r="T169" i="6"/>
  <c r="R169" i="6"/>
  <c r="P169" i="6"/>
  <c r="BK169" i="6"/>
  <c r="J169" i="6"/>
  <c r="BF169" i="6" s="1"/>
  <c r="BI167" i="6"/>
  <c r="BH167" i="6"/>
  <c r="BG167" i="6"/>
  <c r="BE167" i="6"/>
  <c r="T167" i="6"/>
  <c r="R167" i="6"/>
  <c r="P167" i="6"/>
  <c r="BK167" i="6"/>
  <c r="J167" i="6"/>
  <c r="BF167" i="6" s="1"/>
  <c r="BI165" i="6"/>
  <c r="BH165" i="6"/>
  <c r="BG165" i="6"/>
  <c r="BE165" i="6"/>
  <c r="T165" i="6"/>
  <c r="R165" i="6"/>
  <c r="P165" i="6"/>
  <c r="BK165" i="6"/>
  <c r="J165" i="6"/>
  <c r="BF165" i="6" s="1"/>
  <c r="BI163" i="6"/>
  <c r="BH163" i="6"/>
  <c r="BG163" i="6"/>
  <c r="BE163" i="6"/>
  <c r="T163" i="6"/>
  <c r="R163" i="6"/>
  <c r="P163" i="6"/>
  <c r="BK163" i="6"/>
  <c r="J163" i="6"/>
  <c r="BF163" i="6" s="1"/>
  <c r="BI161" i="6"/>
  <c r="BH161" i="6"/>
  <c r="BG161" i="6"/>
  <c r="BE161" i="6"/>
  <c r="T161" i="6"/>
  <c r="R161" i="6"/>
  <c r="P161" i="6"/>
  <c r="BK161" i="6"/>
  <c r="J161" i="6"/>
  <c r="BF161" i="6" s="1"/>
  <c r="BI159" i="6"/>
  <c r="BH159" i="6"/>
  <c r="BG159" i="6"/>
  <c r="BF159" i="6"/>
  <c r="BE159" i="6"/>
  <c r="T159" i="6"/>
  <c r="R159" i="6"/>
  <c r="P159" i="6"/>
  <c r="BK159" i="6"/>
  <c r="J159" i="6"/>
  <c r="BI157" i="6"/>
  <c r="BH157" i="6"/>
  <c r="BG157" i="6"/>
  <c r="BE157" i="6"/>
  <c r="T157" i="6"/>
  <c r="R157" i="6"/>
  <c r="P157" i="6"/>
  <c r="BK157" i="6"/>
  <c r="J157" i="6"/>
  <c r="BF157" i="6" s="1"/>
  <c r="BI155" i="6"/>
  <c r="BH155" i="6"/>
  <c r="BG155" i="6"/>
  <c r="BF155" i="6"/>
  <c r="BE155" i="6"/>
  <c r="T155" i="6"/>
  <c r="R155" i="6"/>
  <c r="P155" i="6"/>
  <c r="BK155" i="6"/>
  <c r="J155" i="6"/>
  <c r="BI153" i="6"/>
  <c r="BH153" i="6"/>
  <c r="BG153" i="6"/>
  <c r="BE153" i="6"/>
  <c r="T153" i="6"/>
  <c r="R153" i="6"/>
  <c r="P153" i="6"/>
  <c r="BK153" i="6"/>
  <c r="J153" i="6"/>
  <c r="BF153" i="6" s="1"/>
  <c r="BI151" i="6"/>
  <c r="BH151" i="6"/>
  <c r="BG151" i="6"/>
  <c r="BE151" i="6"/>
  <c r="T151" i="6"/>
  <c r="R151" i="6"/>
  <c r="P151" i="6"/>
  <c r="BK151" i="6"/>
  <c r="J151" i="6"/>
  <c r="BF151" i="6" s="1"/>
  <c r="BI150" i="6"/>
  <c r="BH150" i="6"/>
  <c r="BG150" i="6"/>
  <c r="BE150" i="6"/>
  <c r="T150" i="6"/>
  <c r="R150" i="6"/>
  <c r="P150" i="6"/>
  <c r="BK150" i="6"/>
  <c r="J150" i="6"/>
  <c r="BF150" i="6" s="1"/>
  <c r="BI149" i="6"/>
  <c r="BH149" i="6"/>
  <c r="BG149" i="6"/>
  <c r="BE149" i="6"/>
  <c r="T149" i="6"/>
  <c r="R149" i="6"/>
  <c r="P149" i="6"/>
  <c r="BK149" i="6"/>
  <c r="J149" i="6"/>
  <c r="BF149" i="6" s="1"/>
  <c r="BI148" i="6"/>
  <c r="BH148" i="6"/>
  <c r="BG148" i="6"/>
  <c r="BE148" i="6"/>
  <c r="T148" i="6"/>
  <c r="R148" i="6"/>
  <c r="P148" i="6"/>
  <c r="BK148" i="6"/>
  <c r="J148" i="6"/>
  <c r="BF148" i="6" s="1"/>
  <c r="BI147" i="6"/>
  <c r="BH147" i="6"/>
  <c r="BG147" i="6"/>
  <c r="BF147" i="6"/>
  <c r="BE147" i="6"/>
  <c r="T147" i="6"/>
  <c r="R147" i="6"/>
  <c r="P147" i="6"/>
  <c r="BK147" i="6"/>
  <c r="J147" i="6"/>
  <c r="BI146" i="6"/>
  <c r="BH146" i="6"/>
  <c r="BG146" i="6"/>
  <c r="BE146" i="6"/>
  <c r="T146" i="6"/>
  <c r="R146" i="6"/>
  <c r="P146" i="6"/>
  <c r="BK146" i="6"/>
  <c r="J146" i="6"/>
  <c r="BF146" i="6" s="1"/>
  <c r="BI144" i="6"/>
  <c r="BH144" i="6"/>
  <c r="BG144" i="6"/>
  <c r="BF144" i="6"/>
  <c r="BE144" i="6"/>
  <c r="T144" i="6"/>
  <c r="R144" i="6"/>
  <c r="P144" i="6"/>
  <c r="BK144" i="6"/>
  <c r="J144" i="6"/>
  <c r="BI142" i="6"/>
  <c r="BH142" i="6"/>
  <c r="BG142" i="6"/>
  <c r="BE142" i="6"/>
  <c r="T142" i="6"/>
  <c r="R142" i="6"/>
  <c r="P142" i="6"/>
  <c r="BK142" i="6"/>
  <c r="J142" i="6"/>
  <c r="BF142" i="6" s="1"/>
  <c r="BI139" i="6"/>
  <c r="BH139" i="6"/>
  <c r="BG139" i="6"/>
  <c r="BE139" i="6"/>
  <c r="T139" i="6"/>
  <c r="R139" i="6"/>
  <c r="P139" i="6"/>
  <c r="BK139" i="6"/>
  <c r="J139" i="6"/>
  <c r="BF139" i="6" s="1"/>
  <c r="BI137" i="6"/>
  <c r="BH137" i="6"/>
  <c r="BG137" i="6"/>
  <c r="BE137" i="6"/>
  <c r="T137" i="6"/>
  <c r="R137" i="6"/>
  <c r="P137" i="6"/>
  <c r="BK137" i="6"/>
  <c r="J137" i="6"/>
  <c r="BF137" i="6" s="1"/>
  <c r="BI135" i="6"/>
  <c r="BH135" i="6"/>
  <c r="BG135" i="6"/>
  <c r="BE135" i="6"/>
  <c r="T135" i="6"/>
  <c r="R135" i="6"/>
  <c r="P135" i="6"/>
  <c r="BK135" i="6"/>
  <c r="J135" i="6"/>
  <c r="BF135" i="6" s="1"/>
  <c r="BI133" i="6"/>
  <c r="BH133" i="6"/>
  <c r="BG133" i="6"/>
  <c r="BE133" i="6"/>
  <c r="T133" i="6"/>
  <c r="R133" i="6"/>
  <c r="P133" i="6"/>
  <c r="BK133" i="6"/>
  <c r="J133" i="6"/>
  <c r="BF133" i="6" s="1"/>
  <c r="BI131" i="6"/>
  <c r="BH131" i="6"/>
  <c r="BG131" i="6"/>
  <c r="BE131" i="6"/>
  <c r="T131" i="6"/>
  <c r="R131" i="6"/>
  <c r="P131" i="6"/>
  <c r="BK131" i="6"/>
  <c r="J131" i="6"/>
  <c r="BF131" i="6" s="1"/>
  <c r="BI129" i="6"/>
  <c r="BH129" i="6"/>
  <c r="BG129" i="6"/>
  <c r="BE129" i="6"/>
  <c r="T129" i="6"/>
  <c r="R129" i="6"/>
  <c r="P129" i="6"/>
  <c r="BK129" i="6"/>
  <c r="J129" i="6"/>
  <c r="BF129" i="6" s="1"/>
  <c r="BI127" i="6"/>
  <c r="BH127" i="6"/>
  <c r="BG127" i="6"/>
  <c r="BE127" i="6"/>
  <c r="T127" i="6"/>
  <c r="R127" i="6"/>
  <c r="P127" i="6"/>
  <c r="BK127" i="6"/>
  <c r="J127" i="6"/>
  <c r="BF127" i="6" s="1"/>
  <c r="BI125" i="6"/>
  <c r="BH125" i="6"/>
  <c r="BG125" i="6"/>
  <c r="BE125" i="6"/>
  <c r="T125" i="6"/>
  <c r="R125" i="6"/>
  <c r="P125" i="6"/>
  <c r="BK125" i="6"/>
  <c r="J125" i="6"/>
  <c r="BF125" i="6" s="1"/>
  <c r="BI123" i="6"/>
  <c r="BH123" i="6"/>
  <c r="BG123" i="6"/>
  <c r="BE123" i="6"/>
  <c r="T123" i="6"/>
  <c r="R123" i="6"/>
  <c r="P123" i="6"/>
  <c r="BK123" i="6"/>
  <c r="J123" i="6"/>
  <c r="BF123" i="6" s="1"/>
  <c r="BI121" i="6"/>
  <c r="BH121" i="6"/>
  <c r="BG121" i="6"/>
  <c r="BE121" i="6"/>
  <c r="T121" i="6"/>
  <c r="R121" i="6"/>
  <c r="P121" i="6"/>
  <c r="BK121" i="6"/>
  <c r="J121" i="6"/>
  <c r="BF121" i="6" s="1"/>
  <c r="BI119" i="6"/>
  <c r="BH119" i="6"/>
  <c r="BG119" i="6"/>
  <c r="BE119" i="6"/>
  <c r="T119" i="6"/>
  <c r="R119" i="6"/>
  <c r="P119" i="6"/>
  <c r="BK119" i="6"/>
  <c r="J119" i="6"/>
  <c r="BF119" i="6" s="1"/>
  <c r="BI118" i="6"/>
  <c r="BH118" i="6"/>
  <c r="BG118" i="6"/>
  <c r="BE118" i="6"/>
  <c r="T118" i="6"/>
  <c r="R118" i="6"/>
  <c r="P118" i="6"/>
  <c r="BK118" i="6"/>
  <c r="J118" i="6"/>
  <c r="BF118" i="6" s="1"/>
  <c r="BI117" i="6"/>
  <c r="BH117" i="6"/>
  <c r="BG117" i="6"/>
  <c r="BE117" i="6"/>
  <c r="T117" i="6"/>
  <c r="R117" i="6"/>
  <c r="P117" i="6"/>
  <c r="BK117" i="6"/>
  <c r="J117" i="6"/>
  <c r="BF117" i="6" s="1"/>
  <c r="BI116" i="6"/>
  <c r="BH116" i="6"/>
  <c r="BG116" i="6"/>
  <c r="BE116" i="6"/>
  <c r="T116" i="6"/>
  <c r="R116" i="6"/>
  <c r="P116" i="6"/>
  <c r="BK116" i="6"/>
  <c r="J116" i="6"/>
  <c r="BF116" i="6" s="1"/>
  <c r="BI115" i="6"/>
  <c r="BH115" i="6"/>
  <c r="BG115" i="6"/>
  <c r="BE115" i="6"/>
  <c r="T115" i="6"/>
  <c r="R115" i="6"/>
  <c r="P115" i="6"/>
  <c r="BK115" i="6"/>
  <c r="J115" i="6"/>
  <c r="BF115" i="6" s="1"/>
  <c r="BI114" i="6"/>
  <c r="BH114" i="6"/>
  <c r="BG114" i="6"/>
  <c r="BE114" i="6"/>
  <c r="T114" i="6"/>
  <c r="R114" i="6"/>
  <c r="P114" i="6"/>
  <c r="BK114" i="6"/>
  <c r="J114" i="6"/>
  <c r="BF114" i="6" s="1"/>
  <c r="BI113" i="6"/>
  <c r="BH113" i="6"/>
  <c r="BG113" i="6"/>
  <c r="BE113" i="6"/>
  <c r="T113" i="6"/>
  <c r="R113" i="6"/>
  <c r="R110" i="6" s="1"/>
  <c r="P113" i="6"/>
  <c r="BK113" i="6"/>
  <c r="J113" i="6"/>
  <c r="BF113" i="6" s="1"/>
  <c r="BI111" i="6"/>
  <c r="BH111" i="6"/>
  <c r="BG111" i="6"/>
  <c r="BE111" i="6"/>
  <c r="T111" i="6"/>
  <c r="T110" i="6" s="1"/>
  <c r="R111" i="6"/>
  <c r="P111" i="6"/>
  <c r="BK111" i="6"/>
  <c r="J111" i="6"/>
  <c r="BF111" i="6" s="1"/>
  <c r="BI109" i="6"/>
  <c r="BH109" i="6"/>
  <c r="BG109" i="6"/>
  <c r="BE109" i="6"/>
  <c r="T109" i="6"/>
  <c r="R109" i="6"/>
  <c r="P109" i="6"/>
  <c r="BK109" i="6"/>
  <c r="J109" i="6"/>
  <c r="BF109" i="6" s="1"/>
  <c r="BI108" i="6"/>
  <c r="BH108" i="6"/>
  <c r="BG108" i="6"/>
  <c r="BE108" i="6"/>
  <c r="T108" i="6"/>
  <c r="R108" i="6"/>
  <c r="P108" i="6"/>
  <c r="BK108" i="6"/>
  <c r="J108" i="6"/>
  <c r="BF108" i="6" s="1"/>
  <c r="BI107" i="6"/>
  <c r="BH107" i="6"/>
  <c r="BG107" i="6"/>
  <c r="BE107" i="6"/>
  <c r="T107" i="6"/>
  <c r="R107" i="6"/>
  <c r="P107" i="6"/>
  <c r="BK107" i="6"/>
  <c r="J107" i="6"/>
  <c r="BF107" i="6" s="1"/>
  <c r="BI106" i="6"/>
  <c r="BH106" i="6"/>
  <c r="BG106" i="6"/>
  <c r="BF106" i="6"/>
  <c r="BE106" i="6"/>
  <c r="T106" i="6"/>
  <c r="R106" i="6"/>
  <c r="P106" i="6"/>
  <c r="BK106" i="6"/>
  <c r="J106" i="6"/>
  <c r="BI105" i="6"/>
  <c r="BH105" i="6"/>
  <c r="BG105" i="6"/>
  <c r="BE105" i="6"/>
  <c r="T105" i="6"/>
  <c r="R105" i="6"/>
  <c r="P105" i="6"/>
  <c r="BK105" i="6"/>
  <c r="J105" i="6"/>
  <c r="BF105" i="6" s="1"/>
  <c r="BI104" i="6"/>
  <c r="BH104" i="6"/>
  <c r="BG104" i="6"/>
  <c r="BF104" i="6"/>
  <c r="BE104" i="6"/>
  <c r="T104" i="6"/>
  <c r="R104" i="6"/>
  <c r="P104" i="6"/>
  <c r="BK104" i="6"/>
  <c r="J104" i="6"/>
  <c r="BI103" i="6"/>
  <c r="BH103" i="6"/>
  <c r="BG103" i="6"/>
  <c r="BE103" i="6"/>
  <c r="T103" i="6"/>
  <c r="R103" i="6"/>
  <c r="P103" i="6"/>
  <c r="BK103" i="6"/>
  <c r="J103" i="6"/>
  <c r="BF103" i="6" s="1"/>
  <c r="BI102" i="6"/>
  <c r="BH102" i="6"/>
  <c r="BG102" i="6"/>
  <c r="BE102" i="6"/>
  <c r="T102" i="6"/>
  <c r="R102" i="6"/>
  <c r="P102" i="6"/>
  <c r="BK102" i="6"/>
  <c r="J102" i="6"/>
  <c r="BF102" i="6" s="1"/>
  <c r="BI101" i="6"/>
  <c r="BH101" i="6"/>
  <c r="BG101" i="6"/>
  <c r="BE101" i="6"/>
  <c r="T101" i="6"/>
  <c r="R101" i="6"/>
  <c r="P101" i="6"/>
  <c r="BK101" i="6"/>
  <c r="J101" i="6"/>
  <c r="BF101" i="6" s="1"/>
  <c r="BI100" i="6"/>
  <c r="BH100" i="6"/>
  <c r="BG100" i="6"/>
  <c r="BE100" i="6"/>
  <c r="T100" i="6"/>
  <c r="R100" i="6"/>
  <c r="P100" i="6"/>
  <c r="BK100" i="6"/>
  <c r="J100" i="6"/>
  <c r="BF100" i="6" s="1"/>
  <c r="BI99" i="6"/>
  <c r="BH99" i="6"/>
  <c r="BG99" i="6"/>
  <c r="BE99" i="6"/>
  <c r="T99" i="6"/>
  <c r="R99" i="6"/>
  <c r="P99" i="6"/>
  <c r="BK99" i="6"/>
  <c r="J99" i="6"/>
  <c r="BF99" i="6" s="1"/>
  <c r="BI98" i="6"/>
  <c r="BH98" i="6"/>
  <c r="BG98" i="6"/>
  <c r="BF98" i="6"/>
  <c r="BE98" i="6"/>
  <c r="T98" i="6"/>
  <c r="R98" i="6"/>
  <c r="P98" i="6"/>
  <c r="BK98" i="6"/>
  <c r="J98" i="6"/>
  <c r="BI97" i="6"/>
  <c r="BH97" i="6"/>
  <c r="BG97" i="6"/>
  <c r="BE97" i="6"/>
  <c r="T97" i="6"/>
  <c r="R97" i="6"/>
  <c r="P97" i="6"/>
  <c r="BK97" i="6"/>
  <c r="J97" i="6"/>
  <c r="BF97" i="6" s="1"/>
  <c r="BI96" i="6"/>
  <c r="BH96" i="6"/>
  <c r="BG96" i="6"/>
  <c r="BF96" i="6"/>
  <c r="BE96" i="6"/>
  <c r="T96" i="6"/>
  <c r="R96" i="6"/>
  <c r="P96" i="6"/>
  <c r="BK96" i="6"/>
  <c r="J96" i="6"/>
  <c r="BI95" i="6"/>
  <c r="BH95" i="6"/>
  <c r="BG95" i="6"/>
  <c r="BE95" i="6"/>
  <c r="T95" i="6"/>
  <c r="R95" i="6"/>
  <c r="P95" i="6"/>
  <c r="BK95" i="6"/>
  <c r="J95" i="6"/>
  <c r="BF95" i="6" s="1"/>
  <c r="BI94" i="6"/>
  <c r="BH94" i="6"/>
  <c r="BG94" i="6"/>
  <c r="BE94" i="6"/>
  <c r="T94" i="6"/>
  <c r="R94" i="6"/>
  <c r="P94" i="6"/>
  <c r="BK94" i="6"/>
  <c r="J94" i="6"/>
  <c r="BF94" i="6" s="1"/>
  <c r="J86" i="6"/>
  <c r="F86" i="6"/>
  <c r="F84" i="6"/>
  <c r="E82" i="6"/>
  <c r="F56" i="6"/>
  <c r="J55" i="6"/>
  <c r="F55" i="6"/>
  <c r="F53" i="6"/>
  <c r="E51" i="6"/>
  <c r="J20" i="6"/>
  <c r="E20" i="6"/>
  <c r="F87" i="6" s="1"/>
  <c r="J19" i="6"/>
  <c r="J14" i="6"/>
  <c r="J53" i="6" s="1"/>
  <c r="E7" i="6"/>
  <c r="E78" i="6" s="1"/>
  <c r="AY56" i="1"/>
  <c r="AX56" i="1"/>
  <c r="BI121" i="5"/>
  <c r="BH121" i="5"/>
  <c r="BG121" i="5"/>
  <c r="BF121" i="5"/>
  <c r="BE121" i="5"/>
  <c r="T121" i="5"/>
  <c r="R121" i="5"/>
  <c r="P121" i="5"/>
  <c r="BK121" i="5"/>
  <c r="J121" i="5"/>
  <c r="BI120" i="5"/>
  <c r="BH120" i="5"/>
  <c r="BG120" i="5"/>
  <c r="BE120" i="5"/>
  <c r="T120" i="5"/>
  <c r="R120" i="5"/>
  <c r="P120" i="5"/>
  <c r="BK120" i="5"/>
  <c r="J120" i="5"/>
  <c r="BF120" i="5" s="1"/>
  <c r="BI119" i="5"/>
  <c r="BH119" i="5"/>
  <c r="BG119" i="5"/>
  <c r="BE119" i="5"/>
  <c r="T119" i="5"/>
  <c r="R119" i="5"/>
  <c r="P119" i="5"/>
  <c r="BK119" i="5"/>
  <c r="J119" i="5"/>
  <c r="BF119" i="5" s="1"/>
  <c r="BI118" i="5"/>
  <c r="BH118" i="5"/>
  <c r="BG118" i="5"/>
  <c r="BE118" i="5"/>
  <c r="T118" i="5"/>
  <c r="R118" i="5"/>
  <c r="P118" i="5"/>
  <c r="BK118" i="5"/>
  <c r="J118" i="5"/>
  <c r="BF118" i="5" s="1"/>
  <c r="BI116" i="5"/>
  <c r="BH116" i="5"/>
  <c r="BG116" i="5"/>
  <c r="BE116" i="5"/>
  <c r="T116" i="5"/>
  <c r="R116" i="5"/>
  <c r="P116" i="5"/>
  <c r="BK116" i="5"/>
  <c r="J116" i="5"/>
  <c r="BF116" i="5" s="1"/>
  <c r="BI115" i="5"/>
  <c r="BH115" i="5"/>
  <c r="BG115" i="5"/>
  <c r="BE115" i="5"/>
  <c r="T115" i="5"/>
  <c r="R115" i="5"/>
  <c r="P115" i="5"/>
  <c r="BK115" i="5"/>
  <c r="J115" i="5"/>
  <c r="BF115" i="5" s="1"/>
  <c r="BI114" i="5"/>
  <c r="BH114" i="5"/>
  <c r="BG114" i="5"/>
  <c r="BE114" i="5"/>
  <c r="T114" i="5"/>
  <c r="R114" i="5"/>
  <c r="P114" i="5"/>
  <c r="BK114" i="5"/>
  <c r="J114" i="5"/>
  <c r="BF114" i="5" s="1"/>
  <c r="BI113" i="5"/>
  <c r="BH113" i="5"/>
  <c r="BG113" i="5"/>
  <c r="BE113" i="5"/>
  <c r="T113" i="5"/>
  <c r="R113" i="5"/>
  <c r="P113" i="5"/>
  <c r="BK113" i="5"/>
  <c r="J113" i="5"/>
  <c r="BF113" i="5" s="1"/>
  <c r="BI112" i="5"/>
  <c r="BH112" i="5"/>
  <c r="BG112" i="5"/>
  <c r="BE112" i="5"/>
  <c r="T112" i="5"/>
  <c r="R112" i="5"/>
  <c r="P112" i="5"/>
  <c r="BK112" i="5"/>
  <c r="J112" i="5"/>
  <c r="BF112" i="5" s="1"/>
  <c r="BI111" i="5"/>
  <c r="BH111" i="5"/>
  <c r="BG111" i="5"/>
  <c r="BF111" i="5"/>
  <c r="BE111" i="5"/>
  <c r="T111" i="5"/>
  <c r="R111" i="5"/>
  <c r="P111" i="5"/>
  <c r="BK111" i="5"/>
  <c r="J111" i="5"/>
  <c r="BI110" i="5"/>
  <c r="BH110" i="5"/>
  <c r="BG110" i="5"/>
  <c r="BE110" i="5"/>
  <c r="T110" i="5"/>
  <c r="R110" i="5"/>
  <c r="P110" i="5"/>
  <c r="BK110" i="5"/>
  <c r="J110" i="5"/>
  <c r="BF110" i="5" s="1"/>
  <c r="BI109" i="5"/>
  <c r="BH109" i="5"/>
  <c r="BG109" i="5"/>
  <c r="BF109" i="5"/>
  <c r="BE109" i="5"/>
  <c r="T109" i="5"/>
  <c r="R109" i="5"/>
  <c r="P109" i="5"/>
  <c r="BK109" i="5"/>
  <c r="J109" i="5"/>
  <c r="BI108" i="5"/>
  <c r="BH108" i="5"/>
  <c r="BG108" i="5"/>
  <c r="BE108" i="5"/>
  <c r="T108" i="5"/>
  <c r="R108" i="5"/>
  <c r="P108" i="5"/>
  <c r="BK108" i="5"/>
  <c r="J108" i="5"/>
  <c r="BF108" i="5" s="1"/>
  <c r="BI107" i="5"/>
  <c r="BH107" i="5"/>
  <c r="BG107" i="5"/>
  <c r="BE107" i="5"/>
  <c r="T107" i="5"/>
  <c r="R107" i="5"/>
  <c r="P107" i="5"/>
  <c r="BK107" i="5"/>
  <c r="J107" i="5"/>
  <c r="BF107" i="5" s="1"/>
  <c r="BI105" i="5"/>
  <c r="BH105" i="5"/>
  <c r="BG105" i="5"/>
  <c r="BF105" i="5"/>
  <c r="BE105" i="5"/>
  <c r="T105" i="5"/>
  <c r="R105" i="5"/>
  <c r="P105" i="5"/>
  <c r="BK105" i="5"/>
  <c r="J105" i="5"/>
  <c r="BI104" i="5"/>
  <c r="BH104" i="5"/>
  <c r="BG104" i="5"/>
  <c r="BE104" i="5"/>
  <c r="T104" i="5"/>
  <c r="R104" i="5"/>
  <c r="P104" i="5"/>
  <c r="BK104" i="5"/>
  <c r="J104" i="5"/>
  <c r="BF104" i="5" s="1"/>
  <c r="BI103" i="5"/>
  <c r="BH103" i="5"/>
  <c r="BG103" i="5"/>
  <c r="BF103" i="5"/>
  <c r="BE103" i="5"/>
  <c r="T103" i="5"/>
  <c r="R103" i="5"/>
  <c r="P103" i="5"/>
  <c r="BK103" i="5"/>
  <c r="J103" i="5"/>
  <c r="BI102" i="5"/>
  <c r="BH102" i="5"/>
  <c r="BG102" i="5"/>
  <c r="BE102" i="5"/>
  <c r="T102" i="5"/>
  <c r="R102" i="5"/>
  <c r="P102" i="5"/>
  <c r="BK102" i="5"/>
  <c r="J102" i="5"/>
  <c r="BF102" i="5" s="1"/>
  <c r="BI101" i="5"/>
  <c r="BH101" i="5"/>
  <c r="BG101" i="5"/>
  <c r="BE101" i="5"/>
  <c r="T101" i="5"/>
  <c r="R101" i="5"/>
  <c r="P101" i="5"/>
  <c r="BK101" i="5"/>
  <c r="J101" i="5"/>
  <c r="BF101" i="5" s="1"/>
  <c r="BI100" i="5"/>
  <c r="BH100" i="5"/>
  <c r="BG100" i="5"/>
  <c r="BE100" i="5"/>
  <c r="T100" i="5"/>
  <c r="R100" i="5"/>
  <c r="P100" i="5"/>
  <c r="BK100" i="5"/>
  <c r="J100" i="5"/>
  <c r="BF100" i="5" s="1"/>
  <c r="BI99" i="5"/>
  <c r="BH99" i="5"/>
  <c r="BG99" i="5"/>
  <c r="BE99" i="5"/>
  <c r="T99" i="5"/>
  <c r="R99" i="5"/>
  <c r="P99" i="5"/>
  <c r="BK99" i="5"/>
  <c r="J99" i="5"/>
  <c r="BF99" i="5" s="1"/>
  <c r="BI98" i="5"/>
  <c r="BH98" i="5"/>
  <c r="BG98" i="5"/>
  <c r="BE98" i="5"/>
  <c r="T98" i="5"/>
  <c r="R98" i="5"/>
  <c r="P98" i="5"/>
  <c r="BK98" i="5"/>
  <c r="J98" i="5"/>
  <c r="BF98" i="5" s="1"/>
  <c r="BI97" i="5"/>
  <c r="BH97" i="5"/>
  <c r="BG97" i="5"/>
  <c r="BF97" i="5"/>
  <c r="BE97" i="5"/>
  <c r="T97" i="5"/>
  <c r="R97" i="5"/>
  <c r="P97" i="5"/>
  <c r="BK97" i="5"/>
  <c r="J97" i="5"/>
  <c r="BI96" i="5"/>
  <c r="BH96" i="5"/>
  <c r="BG96" i="5"/>
  <c r="BE96" i="5"/>
  <c r="T96" i="5"/>
  <c r="R96" i="5"/>
  <c r="P96" i="5"/>
  <c r="BK96" i="5"/>
  <c r="J96" i="5"/>
  <c r="BF96" i="5" s="1"/>
  <c r="BI95" i="5"/>
  <c r="BH95" i="5"/>
  <c r="BG95" i="5"/>
  <c r="BF95" i="5"/>
  <c r="BE95" i="5"/>
  <c r="T95" i="5"/>
  <c r="R95" i="5"/>
  <c r="P95" i="5"/>
  <c r="BK95" i="5"/>
  <c r="J95" i="5"/>
  <c r="BI94" i="5"/>
  <c r="BH94" i="5"/>
  <c r="BG94" i="5"/>
  <c r="BE94" i="5"/>
  <c r="T94" i="5"/>
  <c r="R94" i="5"/>
  <c r="P94" i="5"/>
  <c r="BK94" i="5"/>
  <c r="J94" i="5"/>
  <c r="BF94" i="5" s="1"/>
  <c r="BI93" i="5"/>
  <c r="BH93" i="5"/>
  <c r="BG93" i="5"/>
  <c r="BE93" i="5"/>
  <c r="T93" i="5"/>
  <c r="R93" i="5"/>
  <c r="P93" i="5"/>
  <c r="BK93" i="5"/>
  <c r="J93" i="5"/>
  <c r="BF93" i="5" s="1"/>
  <c r="BI92" i="5"/>
  <c r="BH92" i="5"/>
  <c r="BG92" i="5"/>
  <c r="BE92" i="5"/>
  <c r="T92" i="5"/>
  <c r="R92" i="5"/>
  <c r="P92" i="5"/>
  <c r="BK92" i="5"/>
  <c r="J92" i="5"/>
  <c r="BF92" i="5" s="1"/>
  <c r="BI91" i="5"/>
  <c r="BH91" i="5"/>
  <c r="BG91" i="5"/>
  <c r="BE91" i="5"/>
  <c r="T91" i="5"/>
  <c r="R91" i="5"/>
  <c r="P91" i="5"/>
  <c r="BK91" i="5"/>
  <c r="J91" i="5"/>
  <c r="BF91" i="5" s="1"/>
  <c r="BI90" i="5"/>
  <c r="BH90" i="5"/>
  <c r="BG90" i="5"/>
  <c r="BE90" i="5"/>
  <c r="T90" i="5"/>
  <c r="R90" i="5"/>
  <c r="P90" i="5"/>
  <c r="BK90" i="5"/>
  <c r="J90" i="5"/>
  <c r="BF90" i="5" s="1"/>
  <c r="BI89" i="5"/>
  <c r="BH89" i="5"/>
  <c r="BG89" i="5"/>
  <c r="BF89" i="5"/>
  <c r="BE89" i="5"/>
  <c r="T89" i="5"/>
  <c r="R89" i="5"/>
  <c r="P89" i="5"/>
  <c r="BK89" i="5"/>
  <c r="J89" i="5"/>
  <c r="BI88" i="5"/>
  <c r="BH88" i="5"/>
  <c r="BG88" i="5"/>
  <c r="BE88" i="5"/>
  <c r="T88" i="5"/>
  <c r="R88" i="5"/>
  <c r="P88" i="5"/>
  <c r="BK88" i="5"/>
  <c r="J88" i="5"/>
  <c r="BF88" i="5" s="1"/>
  <c r="BI87" i="5"/>
  <c r="BH87" i="5"/>
  <c r="BG87" i="5"/>
  <c r="BF87" i="5"/>
  <c r="BE87" i="5"/>
  <c r="T87" i="5"/>
  <c r="R87" i="5"/>
  <c r="P87" i="5"/>
  <c r="BK87" i="5"/>
  <c r="J87" i="5"/>
  <c r="J81" i="5"/>
  <c r="F81" i="5"/>
  <c r="F79" i="5"/>
  <c r="E77" i="5"/>
  <c r="J55" i="5"/>
  <c r="F55" i="5"/>
  <c r="F53" i="5"/>
  <c r="E51" i="5"/>
  <c r="J20" i="5"/>
  <c r="E20" i="5"/>
  <c r="F56" i="5" s="1"/>
  <c r="J19" i="5"/>
  <c r="J14" i="5"/>
  <c r="J79" i="5" s="1"/>
  <c r="E7" i="5"/>
  <c r="E73" i="5" s="1"/>
  <c r="P100" i="4"/>
  <c r="P84" i="4"/>
  <c r="AY54" i="1"/>
  <c r="AX54" i="1"/>
  <c r="BI110" i="4"/>
  <c r="BH110" i="4"/>
  <c r="BG110" i="4"/>
  <c r="BE110" i="4"/>
  <c r="T110" i="4"/>
  <c r="T109" i="4" s="1"/>
  <c r="R110" i="4"/>
  <c r="R109" i="4" s="1"/>
  <c r="P110" i="4"/>
  <c r="P109" i="4" s="1"/>
  <c r="BK110" i="4"/>
  <c r="BK109" i="4" s="1"/>
  <c r="J109" i="4" s="1"/>
  <c r="J62" i="4" s="1"/>
  <c r="J110" i="4"/>
  <c r="BF110" i="4" s="1"/>
  <c r="BI108" i="4"/>
  <c r="BH108" i="4"/>
  <c r="BG108" i="4"/>
  <c r="BF108" i="4"/>
  <c r="BE108" i="4"/>
  <c r="T108" i="4"/>
  <c r="R108" i="4"/>
  <c r="P108" i="4"/>
  <c r="BK108" i="4"/>
  <c r="J108" i="4"/>
  <c r="BI107" i="4"/>
  <c r="BH107" i="4"/>
  <c r="BG107" i="4"/>
  <c r="BE107" i="4"/>
  <c r="T107" i="4"/>
  <c r="R107" i="4"/>
  <c r="P107" i="4"/>
  <c r="BK107" i="4"/>
  <c r="J107" i="4"/>
  <c r="BF107" i="4" s="1"/>
  <c r="BI106" i="4"/>
  <c r="BH106" i="4"/>
  <c r="BG106" i="4"/>
  <c r="BE106" i="4"/>
  <c r="T106" i="4"/>
  <c r="R106" i="4"/>
  <c r="P106" i="4"/>
  <c r="BK106" i="4"/>
  <c r="BK104" i="4" s="1"/>
  <c r="J104" i="4" s="1"/>
  <c r="J61" i="4" s="1"/>
  <c r="J106" i="4"/>
  <c r="BF106" i="4" s="1"/>
  <c r="BI105" i="4"/>
  <c r="BH105" i="4"/>
  <c r="BG105" i="4"/>
  <c r="BE105" i="4"/>
  <c r="T105" i="4"/>
  <c r="R105" i="4"/>
  <c r="R104" i="4" s="1"/>
  <c r="P105" i="4"/>
  <c r="BK105" i="4"/>
  <c r="J105" i="4"/>
  <c r="BF105" i="4" s="1"/>
  <c r="BI103" i="4"/>
  <c r="BH103" i="4"/>
  <c r="BG103" i="4"/>
  <c r="BE103" i="4"/>
  <c r="T103" i="4"/>
  <c r="R103" i="4"/>
  <c r="P103" i="4"/>
  <c r="BK103" i="4"/>
  <c r="J103" i="4"/>
  <c r="BF103" i="4" s="1"/>
  <c r="BI102" i="4"/>
  <c r="BH102" i="4"/>
  <c r="BG102" i="4"/>
  <c r="BE102" i="4"/>
  <c r="T102" i="4"/>
  <c r="R102" i="4"/>
  <c r="P102" i="4"/>
  <c r="BK102" i="4"/>
  <c r="J102" i="4"/>
  <c r="BF102" i="4" s="1"/>
  <c r="BI101" i="4"/>
  <c r="BH101" i="4"/>
  <c r="BG101" i="4"/>
  <c r="BE101" i="4"/>
  <c r="T101" i="4"/>
  <c r="R101" i="4"/>
  <c r="P101" i="4"/>
  <c r="BK101" i="4"/>
  <c r="J101" i="4"/>
  <c r="BF101" i="4" s="1"/>
  <c r="BI99" i="4"/>
  <c r="BH99" i="4"/>
  <c r="BG99" i="4"/>
  <c r="BE99" i="4"/>
  <c r="T99" i="4"/>
  <c r="R99" i="4"/>
  <c r="P99" i="4"/>
  <c r="BK99" i="4"/>
  <c r="J99" i="4"/>
  <c r="BF99" i="4" s="1"/>
  <c r="BI98" i="4"/>
  <c r="BH98" i="4"/>
  <c r="BG98" i="4"/>
  <c r="BE98" i="4"/>
  <c r="T98" i="4"/>
  <c r="R98" i="4"/>
  <c r="P98" i="4"/>
  <c r="BK98" i="4"/>
  <c r="J98" i="4"/>
  <c r="BF98" i="4" s="1"/>
  <c r="BI97" i="4"/>
  <c r="BH97" i="4"/>
  <c r="BG97" i="4"/>
  <c r="BF97" i="4"/>
  <c r="BE97" i="4"/>
  <c r="T97" i="4"/>
  <c r="R97" i="4"/>
  <c r="P97" i="4"/>
  <c r="BK97" i="4"/>
  <c r="J97" i="4"/>
  <c r="BI96" i="4"/>
  <c r="BH96" i="4"/>
  <c r="BG96" i="4"/>
  <c r="BE96" i="4"/>
  <c r="T96" i="4"/>
  <c r="R96" i="4"/>
  <c r="P96" i="4"/>
  <c r="BK96" i="4"/>
  <c r="J96" i="4"/>
  <c r="BF96" i="4" s="1"/>
  <c r="BI95" i="4"/>
  <c r="BH95" i="4"/>
  <c r="BG95" i="4"/>
  <c r="BF95" i="4"/>
  <c r="BE95" i="4"/>
  <c r="T95" i="4"/>
  <c r="R95" i="4"/>
  <c r="P95" i="4"/>
  <c r="BK95" i="4"/>
  <c r="J95" i="4"/>
  <c r="BI94" i="4"/>
  <c r="BH94" i="4"/>
  <c r="BG94" i="4"/>
  <c r="BE94" i="4"/>
  <c r="T94" i="4"/>
  <c r="R94" i="4"/>
  <c r="P94" i="4"/>
  <c r="BK94" i="4"/>
  <c r="J94" i="4"/>
  <c r="BF94" i="4" s="1"/>
  <c r="BI93" i="4"/>
  <c r="BH93" i="4"/>
  <c r="BG93" i="4"/>
  <c r="BE93" i="4"/>
  <c r="T93" i="4"/>
  <c r="R93" i="4"/>
  <c r="P93" i="4"/>
  <c r="BK93" i="4"/>
  <c r="J93" i="4"/>
  <c r="BF93" i="4" s="1"/>
  <c r="BI92" i="4"/>
  <c r="BH92" i="4"/>
  <c r="BG92" i="4"/>
  <c r="BE92" i="4"/>
  <c r="T92" i="4"/>
  <c r="R92" i="4"/>
  <c r="P92" i="4"/>
  <c r="BK92" i="4"/>
  <c r="J92" i="4"/>
  <c r="BF92" i="4" s="1"/>
  <c r="BI91" i="4"/>
  <c r="BH91" i="4"/>
  <c r="BG91" i="4"/>
  <c r="BE91" i="4"/>
  <c r="T91" i="4"/>
  <c r="R91" i="4"/>
  <c r="P91" i="4"/>
  <c r="BK91" i="4"/>
  <c r="J91" i="4"/>
  <c r="BF91" i="4" s="1"/>
  <c r="BI90" i="4"/>
  <c r="BH90" i="4"/>
  <c r="BG90" i="4"/>
  <c r="BE90" i="4"/>
  <c r="T90" i="4"/>
  <c r="R90" i="4"/>
  <c r="P90" i="4"/>
  <c r="BK90" i="4"/>
  <c r="J90" i="4"/>
  <c r="BF90" i="4" s="1"/>
  <c r="BI89" i="4"/>
  <c r="BH89" i="4"/>
  <c r="BG89" i="4"/>
  <c r="BF89" i="4"/>
  <c r="BE89" i="4"/>
  <c r="T89" i="4"/>
  <c r="R89" i="4"/>
  <c r="P89" i="4"/>
  <c r="BK89" i="4"/>
  <c r="J89" i="4"/>
  <c r="BI88" i="4"/>
  <c r="BH88" i="4"/>
  <c r="BG88" i="4"/>
  <c r="BE88" i="4"/>
  <c r="T88" i="4"/>
  <c r="R88" i="4"/>
  <c r="P88" i="4"/>
  <c r="BK88" i="4"/>
  <c r="J88" i="4"/>
  <c r="BF88" i="4" s="1"/>
  <c r="BI87" i="4"/>
  <c r="BH87" i="4"/>
  <c r="BG87" i="4"/>
  <c r="BF87" i="4"/>
  <c r="BE87" i="4"/>
  <c r="T87" i="4"/>
  <c r="R87" i="4"/>
  <c r="P87" i="4"/>
  <c r="BK87" i="4"/>
  <c r="J87" i="4"/>
  <c r="BI85" i="4"/>
  <c r="BH85" i="4"/>
  <c r="BG85" i="4"/>
  <c r="BE85" i="4"/>
  <c r="T85" i="4"/>
  <c r="T84" i="4" s="1"/>
  <c r="R85" i="4"/>
  <c r="R84" i="4" s="1"/>
  <c r="P85" i="4"/>
  <c r="BK85" i="4"/>
  <c r="BK84" i="4" s="1"/>
  <c r="J85" i="4"/>
  <c r="BF85" i="4" s="1"/>
  <c r="F79" i="4"/>
  <c r="J78" i="4"/>
  <c r="F78" i="4"/>
  <c r="F76" i="4"/>
  <c r="E74" i="4"/>
  <c r="J51" i="4"/>
  <c r="F51" i="4"/>
  <c r="F49" i="4"/>
  <c r="E47" i="4"/>
  <c r="J18" i="4"/>
  <c r="E18" i="4"/>
  <c r="F52" i="4" s="1"/>
  <c r="J17" i="4"/>
  <c r="J12" i="4"/>
  <c r="J76" i="4" s="1"/>
  <c r="E7" i="4"/>
  <c r="E45" i="4" s="1"/>
  <c r="BK175" i="3"/>
  <c r="J175" i="3" s="1"/>
  <c r="J64" i="3" s="1"/>
  <c r="AY53" i="1"/>
  <c r="AX53" i="1"/>
  <c r="BI178" i="3"/>
  <c r="BH178" i="3"/>
  <c r="BG178" i="3"/>
  <c r="BE178" i="3"/>
  <c r="T178" i="3"/>
  <c r="R178" i="3"/>
  <c r="P178" i="3"/>
  <c r="BK178" i="3"/>
  <c r="J178" i="3"/>
  <c r="BF178" i="3" s="1"/>
  <c r="BI177" i="3"/>
  <c r="BH177" i="3"/>
  <c r="BG177" i="3"/>
  <c r="BE177" i="3"/>
  <c r="T177" i="3"/>
  <c r="T175" i="3" s="1"/>
  <c r="R177" i="3"/>
  <c r="P177" i="3"/>
  <c r="BK177" i="3"/>
  <c r="J177" i="3"/>
  <c r="BF177" i="3" s="1"/>
  <c r="BI176" i="3"/>
  <c r="BH176" i="3"/>
  <c r="BG176" i="3"/>
  <c r="BF176" i="3"/>
  <c r="BE176" i="3"/>
  <c r="T176" i="3"/>
  <c r="R176" i="3"/>
  <c r="P176" i="3"/>
  <c r="P175" i="3" s="1"/>
  <c r="BK176" i="3"/>
  <c r="J176" i="3"/>
  <c r="BI174" i="3"/>
  <c r="BH174" i="3"/>
  <c r="BG174" i="3"/>
  <c r="BE174" i="3"/>
  <c r="T174" i="3"/>
  <c r="R174" i="3"/>
  <c r="P174" i="3"/>
  <c r="BK174" i="3"/>
  <c r="J174" i="3"/>
  <c r="BF174" i="3" s="1"/>
  <c r="BI173" i="3"/>
  <c r="BH173" i="3"/>
  <c r="BG173" i="3"/>
  <c r="BE173" i="3"/>
  <c r="T173" i="3"/>
  <c r="R173" i="3"/>
  <c r="P173" i="3"/>
  <c r="BK173" i="3"/>
  <c r="J173" i="3"/>
  <c r="BF173" i="3" s="1"/>
  <c r="BI172" i="3"/>
  <c r="BH172" i="3"/>
  <c r="BG172" i="3"/>
  <c r="BE172" i="3"/>
  <c r="T172" i="3"/>
  <c r="R172" i="3"/>
  <c r="P172" i="3"/>
  <c r="BK172" i="3"/>
  <c r="J172" i="3"/>
  <c r="BF172" i="3" s="1"/>
  <c r="BI171" i="3"/>
  <c r="BH171" i="3"/>
  <c r="BG171" i="3"/>
  <c r="BE171" i="3"/>
  <c r="T171" i="3"/>
  <c r="R171" i="3"/>
  <c r="P171" i="3"/>
  <c r="BK171" i="3"/>
  <c r="J171" i="3"/>
  <c r="BF171" i="3" s="1"/>
  <c r="BI170" i="3"/>
  <c r="BH170" i="3"/>
  <c r="BG170" i="3"/>
  <c r="BF170" i="3"/>
  <c r="BE170" i="3"/>
  <c r="T170" i="3"/>
  <c r="R170" i="3"/>
  <c r="P170" i="3"/>
  <c r="BK170" i="3"/>
  <c r="J170" i="3"/>
  <c r="BI169" i="3"/>
  <c r="BH169" i="3"/>
  <c r="BG169" i="3"/>
  <c r="BE169" i="3"/>
  <c r="T169" i="3"/>
  <c r="R169" i="3"/>
  <c r="P169" i="3"/>
  <c r="BK169" i="3"/>
  <c r="J169" i="3"/>
  <c r="BF169" i="3" s="1"/>
  <c r="BI168" i="3"/>
  <c r="BH168" i="3"/>
  <c r="BG168" i="3"/>
  <c r="BF168" i="3"/>
  <c r="BE168" i="3"/>
  <c r="T168" i="3"/>
  <c r="R168" i="3"/>
  <c r="P168" i="3"/>
  <c r="BK168" i="3"/>
  <c r="J168" i="3"/>
  <c r="BI167" i="3"/>
  <c r="BH167" i="3"/>
  <c r="BG167" i="3"/>
  <c r="BE167" i="3"/>
  <c r="T167" i="3"/>
  <c r="R167" i="3"/>
  <c r="P167" i="3"/>
  <c r="BK167" i="3"/>
  <c r="J167" i="3"/>
  <c r="BF167" i="3" s="1"/>
  <c r="BI165" i="3"/>
  <c r="BH165" i="3"/>
  <c r="BG165" i="3"/>
  <c r="BE165" i="3"/>
  <c r="T165" i="3"/>
  <c r="R165" i="3"/>
  <c r="P165" i="3"/>
  <c r="BK165" i="3"/>
  <c r="J165" i="3"/>
  <c r="BF165" i="3" s="1"/>
  <c r="BI164" i="3"/>
  <c r="BH164" i="3"/>
  <c r="BG164" i="3"/>
  <c r="BE164" i="3"/>
  <c r="T164" i="3"/>
  <c r="R164" i="3"/>
  <c r="P164" i="3"/>
  <c r="BK164" i="3"/>
  <c r="J164" i="3"/>
  <c r="BF164" i="3" s="1"/>
  <c r="BI162" i="3"/>
  <c r="BH162" i="3"/>
  <c r="BG162" i="3"/>
  <c r="BE162" i="3"/>
  <c r="T162" i="3"/>
  <c r="R162" i="3"/>
  <c r="P162" i="3"/>
  <c r="BK162" i="3"/>
  <c r="J162" i="3"/>
  <c r="BF162" i="3" s="1"/>
  <c r="BI161" i="3"/>
  <c r="BH161" i="3"/>
  <c r="BG161" i="3"/>
  <c r="BE161" i="3"/>
  <c r="T161" i="3"/>
  <c r="R161" i="3"/>
  <c r="P161" i="3"/>
  <c r="BK161" i="3"/>
  <c r="J161" i="3"/>
  <c r="BF161" i="3" s="1"/>
  <c r="BI160" i="3"/>
  <c r="BH160" i="3"/>
  <c r="BG160" i="3"/>
  <c r="BF160" i="3"/>
  <c r="BE160" i="3"/>
  <c r="T160" i="3"/>
  <c r="R160" i="3"/>
  <c r="P160" i="3"/>
  <c r="BK160" i="3"/>
  <c r="J160" i="3"/>
  <c r="BI158" i="3"/>
  <c r="BH158" i="3"/>
  <c r="BG158" i="3"/>
  <c r="BE158" i="3"/>
  <c r="T158" i="3"/>
  <c r="R158" i="3"/>
  <c r="P158" i="3"/>
  <c r="BK158" i="3"/>
  <c r="J158" i="3"/>
  <c r="BF158" i="3" s="1"/>
  <c r="BI157" i="3"/>
  <c r="BH157" i="3"/>
  <c r="BG157" i="3"/>
  <c r="BF157" i="3"/>
  <c r="BE157" i="3"/>
  <c r="T157" i="3"/>
  <c r="R157" i="3"/>
  <c r="P157" i="3"/>
  <c r="BK157" i="3"/>
  <c r="J157" i="3"/>
  <c r="BI156" i="3"/>
  <c r="BH156" i="3"/>
  <c r="BG156" i="3"/>
  <c r="BE156" i="3"/>
  <c r="T156" i="3"/>
  <c r="R156" i="3"/>
  <c r="P156" i="3"/>
  <c r="BK156" i="3"/>
  <c r="J156" i="3"/>
  <c r="BF156" i="3" s="1"/>
  <c r="BI154" i="3"/>
  <c r="BH154" i="3"/>
  <c r="BG154" i="3"/>
  <c r="BE154" i="3"/>
  <c r="T154" i="3"/>
  <c r="R154" i="3"/>
  <c r="P154" i="3"/>
  <c r="BK154" i="3"/>
  <c r="J154" i="3"/>
  <c r="BF154" i="3" s="1"/>
  <c r="BI153" i="3"/>
  <c r="BH153" i="3"/>
  <c r="BG153" i="3"/>
  <c r="BE153" i="3"/>
  <c r="T153" i="3"/>
  <c r="R153" i="3"/>
  <c r="P153" i="3"/>
  <c r="P152" i="3" s="1"/>
  <c r="BK153" i="3"/>
  <c r="J153" i="3"/>
  <c r="BF153" i="3" s="1"/>
  <c r="BI151" i="3"/>
  <c r="BH151" i="3"/>
  <c r="BG151" i="3"/>
  <c r="BE151" i="3"/>
  <c r="T151" i="3"/>
  <c r="R151" i="3"/>
  <c r="P151" i="3"/>
  <c r="BK151" i="3"/>
  <c r="J151" i="3"/>
  <c r="BF151" i="3" s="1"/>
  <c r="BI150" i="3"/>
  <c r="BH150" i="3"/>
  <c r="BG150" i="3"/>
  <c r="BE150" i="3"/>
  <c r="T150" i="3"/>
  <c r="R150" i="3"/>
  <c r="P150" i="3"/>
  <c r="BK150" i="3"/>
  <c r="J150" i="3"/>
  <c r="BF150" i="3" s="1"/>
  <c r="BI149" i="3"/>
  <c r="BH149" i="3"/>
  <c r="BG149" i="3"/>
  <c r="BE149" i="3"/>
  <c r="T149" i="3"/>
  <c r="R149" i="3"/>
  <c r="P149" i="3"/>
  <c r="BK149" i="3"/>
  <c r="J149" i="3"/>
  <c r="BF149" i="3" s="1"/>
  <c r="BI148" i="3"/>
  <c r="BH148" i="3"/>
  <c r="BG148" i="3"/>
  <c r="BE148" i="3"/>
  <c r="T148" i="3"/>
  <c r="R148" i="3"/>
  <c r="P148" i="3"/>
  <c r="BK148" i="3"/>
  <c r="J148" i="3"/>
  <c r="BF148" i="3" s="1"/>
  <c r="BI147" i="3"/>
  <c r="BH147" i="3"/>
  <c r="BG147" i="3"/>
  <c r="BE147" i="3"/>
  <c r="T147" i="3"/>
  <c r="R147" i="3"/>
  <c r="P147" i="3"/>
  <c r="BK147" i="3"/>
  <c r="J147" i="3"/>
  <c r="BF147" i="3" s="1"/>
  <c r="BI146" i="3"/>
  <c r="BH146" i="3"/>
  <c r="BG146" i="3"/>
  <c r="BF146" i="3"/>
  <c r="BE146" i="3"/>
  <c r="T146" i="3"/>
  <c r="R146" i="3"/>
  <c r="P146" i="3"/>
  <c r="BK146" i="3"/>
  <c r="J146" i="3"/>
  <c r="BI141" i="3"/>
  <c r="BH141" i="3"/>
  <c r="BG141" i="3"/>
  <c r="BE141" i="3"/>
  <c r="T141" i="3"/>
  <c r="R141" i="3"/>
  <c r="P141" i="3"/>
  <c r="BK141" i="3"/>
  <c r="J141" i="3"/>
  <c r="BF141" i="3" s="1"/>
  <c r="BI134" i="3"/>
  <c r="BH134" i="3"/>
  <c r="BG134" i="3"/>
  <c r="BF134" i="3"/>
  <c r="BE134" i="3"/>
  <c r="T134" i="3"/>
  <c r="R134" i="3"/>
  <c r="P134" i="3"/>
  <c r="BK134" i="3"/>
  <c r="J134" i="3"/>
  <c r="BI132" i="3"/>
  <c r="BH132" i="3"/>
  <c r="BG132" i="3"/>
  <c r="BE132" i="3"/>
  <c r="T132" i="3"/>
  <c r="R132" i="3"/>
  <c r="P132" i="3"/>
  <c r="P131" i="3" s="1"/>
  <c r="BK132" i="3"/>
  <c r="J132" i="3"/>
  <c r="BF132" i="3" s="1"/>
  <c r="BI130" i="3"/>
  <c r="BH130" i="3"/>
  <c r="BG130" i="3"/>
  <c r="BF130" i="3"/>
  <c r="BE130" i="3"/>
  <c r="T130" i="3"/>
  <c r="R130" i="3"/>
  <c r="P130" i="3"/>
  <c r="BK130" i="3"/>
  <c r="J130" i="3"/>
  <c r="BI129" i="3"/>
  <c r="BH129" i="3"/>
  <c r="BG129" i="3"/>
  <c r="BE129" i="3"/>
  <c r="T129" i="3"/>
  <c r="R129" i="3"/>
  <c r="P129" i="3"/>
  <c r="BK129" i="3"/>
  <c r="J129" i="3"/>
  <c r="BF129" i="3" s="1"/>
  <c r="BI127" i="3"/>
  <c r="BH127" i="3"/>
  <c r="BG127" i="3"/>
  <c r="BE127" i="3"/>
  <c r="T127" i="3"/>
  <c r="R127" i="3"/>
  <c r="P127" i="3"/>
  <c r="BK127" i="3"/>
  <c r="J127" i="3"/>
  <c r="BF127" i="3" s="1"/>
  <c r="BI125" i="3"/>
  <c r="BH125" i="3"/>
  <c r="BG125" i="3"/>
  <c r="BE125" i="3"/>
  <c r="T125" i="3"/>
  <c r="R125" i="3"/>
  <c r="P125" i="3"/>
  <c r="BK125" i="3"/>
  <c r="J125" i="3"/>
  <c r="BF125" i="3" s="1"/>
  <c r="BI124" i="3"/>
  <c r="BH124" i="3"/>
  <c r="BG124" i="3"/>
  <c r="BE124" i="3"/>
  <c r="T124" i="3"/>
  <c r="R124" i="3"/>
  <c r="P124" i="3"/>
  <c r="BK124" i="3"/>
  <c r="J124" i="3"/>
  <c r="BF124" i="3" s="1"/>
  <c r="BI123" i="3"/>
  <c r="BH123" i="3"/>
  <c r="BG123" i="3"/>
  <c r="BE123" i="3"/>
  <c r="T123" i="3"/>
  <c r="R123" i="3"/>
  <c r="P123" i="3"/>
  <c r="BK123" i="3"/>
  <c r="J123" i="3"/>
  <c r="BF123" i="3" s="1"/>
  <c r="BI121" i="3"/>
  <c r="BH121" i="3"/>
  <c r="BG121" i="3"/>
  <c r="BF121" i="3"/>
  <c r="BE121" i="3"/>
  <c r="T121" i="3"/>
  <c r="R121" i="3"/>
  <c r="P121" i="3"/>
  <c r="BK121" i="3"/>
  <c r="J121" i="3"/>
  <c r="BI119" i="3"/>
  <c r="BH119" i="3"/>
  <c r="BG119" i="3"/>
  <c r="BE119" i="3"/>
  <c r="T119" i="3"/>
  <c r="R119" i="3"/>
  <c r="P119" i="3"/>
  <c r="BK119" i="3"/>
  <c r="J119" i="3"/>
  <c r="BF119" i="3" s="1"/>
  <c r="BI117" i="3"/>
  <c r="BH117" i="3"/>
  <c r="BG117" i="3"/>
  <c r="BF117" i="3"/>
  <c r="BE117" i="3"/>
  <c r="T117" i="3"/>
  <c r="R117" i="3"/>
  <c r="P117" i="3"/>
  <c r="BK117" i="3"/>
  <c r="J117" i="3"/>
  <c r="BI115" i="3"/>
  <c r="BH115" i="3"/>
  <c r="BG115" i="3"/>
  <c r="BE115" i="3"/>
  <c r="T115" i="3"/>
  <c r="R115" i="3"/>
  <c r="P115" i="3"/>
  <c r="BK115" i="3"/>
  <c r="J115" i="3"/>
  <c r="BF115" i="3" s="1"/>
  <c r="BI113" i="3"/>
  <c r="BH113" i="3"/>
  <c r="BG113" i="3"/>
  <c r="BE113" i="3"/>
  <c r="T113" i="3"/>
  <c r="R113" i="3"/>
  <c r="P113" i="3"/>
  <c r="BK113" i="3"/>
  <c r="J113" i="3"/>
  <c r="BF113" i="3" s="1"/>
  <c r="BI111" i="3"/>
  <c r="BH111" i="3"/>
  <c r="BG111" i="3"/>
  <c r="BE111" i="3"/>
  <c r="T111" i="3"/>
  <c r="R111" i="3"/>
  <c r="P111" i="3"/>
  <c r="BK111" i="3"/>
  <c r="J111" i="3"/>
  <c r="BF111" i="3" s="1"/>
  <c r="BI110" i="3"/>
  <c r="BH110" i="3"/>
  <c r="BG110" i="3"/>
  <c r="BE110" i="3"/>
  <c r="T110" i="3"/>
  <c r="R110" i="3"/>
  <c r="P110" i="3"/>
  <c r="BK110" i="3"/>
  <c r="J110" i="3"/>
  <c r="BF110" i="3" s="1"/>
  <c r="BI109" i="3"/>
  <c r="BH109" i="3"/>
  <c r="BG109" i="3"/>
  <c r="BE109" i="3"/>
  <c r="T109" i="3"/>
  <c r="R109" i="3"/>
  <c r="P109" i="3"/>
  <c r="BK109" i="3"/>
  <c r="J109" i="3"/>
  <c r="BF109" i="3" s="1"/>
  <c r="BI105" i="3"/>
  <c r="BH105" i="3"/>
  <c r="BG105" i="3"/>
  <c r="BE105" i="3"/>
  <c r="T105" i="3"/>
  <c r="R105" i="3"/>
  <c r="P105" i="3"/>
  <c r="BK105" i="3"/>
  <c r="J105" i="3"/>
  <c r="BF105" i="3" s="1"/>
  <c r="BI103" i="3"/>
  <c r="BH103" i="3"/>
  <c r="BG103" i="3"/>
  <c r="BE103" i="3"/>
  <c r="T103" i="3"/>
  <c r="R103" i="3"/>
  <c r="P103" i="3"/>
  <c r="BK103" i="3"/>
  <c r="J103" i="3"/>
  <c r="BF103" i="3" s="1"/>
  <c r="BI99" i="3"/>
  <c r="BH99" i="3"/>
  <c r="BG99" i="3"/>
  <c r="BE99" i="3"/>
  <c r="T99" i="3"/>
  <c r="R99" i="3"/>
  <c r="P99" i="3"/>
  <c r="BK99" i="3"/>
  <c r="J99" i="3"/>
  <c r="BF99" i="3" s="1"/>
  <c r="BI97" i="3"/>
  <c r="BH97" i="3"/>
  <c r="BG97" i="3"/>
  <c r="BF97" i="3"/>
  <c r="BE97" i="3"/>
  <c r="T97" i="3"/>
  <c r="R97" i="3"/>
  <c r="P97" i="3"/>
  <c r="BK97" i="3"/>
  <c r="J97" i="3"/>
  <c r="BI95" i="3"/>
  <c r="BH95" i="3"/>
  <c r="BG95" i="3"/>
  <c r="BE95" i="3"/>
  <c r="T95" i="3"/>
  <c r="R95" i="3"/>
  <c r="P95" i="3"/>
  <c r="BK95" i="3"/>
  <c r="J95" i="3"/>
  <c r="BF95" i="3" s="1"/>
  <c r="BI93" i="3"/>
  <c r="BH93" i="3"/>
  <c r="BG93" i="3"/>
  <c r="BF93" i="3"/>
  <c r="BE93" i="3"/>
  <c r="T93" i="3"/>
  <c r="R93" i="3"/>
  <c r="P93" i="3"/>
  <c r="BK93" i="3"/>
  <c r="J93" i="3"/>
  <c r="BI92" i="3"/>
  <c r="BH92" i="3"/>
  <c r="BG92" i="3"/>
  <c r="BE92" i="3"/>
  <c r="T92" i="3"/>
  <c r="R92" i="3"/>
  <c r="P92" i="3"/>
  <c r="BK92" i="3"/>
  <c r="J92" i="3"/>
  <c r="BF92" i="3" s="1"/>
  <c r="BI87" i="3"/>
  <c r="BH87" i="3"/>
  <c r="BG87" i="3"/>
  <c r="BE87" i="3"/>
  <c r="T87" i="3"/>
  <c r="R87" i="3"/>
  <c r="P87" i="3"/>
  <c r="BK87" i="3"/>
  <c r="J87" i="3"/>
  <c r="BF87" i="3" s="1"/>
  <c r="J80" i="3"/>
  <c r="F80" i="3"/>
  <c r="J78" i="3"/>
  <c r="F78" i="3"/>
  <c r="E76" i="3"/>
  <c r="J51" i="3"/>
  <c r="F51" i="3"/>
  <c r="F49" i="3"/>
  <c r="E47" i="3"/>
  <c r="J18" i="3"/>
  <c r="E18" i="3"/>
  <c r="J17" i="3"/>
  <c r="J12" i="3"/>
  <c r="J49" i="3" s="1"/>
  <c r="E7" i="3"/>
  <c r="E45" i="3" s="1"/>
  <c r="T599" i="2"/>
  <c r="AY52" i="1"/>
  <c r="AX52" i="1"/>
  <c r="BI629" i="2"/>
  <c r="BH629" i="2"/>
  <c r="BG629" i="2"/>
  <c r="BE629" i="2"/>
  <c r="T629" i="2"/>
  <c r="R629" i="2"/>
  <c r="P629" i="2"/>
  <c r="BK629" i="2"/>
  <c r="J629" i="2"/>
  <c r="BF629" i="2" s="1"/>
  <c r="BI624" i="2"/>
  <c r="BH624" i="2"/>
  <c r="BG624" i="2"/>
  <c r="BE624" i="2"/>
  <c r="T624" i="2"/>
  <c r="R624" i="2"/>
  <c r="P624" i="2"/>
  <c r="BK624" i="2"/>
  <c r="J624" i="2"/>
  <c r="BF624" i="2" s="1"/>
  <c r="BI617" i="2"/>
  <c r="BH617" i="2"/>
  <c r="BG617" i="2"/>
  <c r="BE617" i="2"/>
  <c r="T617" i="2"/>
  <c r="R617" i="2"/>
  <c r="P617" i="2"/>
  <c r="BK617" i="2"/>
  <c r="J617" i="2"/>
  <c r="BF617" i="2" s="1"/>
  <c r="BI611" i="2"/>
  <c r="BH611" i="2"/>
  <c r="BG611" i="2"/>
  <c r="BE611" i="2"/>
  <c r="T611" i="2"/>
  <c r="R611" i="2"/>
  <c r="P611" i="2"/>
  <c r="BK611" i="2"/>
  <c r="J611" i="2"/>
  <c r="BF611" i="2" s="1"/>
  <c r="BI605" i="2"/>
  <c r="BH605" i="2"/>
  <c r="BG605" i="2"/>
  <c r="BE605" i="2"/>
  <c r="T605" i="2"/>
  <c r="R605" i="2"/>
  <c r="P605" i="2"/>
  <c r="BK605" i="2"/>
  <c r="J605" i="2"/>
  <c r="BF605" i="2" s="1"/>
  <c r="BI600" i="2"/>
  <c r="BH600" i="2"/>
  <c r="BG600" i="2"/>
  <c r="BF600" i="2"/>
  <c r="BE600" i="2"/>
  <c r="T600" i="2"/>
  <c r="R600" i="2"/>
  <c r="P600" i="2"/>
  <c r="P599" i="2" s="1"/>
  <c r="BK600" i="2"/>
  <c r="J600" i="2"/>
  <c r="BI598" i="2"/>
  <c r="BH598" i="2"/>
  <c r="BG598" i="2"/>
  <c r="BE598" i="2"/>
  <c r="T598" i="2"/>
  <c r="R598" i="2"/>
  <c r="P598" i="2"/>
  <c r="BK598" i="2"/>
  <c r="J598" i="2"/>
  <c r="BF598" i="2" s="1"/>
  <c r="BI592" i="2"/>
  <c r="BH592" i="2"/>
  <c r="BG592" i="2"/>
  <c r="BE592" i="2"/>
  <c r="T592" i="2"/>
  <c r="R592" i="2"/>
  <c r="P592" i="2"/>
  <c r="BK592" i="2"/>
  <c r="J592" i="2"/>
  <c r="BF592" i="2" s="1"/>
  <c r="BI588" i="2"/>
  <c r="BH588" i="2"/>
  <c r="BG588" i="2"/>
  <c r="BE588" i="2"/>
  <c r="T588" i="2"/>
  <c r="R588" i="2"/>
  <c r="P588" i="2"/>
  <c r="BK588" i="2"/>
  <c r="J588" i="2"/>
  <c r="BF588" i="2" s="1"/>
  <c r="BI586" i="2"/>
  <c r="BH586" i="2"/>
  <c r="BG586" i="2"/>
  <c r="BE586" i="2"/>
  <c r="T586" i="2"/>
  <c r="T579" i="2" s="1"/>
  <c r="R586" i="2"/>
  <c r="P586" i="2"/>
  <c r="BK586" i="2"/>
  <c r="J586" i="2"/>
  <c r="BF586" i="2" s="1"/>
  <c r="BI580" i="2"/>
  <c r="BH580" i="2"/>
  <c r="BG580" i="2"/>
  <c r="BF580" i="2"/>
  <c r="BE580" i="2"/>
  <c r="T580" i="2"/>
  <c r="R580" i="2"/>
  <c r="P580" i="2"/>
  <c r="P579" i="2" s="1"/>
  <c r="BK580" i="2"/>
  <c r="J580" i="2"/>
  <c r="BI578" i="2"/>
  <c r="BH578" i="2"/>
  <c r="BG578" i="2"/>
  <c r="BE578" i="2"/>
  <c r="T578" i="2"/>
  <c r="R578" i="2"/>
  <c r="P578" i="2"/>
  <c r="BK578" i="2"/>
  <c r="J578" i="2"/>
  <c r="BF578" i="2" s="1"/>
  <c r="BI574" i="2"/>
  <c r="BH574" i="2"/>
  <c r="BG574" i="2"/>
  <c r="BF574" i="2"/>
  <c r="BE574" i="2"/>
  <c r="T574" i="2"/>
  <c r="R574" i="2"/>
  <c r="P574" i="2"/>
  <c r="BK574" i="2"/>
  <c r="J574" i="2"/>
  <c r="BI572" i="2"/>
  <c r="BH572" i="2"/>
  <c r="BG572" i="2"/>
  <c r="BE572" i="2"/>
  <c r="T572" i="2"/>
  <c r="R572" i="2"/>
  <c r="P572" i="2"/>
  <c r="BK572" i="2"/>
  <c r="J572" i="2"/>
  <c r="BF572" i="2" s="1"/>
  <c r="BI568" i="2"/>
  <c r="BH568" i="2"/>
  <c r="BG568" i="2"/>
  <c r="BE568" i="2"/>
  <c r="T568" i="2"/>
  <c r="R568" i="2"/>
  <c r="P568" i="2"/>
  <c r="BK568" i="2"/>
  <c r="J568" i="2"/>
  <c r="BF568" i="2" s="1"/>
  <c r="BI564" i="2"/>
  <c r="BH564" i="2"/>
  <c r="BG564" i="2"/>
  <c r="BE564" i="2"/>
  <c r="T564" i="2"/>
  <c r="R564" i="2"/>
  <c r="P564" i="2"/>
  <c r="BK564" i="2"/>
  <c r="J564" i="2"/>
  <c r="BF564" i="2" s="1"/>
  <c r="BI562" i="2"/>
  <c r="BH562" i="2"/>
  <c r="BG562" i="2"/>
  <c r="BE562" i="2"/>
  <c r="T562" i="2"/>
  <c r="R562" i="2"/>
  <c r="P562" i="2"/>
  <c r="BK562" i="2"/>
  <c r="J562" i="2"/>
  <c r="BF562" i="2" s="1"/>
  <c r="BI558" i="2"/>
  <c r="BH558" i="2"/>
  <c r="BG558" i="2"/>
  <c r="BE558" i="2"/>
  <c r="T558" i="2"/>
  <c r="R558" i="2"/>
  <c r="P558" i="2"/>
  <c r="BK558" i="2"/>
  <c r="J558" i="2"/>
  <c r="BF558" i="2" s="1"/>
  <c r="BI554" i="2"/>
  <c r="BH554" i="2"/>
  <c r="BG554" i="2"/>
  <c r="BF554" i="2"/>
  <c r="BE554" i="2"/>
  <c r="T554" i="2"/>
  <c r="R554" i="2"/>
  <c r="P554" i="2"/>
  <c r="BK554" i="2"/>
  <c r="J554" i="2"/>
  <c r="BI550" i="2"/>
  <c r="BH550" i="2"/>
  <c r="BG550" i="2"/>
  <c r="BE550" i="2"/>
  <c r="T550" i="2"/>
  <c r="R550" i="2"/>
  <c r="P550" i="2"/>
  <c r="BK550" i="2"/>
  <c r="J550" i="2"/>
  <c r="BF550" i="2" s="1"/>
  <c r="BI549" i="2"/>
  <c r="BH549" i="2"/>
  <c r="BG549" i="2"/>
  <c r="BF549" i="2"/>
  <c r="BE549" i="2"/>
  <c r="T549" i="2"/>
  <c r="R549" i="2"/>
  <c r="P549" i="2"/>
  <c r="BK549" i="2"/>
  <c r="J549" i="2"/>
  <c r="BI548" i="2"/>
  <c r="BH548" i="2"/>
  <c r="BG548" i="2"/>
  <c r="BE548" i="2"/>
  <c r="T548" i="2"/>
  <c r="R548" i="2"/>
  <c r="P548" i="2"/>
  <c r="BK548" i="2"/>
  <c r="J548" i="2"/>
  <c r="BF548" i="2" s="1"/>
  <c r="BI544" i="2"/>
  <c r="BH544" i="2"/>
  <c r="BG544" i="2"/>
  <c r="BE544" i="2"/>
  <c r="T544" i="2"/>
  <c r="R544" i="2"/>
  <c r="P544" i="2"/>
  <c r="BK544" i="2"/>
  <c r="J544" i="2"/>
  <c r="BF544" i="2" s="1"/>
  <c r="BI542" i="2"/>
  <c r="BH542" i="2"/>
  <c r="BG542" i="2"/>
  <c r="BF542" i="2"/>
  <c r="BE542" i="2"/>
  <c r="T542" i="2"/>
  <c r="R542" i="2"/>
  <c r="P542" i="2"/>
  <c r="BK542" i="2"/>
  <c r="J542" i="2"/>
  <c r="BI538" i="2"/>
  <c r="BH538" i="2"/>
  <c r="BG538" i="2"/>
  <c r="BE538" i="2"/>
  <c r="T538" i="2"/>
  <c r="R538" i="2"/>
  <c r="P538" i="2"/>
  <c r="BK538" i="2"/>
  <c r="J538" i="2"/>
  <c r="BF538" i="2" s="1"/>
  <c r="BI536" i="2"/>
  <c r="BH536" i="2"/>
  <c r="BG536" i="2"/>
  <c r="BF536" i="2"/>
  <c r="BE536" i="2"/>
  <c r="T536" i="2"/>
  <c r="R536" i="2"/>
  <c r="P536" i="2"/>
  <c r="BK536" i="2"/>
  <c r="J536" i="2"/>
  <c r="BI532" i="2"/>
  <c r="BH532" i="2"/>
  <c r="BG532" i="2"/>
  <c r="BE532" i="2"/>
  <c r="T532" i="2"/>
  <c r="R532" i="2"/>
  <c r="R531" i="2" s="1"/>
  <c r="P532" i="2"/>
  <c r="BK532" i="2"/>
  <c r="J532" i="2"/>
  <c r="BF532" i="2" s="1"/>
  <c r="BI530" i="2"/>
  <c r="BH530" i="2"/>
  <c r="BG530" i="2"/>
  <c r="BE530" i="2"/>
  <c r="T530" i="2"/>
  <c r="R530" i="2"/>
  <c r="P530" i="2"/>
  <c r="BK530" i="2"/>
  <c r="J530" i="2"/>
  <c r="BF530" i="2" s="1"/>
  <c r="BI523" i="2"/>
  <c r="BH523" i="2"/>
  <c r="BG523" i="2"/>
  <c r="BE523" i="2"/>
  <c r="T523" i="2"/>
  <c r="R523" i="2"/>
  <c r="P523" i="2"/>
  <c r="BK523" i="2"/>
  <c r="J523" i="2"/>
  <c r="BF523" i="2" s="1"/>
  <c r="BI518" i="2"/>
  <c r="BH518" i="2"/>
  <c r="BG518" i="2"/>
  <c r="BE518" i="2"/>
  <c r="T518" i="2"/>
  <c r="R518" i="2"/>
  <c r="P518" i="2"/>
  <c r="BK518" i="2"/>
  <c r="J518" i="2"/>
  <c r="BF518" i="2" s="1"/>
  <c r="BI516" i="2"/>
  <c r="BH516" i="2"/>
  <c r="BG516" i="2"/>
  <c r="BE516" i="2"/>
  <c r="T516" i="2"/>
  <c r="R516" i="2"/>
  <c r="P516" i="2"/>
  <c r="BK516" i="2"/>
  <c r="J516" i="2"/>
  <c r="BF516" i="2" s="1"/>
  <c r="BI514" i="2"/>
  <c r="BH514" i="2"/>
  <c r="BG514" i="2"/>
  <c r="BF514" i="2"/>
  <c r="BE514" i="2"/>
  <c r="T514" i="2"/>
  <c r="R514" i="2"/>
  <c r="P514" i="2"/>
  <c r="BK514" i="2"/>
  <c r="J514" i="2"/>
  <c r="BI505" i="2"/>
  <c r="BH505" i="2"/>
  <c r="BG505" i="2"/>
  <c r="BE505" i="2"/>
  <c r="T505" i="2"/>
  <c r="R505" i="2"/>
  <c r="P505" i="2"/>
  <c r="BK505" i="2"/>
  <c r="J505" i="2"/>
  <c r="BF505" i="2" s="1"/>
  <c r="BI498" i="2"/>
  <c r="BH498" i="2"/>
  <c r="BG498" i="2"/>
  <c r="BF498" i="2"/>
  <c r="BE498" i="2"/>
  <c r="T498" i="2"/>
  <c r="R498" i="2"/>
  <c r="P498" i="2"/>
  <c r="BK498" i="2"/>
  <c r="J498" i="2"/>
  <c r="BI493" i="2"/>
  <c r="BH493" i="2"/>
  <c r="BG493" i="2"/>
  <c r="BE493" i="2"/>
  <c r="T493" i="2"/>
  <c r="R493" i="2"/>
  <c r="P493" i="2"/>
  <c r="BK493" i="2"/>
  <c r="J493" i="2"/>
  <c r="BF493" i="2" s="1"/>
  <c r="BI491" i="2"/>
  <c r="BH491" i="2"/>
  <c r="BG491" i="2"/>
  <c r="BE491" i="2"/>
  <c r="T491" i="2"/>
  <c r="R491" i="2"/>
  <c r="P491" i="2"/>
  <c r="BK491" i="2"/>
  <c r="J491" i="2"/>
  <c r="BF491" i="2" s="1"/>
  <c r="BI486" i="2"/>
  <c r="BH486" i="2"/>
  <c r="BG486" i="2"/>
  <c r="BE486" i="2"/>
  <c r="T486" i="2"/>
  <c r="R486" i="2"/>
  <c r="P486" i="2"/>
  <c r="BK486" i="2"/>
  <c r="J486" i="2"/>
  <c r="BF486" i="2" s="1"/>
  <c r="BI481" i="2"/>
  <c r="BH481" i="2"/>
  <c r="BG481" i="2"/>
  <c r="BE481" i="2"/>
  <c r="T481" i="2"/>
  <c r="R481" i="2"/>
  <c r="P481" i="2"/>
  <c r="BK481" i="2"/>
  <c r="J481" i="2"/>
  <c r="BF481" i="2" s="1"/>
  <c r="BI477" i="2"/>
  <c r="BH477" i="2"/>
  <c r="BG477" i="2"/>
  <c r="BE477" i="2"/>
  <c r="T477" i="2"/>
  <c r="R477" i="2"/>
  <c r="P477" i="2"/>
  <c r="BK477" i="2"/>
  <c r="J477" i="2"/>
  <c r="BF477" i="2" s="1"/>
  <c r="BI473" i="2"/>
  <c r="BH473" i="2"/>
  <c r="BG473" i="2"/>
  <c r="BF473" i="2"/>
  <c r="BE473" i="2"/>
  <c r="T473" i="2"/>
  <c r="R473" i="2"/>
  <c r="P473" i="2"/>
  <c r="BK473" i="2"/>
  <c r="J473" i="2"/>
  <c r="BI468" i="2"/>
  <c r="BH468" i="2"/>
  <c r="BG468" i="2"/>
  <c r="BE468" i="2"/>
  <c r="T468" i="2"/>
  <c r="R468" i="2"/>
  <c r="P468" i="2"/>
  <c r="BK468" i="2"/>
  <c r="J468" i="2"/>
  <c r="BF468" i="2" s="1"/>
  <c r="BI448" i="2"/>
  <c r="BH448" i="2"/>
  <c r="BG448" i="2"/>
  <c r="BF448" i="2"/>
  <c r="BE448" i="2"/>
  <c r="T448" i="2"/>
  <c r="R448" i="2"/>
  <c r="P448" i="2"/>
  <c r="BK448" i="2"/>
  <c r="J448" i="2"/>
  <c r="BI446" i="2"/>
  <c r="BH446" i="2"/>
  <c r="BG446" i="2"/>
  <c r="BE446" i="2"/>
  <c r="T446" i="2"/>
  <c r="R446" i="2"/>
  <c r="P446" i="2"/>
  <c r="BK446" i="2"/>
  <c r="J446" i="2"/>
  <c r="BF446" i="2" s="1"/>
  <c r="BI444" i="2"/>
  <c r="BH444" i="2"/>
  <c r="BG444" i="2"/>
  <c r="BE444" i="2"/>
  <c r="T444" i="2"/>
  <c r="R444" i="2"/>
  <c r="P444" i="2"/>
  <c r="BK444" i="2"/>
  <c r="J444" i="2"/>
  <c r="BF444" i="2" s="1"/>
  <c r="BI441" i="2"/>
  <c r="BH441" i="2"/>
  <c r="BG441" i="2"/>
  <c r="BE441" i="2"/>
  <c r="T441" i="2"/>
  <c r="R441" i="2"/>
  <c r="P441" i="2"/>
  <c r="BK441" i="2"/>
  <c r="J441" i="2"/>
  <c r="BF441" i="2" s="1"/>
  <c r="BI437" i="2"/>
  <c r="BH437" i="2"/>
  <c r="BG437" i="2"/>
  <c r="BE437" i="2"/>
  <c r="T437" i="2"/>
  <c r="R437" i="2"/>
  <c r="P437" i="2"/>
  <c r="BK437" i="2"/>
  <c r="J437" i="2"/>
  <c r="BF437" i="2" s="1"/>
  <c r="BI433" i="2"/>
  <c r="BH433" i="2"/>
  <c r="BG433" i="2"/>
  <c r="BE433" i="2"/>
  <c r="T433" i="2"/>
  <c r="R433" i="2"/>
  <c r="P433" i="2"/>
  <c r="BK433" i="2"/>
  <c r="J433" i="2"/>
  <c r="BF433" i="2" s="1"/>
  <c r="BI431" i="2"/>
  <c r="BH431" i="2"/>
  <c r="BG431" i="2"/>
  <c r="BE431" i="2"/>
  <c r="T431" i="2"/>
  <c r="R431" i="2"/>
  <c r="P431" i="2"/>
  <c r="BK431" i="2"/>
  <c r="J431" i="2"/>
  <c r="BF431" i="2" s="1"/>
  <c r="BI430" i="2"/>
  <c r="BH430" i="2"/>
  <c r="BG430" i="2"/>
  <c r="BE430" i="2"/>
  <c r="T430" i="2"/>
  <c r="R430" i="2"/>
  <c r="R427" i="2" s="1"/>
  <c r="P430" i="2"/>
  <c r="BK430" i="2"/>
  <c r="J430" i="2"/>
  <c r="BF430" i="2" s="1"/>
  <c r="BI428" i="2"/>
  <c r="BH428" i="2"/>
  <c r="BG428" i="2"/>
  <c r="BE428" i="2"/>
  <c r="T428" i="2"/>
  <c r="T427" i="2" s="1"/>
  <c r="R428" i="2"/>
  <c r="P428" i="2"/>
  <c r="BK428" i="2"/>
  <c r="J428" i="2"/>
  <c r="BF428" i="2" s="1"/>
  <c r="BI425" i="2"/>
  <c r="BH425" i="2"/>
  <c r="BG425" i="2"/>
  <c r="BF425" i="2"/>
  <c r="BE425" i="2"/>
  <c r="T425" i="2"/>
  <c r="R425" i="2"/>
  <c r="P425" i="2"/>
  <c r="BK425" i="2"/>
  <c r="J425" i="2"/>
  <c r="BI420" i="2"/>
  <c r="BH420" i="2"/>
  <c r="BG420" i="2"/>
  <c r="BE420" i="2"/>
  <c r="T420" i="2"/>
  <c r="R420" i="2"/>
  <c r="P420" i="2"/>
  <c r="BK420" i="2"/>
  <c r="J420" i="2"/>
  <c r="BF420" i="2" s="1"/>
  <c r="BI418" i="2"/>
  <c r="BH418" i="2"/>
  <c r="BG418" i="2"/>
  <c r="BF418" i="2"/>
  <c r="BE418" i="2"/>
  <c r="T418" i="2"/>
  <c r="R418" i="2"/>
  <c r="P418" i="2"/>
  <c r="BK418" i="2"/>
  <c r="J418" i="2"/>
  <c r="BI416" i="2"/>
  <c r="BH416" i="2"/>
  <c r="BG416" i="2"/>
  <c r="BE416" i="2"/>
  <c r="T416" i="2"/>
  <c r="R416" i="2"/>
  <c r="P416" i="2"/>
  <c r="P415" i="2" s="1"/>
  <c r="BK416" i="2"/>
  <c r="J416" i="2"/>
  <c r="BF416" i="2" s="1"/>
  <c r="BI413" i="2"/>
  <c r="BH413" i="2"/>
  <c r="BG413" i="2"/>
  <c r="BE413" i="2"/>
  <c r="T413" i="2"/>
  <c r="R413" i="2"/>
  <c r="P413" i="2"/>
  <c r="BK413" i="2"/>
  <c r="J413" i="2"/>
  <c r="BF413" i="2" s="1"/>
  <c r="BI411" i="2"/>
  <c r="BH411" i="2"/>
  <c r="BG411" i="2"/>
  <c r="BF411" i="2"/>
  <c r="BE411" i="2"/>
  <c r="T411" i="2"/>
  <c r="R411" i="2"/>
  <c r="P411" i="2"/>
  <c r="BK411" i="2"/>
  <c r="J411" i="2"/>
  <c r="BI409" i="2"/>
  <c r="BH409" i="2"/>
  <c r="BG409" i="2"/>
  <c r="BE409" i="2"/>
  <c r="T409" i="2"/>
  <c r="R409" i="2"/>
  <c r="P409" i="2"/>
  <c r="BK409" i="2"/>
  <c r="J409" i="2"/>
  <c r="BF409" i="2" s="1"/>
  <c r="BI407" i="2"/>
  <c r="BH407" i="2"/>
  <c r="BG407" i="2"/>
  <c r="BE407" i="2"/>
  <c r="T407" i="2"/>
  <c r="R407" i="2"/>
  <c r="P407" i="2"/>
  <c r="BK407" i="2"/>
  <c r="J407" i="2"/>
  <c r="BF407" i="2" s="1"/>
  <c r="BI405" i="2"/>
  <c r="BH405" i="2"/>
  <c r="BG405" i="2"/>
  <c r="BE405" i="2"/>
  <c r="T405" i="2"/>
  <c r="R405" i="2"/>
  <c r="P405" i="2"/>
  <c r="BK405" i="2"/>
  <c r="J405" i="2"/>
  <c r="BF405" i="2" s="1"/>
  <c r="BI403" i="2"/>
  <c r="BH403" i="2"/>
  <c r="BG403" i="2"/>
  <c r="BE403" i="2"/>
  <c r="T403" i="2"/>
  <c r="R403" i="2"/>
  <c r="P403" i="2"/>
  <c r="BK403" i="2"/>
  <c r="J403" i="2"/>
  <c r="BF403" i="2" s="1"/>
  <c r="BI401" i="2"/>
  <c r="BH401" i="2"/>
  <c r="BG401" i="2"/>
  <c r="BE401" i="2"/>
  <c r="T401" i="2"/>
  <c r="R401" i="2"/>
  <c r="P401" i="2"/>
  <c r="BK401" i="2"/>
  <c r="J401" i="2"/>
  <c r="BF401" i="2" s="1"/>
  <c r="BI399" i="2"/>
  <c r="BH399" i="2"/>
  <c r="BG399" i="2"/>
  <c r="BF399" i="2"/>
  <c r="BE399" i="2"/>
  <c r="T399" i="2"/>
  <c r="R399" i="2"/>
  <c r="P399" i="2"/>
  <c r="BK399" i="2"/>
  <c r="J399" i="2"/>
  <c r="BI397" i="2"/>
  <c r="BH397" i="2"/>
  <c r="BG397" i="2"/>
  <c r="BE397" i="2"/>
  <c r="T397" i="2"/>
  <c r="R397" i="2"/>
  <c r="P397" i="2"/>
  <c r="BK397" i="2"/>
  <c r="J397" i="2"/>
  <c r="BF397" i="2" s="1"/>
  <c r="BI393" i="2"/>
  <c r="BH393" i="2"/>
  <c r="BG393" i="2"/>
  <c r="BF393" i="2"/>
  <c r="BE393" i="2"/>
  <c r="T393" i="2"/>
  <c r="R393" i="2"/>
  <c r="P393" i="2"/>
  <c r="BK393" i="2"/>
  <c r="J393" i="2"/>
  <c r="BI389" i="2"/>
  <c r="BH389" i="2"/>
  <c r="BG389" i="2"/>
  <c r="BE389" i="2"/>
  <c r="T389" i="2"/>
  <c r="R389" i="2"/>
  <c r="P389" i="2"/>
  <c r="BK389" i="2"/>
  <c r="J389" i="2"/>
  <c r="BF389" i="2" s="1"/>
  <c r="BI385" i="2"/>
  <c r="BH385" i="2"/>
  <c r="BG385" i="2"/>
  <c r="BE385" i="2"/>
  <c r="T385" i="2"/>
  <c r="T384" i="2" s="1"/>
  <c r="R385" i="2"/>
  <c r="P385" i="2"/>
  <c r="BK385" i="2"/>
  <c r="J385" i="2"/>
  <c r="BF385" i="2" s="1"/>
  <c r="BI383" i="2"/>
  <c r="BH383" i="2"/>
  <c r="BG383" i="2"/>
  <c r="BF383" i="2"/>
  <c r="BE383" i="2"/>
  <c r="T383" i="2"/>
  <c r="R383" i="2"/>
  <c r="P383" i="2"/>
  <c r="BK383" i="2"/>
  <c r="J383" i="2"/>
  <c r="BI381" i="2"/>
  <c r="BH381" i="2"/>
  <c r="BG381" i="2"/>
  <c r="BE381" i="2"/>
  <c r="T381" i="2"/>
  <c r="R381" i="2"/>
  <c r="P381" i="2"/>
  <c r="BK381" i="2"/>
  <c r="J381" i="2"/>
  <c r="BF381" i="2" s="1"/>
  <c r="BI374" i="2"/>
  <c r="BH374" i="2"/>
  <c r="BG374" i="2"/>
  <c r="BF374" i="2"/>
  <c r="BE374" i="2"/>
  <c r="T374" i="2"/>
  <c r="R374" i="2"/>
  <c r="P374" i="2"/>
  <c r="BK374" i="2"/>
  <c r="J374" i="2"/>
  <c r="BI367" i="2"/>
  <c r="BH367" i="2"/>
  <c r="BG367" i="2"/>
  <c r="BE367" i="2"/>
  <c r="T367" i="2"/>
  <c r="R367" i="2"/>
  <c r="P367" i="2"/>
  <c r="BK367" i="2"/>
  <c r="J367" i="2"/>
  <c r="BF367" i="2" s="1"/>
  <c r="BI363" i="2"/>
  <c r="BH363" i="2"/>
  <c r="BG363" i="2"/>
  <c r="BE363" i="2"/>
  <c r="T363" i="2"/>
  <c r="R363" i="2"/>
  <c r="P363" i="2"/>
  <c r="BK363" i="2"/>
  <c r="J363" i="2"/>
  <c r="BF363" i="2" s="1"/>
  <c r="BI361" i="2"/>
  <c r="BH361" i="2"/>
  <c r="BG361" i="2"/>
  <c r="BE361" i="2"/>
  <c r="T361" i="2"/>
  <c r="R361" i="2"/>
  <c r="P361" i="2"/>
  <c r="BK361" i="2"/>
  <c r="J361" i="2"/>
  <c r="BF361" i="2" s="1"/>
  <c r="BI356" i="2"/>
  <c r="BH356" i="2"/>
  <c r="BG356" i="2"/>
  <c r="BE356" i="2"/>
  <c r="T356" i="2"/>
  <c r="R356" i="2"/>
  <c r="P356" i="2"/>
  <c r="BK356" i="2"/>
  <c r="J356" i="2"/>
  <c r="BF356" i="2" s="1"/>
  <c r="BI354" i="2"/>
  <c r="BH354" i="2"/>
  <c r="BG354" i="2"/>
  <c r="BE354" i="2"/>
  <c r="T354" i="2"/>
  <c r="R354" i="2"/>
  <c r="P354" i="2"/>
  <c r="BK354" i="2"/>
  <c r="J354" i="2"/>
  <c r="BF354" i="2" s="1"/>
  <c r="BI350" i="2"/>
  <c r="BH350" i="2"/>
  <c r="BG350" i="2"/>
  <c r="BF350" i="2"/>
  <c r="BE350" i="2"/>
  <c r="T350" i="2"/>
  <c r="R350" i="2"/>
  <c r="P350" i="2"/>
  <c r="BK350" i="2"/>
  <c r="J350" i="2"/>
  <c r="BI347" i="2"/>
  <c r="BH347" i="2"/>
  <c r="BG347" i="2"/>
  <c r="BE347" i="2"/>
  <c r="T347" i="2"/>
  <c r="T346" i="2" s="1"/>
  <c r="R347" i="2"/>
  <c r="R346" i="2" s="1"/>
  <c r="P347" i="2"/>
  <c r="P346" i="2" s="1"/>
  <c r="BK347" i="2"/>
  <c r="BK346" i="2" s="1"/>
  <c r="J346" i="2" s="1"/>
  <c r="J64" i="2" s="1"/>
  <c r="J347" i="2"/>
  <c r="BF347" i="2" s="1"/>
  <c r="BI344" i="2"/>
  <c r="BH344" i="2"/>
  <c r="BG344" i="2"/>
  <c r="BE344" i="2"/>
  <c r="T344" i="2"/>
  <c r="R344" i="2"/>
  <c r="P344" i="2"/>
  <c r="BK344" i="2"/>
  <c r="J344" i="2"/>
  <c r="BF344" i="2" s="1"/>
  <c r="BI342" i="2"/>
  <c r="BH342" i="2"/>
  <c r="BG342" i="2"/>
  <c r="BE342" i="2"/>
  <c r="T342" i="2"/>
  <c r="R342" i="2"/>
  <c r="P342" i="2"/>
  <c r="BK342" i="2"/>
  <c r="J342" i="2"/>
  <c r="BF342" i="2" s="1"/>
  <c r="BI340" i="2"/>
  <c r="BH340" i="2"/>
  <c r="BG340" i="2"/>
  <c r="BE340" i="2"/>
  <c r="T340" i="2"/>
  <c r="R340" i="2"/>
  <c r="P340" i="2"/>
  <c r="BK340" i="2"/>
  <c r="J340" i="2"/>
  <c r="BF340" i="2" s="1"/>
  <c r="BI338" i="2"/>
  <c r="BH338" i="2"/>
  <c r="BG338" i="2"/>
  <c r="BF338" i="2"/>
  <c r="BE338" i="2"/>
  <c r="T338" i="2"/>
  <c r="R338" i="2"/>
  <c r="P338" i="2"/>
  <c r="BK338" i="2"/>
  <c r="J338" i="2"/>
  <c r="BI336" i="2"/>
  <c r="BH336" i="2"/>
  <c r="BG336" i="2"/>
  <c r="BE336" i="2"/>
  <c r="T336" i="2"/>
  <c r="R336" i="2"/>
  <c r="P336" i="2"/>
  <c r="BK336" i="2"/>
  <c r="J336" i="2"/>
  <c r="BF336" i="2" s="1"/>
  <c r="BI335" i="2"/>
  <c r="BH335" i="2"/>
  <c r="BG335" i="2"/>
  <c r="BF335" i="2"/>
  <c r="BE335" i="2"/>
  <c r="T335" i="2"/>
  <c r="R335" i="2"/>
  <c r="P335" i="2"/>
  <c r="BK335" i="2"/>
  <c r="J335" i="2"/>
  <c r="BI334" i="2"/>
  <c r="BH334" i="2"/>
  <c r="BG334" i="2"/>
  <c r="BE334" i="2"/>
  <c r="T334" i="2"/>
  <c r="R334" i="2"/>
  <c r="P334" i="2"/>
  <c r="BK334" i="2"/>
  <c r="J334" i="2"/>
  <c r="BF334" i="2" s="1"/>
  <c r="BI329" i="2"/>
  <c r="BH329" i="2"/>
  <c r="BG329" i="2"/>
  <c r="BE329" i="2"/>
  <c r="T329" i="2"/>
  <c r="T328" i="2" s="1"/>
  <c r="R329" i="2"/>
  <c r="R328" i="2" s="1"/>
  <c r="P329" i="2"/>
  <c r="P328" i="2" s="1"/>
  <c r="BK329" i="2"/>
  <c r="BK328" i="2" s="1"/>
  <c r="J328" i="2" s="1"/>
  <c r="J62" i="2" s="1"/>
  <c r="J329" i="2"/>
  <c r="BF329" i="2" s="1"/>
  <c r="BI323" i="2"/>
  <c r="BH323" i="2"/>
  <c r="BG323" i="2"/>
  <c r="BF323" i="2"/>
  <c r="BE323" i="2"/>
  <c r="T323" i="2"/>
  <c r="R323" i="2"/>
  <c r="P323" i="2"/>
  <c r="BK323" i="2"/>
  <c r="J323" i="2"/>
  <c r="BI318" i="2"/>
  <c r="BH318" i="2"/>
  <c r="BG318" i="2"/>
  <c r="BE318" i="2"/>
  <c r="T318" i="2"/>
  <c r="R318" i="2"/>
  <c r="P318" i="2"/>
  <c r="BK318" i="2"/>
  <c r="J318" i="2"/>
  <c r="BF318" i="2" s="1"/>
  <c r="BI314" i="2"/>
  <c r="BH314" i="2"/>
  <c r="BG314" i="2"/>
  <c r="BE314" i="2"/>
  <c r="T314" i="2"/>
  <c r="R314" i="2"/>
  <c r="P314" i="2"/>
  <c r="BK314" i="2"/>
  <c r="J314" i="2"/>
  <c r="BF314" i="2" s="1"/>
  <c r="BI307" i="2"/>
  <c r="BH307" i="2"/>
  <c r="BG307" i="2"/>
  <c r="BE307" i="2"/>
  <c r="T307" i="2"/>
  <c r="R307" i="2"/>
  <c r="P307" i="2"/>
  <c r="BK307" i="2"/>
  <c r="J307" i="2"/>
  <c r="BF307" i="2" s="1"/>
  <c r="BI306" i="2"/>
  <c r="BH306" i="2"/>
  <c r="BG306" i="2"/>
  <c r="BE306" i="2"/>
  <c r="T306" i="2"/>
  <c r="R306" i="2"/>
  <c r="P306" i="2"/>
  <c r="BK306" i="2"/>
  <c r="J306" i="2"/>
  <c r="BF306" i="2" s="1"/>
  <c r="BI301" i="2"/>
  <c r="BH301" i="2"/>
  <c r="BG301" i="2"/>
  <c r="BE301" i="2"/>
  <c r="T301" i="2"/>
  <c r="R301" i="2"/>
  <c r="P301" i="2"/>
  <c r="BK301" i="2"/>
  <c r="J301" i="2"/>
  <c r="BF301" i="2" s="1"/>
  <c r="BI296" i="2"/>
  <c r="BH296" i="2"/>
  <c r="BG296" i="2"/>
  <c r="BF296" i="2"/>
  <c r="BE296" i="2"/>
  <c r="T296" i="2"/>
  <c r="R296" i="2"/>
  <c r="P296" i="2"/>
  <c r="BK296" i="2"/>
  <c r="J296" i="2"/>
  <c r="BI291" i="2"/>
  <c r="BH291" i="2"/>
  <c r="BG291" i="2"/>
  <c r="BE291" i="2"/>
  <c r="T291" i="2"/>
  <c r="R291" i="2"/>
  <c r="P291" i="2"/>
  <c r="BK291" i="2"/>
  <c r="J291" i="2"/>
  <c r="BF291" i="2" s="1"/>
  <c r="BI286" i="2"/>
  <c r="BH286" i="2"/>
  <c r="BG286" i="2"/>
  <c r="BF286" i="2"/>
  <c r="BE286" i="2"/>
  <c r="T286" i="2"/>
  <c r="R286" i="2"/>
  <c r="P286" i="2"/>
  <c r="BK286" i="2"/>
  <c r="J286" i="2"/>
  <c r="BI275" i="2"/>
  <c r="BH275" i="2"/>
  <c r="BG275" i="2"/>
  <c r="BE275" i="2"/>
  <c r="T275" i="2"/>
  <c r="R275" i="2"/>
  <c r="P275" i="2"/>
  <c r="BK275" i="2"/>
  <c r="J275" i="2"/>
  <c r="BF275" i="2" s="1"/>
  <c r="BI270" i="2"/>
  <c r="BH270" i="2"/>
  <c r="BG270" i="2"/>
  <c r="BE270" i="2"/>
  <c r="T270" i="2"/>
  <c r="R270" i="2"/>
  <c r="P270" i="2"/>
  <c r="BK270" i="2"/>
  <c r="J270" i="2"/>
  <c r="BF270" i="2" s="1"/>
  <c r="BI265" i="2"/>
  <c r="BH265" i="2"/>
  <c r="BG265" i="2"/>
  <c r="BE265" i="2"/>
  <c r="T265" i="2"/>
  <c r="R265" i="2"/>
  <c r="P265" i="2"/>
  <c r="BK265" i="2"/>
  <c r="J265" i="2"/>
  <c r="BF265" i="2" s="1"/>
  <c r="BI261" i="2"/>
  <c r="BH261" i="2"/>
  <c r="BG261" i="2"/>
  <c r="BE261" i="2"/>
  <c r="T261" i="2"/>
  <c r="R261" i="2"/>
  <c r="P261" i="2"/>
  <c r="BK261" i="2"/>
  <c r="J261" i="2"/>
  <c r="BF261" i="2" s="1"/>
  <c r="BI254" i="2"/>
  <c r="BH254" i="2"/>
  <c r="BG254" i="2"/>
  <c r="BE254" i="2"/>
  <c r="T254" i="2"/>
  <c r="R254" i="2"/>
  <c r="P254" i="2"/>
  <c r="BK254" i="2"/>
  <c r="J254" i="2"/>
  <c r="BF254" i="2" s="1"/>
  <c r="BI250" i="2"/>
  <c r="BH250" i="2"/>
  <c r="BG250" i="2"/>
  <c r="BF250" i="2"/>
  <c r="BE250" i="2"/>
  <c r="T250" i="2"/>
  <c r="R250" i="2"/>
  <c r="P250" i="2"/>
  <c r="BK250" i="2"/>
  <c r="J250" i="2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F248" i="2"/>
  <c r="BE248" i="2"/>
  <c r="T248" i="2"/>
  <c r="R248" i="2"/>
  <c r="P248" i="2"/>
  <c r="BK248" i="2"/>
  <c r="J248" i="2"/>
  <c r="BI246" i="2"/>
  <c r="BH246" i="2"/>
  <c r="BG246" i="2"/>
  <c r="BE246" i="2"/>
  <c r="T246" i="2"/>
  <c r="R246" i="2"/>
  <c r="P246" i="2"/>
  <c r="BK246" i="2"/>
  <c r="J246" i="2"/>
  <c r="BF246" i="2" s="1"/>
  <c r="BI242" i="2"/>
  <c r="BH242" i="2"/>
  <c r="BG242" i="2"/>
  <c r="BE242" i="2"/>
  <c r="T242" i="2"/>
  <c r="R242" i="2"/>
  <c r="P242" i="2"/>
  <c r="BK242" i="2"/>
  <c r="J242" i="2"/>
  <c r="BF242" i="2" s="1"/>
  <c r="BI237" i="2"/>
  <c r="BH237" i="2"/>
  <c r="BG237" i="2"/>
  <c r="BF237" i="2"/>
  <c r="BE237" i="2"/>
  <c r="T237" i="2"/>
  <c r="R237" i="2"/>
  <c r="P237" i="2"/>
  <c r="BK237" i="2"/>
  <c r="J237" i="2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F235" i="2"/>
  <c r="BE235" i="2"/>
  <c r="T235" i="2"/>
  <c r="R235" i="2"/>
  <c r="P235" i="2"/>
  <c r="BK235" i="2"/>
  <c r="J235" i="2"/>
  <c r="BI231" i="2"/>
  <c r="BH231" i="2"/>
  <c r="BG231" i="2"/>
  <c r="BE231" i="2"/>
  <c r="T231" i="2"/>
  <c r="R231" i="2"/>
  <c r="P231" i="2"/>
  <c r="BK231" i="2"/>
  <c r="J231" i="2"/>
  <c r="BF231" i="2" s="1"/>
  <c r="BI227" i="2"/>
  <c r="BH227" i="2"/>
  <c r="BG227" i="2"/>
  <c r="BE227" i="2"/>
  <c r="T227" i="2"/>
  <c r="R227" i="2"/>
  <c r="P227" i="2"/>
  <c r="BK227" i="2"/>
  <c r="J227" i="2"/>
  <c r="BF227" i="2" s="1"/>
  <c r="BI223" i="2"/>
  <c r="BH223" i="2"/>
  <c r="BG223" i="2"/>
  <c r="BE223" i="2"/>
  <c r="T223" i="2"/>
  <c r="R223" i="2"/>
  <c r="P223" i="2"/>
  <c r="BK223" i="2"/>
  <c r="J223" i="2"/>
  <c r="BF223" i="2" s="1"/>
  <c r="BI221" i="2"/>
  <c r="BH221" i="2"/>
  <c r="BG221" i="2"/>
  <c r="BE221" i="2"/>
  <c r="T221" i="2"/>
  <c r="R221" i="2"/>
  <c r="P221" i="2"/>
  <c r="BK221" i="2"/>
  <c r="J221" i="2"/>
  <c r="BF221" i="2" s="1"/>
  <c r="BI217" i="2"/>
  <c r="BH217" i="2"/>
  <c r="BG217" i="2"/>
  <c r="BE217" i="2"/>
  <c r="T217" i="2"/>
  <c r="R217" i="2"/>
  <c r="P217" i="2"/>
  <c r="BK217" i="2"/>
  <c r="J217" i="2"/>
  <c r="BF217" i="2" s="1"/>
  <c r="BI213" i="2"/>
  <c r="BH213" i="2"/>
  <c r="BG213" i="2"/>
  <c r="BE213" i="2"/>
  <c r="T213" i="2"/>
  <c r="R213" i="2"/>
  <c r="P213" i="2"/>
  <c r="BK213" i="2"/>
  <c r="J213" i="2"/>
  <c r="BF213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F208" i="2"/>
  <c r="BE208" i="2"/>
  <c r="T208" i="2"/>
  <c r="R208" i="2"/>
  <c r="P208" i="2"/>
  <c r="BK208" i="2"/>
  <c r="J208" i="2"/>
  <c r="BI202" i="2"/>
  <c r="BH202" i="2"/>
  <c r="BG202" i="2"/>
  <c r="BE202" i="2"/>
  <c r="T202" i="2"/>
  <c r="R202" i="2"/>
  <c r="P202" i="2"/>
  <c r="BK202" i="2"/>
  <c r="J202" i="2"/>
  <c r="BF202" i="2" s="1"/>
  <c r="BI198" i="2"/>
  <c r="BH198" i="2"/>
  <c r="BG198" i="2"/>
  <c r="BF198" i="2"/>
  <c r="BE198" i="2"/>
  <c r="T198" i="2"/>
  <c r="R198" i="2"/>
  <c r="P198" i="2"/>
  <c r="BK198" i="2"/>
  <c r="J198" i="2"/>
  <c r="BI193" i="2"/>
  <c r="BH193" i="2"/>
  <c r="BG193" i="2"/>
  <c r="BE193" i="2"/>
  <c r="T193" i="2"/>
  <c r="R193" i="2"/>
  <c r="P193" i="2"/>
  <c r="BK193" i="2"/>
  <c r="J193" i="2"/>
  <c r="BF193" i="2" s="1"/>
  <c r="BI187" i="2"/>
  <c r="BH187" i="2"/>
  <c r="BG187" i="2"/>
  <c r="BE187" i="2"/>
  <c r="T187" i="2"/>
  <c r="R187" i="2"/>
  <c r="P187" i="2"/>
  <c r="BK187" i="2"/>
  <c r="J187" i="2"/>
  <c r="BF187" i="2" s="1"/>
  <c r="BI183" i="2"/>
  <c r="BH183" i="2"/>
  <c r="BG183" i="2"/>
  <c r="BE183" i="2"/>
  <c r="T183" i="2"/>
  <c r="R183" i="2"/>
  <c r="P183" i="2"/>
  <c r="BK183" i="2"/>
  <c r="J183" i="2"/>
  <c r="BF183" i="2" s="1"/>
  <c r="BI180" i="2"/>
  <c r="BH180" i="2"/>
  <c r="BG180" i="2"/>
  <c r="BE180" i="2"/>
  <c r="T180" i="2"/>
  <c r="R180" i="2"/>
  <c r="P180" i="2"/>
  <c r="BK180" i="2"/>
  <c r="J180" i="2"/>
  <c r="BF180" i="2" s="1"/>
  <c r="BI178" i="2"/>
  <c r="BH178" i="2"/>
  <c r="BG178" i="2"/>
  <c r="BE178" i="2"/>
  <c r="T178" i="2"/>
  <c r="R178" i="2"/>
  <c r="P178" i="2"/>
  <c r="BK178" i="2"/>
  <c r="J178" i="2"/>
  <c r="BF178" i="2" s="1"/>
  <c r="BI173" i="2"/>
  <c r="BH173" i="2"/>
  <c r="BG173" i="2"/>
  <c r="BE173" i="2"/>
  <c r="T173" i="2"/>
  <c r="R173" i="2"/>
  <c r="P173" i="2"/>
  <c r="BK173" i="2"/>
  <c r="J173" i="2"/>
  <c r="BF173" i="2" s="1"/>
  <c r="BI168" i="2"/>
  <c r="BH168" i="2"/>
  <c r="BG168" i="2"/>
  <c r="BE168" i="2"/>
  <c r="T168" i="2"/>
  <c r="R168" i="2"/>
  <c r="P168" i="2"/>
  <c r="BK168" i="2"/>
  <c r="J168" i="2"/>
  <c r="BF168" i="2" s="1"/>
  <c r="BI163" i="2"/>
  <c r="BH163" i="2"/>
  <c r="BG163" i="2"/>
  <c r="BE163" i="2"/>
  <c r="T163" i="2"/>
  <c r="R163" i="2"/>
  <c r="P163" i="2"/>
  <c r="BK163" i="2"/>
  <c r="J163" i="2"/>
  <c r="BF163" i="2" s="1"/>
  <c r="BI154" i="2"/>
  <c r="BH154" i="2"/>
  <c r="BG154" i="2"/>
  <c r="BF154" i="2"/>
  <c r="BE154" i="2"/>
  <c r="T154" i="2"/>
  <c r="R154" i="2"/>
  <c r="P154" i="2"/>
  <c r="BK154" i="2"/>
  <c r="J154" i="2"/>
  <c r="BI147" i="2"/>
  <c r="BH147" i="2"/>
  <c r="BG147" i="2"/>
  <c r="BE147" i="2"/>
  <c r="T147" i="2"/>
  <c r="R147" i="2"/>
  <c r="P147" i="2"/>
  <c r="BK147" i="2"/>
  <c r="J147" i="2"/>
  <c r="BF147" i="2" s="1"/>
  <c r="BI142" i="2"/>
  <c r="BH142" i="2"/>
  <c r="BG142" i="2"/>
  <c r="BF142" i="2"/>
  <c r="BE142" i="2"/>
  <c r="T142" i="2"/>
  <c r="R142" i="2"/>
  <c r="P142" i="2"/>
  <c r="BK142" i="2"/>
  <c r="J142" i="2"/>
  <c r="BI134" i="2"/>
  <c r="BH134" i="2"/>
  <c r="BG134" i="2"/>
  <c r="BE134" i="2"/>
  <c r="T134" i="2"/>
  <c r="R134" i="2"/>
  <c r="P134" i="2"/>
  <c r="BK134" i="2"/>
  <c r="J134" i="2"/>
  <c r="BF134" i="2" s="1"/>
  <c r="BI130" i="2"/>
  <c r="BH130" i="2"/>
  <c r="BG130" i="2"/>
  <c r="BE130" i="2"/>
  <c r="T130" i="2"/>
  <c r="R130" i="2"/>
  <c r="R129" i="2" s="1"/>
  <c r="P130" i="2"/>
  <c r="BK130" i="2"/>
  <c r="J130" i="2"/>
  <c r="BF130" i="2" s="1"/>
  <c r="BI124" i="2"/>
  <c r="BH124" i="2"/>
  <c r="BG124" i="2"/>
  <c r="BF124" i="2"/>
  <c r="BE124" i="2"/>
  <c r="T124" i="2"/>
  <c r="R124" i="2"/>
  <c r="P124" i="2"/>
  <c r="BK124" i="2"/>
  <c r="J124" i="2"/>
  <c r="BI120" i="2"/>
  <c r="BH120" i="2"/>
  <c r="BG120" i="2"/>
  <c r="BE120" i="2"/>
  <c r="T120" i="2"/>
  <c r="R120" i="2"/>
  <c r="P120" i="2"/>
  <c r="BK120" i="2"/>
  <c r="J120" i="2"/>
  <c r="BF120" i="2" s="1"/>
  <c r="BI116" i="2"/>
  <c r="BH116" i="2"/>
  <c r="BG116" i="2"/>
  <c r="BE116" i="2"/>
  <c r="T116" i="2"/>
  <c r="R116" i="2"/>
  <c r="P116" i="2"/>
  <c r="BK116" i="2"/>
  <c r="J116" i="2"/>
  <c r="BF116" i="2" s="1"/>
  <c r="BI112" i="2"/>
  <c r="BH112" i="2"/>
  <c r="BG112" i="2"/>
  <c r="BE112" i="2"/>
  <c r="T112" i="2"/>
  <c r="R112" i="2"/>
  <c r="P112" i="2"/>
  <c r="BK112" i="2"/>
  <c r="J112" i="2"/>
  <c r="BF112" i="2" s="1"/>
  <c r="BI108" i="2"/>
  <c r="BH108" i="2"/>
  <c r="BG108" i="2"/>
  <c r="BE108" i="2"/>
  <c r="T108" i="2"/>
  <c r="R108" i="2"/>
  <c r="P108" i="2"/>
  <c r="BK108" i="2"/>
  <c r="J108" i="2"/>
  <c r="BF108" i="2" s="1"/>
  <c r="BI106" i="2"/>
  <c r="BH106" i="2"/>
  <c r="BG106" i="2"/>
  <c r="BE106" i="2"/>
  <c r="T106" i="2"/>
  <c r="R106" i="2"/>
  <c r="P106" i="2"/>
  <c r="BK106" i="2"/>
  <c r="J106" i="2"/>
  <c r="BF106" i="2" s="1"/>
  <c r="BI99" i="2"/>
  <c r="BH99" i="2"/>
  <c r="BG99" i="2"/>
  <c r="BE99" i="2"/>
  <c r="T99" i="2"/>
  <c r="T98" i="2" s="1"/>
  <c r="R99" i="2"/>
  <c r="R98" i="2" s="1"/>
  <c r="P99" i="2"/>
  <c r="P98" i="2" s="1"/>
  <c r="BK99" i="2"/>
  <c r="BK98" i="2" s="1"/>
  <c r="J99" i="2"/>
  <c r="BF99" i="2" s="1"/>
  <c r="J92" i="2"/>
  <c r="F92" i="2"/>
  <c r="F90" i="2"/>
  <c r="E88" i="2"/>
  <c r="F52" i="2"/>
  <c r="J51" i="2"/>
  <c r="F51" i="2"/>
  <c r="F49" i="2"/>
  <c r="E47" i="2"/>
  <c r="J18" i="2"/>
  <c r="E18" i="2"/>
  <c r="F93" i="2" s="1"/>
  <c r="J17" i="2"/>
  <c r="J12" i="2"/>
  <c r="J90" i="2" s="1"/>
  <c r="E7" i="2"/>
  <c r="E45" i="2" s="1"/>
  <c r="AS55" i="1"/>
  <c r="AS51" i="1" s="1"/>
  <c r="L47" i="1"/>
  <c r="AM46" i="1"/>
  <c r="L46" i="1"/>
  <c r="AM44" i="1"/>
  <c r="L44" i="1"/>
  <c r="L42" i="1"/>
  <c r="L41" i="1"/>
  <c r="F81" i="3" l="1"/>
  <c r="F52" i="3"/>
  <c r="F30" i="7"/>
  <c r="AZ58" i="1" s="1"/>
  <c r="T105" i="2"/>
  <c r="T97" i="2" s="1"/>
  <c r="T432" i="2"/>
  <c r="BK131" i="3"/>
  <c r="J131" i="3" s="1"/>
  <c r="J62" i="3" s="1"/>
  <c r="T241" i="2"/>
  <c r="R398" i="2"/>
  <c r="BK100" i="4"/>
  <c r="J100" i="4" s="1"/>
  <c r="J60" i="4" s="1"/>
  <c r="BK86" i="5"/>
  <c r="J86" i="5" s="1"/>
  <c r="J61" i="5" s="1"/>
  <c r="J32" i="5"/>
  <c r="AV56" i="1" s="1"/>
  <c r="F36" i="5"/>
  <c r="BD56" i="1" s="1"/>
  <c r="R86" i="5"/>
  <c r="F35" i="5"/>
  <c r="BC56" i="1" s="1"/>
  <c r="E47" i="6"/>
  <c r="J84" i="6"/>
  <c r="BK93" i="6"/>
  <c r="BK110" i="6"/>
  <c r="J110" i="6" s="1"/>
  <c r="J64" i="6" s="1"/>
  <c r="R141" i="6"/>
  <c r="P141" i="6"/>
  <c r="T173" i="6"/>
  <c r="F32" i="7"/>
  <c r="BB58" i="1" s="1"/>
  <c r="BK105" i="2"/>
  <c r="J105" i="2" s="1"/>
  <c r="J59" i="2" s="1"/>
  <c r="P333" i="2"/>
  <c r="BK349" i="2"/>
  <c r="BK384" i="2"/>
  <c r="J384" i="2" s="1"/>
  <c r="J67" i="2" s="1"/>
  <c r="P616" i="2"/>
  <c r="R131" i="3"/>
  <c r="P86" i="5"/>
  <c r="BK117" i="5"/>
  <c r="J117" i="5" s="1"/>
  <c r="J63" i="5" s="1"/>
  <c r="E86" i="2"/>
  <c r="F33" i="2"/>
  <c r="BC52" i="1" s="1"/>
  <c r="P241" i="2"/>
  <c r="T543" i="2"/>
  <c r="R599" i="2"/>
  <c r="BK152" i="3"/>
  <c r="J152" i="3" s="1"/>
  <c r="J63" i="3" s="1"/>
  <c r="R175" i="3"/>
  <c r="F32" i="4"/>
  <c r="BB54" i="1" s="1"/>
  <c r="F33" i="4"/>
  <c r="BC54" i="1" s="1"/>
  <c r="E47" i="5"/>
  <c r="F35" i="6"/>
  <c r="BC57" i="1" s="1"/>
  <c r="T333" i="2"/>
  <c r="T415" i="2"/>
  <c r="BK427" i="2"/>
  <c r="J427" i="2" s="1"/>
  <c r="J70" i="2" s="1"/>
  <c r="P543" i="2"/>
  <c r="R616" i="2"/>
  <c r="P86" i="3"/>
  <c r="F34" i="3"/>
  <c r="BD53" i="1" s="1"/>
  <c r="BK102" i="3"/>
  <c r="J102" i="3" s="1"/>
  <c r="J59" i="3" s="1"/>
  <c r="P108" i="3"/>
  <c r="P107" i="3" s="1"/>
  <c r="T131" i="3"/>
  <c r="F30" i="4"/>
  <c r="AZ54" i="1" s="1"/>
  <c r="F34" i="4"/>
  <c r="BD54" i="1" s="1"/>
  <c r="R86" i="4"/>
  <c r="R83" i="4" s="1"/>
  <c r="R82" i="4" s="1"/>
  <c r="R100" i="4"/>
  <c r="P117" i="5"/>
  <c r="P110" i="6"/>
  <c r="P384" i="2"/>
  <c r="R241" i="2"/>
  <c r="BK333" i="2"/>
  <c r="J333" i="2" s="1"/>
  <c r="J63" i="2" s="1"/>
  <c r="R349" i="2"/>
  <c r="R384" i="2"/>
  <c r="BK398" i="2"/>
  <c r="J398" i="2" s="1"/>
  <c r="J68" i="2" s="1"/>
  <c r="BK415" i="2"/>
  <c r="J415" i="2" s="1"/>
  <c r="J69" i="2" s="1"/>
  <c r="P432" i="2"/>
  <c r="BK579" i="2"/>
  <c r="J579" i="2" s="1"/>
  <c r="J74" i="2" s="1"/>
  <c r="R579" i="2"/>
  <c r="BK599" i="2"/>
  <c r="J599" i="2" s="1"/>
  <c r="J75" i="2" s="1"/>
  <c r="T616" i="2"/>
  <c r="R86" i="3"/>
  <c r="F32" i="3"/>
  <c r="BB53" i="1" s="1"/>
  <c r="F30" i="3"/>
  <c r="AZ53" i="1" s="1"/>
  <c r="P102" i="3"/>
  <c r="R108" i="3"/>
  <c r="T152" i="3"/>
  <c r="E72" i="4"/>
  <c r="T100" i="4"/>
  <c r="T104" i="4"/>
  <c r="J30" i="4"/>
  <c r="AV54" i="1" s="1"/>
  <c r="R106" i="5"/>
  <c r="F32" i="5"/>
  <c r="AZ56" i="1" s="1"/>
  <c r="P106" i="5"/>
  <c r="P85" i="5" s="1"/>
  <c r="AU56" i="1" s="1"/>
  <c r="T117" i="5"/>
  <c r="R117" i="5"/>
  <c r="BK141" i="6"/>
  <c r="J141" i="6" s="1"/>
  <c r="J65" i="6" s="1"/>
  <c r="P173" i="6"/>
  <c r="P210" i="6"/>
  <c r="T210" i="6"/>
  <c r="E45" i="7"/>
  <c r="R84" i="7"/>
  <c r="R83" i="7" s="1"/>
  <c r="R82" i="7" s="1"/>
  <c r="F33" i="7"/>
  <c r="BC58" i="1" s="1"/>
  <c r="R93" i="7"/>
  <c r="J31" i="2"/>
  <c r="AW52" i="1" s="1"/>
  <c r="F31" i="2"/>
  <c r="BA52" i="1" s="1"/>
  <c r="J49" i="2"/>
  <c r="BK432" i="2"/>
  <c r="J432" i="2" s="1"/>
  <c r="J71" i="2" s="1"/>
  <c r="J30" i="2"/>
  <c r="AV52" i="1" s="1"/>
  <c r="AT52" i="1" s="1"/>
  <c r="P105" i="2"/>
  <c r="T129" i="2"/>
  <c r="T531" i="2"/>
  <c r="BK543" i="2"/>
  <c r="J543" i="2" s="1"/>
  <c r="J73" i="2" s="1"/>
  <c r="R105" i="2"/>
  <c r="R97" i="2" s="1"/>
  <c r="BK129" i="2"/>
  <c r="J129" i="2" s="1"/>
  <c r="J60" i="2" s="1"/>
  <c r="BK241" i="2"/>
  <c r="J241" i="2" s="1"/>
  <c r="J61" i="2" s="1"/>
  <c r="P349" i="2"/>
  <c r="T349" i="2"/>
  <c r="F32" i="2"/>
  <c r="BB52" i="1" s="1"/>
  <c r="F34" i="2"/>
  <c r="BD52" i="1" s="1"/>
  <c r="P129" i="2"/>
  <c r="P97" i="2" s="1"/>
  <c r="R333" i="2"/>
  <c r="P398" i="2"/>
  <c r="R432" i="2"/>
  <c r="P531" i="2"/>
  <c r="R543" i="2"/>
  <c r="J33" i="5"/>
  <c r="AW56" i="1" s="1"/>
  <c r="AT56" i="1" s="1"/>
  <c r="F33" i="5"/>
  <c r="BA56" i="1" s="1"/>
  <c r="J93" i="6"/>
  <c r="J63" i="6" s="1"/>
  <c r="BK92" i="6"/>
  <c r="BK531" i="2"/>
  <c r="J531" i="2" s="1"/>
  <c r="J72" i="2" s="1"/>
  <c r="BK616" i="2"/>
  <c r="J616" i="2" s="1"/>
  <c r="J76" i="2" s="1"/>
  <c r="J98" i="2"/>
  <c r="J58" i="2" s="1"/>
  <c r="J349" i="2"/>
  <c r="J66" i="2" s="1"/>
  <c r="E74" i="3"/>
  <c r="T86" i="3"/>
  <c r="F33" i="3"/>
  <c r="BC53" i="1" s="1"/>
  <c r="R102" i="3"/>
  <c r="P86" i="4"/>
  <c r="P83" i="4" s="1"/>
  <c r="P82" i="4" s="1"/>
  <c r="AU54" i="1" s="1"/>
  <c r="J31" i="4"/>
  <c r="AW54" i="1" s="1"/>
  <c r="AT54" i="1" s="1"/>
  <c r="BK106" i="5"/>
  <c r="J106" i="5" s="1"/>
  <c r="J62" i="5" s="1"/>
  <c r="T106" i="5"/>
  <c r="T93" i="6"/>
  <c r="T398" i="2"/>
  <c r="R415" i="2"/>
  <c r="P427" i="2"/>
  <c r="F30" i="2"/>
  <c r="AZ52" i="1" s="1"/>
  <c r="BK86" i="3"/>
  <c r="J30" i="3"/>
  <c r="AV53" i="1" s="1"/>
  <c r="T102" i="3"/>
  <c r="T108" i="3"/>
  <c r="T107" i="3" s="1"/>
  <c r="R152" i="3"/>
  <c r="J84" i="4"/>
  <c r="J58" i="4" s="1"/>
  <c r="T86" i="5"/>
  <c r="T85" i="5" s="1"/>
  <c r="F34" i="5"/>
  <c r="BB56" i="1" s="1"/>
  <c r="J31" i="3"/>
  <c r="AW53" i="1" s="1"/>
  <c r="F31" i="3"/>
  <c r="BA53" i="1" s="1"/>
  <c r="BK108" i="3"/>
  <c r="F31" i="4"/>
  <c r="BA54" i="1" s="1"/>
  <c r="J49" i="4"/>
  <c r="T86" i="4"/>
  <c r="P104" i="4"/>
  <c r="P93" i="6"/>
  <c r="P92" i="6" s="1"/>
  <c r="P91" i="6" s="1"/>
  <c r="P90" i="6" s="1"/>
  <c r="AU57" i="1" s="1"/>
  <c r="F33" i="6"/>
  <c r="BA57" i="1" s="1"/>
  <c r="T141" i="6"/>
  <c r="J33" i="6"/>
  <c r="AW57" i="1" s="1"/>
  <c r="F31" i="7"/>
  <c r="BA58" i="1" s="1"/>
  <c r="J31" i="7"/>
  <c r="AW58" i="1" s="1"/>
  <c r="T83" i="7"/>
  <c r="T82" i="7" s="1"/>
  <c r="F34" i="7"/>
  <c r="BD58" i="1" s="1"/>
  <c r="BK86" i="4"/>
  <c r="J86" i="4" s="1"/>
  <c r="J59" i="4" s="1"/>
  <c r="R93" i="6"/>
  <c r="F34" i="6"/>
  <c r="BB57" i="1" s="1"/>
  <c r="BK173" i="6"/>
  <c r="J173" i="6" s="1"/>
  <c r="J66" i="6" s="1"/>
  <c r="BK83" i="7"/>
  <c r="J84" i="7"/>
  <c r="J58" i="7" s="1"/>
  <c r="J30" i="7"/>
  <c r="AV58" i="1" s="1"/>
  <c r="AT58" i="1" s="1"/>
  <c r="J53" i="5"/>
  <c r="F82" i="5"/>
  <c r="J32" i="6"/>
  <c r="AV57" i="1" s="1"/>
  <c r="F32" i="6"/>
  <c r="AZ57" i="1" s="1"/>
  <c r="AZ55" i="1" s="1"/>
  <c r="AV55" i="1" s="1"/>
  <c r="F36" i="6"/>
  <c r="BD57" i="1" s="1"/>
  <c r="BD55" i="1" s="1"/>
  <c r="R173" i="6"/>
  <c r="P93" i="7"/>
  <c r="P83" i="7" s="1"/>
  <c r="P82" i="7" s="1"/>
  <c r="AU58" i="1" s="1"/>
  <c r="J49" i="7"/>
  <c r="F79" i="7"/>
  <c r="R85" i="3" l="1"/>
  <c r="BC55" i="1"/>
  <c r="AY55" i="1" s="1"/>
  <c r="T83" i="4"/>
  <c r="T82" i="4" s="1"/>
  <c r="R85" i="5"/>
  <c r="AT57" i="1"/>
  <c r="R92" i="6"/>
  <c r="R91" i="6" s="1"/>
  <c r="R90" i="6" s="1"/>
  <c r="R107" i="3"/>
  <c r="R348" i="2"/>
  <c r="P85" i="3"/>
  <c r="P84" i="3" s="1"/>
  <c r="AU53" i="1" s="1"/>
  <c r="R96" i="2"/>
  <c r="R84" i="3"/>
  <c r="J83" i="7"/>
  <c r="J57" i="7" s="1"/>
  <c r="BK82" i="7"/>
  <c r="J82" i="7" s="1"/>
  <c r="BK83" i="4"/>
  <c r="T92" i="6"/>
  <c r="T91" i="6" s="1"/>
  <c r="T90" i="6" s="1"/>
  <c r="BK97" i="2"/>
  <c r="BK85" i="5"/>
  <c r="J85" i="5" s="1"/>
  <c r="AT53" i="1"/>
  <c r="BK91" i="6"/>
  <c r="J92" i="6"/>
  <c r="J62" i="6" s="1"/>
  <c r="AU55" i="1"/>
  <c r="BD51" i="1"/>
  <c r="W30" i="1" s="1"/>
  <c r="BB55" i="1"/>
  <c r="AX55" i="1" s="1"/>
  <c r="BK85" i="3"/>
  <c r="J86" i="3"/>
  <c r="J58" i="3" s="1"/>
  <c r="BK348" i="2"/>
  <c r="J348" i="2" s="1"/>
  <c r="J65" i="2" s="1"/>
  <c r="BB51" i="1"/>
  <c r="T348" i="2"/>
  <c r="T96" i="2" s="1"/>
  <c r="J108" i="3"/>
  <c r="J61" i="3" s="1"/>
  <c r="BK107" i="3"/>
  <c r="J107" i="3" s="1"/>
  <c r="J60" i="3" s="1"/>
  <c r="AZ51" i="1"/>
  <c r="T85" i="3"/>
  <c r="T84" i="3" s="1"/>
  <c r="BA55" i="1"/>
  <c r="AW55" i="1" s="1"/>
  <c r="AT55" i="1" s="1"/>
  <c r="P348" i="2"/>
  <c r="P96" i="2" s="1"/>
  <c r="AU52" i="1" s="1"/>
  <c r="AU51" i="1" l="1"/>
  <c r="BA51" i="1"/>
  <c r="BC51" i="1"/>
  <c r="W26" i="1"/>
  <c r="AV51" i="1"/>
  <c r="J85" i="3"/>
  <c r="J57" i="3" s="1"/>
  <c r="BK84" i="3"/>
  <c r="J84" i="3" s="1"/>
  <c r="BK96" i="2"/>
  <c r="J96" i="2" s="1"/>
  <c r="J97" i="2"/>
  <c r="J57" i="2" s="1"/>
  <c r="J27" i="7"/>
  <c r="J56" i="7"/>
  <c r="AX51" i="1"/>
  <c r="W28" i="1"/>
  <c r="BK90" i="6"/>
  <c r="J90" i="6" s="1"/>
  <c r="J91" i="6"/>
  <c r="J61" i="6" s="1"/>
  <c r="W27" i="1"/>
  <c r="AW51" i="1"/>
  <c r="AK27" i="1" s="1"/>
  <c r="J29" i="5"/>
  <c r="J60" i="5"/>
  <c r="BK82" i="4"/>
  <c r="J82" i="4" s="1"/>
  <c r="J83" i="4"/>
  <c r="J57" i="4" s="1"/>
  <c r="W29" i="1" l="1"/>
  <c r="AY51" i="1"/>
  <c r="J38" i="5"/>
  <c r="AG56" i="1"/>
  <c r="J56" i="4"/>
  <c r="J27" i="4"/>
  <c r="J56" i="2"/>
  <c r="J27" i="2"/>
  <c r="J27" i="3"/>
  <c r="J56" i="3"/>
  <c r="J60" i="6"/>
  <c r="J29" i="6"/>
  <c r="AG58" i="1"/>
  <c r="AN58" i="1" s="1"/>
  <c r="J36" i="7"/>
  <c r="AK26" i="1"/>
  <c r="AT51" i="1"/>
  <c r="J36" i="4" l="1"/>
  <c r="AG54" i="1"/>
  <c r="AN54" i="1" s="1"/>
  <c r="AG53" i="1"/>
  <c r="AN53" i="1" s="1"/>
  <c r="J36" i="3"/>
  <c r="AG57" i="1"/>
  <c r="AN57" i="1" s="1"/>
  <c r="J38" i="6"/>
  <c r="AG52" i="1"/>
  <c r="J36" i="2"/>
  <c r="AG55" i="1"/>
  <c r="AN55" i="1" s="1"/>
  <c r="AN56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<sst xmlns="http://schemas.openxmlformats.org/spreadsheetml/2006/main" count="10917" uniqueCount="1781">
  <si>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</si>
  <si>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</si>
  <si>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</si>
  <si>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</si>
  <si>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</si>
  <si>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</si>
  <si>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</si>
  <si>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{a722c032-2722-4b8d-af1e-2a6cfb54632e}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</si>
  <si>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</si>
  <si>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</si>
  <si>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</si>
  <si>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</si>
  <si>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</si>
  <si>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</si>
  <si>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</si>
  <si>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</si>
  <si>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NA-BLATECH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</si>
  <si>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</si>
  <si>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</si>
  <si>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ÚPRAVY DOMOVA PRO SENIORY NA BLATECH 3211, ČESKÁ LÍPA</t>
  </si>
  <si>
    <t>KSO:</t>
  </si>
  <si>
    <t/>
  </si>
  <si>
    <t>CC-CZ:</t>
  </si>
  <si>
    <t>Místo:</t>
  </si>
  <si>
    <t>NA BLATECH 3211 ČESKÁ LÍPA</t>
  </si>
  <si>
    <t>Datum:</t>
  </si>
  <si>
    <t>10.11.2017</t>
  </si>
  <si>
    <t>Zadavatel:</t>
  </si>
  <si>
    <t>IČ:</t>
  </si>
  <si>
    <t>MĚSTO ČESKÁ LÍPA</t>
  </si>
  <si>
    <t>DIČ:</t>
  </si>
  <si>
    <t>Uchazeč:</t>
  </si>
  <si>
    <t>Vyplň údaj</t>
  </si>
  <si>
    <t>Projektant:</t>
  </si>
  <si>
    <t>Ing. Petr KUČERA</t>
  </si>
  <si>
    <t>True</t>
  </si>
  <si>
    <t>Poznámka:</t>
  </si>
  <si>
    <t>Soupis prací je sestaven za využití položek Cenové soustavy ÚRS podle projektové dokumentace pro stavební řízení. ! Cenové a technické podmínky položek Cenové soustavy ÚRS, které nejsou uvedeny v soupisu prací (tzv. úvodní části katalogů) jsou neomezeně dálkově k dispozici na www.cs-urs.cz. Položky soupisu prací, které nemají ve sloupci "Cenová soustava"uveden žádný údaj, nepochází z Cenové soustavy ÚRS._x000D_
Je-li v kontrolním rozpočtu nebo v soupisu prací uvedena v kolonce "Název položky" obchodní značka jakéhokoliv materiálu nenbo výrobku, má tento název pouze informativní charakter. Pro ocenění a následně pro realizaci je možné použít i jiný materiál nebo výrobek, který má srovnatelné nebo lepší užitné vlastnosti a odpovídá požadavkům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</si>
  <si>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</si>
  <si>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</si>
  <si>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</si>
  <si>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</si>
  <si>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</si>
  <si>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</si>
  <si>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</si>
  <si>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</si>
  <si>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</si>
  <si>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</si>
  <si>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</si>
  <si>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</si>
  <si>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</si>
  <si>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</si>
  <si>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</si>
  <si>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</si>
  <si>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</si>
  <si>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</si>
  <si>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</si>
  <si>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</si>
  <si>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</si>
  <si>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</si>
  <si>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</si>
  <si>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</si>
  <si>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</si>
  <si>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</si>
  <si>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</si>
  <si>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</si>
  <si>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</si>
  <si>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</si>
  <si>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</si>
  <si>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</si>
  <si>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</si>
  <si>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</si>
  <si>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</si>
  <si>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</si>
  <si>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</si>
  <si>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</si>
  <si>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</si>
  <si>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</si>
  <si>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01 STAVEBNÍ ČÁST</t>
  </si>
  <si>
    <t>STA</t>
  </si>
  <si>
    <t>1</t>
  </si>
  <si>
    <t>{a20068c0-6243-4691-b010-601836bc6751}</t>
  </si>
  <si>
    <t>02</t>
  </si>
  <si>
    <t>02 ZTI</t>
  </si>
  <si>
    <t>{9e19dce4-c765-4416-8aea-4efa1a63dc69}</t>
  </si>
  <si>
    <t>03</t>
  </si>
  <si>
    <t>03 ÚSTŘEDNÍ VYTÁPĚNÍ</t>
  </si>
  <si>
    <t>{1fba3429-e464-4c66-abfe-4bec48603695}</t>
  </si>
  <si>
    <t>04</t>
  </si>
  <si>
    <t>04 ELEKTROINSTALACE</t>
  </si>
  <si>
    <t>{4d89fc2b-f626-4be0-b2f4-fb3996b92e2f}</t>
  </si>
  <si>
    <t>A</t>
  </si>
  <si>
    <t>ELEKTRONICKÉ KOMUNIKACE</t>
  </si>
  <si>
    <t>Soupis</t>
  </si>
  <si>
    <t>2</t>
  </si>
  <si>
    <t>{7e184831-69f0-40ed-b3df-647a4441e23e}</t>
  </si>
  <si>
    <t>B</t>
  </si>
  <si>
    <t>SILNOPROUD</t>
  </si>
  <si>
    <t>{b05bbf39-7e3e-4bce-b134-12d69c48a4c4}</t>
  </si>
  <si>
    <t>VRN</t>
  </si>
  <si>
    <t>VRN VEDLEJŠÍ ROZPOČTOVÉ NÁKLADY</t>
  </si>
  <si>
    <t>{9ea7d557-57c1-4de0-afde-8380e144f070}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</si>
  <si>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</si>
  <si>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</si>
  <si>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</si>
  <si>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</si>
  <si>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</si>
  <si>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</si>
  <si>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</si>
  <si>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01 - 01 STAVEBNÍ ČÁST</t>
  </si>
  <si>
    <t>Soupis prací je sestaven za využití položek Cenové soustavy ÚRS podle projektové dokumentace pro stavební řízení. ! Cenové a technické podmínky položek Cenové soustavy ÚRS, které nejsou uvedeny v soupisu prací (tzv. úvodní části katalogů) jsou neomezeně dálkově k dispozici na www.cs-urs.cz. Položky soupisu prací, které nemají ve sloupci "Cenová soustava"uveden žádný údaj, nepochází z Cenové soustavy ÚRS. Je-li v kontrolním rozpočtu nebo v soupisu prací uvedena v kolonce "Název položky" obchodní značka jakéhokoliv materiálu nenbo výrobku, má tento název pouze informativní charakter. Pro ocenění a následně pro realizaci je možné použít i jiný materiál nebo výrobek, který má srovnatelné nebo lepší užitné vlastnosti a odpovídá požadavkům dokumentace.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</si>
  <si>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</si>
  <si>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</si>
  <si>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</si>
  <si>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</si>
  <si>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</si>
  <si>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</si>
  <si>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</si>
  <si>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</si>
  <si>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</si>
  <si>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</si>
  <si>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</si>
  <si>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</si>
  <si>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</si>
  <si>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</si>
  <si>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</si>
  <si>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</si>
  <si>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Zařizovací předměty, vybavení koupelen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</si>
  <si>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</si>
  <si>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</si>
  <si>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</si>
  <si>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</si>
  <si>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</si>
  <si>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</si>
  <si>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</si>
  <si>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</si>
  <si>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</si>
  <si>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</si>
  <si>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</si>
  <si>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</si>
  <si>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</si>
  <si>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</si>
  <si>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</si>
  <si>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</si>
  <si>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</si>
  <si>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</si>
  <si>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</si>
  <si>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</si>
  <si>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</si>
  <si>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</si>
  <si>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</si>
  <si>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</si>
  <si>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</si>
  <si>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Zakládání</t>
  </si>
  <si>
    <t>K</t>
  </si>
  <si>
    <t>273313611</t>
  </si>
  <si>
    <t>Základové desky z betonu tř. C 16/20</t>
  </si>
  <si>
    <t>m3</t>
  </si>
  <si>
    <t>CS ÚRS 2017 01</t>
  </si>
  <si>
    <t>4</t>
  </si>
  <si>
    <t>-616709513</t>
  </si>
  <si>
    <t>VV</t>
  </si>
  <si>
    <t>"podkladní mazanina"</t>
  </si>
  <si>
    <t>"rýhy pro kanalizaci v přízemí ozn. b17"</t>
  </si>
  <si>
    <t>"jednolůžkový pokoj podkladní beton"2,30*0,40*0,10*27</t>
  </si>
  <si>
    <t>"dvoulůžkový pokoj podkladní beton"2,30*0,40*0,10*4</t>
  </si>
  <si>
    <t>Součet</t>
  </si>
  <si>
    <t>3</t>
  </si>
  <si>
    <t>Svislé a kompletní konstrukce</t>
  </si>
  <si>
    <t>310235251</t>
  </si>
  <si>
    <t>Zazdívka otvorů pl do 0,0225 m2 ve zdivu nadzákladovém cihlami pálenými tl do 450 mm</t>
  </si>
  <si>
    <t>kus</t>
  </si>
  <si>
    <t>-1585981560</t>
  </si>
  <si>
    <t>"pro VZT 150/150"(39+16)</t>
  </si>
  <si>
    <t>317168131</t>
  </si>
  <si>
    <t>Překlad keramický vysoký v 23,8 cm dl 125 cm</t>
  </si>
  <si>
    <t>-889036800</t>
  </si>
  <si>
    <t>"jednolůžkový pokoj"2*39</t>
  </si>
  <si>
    <t>"dvoulůžkový pokoj"1*16</t>
  </si>
  <si>
    <t>317168132</t>
  </si>
  <si>
    <t>Překlad keramický vysoký v 23,8 cm dl 150 cm</t>
  </si>
  <si>
    <t>-1266169529</t>
  </si>
  <si>
    <t>"jednolůžkový pokoj"1*39</t>
  </si>
  <si>
    <t>5</t>
  </si>
  <si>
    <t>342248140</t>
  </si>
  <si>
    <t>Příčky z cihel broušených bloků tl 80 mm pevnosti P10 s lepenými žebry</t>
  </si>
  <si>
    <t>m2</t>
  </si>
  <si>
    <t>1564240444</t>
  </si>
  <si>
    <t>"jednolůžkový pokoj"((1,80+4,50+0,40)*2,70-(1,10+0,90+0,80)*2,00)*39</t>
  </si>
  <si>
    <t>"dvoulůžkový pokoj"((1,60+4,00+0,40)*2,70-(1,10+0,90)*2,00)*16</t>
  </si>
  <si>
    <t>6</t>
  </si>
  <si>
    <t>342248142</t>
  </si>
  <si>
    <t>Příčky z cihel broušených bloků tl 140 mm pevnosti P10 s lepenými žebry</t>
  </si>
  <si>
    <t>1943637450</t>
  </si>
  <si>
    <t>"jednolůžkový pokoj"1,70*2,70*39</t>
  </si>
  <si>
    <t>"dvoulůžkový pokoj"1,70*2,70*16</t>
  </si>
  <si>
    <t>7</t>
  </si>
  <si>
    <t>346244371</t>
  </si>
  <si>
    <t>Zazdívka o tl 140 mm rýh, nik nebo kapes z cihel pálených</t>
  </si>
  <si>
    <t>-1116646505</t>
  </si>
  <si>
    <t>"ozn b16  pro vybourání stoupačky na výšku pokojů 2x"</t>
  </si>
  <si>
    <t>"jednolůžkový pokoj"39*2,70*0,30*2</t>
  </si>
  <si>
    <t>"dvoulůžkový pokoj"6*2,70*0,30*2</t>
  </si>
  <si>
    <t>Úpravy povrchů, podlahy a osazování výplní</t>
  </si>
  <si>
    <t>8</t>
  </si>
  <si>
    <t>611325422</t>
  </si>
  <si>
    <t>Oprava vnitřní vápenocementové štukové omítky stropů v rozsahu plochy do 30%</t>
  </si>
  <si>
    <t>-445699288</t>
  </si>
  <si>
    <t>"jednolůžkový pokoj"(6,96+20,82+5,29+2,43)*39</t>
  </si>
  <si>
    <t>"dvoulůžkový pokoj"(6,60+14,22+21,28+5,29+4,95)*16</t>
  </si>
  <si>
    <t>9</t>
  </si>
  <si>
    <t>612131101</t>
  </si>
  <si>
    <t>Cementový postřik vnitřních stěn nanášený celoplošně ručně</t>
  </si>
  <si>
    <t>-445100667</t>
  </si>
  <si>
    <t>"na nových příčkách 80 mm"</t>
  </si>
  <si>
    <t>"jednolůžkový pokoj"((1,80+4,50+0,40)*2,70-(1,10+0,90+0,80)*2,00)*39*2</t>
  </si>
  <si>
    <t>"dvoulůžkový pokoj"((1,60+4,00+0,40)*2,70-(1,10+0,90)*2,00)*16*2</t>
  </si>
  <si>
    <t>"na nových příčkách 140"</t>
  </si>
  <si>
    <t>"jednolůžkový pokoj"1,70*2,70*39*2</t>
  </si>
  <si>
    <t>"dvoulůžkový pokoj"1,70*2,70*16*2</t>
  </si>
  <si>
    <t>10</t>
  </si>
  <si>
    <t>612311131</t>
  </si>
  <si>
    <t>Potažení vnitřních stěn vápenným štukem tloušťky do 3 mm</t>
  </si>
  <si>
    <t>636277529</t>
  </si>
  <si>
    <t>"na starých omítkách"</t>
  </si>
  <si>
    <t>"jednolůžkový pokoj"((4,50+1,90+6,50*2+3,30+1,60+0,50*2+1,50*2)-(1,00*2,40+0,85*1,50*2))*39</t>
  </si>
  <si>
    <t>"dvoulůžkový pokojů"((4,00+1,90+4,60*2+3,30+6,45*2+3,30*2+1,50*2+3,30*2)*2,70-(1,00*2,40*0,85*1,50*2+1,10*2,00*+0,90*2,00*4))*16</t>
  </si>
  <si>
    <t>11</t>
  </si>
  <si>
    <t>612321121</t>
  </si>
  <si>
    <t>Vápenocementová omítka hladká jednovrstvá vnitřních stěn nanášená ručně</t>
  </si>
  <si>
    <t>-2131633427</t>
  </si>
  <si>
    <t>"pod obklady"</t>
  </si>
  <si>
    <t>"koupelny jednolůžkový pokoj"((3,35+1,70)*2*2,10-0,90*2,10)*39</t>
  </si>
  <si>
    <t>"koupelny dvoulůžkový pokoj"((3,35+1,70)*2*2,10-0,90*2,10)*16</t>
  </si>
  <si>
    <t>"jednolůžkový pokoj kuchyň"(0,60+1,60)*0,60*39</t>
  </si>
  <si>
    <t>"dvoulůžkový pokoj kuchyň"(0,60+1,60)*0,60*16</t>
  </si>
  <si>
    <t>12</t>
  </si>
  <si>
    <t>612321141</t>
  </si>
  <si>
    <t>Vápenocementová omítka štuková dvouvrstvá vnitřních stěn nanášená ručně</t>
  </si>
  <si>
    <t>1695245397</t>
  </si>
  <si>
    <t>"odpočet omítek pod obklady"-1135,20</t>
  </si>
  <si>
    <t>13</t>
  </si>
  <si>
    <t>612325122</t>
  </si>
  <si>
    <t>Vápenocementová štuková omítka rýh ve stěnách šířky do 300 mm</t>
  </si>
  <si>
    <t>1895055760</t>
  </si>
  <si>
    <t>14</t>
  </si>
  <si>
    <t>612325302</t>
  </si>
  <si>
    <t>Vápenocementová štuková omítka ostění nebo nadpraží</t>
  </si>
  <si>
    <t>733519947</t>
  </si>
  <si>
    <t>"okolo dodatečně osazených zárubní ozn 04/L,P"</t>
  </si>
  <si>
    <t>"jednolůžkový pokoj"(1,20+2,10*2)*0,30*39</t>
  </si>
  <si>
    <t>"dvoulůžkový pokoj"(1,20+2,10*2)*0,30*16</t>
  </si>
  <si>
    <t>612325422</t>
  </si>
  <si>
    <t>Oprava vnitřní vápenocementové štukové omítky stěn v rozsahu plochy do 30%</t>
  </si>
  <si>
    <t>-528450668</t>
  </si>
  <si>
    <t>16</t>
  </si>
  <si>
    <t>622143003a</t>
  </si>
  <si>
    <t>Montáž omítkových rohových profilů vč.kotevního materiálu  ozn.T04</t>
  </si>
  <si>
    <t>m</t>
  </si>
  <si>
    <t>749918565</t>
  </si>
  <si>
    <t>"ozn T04"2,10*(39+16)</t>
  </si>
  <si>
    <t>17</t>
  </si>
  <si>
    <t>M</t>
  </si>
  <si>
    <t>590514820a</t>
  </si>
  <si>
    <t>lišta rohová Al 35/35 cm lakovaný hliník</t>
  </si>
  <si>
    <t>1027319498</t>
  </si>
  <si>
    <t>"ozn T04"2,10*(39,16)</t>
  </si>
  <si>
    <t>82,236*1,05 "Přepočtené koeficientem množství</t>
  </si>
  <si>
    <t>18</t>
  </si>
  <si>
    <t>631311115</t>
  </si>
  <si>
    <t>Mazanina tl do 80 mm z betonu prostého bez zvýšených nároků na prostředí tř. C 20/25</t>
  </si>
  <si>
    <t>-1684597830</t>
  </si>
  <si>
    <t>"jednolůžkový pokoj koupelny"5,229*0,065*39</t>
  </si>
  <si>
    <t>"dvoulůžkový pokoj koupelny"5,229*0,065*16</t>
  </si>
  <si>
    <t>19</t>
  </si>
  <si>
    <t>631311125</t>
  </si>
  <si>
    <t>Mazanina tl do 120 mm z betonu prostého bez zvýšených nároků na prostředí tř. C 20/25</t>
  </si>
  <si>
    <t>-932774685</t>
  </si>
  <si>
    <t>"pás v chodbičce jednolůžkový pokoj 1.patro"2,40*0,125*0,10*27</t>
  </si>
  <si>
    <t>"pás v chodbičce jednolůžkový pokoj 2.patro"2,40*0,125*0,10*12</t>
  </si>
  <si>
    <t>"pás v chodbičce dvoulůžkový pokoj 1.patro"2,40*0,125*0,10*4</t>
  </si>
  <si>
    <t>"pás v chodbičce dvoulůžkový pokoj 2.patro"2,40*0,125*0,10*12</t>
  </si>
  <si>
    <t>20</t>
  </si>
  <si>
    <t>631311135</t>
  </si>
  <si>
    <t>Mazanina tl do 240 mm z betonu prostého bez zvýšených nároků na prostředí tř. C 20/25</t>
  </si>
  <si>
    <t>-177818275</t>
  </si>
  <si>
    <t>"jednolůžkový pokoj podkladní beton"2,30*0,40*0,40*27</t>
  </si>
  <si>
    <t>"dvoulůžkový pokoj podkladní beton"2,30*0,40*0,40*4</t>
  </si>
  <si>
    <t>631319011</t>
  </si>
  <si>
    <t>Příplatek k mazanině tl do 80 mm za přehlazení povrchu</t>
  </si>
  <si>
    <t>373530254</t>
  </si>
  <si>
    <t>22</t>
  </si>
  <si>
    <t>631319012</t>
  </si>
  <si>
    <t>Příplatek k mazanině tl do 120 mm za přehlazení povrchu</t>
  </si>
  <si>
    <t>780656277</t>
  </si>
  <si>
    <t>23</t>
  </si>
  <si>
    <t>631319013</t>
  </si>
  <si>
    <t>Příplatek k mazanině tl do 240 mm za přehlazení povrchu</t>
  </si>
  <si>
    <t>610708134</t>
  </si>
  <si>
    <t>24</t>
  </si>
  <si>
    <t>631319171</t>
  </si>
  <si>
    <t>Příplatek k mazanině tl do 80 mm za stržení povrchu spodní vrstvy před vložením výztuže</t>
  </si>
  <si>
    <t>1782694558</t>
  </si>
  <si>
    <t>25</t>
  </si>
  <si>
    <t>631362021</t>
  </si>
  <si>
    <t>Výztuž mazanin svařovanými sítěmi Kari</t>
  </si>
  <si>
    <t>t</t>
  </si>
  <si>
    <t>1965282692</t>
  </si>
  <si>
    <t>"jednolůžkový pokoj koupelny"5,229*0,0054*1,10*39</t>
  </si>
  <si>
    <t>"dvoulůžkový pokoj koupelny"5,229*0,0054*1,10*16</t>
  </si>
  <si>
    <t>26</t>
  </si>
  <si>
    <t>642942111</t>
  </si>
  <si>
    <t>Osazování zárubní nebo rámů dveřních kovových do 2,5 m2 na MC</t>
  </si>
  <si>
    <t>993224440</t>
  </si>
  <si>
    <t>"jednolůžkový pokoj"(1+1+1)*39</t>
  </si>
  <si>
    <t>"dvoulůžkový pokoj"(1+1)*16</t>
  </si>
  <si>
    <t>27</t>
  </si>
  <si>
    <t>553311170</t>
  </si>
  <si>
    <t>zárubeň ocelová pro běžné zdění H 110 800 L/P</t>
  </si>
  <si>
    <t>-920218571</t>
  </si>
  <si>
    <t>28</t>
  </si>
  <si>
    <t>553311190</t>
  </si>
  <si>
    <t>zárubeň ocelová pro běžné zdění H 110 900 L/P</t>
  </si>
  <si>
    <t>-1337777548</t>
  </si>
  <si>
    <t>29</t>
  </si>
  <si>
    <t>553311210</t>
  </si>
  <si>
    <t>zárubeň ocelová pro běžné zdění H 110 1100 L/P</t>
  </si>
  <si>
    <t>1173986515</t>
  </si>
  <si>
    <t>30</t>
  </si>
  <si>
    <t>642944121</t>
  </si>
  <si>
    <t>Osazování ocelových zárubní dodatečné pl do 2,5 m2</t>
  </si>
  <si>
    <t>1955386293</t>
  </si>
  <si>
    <t>31</t>
  </si>
  <si>
    <t>-2146948425</t>
  </si>
  <si>
    <t>32</t>
  </si>
  <si>
    <t>644941111</t>
  </si>
  <si>
    <t>Osazování ventilačních mřížek velikosti do 150 x 150 mm ozn Z01</t>
  </si>
  <si>
    <t>876840125</t>
  </si>
  <si>
    <t>33</t>
  </si>
  <si>
    <t>553414100a</t>
  </si>
  <si>
    <t>průvětrník mřížový hliníkový lakovaný s možností uzavření provázkovým táhlem 15x15 cmozn.Z01</t>
  </si>
  <si>
    <t>-1098478524</t>
  </si>
  <si>
    <t>"jednolůžkový pokoj"39</t>
  </si>
  <si>
    <t>"dvoulůžkový pokoj"16</t>
  </si>
  <si>
    <t>Ostatní konstrukce a práce, bourání</t>
  </si>
  <si>
    <t>34</t>
  </si>
  <si>
    <t>900001</t>
  </si>
  <si>
    <t>Demontáž madel</t>
  </si>
  <si>
    <t>ks</t>
  </si>
  <si>
    <t>469767965</t>
  </si>
  <si>
    <t>"jednolůžkový pokoj ozn. b07"3*39</t>
  </si>
  <si>
    <t>"dvoulůžkový pokoj ozn. b07"3*16</t>
  </si>
  <si>
    <t>35</t>
  </si>
  <si>
    <t>900002</t>
  </si>
  <si>
    <t>Stavební výpomoce pro řemesla</t>
  </si>
  <si>
    <t>hod</t>
  </si>
  <si>
    <t>1397004274</t>
  </si>
  <si>
    <t>"10hod na pokoj"(39+16)*10</t>
  </si>
  <si>
    <t>36</t>
  </si>
  <si>
    <t>900003</t>
  </si>
  <si>
    <t>Opracování prostupu střechy ZTI, těsnící manžeta odvětrávacího komínku v systému střešní krytiny</t>
  </si>
  <si>
    <t>-1554822824</t>
  </si>
  <si>
    <t>37</t>
  </si>
  <si>
    <t>900004</t>
  </si>
  <si>
    <t>D+M Kouřový autonomní hlásič na baterie</t>
  </si>
  <si>
    <t>1077413322</t>
  </si>
  <si>
    <t>38</t>
  </si>
  <si>
    <t>952901111</t>
  </si>
  <si>
    <t>Vyčištění budov bytové a občanské výstavby při výšce podlaží do 4 m</t>
  </si>
  <si>
    <t>-775305291</t>
  </si>
  <si>
    <t>39</t>
  </si>
  <si>
    <t>96105511a</t>
  </si>
  <si>
    <t>Bourání betonových podlah a základových desek ze ŽB</t>
  </si>
  <si>
    <t>355981620</t>
  </si>
  <si>
    <t>"jednolůžkový pokoj podlaha"2,30*0,40*0,40*27</t>
  </si>
  <si>
    <t>"dvoulůžkový pokoj podlaha"2,30*0,40*0,40*4</t>
  </si>
  <si>
    <t>40</t>
  </si>
  <si>
    <t>962031132</t>
  </si>
  <si>
    <t>Bourání příček z cihel pálených na MVC tl do 100 mm</t>
  </si>
  <si>
    <t>1135642505</t>
  </si>
  <si>
    <t>"dvoulůžkový pokoj celkem 16 ozn b01"(1,725+3,00+1,575*2+0,50+1,00)*2,70*16-0,90*2,00*3*16</t>
  </si>
  <si>
    <t>"jednolůžkový pokoj celkem 39 ozn.b01"(4,55+0,40+1,70+1,60*2)*2,70*39-0,90*2,00*39</t>
  </si>
  <si>
    <t>41</t>
  </si>
  <si>
    <t>962041315</t>
  </si>
  <si>
    <t>Bourání příček z betonu prostého tl do 150 mm</t>
  </si>
  <si>
    <t>1710168192</t>
  </si>
  <si>
    <t>"ozn.b12 sokl koupelen"</t>
  </si>
  <si>
    <t>"jednolůžkový pokoj"1,00*0,10*39</t>
  </si>
  <si>
    <t>"dvoulůžkový pokoj"1,00*0,10*16</t>
  </si>
  <si>
    <t>42</t>
  </si>
  <si>
    <t>965042221</t>
  </si>
  <si>
    <t>Bourání podkladů pod dlažby nebo mazanin betonových nebo z litého asfaltu tl přes 100 mm pl do 1 m2</t>
  </si>
  <si>
    <t>-1567418457</t>
  </si>
  <si>
    <t>"ozn. 02"</t>
  </si>
  <si>
    <t>"jednolůžkový pokoj"1,00*1,00*0,20*39</t>
  </si>
  <si>
    <t>"dvoulůžkový pokoj"1,00*1,00*0,20*16</t>
  </si>
  <si>
    <t>43</t>
  </si>
  <si>
    <t>965042231</t>
  </si>
  <si>
    <t>Bourání podkladů pod dlažby nebo mazanin betonových nebo z litého asfaltu tl přes 100 mm pl do 4 m2</t>
  </si>
  <si>
    <t>687304434</t>
  </si>
  <si>
    <t>"ozn b03"</t>
  </si>
  <si>
    <t>"Jednolůžkový byt celkem 1.patro 27"(1,65+2,86)*0,10*27</t>
  </si>
  <si>
    <t>"Jednolůžkový byt celkem 2.patro 12"(1,65+2,86)*0,12*12</t>
  </si>
  <si>
    <t>"dvoulůžkový byt celkem  1.patro 4"(1,65+2,86)*0,10*4</t>
  </si>
  <si>
    <t>"dvoulůžkový byt celkem  2.patro 12"(1,65+2,86)*0,12*12</t>
  </si>
  <si>
    <t>"pás v chodbičce jednolůžkový pokoj 2.patro"2,40*0,125*0,12*12</t>
  </si>
  <si>
    <t>"pás v chodbičce dvoulůžkový pokoj 2.patro"2,40*0,125*0,12*12</t>
  </si>
  <si>
    <t>44</t>
  </si>
  <si>
    <t>965081213</t>
  </si>
  <si>
    <t>Bourání podlah z dlaždic keramických nebo xylolitových tl do 10 mm plochy přes 1 m2</t>
  </si>
  <si>
    <t>-164929667</t>
  </si>
  <si>
    <t>"Jednolůžkový byt celkem 39"(1,65+2,86)*39</t>
  </si>
  <si>
    <t>"dvoulůžkový byt celkem 16"(1,65+2,86)*16</t>
  </si>
  <si>
    <t>45</t>
  </si>
  <si>
    <t>967031132</t>
  </si>
  <si>
    <t>Přisekání rovných ostění v cihelném zdivu na MV nebo MVC</t>
  </si>
  <si>
    <t>1297251720</t>
  </si>
  <si>
    <t>"ozn 13"</t>
  </si>
  <si>
    <t>"jednolůžkový pokoj"(2,10*2+1,00)*0,15*39</t>
  </si>
  <si>
    <t>"dvoulůžkový pokoj"(2,10*2+1,00)*0,15*16</t>
  </si>
  <si>
    <t>46</t>
  </si>
  <si>
    <t>968072455</t>
  </si>
  <si>
    <t>Vybourání kovových dveřních zárubní pl do 2 m2</t>
  </si>
  <si>
    <t>189268923</t>
  </si>
  <si>
    <t>"ozn b5"</t>
  </si>
  <si>
    <t>"dvoulůžkový pokoj celkem 16"0,90*2,00*4*16</t>
  </si>
  <si>
    <t>"jednolůžkový pokoj celkem 39"0,90*2,00*5*39</t>
  </si>
  <si>
    <t>47</t>
  </si>
  <si>
    <t>974031167</t>
  </si>
  <si>
    <t>Vysekání rýh ve zdivu cihelném hl do 150 mm š do 300 mm</t>
  </si>
  <si>
    <t>-935424430</t>
  </si>
  <si>
    <t>"jednolůžkový pokoj"39*2,70*2</t>
  </si>
  <si>
    <t>"dvoulůžkový pokoj"6*2,70*2</t>
  </si>
  <si>
    <t>48</t>
  </si>
  <si>
    <t>974031169</t>
  </si>
  <si>
    <t>Příplatek k vysekání rýh ve zdivu cihelném  ZKD 100 mm hl rýhy</t>
  </si>
  <si>
    <t>-214151628</t>
  </si>
  <si>
    <t>49</t>
  </si>
  <si>
    <t>977151213</t>
  </si>
  <si>
    <t>Jádrové vrty dovrchní diamantovými korunkami do D 50 mm do stavebních materiálů</t>
  </si>
  <si>
    <t>1217918561</t>
  </si>
  <si>
    <t>"do všech pokojů 2.np "</t>
  </si>
  <si>
    <t>"jednolůžkový pokoj pro ÚT 2x"12*0,35*2</t>
  </si>
  <si>
    <t>"jednolůžkový pokoj pro ZTI 1x"12*0,35</t>
  </si>
  <si>
    <t>"dvoulůžkový pokoj pro ÚT 2x"12*0,35*2</t>
  </si>
  <si>
    <t>"dvoulůžkový pokoj pro ZTI 1x"12*0,35</t>
  </si>
  <si>
    <t>50</t>
  </si>
  <si>
    <t>978011141</t>
  </si>
  <si>
    <t>Otlučení vnitřní vápenné nebo vápenocementové omítky stropů v rozsahu od 10% do 30 %</t>
  </si>
  <si>
    <t>1262889124</t>
  </si>
  <si>
    <t>51</t>
  </si>
  <si>
    <t>978013141</t>
  </si>
  <si>
    <t>Otlučení vnitřní vápenné nebo vápenocementové omítky stěn v rozsahu od 10% do 30 %</t>
  </si>
  <si>
    <t>-557281604</t>
  </si>
  <si>
    <t>52</t>
  </si>
  <si>
    <t>978059541</t>
  </si>
  <si>
    <t>Odsekání a odebrání obkladů stěn z vnitřních obkládaček plochy přes 1 m2</t>
  </si>
  <si>
    <t>-867588737</t>
  </si>
  <si>
    <t>"ozn.b 08"</t>
  </si>
  <si>
    <t>"jednolůžkový pokoj"((2,20+1,50)*2*2,10+(0,60+1,60)*0,80-0,90*2,10)*39</t>
  </si>
  <si>
    <t>"dvoulůžkový pokoj"((2,20+1,50)*2*2,10+(0,60+2,70)*0,80-0,90*2,10)*16</t>
  </si>
  <si>
    <t>94</t>
  </si>
  <si>
    <t>Lešení a stavební výtahy</t>
  </si>
  <si>
    <t>53</t>
  </si>
  <si>
    <t>949101111</t>
  </si>
  <si>
    <t>Lešení pomocné pro objekty pozemních staveb s lešeňovou podlahou v do 1,9 m zatížení do 150 kg/m2</t>
  </si>
  <si>
    <t>-657898471</t>
  </si>
  <si>
    <t>997</t>
  </si>
  <si>
    <t>Přesun sutě</t>
  </si>
  <si>
    <t>54</t>
  </si>
  <si>
    <t>997013152</t>
  </si>
  <si>
    <t>Vnitrostaveništní doprava suti a vybouraných hmot pro budovy v do 9 m s omezením mechanizace</t>
  </si>
  <si>
    <t>112634969</t>
  </si>
  <si>
    <t>55</t>
  </si>
  <si>
    <t>997013501</t>
  </si>
  <si>
    <t>Odvoz suti a vybouraných hmot na skládku nebo meziskládku do 1 km se složením</t>
  </si>
  <si>
    <t>-1376627642</t>
  </si>
  <si>
    <t>56</t>
  </si>
  <si>
    <t>997013509</t>
  </si>
  <si>
    <t>Příplatek k odvozu suti a vybouraných hmot na skládku ZKD 1 km přes 1 km</t>
  </si>
  <si>
    <t>1487464732</t>
  </si>
  <si>
    <t>556,776*19</t>
  </si>
  <si>
    <t>57</t>
  </si>
  <si>
    <t>997013803</t>
  </si>
  <si>
    <t>Poplatek za uložení stavebního odpadu z keramických materiálů na skládce (skládkovné)</t>
  </si>
  <si>
    <t>-351290657</t>
  </si>
  <si>
    <t>471,751</t>
  </si>
  <si>
    <t>58</t>
  </si>
  <si>
    <t>997013811</t>
  </si>
  <si>
    <t>Poplatek za uložení stavebního dřevěného odpadu na skládce (skládkovné)</t>
  </si>
  <si>
    <t>-396164707</t>
  </si>
  <si>
    <t>22,401</t>
  </si>
  <si>
    <t>59</t>
  </si>
  <si>
    <t>997013813</t>
  </si>
  <si>
    <t>Poplatek za uložení stavebního odpadu z plastických hmot na skládce (skládkovné)</t>
  </si>
  <si>
    <t>561574355</t>
  </si>
  <si>
    <t>5,531</t>
  </si>
  <si>
    <t>60</t>
  </si>
  <si>
    <t>997013831</t>
  </si>
  <si>
    <t>Poplatek za uložení stavebního směsného odpadu na skládce (skládkovné)</t>
  </si>
  <si>
    <t>-1923215122</t>
  </si>
  <si>
    <t>505,776-(471,751+22,401+5,531)</t>
  </si>
  <si>
    <t>998</t>
  </si>
  <si>
    <t>Přesun hmot</t>
  </si>
  <si>
    <t>61</t>
  </si>
  <si>
    <t>998011002</t>
  </si>
  <si>
    <t>Přesun hmot pro budovy zděné v do 12 m</t>
  </si>
  <si>
    <t>-529597094</t>
  </si>
  <si>
    <t>PSV</t>
  </si>
  <si>
    <t>Práce a dodávky PSV</t>
  </si>
  <si>
    <t>711</t>
  </si>
  <si>
    <t>Izolace proti vodě, vlhkosti a plynům</t>
  </si>
  <si>
    <t>62</t>
  </si>
  <si>
    <t>711111001</t>
  </si>
  <si>
    <t>Provedení izolace proti zemní vlhkosti vodorovné za studena nátěrem penetračním</t>
  </si>
  <si>
    <t>1824694885</t>
  </si>
  <si>
    <t>"jednolůžkový pokoj"5,29*39</t>
  </si>
  <si>
    <t>"dvoulůžkový pokoj"5,29*16</t>
  </si>
  <si>
    <t>63</t>
  </si>
  <si>
    <t>111631500</t>
  </si>
  <si>
    <t>lak asfaltový ALP/9 (MJ t) bal 9 kg</t>
  </si>
  <si>
    <t>1355461765</t>
  </si>
  <si>
    <t>290,95*0,0003</t>
  </si>
  <si>
    <t>64</t>
  </si>
  <si>
    <t>684397346</t>
  </si>
  <si>
    <t>"jednolůžkový pokoj podkladní beton"2,30*0,40*27</t>
  </si>
  <si>
    <t>"dvoulůžkový pokoj podkladní beton"2,30*0,40*4</t>
  </si>
  <si>
    <t>65</t>
  </si>
  <si>
    <t>-886684615</t>
  </si>
  <si>
    <t>28,520*0,0003</t>
  </si>
  <si>
    <t>66</t>
  </si>
  <si>
    <t>711113117</t>
  </si>
  <si>
    <t xml:space="preserve">Izolace proti zemní vlhkosti vodorovná za studena těsnicí stěrkou </t>
  </si>
  <si>
    <t>-1735961441</t>
  </si>
  <si>
    <t>67</t>
  </si>
  <si>
    <t>711113127</t>
  </si>
  <si>
    <t>Izolace proti zemní vlhkosti svislá za studena těsnicí stěrkou</t>
  </si>
  <si>
    <t>1631668625</t>
  </si>
  <si>
    <t>68</t>
  </si>
  <si>
    <t>711141559</t>
  </si>
  <si>
    <t>Provedení izolace proti zemní vlhkosti pásy přitavením vodorovné NAIP</t>
  </si>
  <si>
    <t>-1316629453</t>
  </si>
  <si>
    <t>69</t>
  </si>
  <si>
    <t>628331590</t>
  </si>
  <si>
    <t>pás těžký asfaltovaný se skelnou tkaninou</t>
  </si>
  <si>
    <t>2020369339</t>
  </si>
  <si>
    <t>319,47*1,15</t>
  </si>
  <si>
    <t>70</t>
  </si>
  <si>
    <t>998711102</t>
  </si>
  <si>
    <t>Přesun hmot tonážní pro izolace proti vodě, vlhkosti a plynům v objektech výšky do 12 m</t>
  </si>
  <si>
    <t>-1153736836</t>
  </si>
  <si>
    <t>713</t>
  </si>
  <si>
    <t>Izolace tepelné</t>
  </si>
  <si>
    <t>71</t>
  </si>
  <si>
    <t>713121111</t>
  </si>
  <si>
    <t>Montáž izolace tepelné podlah volně kladenými rohožemi, pásy, dílci, deskami 1 vrstva</t>
  </si>
  <si>
    <t>1395239495</t>
  </si>
  <si>
    <t>"jednolůžkový pokoj koupelny"5,229*39</t>
  </si>
  <si>
    <t>"dvoulůžkový pokoj koupelny"5,229*16</t>
  </si>
  <si>
    <t>72</t>
  </si>
  <si>
    <t>283758890</t>
  </si>
  <si>
    <t>deska z pěnového polystyrenu EPS 150 S 1000 x 500 x 20 mm</t>
  </si>
  <si>
    <t>-1221828751</t>
  </si>
  <si>
    <t>"jednolůžkový pokoj koupelny 1.patro"5,229*27*1,02</t>
  </si>
  <si>
    <t>"dvoulůžkový pokoj koupelny 1.patro"5,229*4*1,02</t>
  </si>
  <si>
    <t>73</t>
  </si>
  <si>
    <t>283759080</t>
  </si>
  <si>
    <t>deska z pěnového polystyrenu EPS 150 S 1000 x 500 x 40 mm</t>
  </si>
  <si>
    <t>717831066</t>
  </si>
  <si>
    <t>"jednolůžkový pokoj koupelny 2.patro"5,229*12*1,02</t>
  </si>
  <si>
    <t>"dvoulůžkový pokoj koupelny 2.patro"5,229*12*1,02</t>
  </si>
  <si>
    <t>74</t>
  </si>
  <si>
    <t>998713102</t>
  </si>
  <si>
    <t>Přesun hmot tonážní pro izolace tepelné v objektech v do 12 m</t>
  </si>
  <si>
    <t>-1377956673</t>
  </si>
  <si>
    <t>725</t>
  </si>
  <si>
    <t>Zařizovací předměty, vybavení koupelen</t>
  </si>
  <si>
    <t>75</t>
  </si>
  <si>
    <t>725001</t>
  </si>
  <si>
    <t>D+M Nerezová madla pro imobilní wc, jedno sklopné, jedno vod. pevné v provedení podle výpisu prvků ozn I01</t>
  </si>
  <si>
    <t>1150727609</t>
  </si>
  <si>
    <t>39+16</t>
  </si>
  <si>
    <t>76</t>
  </si>
  <si>
    <t>725002</t>
  </si>
  <si>
    <t>D+M Nerezová madla pro imobilní sprchu jedno vodorovné, jedno svislé v provedení podle výpisu prvků ozn.I02</t>
  </si>
  <si>
    <t>1153718211</t>
  </si>
  <si>
    <t>77</t>
  </si>
  <si>
    <t>725003</t>
  </si>
  <si>
    <t>D+M Nerezové sklopné sedátko pro imobilní sprchu v provedení podle výpisu prvků ozn.I03</t>
  </si>
  <si>
    <t>-1172137215</t>
  </si>
  <si>
    <t>78</t>
  </si>
  <si>
    <t>725004</t>
  </si>
  <si>
    <t>D+M Nerezový kulatý bezdotykový koš 20l v provedení podle výpisu prvků ozn I04</t>
  </si>
  <si>
    <t>340111634</t>
  </si>
  <si>
    <t>79</t>
  </si>
  <si>
    <t>725005</t>
  </si>
  <si>
    <t>D+M Koupelnová skříňka se zrcadlem v provedení podle výpisu prvků ozn I05</t>
  </si>
  <si>
    <t>261661505</t>
  </si>
  <si>
    <t>80</t>
  </si>
  <si>
    <t>725006</t>
  </si>
  <si>
    <t>D+M Nerezový držák toaletního papíru v provedení podle výpisu prvků ozn.I06</t>
  </si>
  <si>
    <t>-396056444</t>
  </si>
  <si>
    <t>81</t>
  </si>
  <si>
    <t>725007</t>
  </si>
  <si>
    <t>D+M Skleněná miska se záchodovou štětkou kotvená do stěny v provedení podle výpisu prvků ozn.I07</t>
  </si>
  <si>
    <t>-1312601635</t>
  </si>
  <si>
    <t>82</t>
  </si>
  <si>
    <t>725008</t>
  </si>
  <si>
    <t>D+M Miska na mýdlo s háčkem do sprchy v provedení podle výpisu prvků ozn.I08</t>
  </si>
  <si>
    <t>154383167</t>
  </si>
  <si>
    <t>751</t>
  </si>
  <si>
    <t>Vzduchotechnika</t>
  </si>
  <si>
    <t>83</t>
  </si>
  <si>
    <t>751001</t>
  </si>
  <si>
    <t>D+M Stropní axiální ventilátor s připojovacím flexibilním potrubím v provedení podle výpisu prvků ozn Z02</t>
  </si>
  <si>
    <t>-2085212744</t>
  </si>
  <si>
    <t>84</t>
  </si>
  <si>
    <t>751002</t>
  </si>
  <si>
    <t>D+M Střešní výfuková hlavice vč. izolace střešního prostupu  v provedení podle výpisu prvků ozn Z03</t>
  </si>
  <si>
    <t>-936870645</t>
  </si>
  <si>
    <t>85</t>
  </si>
  <si>
    <t>751111812</t>
  </si>
  <si>
    <t>Demontáž ventilátoru axiálního nízkotlakého kruhové potrubí</t>
  </si>
  <si>
    <t>-1936441370</t>
  </si>
  <si>
    <t>"ozn.b09"</t>
  </si>
  <si>
    <t>"jednolůžkový pokoj"3*39</t>
  </si>
  <si>
    <t>"dvoulůžkový pokoj"2*16</t>
  </si>
  <si>
    <t>86</t>
  </si>
  <si>
    <t>75111181a</t>
  </si>
  <si>
    <t>Demontáž ventilátoru a komínku na střechu</t>
  </si>
  <si>
    <t>-258528290</t>
  </si>
  <si>
    <t>"ozn B9"55</t>
  </si>
  <si>
    <t>763</t>
  </si>
  <si>
    <t>Konstrukce suché výstavby</t>
  </si>
  <si>
    <t>87</t>
  </si>
  <si>
    <t>763131471</t>
  </si>
  <si>
    <t>SDK podhled deska 1xH2DF 12,5 bez TI dvouvrstvá spodní kce profil CD+UD</t>
  </si>
  <si>
    <t>-153478523</t>
  </si>
  <si>
    <t>"koupelny"5,29*(39+16)</t>
  </si>
  <si>
    <t>88</t>
  </si>
  <si>
    <t>763131714</t>
  </si>
  <si>
    <t>SDK podhled základní penetrační nátěr</t>
  </si>
  <si>
    <t>229401413</t>
  </si>
  <si>
    <t>89</t>
  </si>
  <si>
    <t>998763302</t>
  </si>
  <si>
    <t>Přesun hmot tonážní pro sádrokartonové konstrukce v objektech v do 12 m</t>
  </si>
  <si>
    <t>-355683460</t>
  </si>
  <si>
    <t>766</t>
  </si>
  <si>
    <t>Konstrukce truhlářské</t>
  </si>
  <si>
    <t>90</t>
  </si>
  <si>
    <t>766001</t>
  </si>
  <si>
    <t>D+M Kuchyňská linka dl1600mm v provedení podle popisu prvků ozn. T01</t>
  </si>
  <si>
    <t>-1200306319</t>
  </si>
  <si>
    <t>91</t>
  </si>
  <si>
    <t>766002</t>
  </si>
  <si>
    <t>D+M Vestavěná skříň 900/400/2700 v provedení podle popisu prvků ozn. T02</t>
  </si>
  <si>
    <t>1346497040</t>
  </si>
  <si>
    <t>92</t>
  </si>
  <si>
    <t>7663118</t>
  </si>
  <si>
    <t>Demontáž věšáku</t>
  </si>
  <si>
    <t>-1944066528</t>
  </si>
  <si>
    <t>"ozn.b11"</t>
  </si>
  <si>
    <t>93</t>
  </si>
  <si>
    <t>766660001</t>
  </si>
  <si>
    <t>Montáž dveřních křídel otvíravých 1křídlových š do 0,8 m do ocelové zárubně</t>
  </si>
  <si>
    <t>201419779</t>
  </si>
  <si>
    <t>611629340a</t>
  </si>
  <si>
    <t>dveře vnitřní hladké laminované bílé plné 1křídlé 80x197 cm, mřížka 400/100mm</t>
  </si>
  <si>
    <t>-1007481051</t>
  </si>
  <si>
    <t>95</t>
  </si>
  <si>
    <t>766660002</t>
  </si>
  <si>
    <t>Montáž dveřních křídel otvíravých 1křídlových š přes 0,8 m do ocelové zárubně</t>
  </si>
  <si>
    <t>-1659693425</t>
  </si>
  <si>
    <t>"ozn. 02L/P"</t>
  </si>
  <si>
    <t>"Jednolůžkový pokoj"39</t>
  </si>
  <si>
    <t>"Dvoulůžkový pokoj"16</t>
  </si>
  <si>
    <t>Mezisoučet</t>
  </si>
  <si>
    <t>"ozn. 03L/P"</t>
  </si>
  <si>
    <t>"ozn. 04L/P"</t>
  </si>
  <si>
    <t>"ozn.05L/P"</t>
  </si>
  <si>
    <t xml:space="preserve">"ozn.06L/P" </t>
  </si>
  <si>
    <t>96</t>
  </si>
  <si>
    <t>611629360a</t>
  </si>
  <si>
    <t>dveře vnitřní hladké laminované bílé plné 1křídlé 90x197 cm, mřížka 400/100 mm, madlo ozn.02L/P</t>
  </si>
  <si>
    <t>597054197</t>
  </si>
  <si>
    <t>97</t>
  </si>
  <si>
    <t>611629360b</t>
  </si>
  <si>
    <t>dveře vnitřní hladké laminované bílé plné 1křídlé 90x197 cm, mřížka 400/100 mm,  ozn.06L/P</t>
  </si>
  <si>
    <t>1810294220</t>
  </si>
  <si>
    <t>98</t>
  </si>
  <si>
    <t>611629360</t>
  </si>
  <si>
    <t>dveře vnitřní hladké laminované bílé plné 1křídlé 90x197 cm</t>
  </si>
  <si>
    <t>529209683</t>
  </si>
  <si>
    <t>99</t>
  </si>
  <si>
    <t>611629480</t>
  </si>
  <si>
    <t>dveře vnitřní hladké laminované bílé plné 1křídlé 110x197 cm ozn. 03L/P</t>
  </si>
  <si>
    <t>-1696066098</t>
  </si>
  <si>
    <t>100</t>
  </si>
  <si>
    <t>611629480a</t>
  </si>
  <si>
    <t>dveře vnitřní hladké protipožární EW 30 DP3-C  laminované imitace ořech plné 1křídlé vč. samozavírače 110x197 cm, štítek informačního systému hliník 150/100 mm, ozn. 04L/P</t>
  </si>
  <si>
    <t>-126245596</t>
  </si>
  <si>
    <t>101</t>
  </si>
  <si>
    <t>766660722</t>
  </si>
  <si>
    <t>Montáž dveřního kování</t>
  </si>
  <si>
    <t>228348245</t>
  </si>
  <si>
    <t>39+197</t>
  </si>
  <si>
    <t>102</t>
  </si>
  <si>
    <t>549141020a</t>
  </si>
  <si>
    <t>kování klika-klika,zámek vložkový, systém generálního klíče ozn. 04L/P</t>
  </si>
  <si>
    <t>1277769267</t>
  </si>
  <si>
    <t>103</t>
  </si>
  <si>
    <t>549146200a</t>
  </si>
  <si>
    <t>klika - klika WC s možností venkovního otevření, matný nerez  ozn. 02L/P a 05L/P</t>
  </si>
  <si>
    <t>-310409223</t>
  </si>
  <si>
    <t>104</t>
  </si>
  <si>
    <t>549146220a</t>
  </si>
  <si>
    <t>klika -klika, dozický zámek matný nerez ozn 01L/P+03L/P+06L/P</t>
  </si>
  <si>
    <t>1382793209</t>
  </si>
  <si>
    <t>"ozn 01L/P</t>
  </si>
  <si>
    <t>105</t>
  </si>
  <si>
    <t>766812830</t>
  </si>
  <si>
    <t>Demontáž kuchyňských linek dřevěných nebo kovových délky do 1,8 m</t>
  </si>
  <si>
    <t>576119019</t>
  </si>
  <si>
    <t>"jednolůžkový pokoj ozn. b06"39</t>
  </si>
  <si>
    <t>106</t>
  </si>
  <si>
    <t>766812840</t>
  </si>
  <si>
    <t>Demontáž kuchyňských linek dřevěných nebo kovových délky přes 1800</t>
  </si>
  <si>
    <t>1696639240</t>
  </si>
  <si>
    <t>"dvoulůžkový pokoj ozn. b06"16</t>
  </si>
  <si>
    <t>107</t>
  </si>
  <si>
    <t>766825821</t>
  </si>
  <si>
    <t>Demontáž truhlářských vestavěných skříní</t>
  </si>
  <si>
    <t>-304226049</t>
  </si>
  <si>
    <t>"ozn.B10"</t>
  </si>
  <si>
    <t>108</t>
  </si>
  <si>
    <t>766691914</t>
  </si>
  <si>
    <t>Vyvěšení dřevěných křídel dveří pl do 2 m2</t>
  </si>
  <si>
    <t>-1744788996</t>
  </si>
  <si>
    <t>"dvoulůžkový pokoj celkem 15"4*16</t>
  </si>
  <si>
    <t>"jednolůžkový pokoj celkem 42"5*39</t>
  </si>
  <si>
    <t>"ozn b15"</t>
  </si>
  <si>
    <t>109</t>
  </si>
  <si>
    <t>998766102</t>
  </si>
  <si>
    <t>Přesun hmot tonážní pro konstrukce truhlářské v objektech v do 12 m</t>
  </si>
  <si>
    <t>2110654277</t>
  </si>
  <si>
    <t>771</t>
  </si>
  <si>
    <t>Podlahy z dlaždic</t>
  </si>
  <si>
    <t>110</t>
  </si>
  <si>
    <t>771574131</t>
  </si>
  <si>
    <t>Montáž podlah keramických režných protiskluzných lepených flexibilním lepidlem do 50 ks/m2</t>
  </si>
  <si>
    <t>720105425</t>
  </si>
  <si>
    <t>111</t>
  </si>
  <si>
    <t>597614120a</t>
  </si>
  <si>
    <t>dlaždice keramické slinuté neglazované mrazuvzdorné protiskluzné podle výběru investora</t>
  </si>
  <si>
    <t>1014665706</t>
  </si>
  <si>
    <t>290,95*1,10</t>
  </si>
  <si>
    <t>112</t>
  </si>
  <si>
    <t>771591111</t>
  </si>
  <si>
    <t>Podlahy penetrace podkladu</t>
  </si>
  <si>
    <t>67142928</t>
  </si>
  <si>
    <t>113</t>
  </si>
  <si>
    <t>998771102</t>
  </si>
  <si>
    <t>Přesun hmot tonážní pro podlahy z dlaždic v objektech v do 12 m</t>
  </si>
  <si>
    <t>-1492243460</t>
  </si>
  <si>
    <t>776</t>
  </si>
  <si>
    <t>Podlahy povlakové</t>
  </si>
  <si>
    <t>114</t>
  </si>
  <si>
    <t>776111116</t>
  </si>
  <si>
    <t>Odstranění zbytků lepidla z podkladu povlakových podlah broušením</t>
  </si>
  <si>
    <t>-132795340</t>
  </si>
  <si>
    <t>"jednolůžkový pokoj"(6,96+20,82+2,43)*39</t>
  </si>
  <si>
    <t>"dvoulůžkový pokoj"(6,60+14,22+21,28+4,95)*16</t>
  </si>
  <si>
    <t>115</t>
  </si>
  <si>
    <t>776111311</t>
  </si>
  <si>
    <t>Vysátí podkladu povlakových podlah</t>
  </si>
  <si>
    <t>-1289438604</t>
  </si>
  <si>
    <t>116</t>
  </si>
  <si>
    <t>776121111</t>
  </si>
  <si>
    <t>Vodou ředitelná penetrace savého podkladu povlakových podlah ředěná v poměru 1:3</t>
  </si>
  <si>
    <t>-523345759</t>
  </si>
  <si>
    <t>117</t>
  </si>
  <si>
    <t>776141111</t>
  </si>
  <si>
    <t>Vyrovnání podkladu povlakových podlah stěrkou pevnosti 20 MPa tl 3 mm</t>
  </si>
  <si>
    <t>168523729</t>
  </si>
  <si>
    <t>118</t>
  </si>
  <si>
    <t>776201811</t>
  </si>
  <si>
    <t>Demontáž lepených povlakových podlah bez podložky ručně</t>
  </si>
  <si>
    <t>-209396071</t>
  </si>
  <si>
    <t>"ozn b04 jednolůžkový pokoj"(8,13+20,56+2,25)*39</t>
  </si>
  <si>
    <t>"ozn b04 dvoulůžkový pokoj"(7,44+14,10+21,28+4,95)*16</t>
  </si>
  <si>
    <t>119</t>
  </si>
  <si>
    <t>776241111</t>
  </si>
  <si>
    <t>Lepení hladkých (bez vzoru) pásů ze sametového vinylu</t>
  </si>
  <si>
    <t>-1448195659</t>
  </si>
  <si>
    <t>120</t>
  </si>
  <si>
    <t>284110800</t>
  </si>
  <si>
    <t>vinyové pásyl  tl. 4,30mm, vlákno nylon 6.6,hustota vlákna 70 mil./m2,zátěž 33,R10,Bfl S1,útlum 20dB</t>
  </si>
  <si>
    <t>439114906</t>
  </si>
  <si>
    <t>1930,99*1,10</t>
  </si>
  <si>
    <t>121</t>
  </si>
  <si>
    <t>776410811</t>
  </si>
  <si>
    <t>Odstranění soklíků a lišt pryžových nebo plastových</t>
  </si>
  <si>
    <t>1035318576</t>
  </si>
  <si>
    <t>"jednolůžkový pokoj ozn. b04"((4,55+1,70+6,45+3,30+1,50+1,50)*2-(0,90*6))*39</t>
  </si>
  <si>
    <t>"dvoulůžkový pokoj ozn.b04"((4,00+1,60+4,60+3,30+6,45+3,30+1,50+3,30)*2-(0,90*11))*16</t>
  </si>
  <si>
    <t>122</t>
  </si>
  <si>
    <t>776411111</t>
  </si>
  <si>
    <t>Montáž obvodových soklíků výšky do 80 mm</t>
  </si>
  <si>
    <t>-448469372</t>
  </si>
  <si>
    <t>"jednolůžkový pokoj"((4,50+1,70+6,50+3,30+1,50*2)*2-(0,80*2+0,90+1,10*3+0,85))*39</t>
  </si>
  <si>
    <t>"dvolůžkový pokoj"((4,00+1,90+4,60+3,30+6,45+3,30+1,50+3,30)*2-(0,90*5+1,10*3+0,85))*16</t>
  </si>
  <si>
    <t>123</t>
  </si>
  <si>
    <t>614181510</t>
  </si>
  <si>
    <t>lišta dřevěná dub 28x28 mm</t>
  </si>
  <si>
    <t>163740952</t>
  </si>
  <si>
    <t>1991,45*1,02</t>
  </si>
  <si>
    <t>124</t>
  </si>
  <si>
    <t>776991821</t>
  </si>
  <si>
    <t>Odstranění lepidla ručně z podlah</t>
  </si>
  <si>
    <t>-931761397</t>
  </si>
  <si>
    <t>125</t>
  </si>
  <si>
    <t>998776102</t>
  </si>
  <si>
    <t>Přesun hmot tonážní pro podlahy povlakové v objektech v do 12 m</t>
  </si>
  <si>
    <t>341331475</t>
  </si>
  <si>
    <t>781</t>
  </si>
  <si>
    <t>Dokončovací práce - obklady</t>
  </si>
  <si>
    <t>126</t>
  </si>
  <si>
    <t>781474115</t>
  </si>
  <si>
    <t>Montáž obkladů vnitřních keramických hladkých do 25 ks/m2 lepených flexibilním lepidlem</t>
  </si>
  <si>
    <t>-1134831679</t>
  </si>
  <si>
    <t>127</t>
  </si>
  <si>
    <t>597610000</t>
  </si>
  <si>
    <t>obkládačky keramické -  podle výběru investora</t>
  </si>
  <si>
    <t>612258518</t>
  </si>
  <si>
    <t>1135,2*1,10</t>
  </si>
  <si>
    <t>128</t>
  </si>
  <si>
    <t>781479191</t>
  </si>
  <si>
    <t>Příplatek k montáži obkladů vnitřních keramických hladkých za plochu do 10 m2</t>
  </si>
  <si>
    <t>-332396527</t>
  </si>
  <si>
    <t>129</t>
  </si>
  <si>
    <t>781495111</t>
  </si>
  <si>
    <t>Penetrace podkladu vnitřních obkladů</t>
  </si>
  <si>
    <t>-1042495905</t>
  </si>
  <si>
    <t>"koupelny jednolůžkový pokoj"((3,35+1,70)*2*2,10-0,90*2,10)*42</t>
  </si>
  <si>
    <t>"koupelny dvoulůžkový pokoj"((3,35+1,70)*2*2,10-0,90*2,10)*15</t>
  </si>
  <si>
    <t>"jednolůžkový pokoj kuchyň"(0,60+1,60)*0,60*42</t>
  </si>
  <si>
    <t>"dvoulůžkový pokoj kuchyň"(0,60+1,60)*0,60*15</t>
  </si>
  <si>
    <t>130</t>
  </si>
  <si>
    <t>998781102</t>
  </si>
  <si>
    <t>Přesun hmot tonážní pro obklady keramické v objektech v do 12 m</t>
  </si>
  <si>
    <t>-698025661</t>
  </si>
  <si>
    <t>783</t>
  </si>
  <si>
    <t>Dokončovací práce - nátěry</t>
  </si>
  <si>
    <t>131</t>
  </si>
  <si>
    <t>783314201</t>
  </si>
  <si>
    <t>Základní antikorozní jednonásobný syntetický standardní nátěr zámečnických konstrukcí</t>
  </si>
  <si>
    <t>1418655180</t>
  </si>
  <si>
    <t>"zárubně 80/197"(0,90+2,10*2)*0,25*(39+32)</t>
  </si>
  <si>
    <t>"zárubně 90/197"(1,00+2,10*2)*0,25*55</t>
  </si>
  <si>
    <t>"zárubně 110/197"(1,20+2,10*2)*0,25*110</t>
  </si>
  <si>
    <t>132</t>
  </si>
  <si>
    <t>783317101</t>
  </si>
  <si>
    <t>Krycí jednonásobný syntetický standardní nátěr zámečnických konstrukcí</t>
  </si>
  <si>
    <t>939688133</t>
  </si>
  <si>
    <t>"dvojnásobný"</t>
  </si>
  <si>
    <t>"zárubně 80/197"(0,90+2,10*2)*0,25*(39+32)*2</t>
  </si>
  <si>
    <t>"zárubně 90/197"(1,00+2,10*2)*0,25*55*2</t>
  </si>
  <si>
    <t>"zárubně 110/197"(1,20+2,10*2)*0,25*110*2</t>
  </si>
  <si>
    <t>133</t>
  </si>
  <si>
    <t>783322101</t>
  </si>
  <si>
    <t>Tmelení včetně přebroušení zámečnických konstrukcí disperzním tmelem</t>
  </si>
  <si>
    <t>69622881</t>
  </si>
  <si>
    <t>784</t>
  </si>
  <si>
    <t>Dokončovací práce - malby a tapety</t>
  </si>
  <si>
    <t>134</t>
  </si>
  <si>
    <t>784121001</t>
  </si>
  <si>
    <t>Oškrabání malby v mísnostech výšky do 3,80 m</t>
  </si>
  <si>
    <t>145715514</t>
  </si>
  <si>
    <t xml:space="preserve">"ozn. b14" </t>
  </si>
  <si>
    <t>"strop jednolůžkový pokoj"(8,13+20,56+2,25+1,65+2,86)*39</t>
  </si>
  <si>
    <t>"strop dvoulůžkový pokoj"(7,44+14,10+21,28+4,95+1,65+2,86)*16</t>
  </si>
  <si>
    <t>"stěny jednolůžkový pokoj"((6,45+4,55+3,30+1,60+0,50)*2*2,70-(0,90*2,00*2))*39</t>
  </si>
  <si>
    <t>"stěny dvoulůžkový pokoj"((6,45*4+1,65*4+3,30+6)*2,70-(0,90*2,00*6))*16</t>
  </si>
  <si>
    <t>135</t>
  </si>
  <si>
    <t>784181101</t>
  </si>
  <si>
    <t>Základní akrylátová jednonásobná penetrace podkladu v místnostech výšky do 3,80m</t>
  </si>
  <si>
    <t>799451677</t>
  </si>
  <si>
    <t>"stropy"2221,94</t>
  </si>
  <si>
    <t>"stěny na starých omítkách"2611,29</t>
  </si>
  <si>
    <t>"stěny na nových omítkách bez obkladů"734,32</t>
  </si>
  <si>
    <t>136</t>
  </si>
  <si>
    <t>784211001</t>
  </si>
  <si>
    <t>Jednonásobné bílé malby ze směsí za mokra výborně otěruvzdorných v místnostech výšky do 3,80 m</t>
  </si>
  <si>
    <t>-1362439403</t>
  </si>
  <si>
    <t>02 - 02 ZTI</t>
  </si>
  <si>
    <t xml:space="preserve">    1 - Zemní práce</t>
  </si>
  <si>
    <t xml:space="preserve">    4 - Vodorovné konstrukce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</si>
  <si>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</si>
  <si>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</si>
  <si>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</si>
  <si>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</si>
  <si>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Zemní práce</t>
  </si>
  <si>
    <t>132101102</t>
  </si>
  <si>
    <t>Hloubení rýh šířky do 600 mm v hornině tř. 1 a 2 objemu přes 100 m3</t>
  </si>
  <si>
    <t>-1732864675</t>
  </si>
  <si>
    <t>(24+7)*(2,5*0,5*0,5)</t>
  </si>
  <si>
    <t>161101101</t>
  </si>
  <si>
    <t>Svislé přemístění výkopku z horniny tř. 1 až 4 hl výkopu do 2,5 m</t>
  </si>
  <si>
    <t>1809982859</t>
  </si>
  <si>
    <t>171201201</t>
  </si>
  <si>
    <t>Uložení sypaniny na skládky</t>
  </si>
  <si>
    <t>-948546391</t>
  </si>
  <si>
    <t>19,375-9,765-4,65</t>
  </si>
  <si>
    <t>171201211</t>
  </si>
  <si>
    <t>Poplatek za uložení odpadu ze sypaniny na skládce (skládkovné)</t>
  </si>
  <si>
    <t>1314161195</t>
  </si>
  <si>
    <t>4,96*2</t>
  </si>
  <si>
    <t>175111101</t>
  </si>
  <si>
    <t>Obsypání potrubí ručně sypaninou bez prohození, uloženou do 3 m</t>
  </si>
  <si>
    <t>1681068908</t>
  </si>
  <si>
    <t>(31)*0,3*0,5</t>
  </si>
  <si>
    <t>583373030</t>
  </si>
  <si>
    <t>štěrkopísek frakce 0-8</t>
  </si>
  <si>
    <t>66372005</t>
  </si>
  <si>
    <t>4,65*2</t>
  </si>
  <si>
    <t>9,3*2 "Přepočtené koeficientem množství</t>
  </si>
  <si>
    <t>Vodorovné konstrukce</t>
  </si>
  <si>
    <t>451572111</t>
  </si>
  <si>
    <t>Lože pod potrubí otevřený výkop z kameniva drobného těženého</t>
  </si>
  <si>
    <t>-1148361121</t>
  </si>
  <si>
    <t>31*2,1*0,15</t>
  </si>
  <si>
    <t>452384111</t>
  </si>
  <si>
    <t>Podkladní pražce z betonu prostého tř. B 7,5 otevřený výkop pl do 25000 mm2</t>
  </si>
  <si>
    <t>1255693677</t>
  </si>
  <si>
    <t>15,5</t>
  </si>
  <si>
    <t>721</t>
  </si>
  <si>
    <t>Zdravotechnika - vnitřní kanalizace</t>
  </si>
  <si>
    <t>721140802</t>
  </si>
  <si>
    <t>Demontáž potrubí litinové do DN 100</t>
  </si>
  <si>
    <t>480074783</t>
  </si>
  <si>
    <t>721171803</t>
  </si>
  <si>
    <t>Demontáž potrubí z PVC do D 75</t>
  </si>
  <si>
    <t>-940822759</t>
  </si>
  <si>
    <t>721173401</t>
  </si>
  <si>
    <t>Potrubí kanalizační plastové svodné systém KG DN 110</t>
  </si>
  <si>
    <t>-1862260865</t>
  </si>
  <si>
    <t>31*2,1</t>
  </si>
  <si>
    <t>721174025</t>
  </si>
  <si>
    <t>Potrubí kanalizační z PP odpadní systém HT DN 100</t>
  </si>
  <si>
    <t>-1047429300</t>
  </si>
  <si>
    <t>7*24+7+4*7+6*7</t>
  </si>
  <si>
    <t>721174042</t>
  </si>
  <si>
    <t>Potrubí kanalizační z PP připojovací systém HT DN 40</t>
  </si>
  <si>
    <t>457087006</t>
  </si>
  <si>
    <t>24*0,3+0,3+6*0,6+0,5+20*0,3+2*0,6++2*0,6+2*1</t>
  </si>
  <si>
    <t>721174043</t>
  </si>
  <si>
    <t>Potrubí kanalizační z PP připojovací systém HT DN 50</t>
  </si>
  <si>
    <t>-117427085</t>
  </si>
  <si>
    <t>24*0,6+0,2+0,8+6*0,8+0,7+20*0,6+2*1+10*1,4+2*0,8+5*1</t>
  </si>
  <si>
    <t>721174044</t>
  </si>
  <si>
    <t>Potrubí kanalizační z PP připojovací systém HT DN 70</t>
  </si>
  <si>
    <t>-258180354</t>
  </si>
  <si>
    <t>24*1,8+0,1+6*4+0,8+20*2,1+20*1,8+2*1,2+2*4</t>
  </si>
  <si>
    <t>721174045</t>
  </si>
  <si>
    <t>Potrubí kanalizační z PP připojovací systém HT DN 100</t>
  </si>
  <si>
    <t>-977238452</t>
  </si>
  <si>
    <t>24*0,2+0,2+6*0,2+1,0+20*0,2+2*0,2+2*0,2</t>
  </si>
  <si>
    <t>721194104</t>
  </si>
  <si>
    <t>Vyvedení a upevnění odpadních výpustek DN 40</t>
  </si>
  <si>
    <t>-1338528738</t>
  </si>
  <si>
    <t>721194105</t>
  </si>
  <si>
    <t>Vyvedení a upevnění odpadních výpustek DN 50</t>
  </si>
  <si>
    <t>1950442738</t>
  </si>
  <si>
    <t>721211421</t>
  </si>
  <si>
    <t>Vpusť podlahová se svislým odtokem DN 50/75/110 mřížka nerez 115x115</t>
  </si>
  <si>
    <t>822125102</t>
  </si>
  <si>
    <t>24+31</t>
  </si>
  <si>
    <t>721273153</t>
  </si>
  <si>
    <t>Hlavice ventilační polypropylen PP DN 110</t>
  </si>
  <si>
    <t>-292653874</t>
  </si>
  <si>
    <t>721290822</t>
  </si>
  <si>
    <t>Přemístění vnitrostaveništní demontovaných hmot vnitřní kanalizace v objektech výšky do 12 m</t>
  </si>
  <si>
    <t>2108381113</t>
  </si>
  <si>
    <t>998721102</t>
  </si>
  <si>
    <t>Přesun hmot tonážní pro vnitřní kanalizace v objektech v do 12 m</t>
  </si>
  <si>
    <t>1435544543</t>
  </si>
  <si>
    <t>722</t>
  </si>
  <si>
    <t>Zdravotechnika - vnitřní vodovod</t>
  </si>
  <si>
    <t>722170801</t>
  </si>
  <si>
    <t>Demontáž rozvodů vody z plastů do D 25</t>
  </si>
  <si>
    <t>-1008179670</t>
  </si>
  <si>
    <t>1675</t>
  </si>
  <si>
    <t>722174002</t>
  </si>
  <si>
    <t>Potrubí vodovodní plastové PPR svar polyfuze PN 16 D 20 x 2,8 mm</t>
  </si>
  <si>
    <t>752831366</t>
  </si>
  <si>
    <t>24*(13,5+13)+6*(13,5+13)+4*(1,3+1,4+18+16,5)+26,5</t>
  </si>
  <si>
    <t>20*26,5+2*(18+16,5)+4*26,5</t>
  </si>
  <si>
    <t>722174003</t>
  </si>
  <si>
    <t>Potrubí vodovodní plastové PPR svar polyfuze PN 16 D 25 x 3,5 mm</t>
  </si>
  <si>
    <t>-1973626113</t>
  </si>
  <si>
    <t>14*(1,4+1,4)+4*1</t>
  </si>
  <si>
    <t>722181211</t>
  </si>
  <si>
    <t>Ochrana vodovodního potrubí přilepenými termoizolačními trubicemi z PE tl do 6 mm DN do 22 mm</t>
  </si>
  <si>
    <t>1866286390</t>
  </si>
  <si>
    <t>722181212</t>
  </si>
  <si>
    <t>Ochrana vodovodního potrubí přilepenými termoizolačními trubicemi z PE tl do 6 mm DN do 32 mm</t>
  </si>
  <si>
    <t>314927464</t>
  </si>
  <si>
    <t>722190401</t>
  </si>
  <si>
    <t>Vyvedení a upevnění výpustku do DN 25</t>
  </si>
  <si>
    <t>694485429</t>
  </si>
  <si>
    <t>722230101</t>
  </si>
  <si>
    <t>Demontáž rozvodů přípomoce vysekávíní a odsekávání</t>
  </si>
  <si>
    <t>-1403557316</t>
  </si>
  <si>
    <t>722290822</t>
  </si>
  <si>
    <t>Přemístění vnitrostaveništní demontovaných hmot pro vnitřní vodovod v objektech výšky do 12 m</t>
  </si>
  <si>
    <t>2128098378</t>
  </si>
  <si>
    <t>998722102</t>
  </si>
  <si>
    <t>Přesun hmot tonážní pro vnitřní vodovod v objektech v do 12 m</t>
  </si>
  <si>
    <t>-1000604399</t>
  </si>
  <si>
    <t>Zdravotechnika - zařizovací předměty</t>
  </si>
  <si>
    <t>725110814</t>
  </si>
  <si>
    <t>Demontáž klozetu Kombi, odsávací</t>
  </si>
  <si>
    <t>soubor</t>
  </si>
  <si>
    <t>1025558619</t>
  </si>
  <si>
    <t>725119125</t>
  </si>
  <si>
    <t>Montáž klozetových mís závěsných na nosné stěny</t>
  </si>
  <si>
    <t>994569011</t>
  </si>
  <si>
    <t>31+24</t>
  </si>
  <si>
    <t>642360710</t>
  </si>
  <si>
    <t>klozet keramický závěsný hluboké splachování handicap</t>
  </si>
  <si>
    <t>-198066568</t>
  </si>
  <si>
    <t>725210821</t>
  </si>
  <si>
    <t>Demontáž umyvadel bez výtokových armatur</t>
  </si>
  <si>
    <t>2117406970</t>
  </si>
  <si>
    <t>725219102</t>
  </si>
  <si>
    <t>Montáž umyvadla připevněného na šrouby do zdiva</t>
  </si>
  <si>
    <t>-1384088058</t>
  </si>
  <si>
    <t>642110230</t>
  </si>
  <si>
    <t>umyvadlo keramické závěsné bezbariérové 64 x 55 cm bílé</t>
  </si>
  <si>
    <t>-1882089918</t>
  </si>
  <si>
    <t>725590812</t>
  </si>
  <si>
    <t>Přemístění vnitrostaveništní demontovaných zařizovacích předmětů v objektech výšky do 12 m</t>
  </si>
  <si>
    <t>-1397637921</t>
  </si>
  <si>
    <t>725819401</t>
  </si>
  <si>
    <t>Montáž ventilů rohových G 1/2 s připojovací trubičkou</t>
  </si>
  <si>
    <t>-1533967593</t>
  </si>
  <si>
    <t>110*2+39*2</t>
  </si>
  <si>
    <t>551410400</t>
  </si>
  <si>
    <t>ventil rohový mosazný  DN 15 1/2"</t>
  </si>
  <si>
    <t>2020641910</t>
  </si>
  <si>
    <t>725829131</t>
  </si>
  <si>
    <t>Montáž baterie umyvadlové stojánkové G 1/2 ostatní typ</t>
  </si>
  <si>
    <t>240405907</t>
  </si>
  <si>
    <t>551456150</t>
  </si>
  <si>
    <t>baterie umyvadlová nástěnná páková-páka 150 mm chrom</t>
  </si>
  <si>
    <t>-1359845816</t>
  </si>
  <si>
    <t>725840850</t>
  </si>
  <si>
    <t>Demontáž baterie sprch T 954 diferenciální do G 3/4x1</t>
  </si>
  <si>
    <t>1108774132</t>
  </si>
  <si>
    <t>725840860</t>
  </si>
  <si>
    <t>Demontáž ramen sprchových nebo sprch táhlových</t>
  </si>
  <si>
    <t>-1475513770</t>
  </si>
  <si>
    <t>725849411</t>
  </si>
  <si>
    <t>Montáž baterie sprchové nástěnné s nastavitelnou výškou sprchy</t>
  </si>
  <si>
    <t>-175314457</t>
  </si>
  <si>
    <t>551455940</t>
  </si>
  <si>
    <t>baterie sprchová páková 150mm chrom</t>
  </si>
  <si>
    <t>-1800974978</t>
  </si>
  <si>
    <t>551455310</t>
  </si>
  <si>
    <t xml:space="preserve">kompletní sprchový </t>
  </si>
  <si>
    <t>99499816</t>
  </si>
  <si>
    <t>725860811</t>
  </si>
  <si>
    <t>Demontáž uzávěrů zápachu jednoduchých</t>
  </si>
  <si>
    <t>-85302714</t>
  </si>
  <si>
    <t>998725102</t>
  </si>
  <si>
    <t>Přesun hmot tonážní pro zařizovací předměty v objektech v do 12 m</t>
  </si>
  <si>
    <t>1403622135</t>
  </si>
  <si>
    <t>726</t>
  </si>
  <si>
    <t>Zdravotechnika - předstěnové instalace</t>
  </si>
  <si>
    <t>726111204</t>
  </si>
  <si>
    <t>Instalační předstěna - montáž klozetu do masivní zděné kce</t>
  </si>
  <si>
    <t>-578234773</t>
  </si>
  <si>
    <t>552817060</t>
  </si>
  <si>
    <t>montážní prvek pro závěsné WC ovládání zepředu, výška 114 cm, tloušťka nádržky 8cm</t>
  </si>
  <si>
    <t>-1790691972</t>
  </si>
  <si>
    <t>998726112</t>
  </si>
  <si>
    <t>Přesun hmot tonážní pro instalační prefabrikáty v objektech v do 12 m</t>
  </si>
  <si>
    <t>-1603326858</t>
  </si>
  <si>
    <t>03 - 03 ÚSTŘEDNÍ VYTÁPĚNÍ</t>
  </si>
  <si>
    <t>Soupis prací je sestaven za využití položek Cenové soustavy ÚRS podle projektové dokumentace pro stavební řízení. ! Cenové a technické podmínky položek Cenové soustavy ÚRS, které nejsou uvedeny v soupisu prací (tzv. úvodní části katalogů) jsou neomezeně dálkově k dispozici na www.cs-urs.cz. Položky soupisu prací, které nemají ve sloupci "Cenová soustava"uveden žádný údaj, nepochází z Cenové soustavy ÚRS. Je-li v kontrolním rozpočtu nebo v soupisu prací uvedena v kolonce "Název položky" obchodní značka jakéhokoliv materiálu nenbo výrobku, má tento název pouze informativní charakter. Pro ocenění a následně pro realizaci je možné použít i jiný materiál nebo výrobek, který má srovnatelné nebo lepší užitné vlastnosti a odpovídá požadavkům dokumentace. Všechna zařízení na potrubí topné vody ( armatury, potrubí, čerpadla, atd) musí být pro topnou vodu do 100°C, PN6, kvalita materiálu armatur mosaz ev. lepší. Nedílnou součástí výpisu materiálu je také technická zpráva a výkresy. Barva otopných těles bílá, není li označeno jinak, barvu všech otopných těles před objednáním nechat odsouhlasit investorem a architektem .Izolace potrubí pro uložení do podlah a do stěn musí být určená pro zabetonování (povrchová úprava izolace) Tento výpis materiálu neslouží jako dílenská dokumentace. V případě použití jiných materiálů a zařízení než je zde uvedeno je nutno ověřit technické parametry nových použitých materiálů a zařízení tak, aby parametry novýchmateriálů a zařízení byly stejné či lepší než navrženýcch. Rozvody potrubí a armatury jsouvč.fitinek, redukcí, přechodek (např. ocel/uhlíková ocel při napojení na stávající potrubí), adaptérů atd a montáží. Upevnění otopných těles - otopná tělesa budou uložena na konzolách a držácích, které budou dodány s tělesy. Rozpočet neobsahuje položky "přesun hmot"- toto doplní dodavatel dle svých potřeb a zvyklostí.</t>
  </si>
  <si>
    <t xml:space="preserve">    733 - Ústřední vytápění - potrubí</t>
  </si>
  <si>
    <t xml:space="preserve">    734 - Ústřední vytápění - armatury</t>
  </si>
  <si>
    <t xml:space="preserve">    735 - Ústřední vytápění - otopná tělesa</t>
  </si>
  <si>
    <t>713411150</t>
  </si>
  <si>
    <t>Izolace tepelné potrubí pro otopná tělesa, potrubí v podlaze a při průchodu stropem, potrubí průměr 18 a 22mm, dod+mtz, komplet</t>
  </si>
  <si>
    <t>1642423005</t>
  </si>
  <si>
    <t>733</t>
  </si>
  <si>
    <t>Ústřední vytápění - potrubí</t>
  </si>
  <si>
    <t>733110811</t>
  </si>
  <si>
    <t>Stavební výpomoce- prostupy pro potrubí do stěn, přípomoce při osazování otopných těles, zaplentování prostupů po osazení potrubí, vč.potřebného materiálu atd. - celkem</t>
  </si>
  <si>
    <t>888192720</t>
  </si>
  <si>
    <t>733110812</t>
  </si>
  <si>
    <t>Uložení, upevnění potrubí topné vody, objímky z pryžovou vložkou - dod.+mtz</t>
  </si>
  <si>
    <t>-1683245188</t>
  </si>
  <si>
    <t>733110814</t>
  </si>
  <si>
    <t>Protipožární utěsnění prostupů potrubí mezi požárními úseky, vč. atestů a certifikátů</t>
  </si>
  <si>
    <t>355453092</t>
  </si>
  <si>
    <t>733110815</t>
  </si>
  <si>
    <t>Určení a označení (na potrubí a do výkresů) které potrubí je přívodní a kterévratné v místech napojení nových potrubí na stávající, průzkum stávajícího systému vytápění ke stanovení průběhu stávajících rozvodů</t>
  </si>
  <si>
    <t>-238427309</t>
  </si>
  <si>
    <t>733110820</t>
  </si>
  <si>
    <t>Demontáže</t>
  </si>
  <si>
    <t>1139464427</t>
  </si>
  <si>
    <t>733113120</t>
  </si>
  <si>
    <t>Příplatek k potrubí z trubek ocelových za zhotovení ocelové přípojky DN 15 (napojení otopných těles)</t>
  </si>
  <si>
    <t>804830331</t>
  </si>
  <si>
    <t>733113121</t>
  </si>
  <si>
    <t>Příplatek k potrubí z trubek ocelových za zhotovení ocelové přípojky DN 15-20 (napojení nových potrubí na stávající)</t>
  </si>
  <si>
    <t>-1783133883</t>
  </si>
  <si>
    <t>733113128</t>
  </si>
  <si>
    <t>Uložení, upevnění chrániček na potrubí</t>
  </si>
  <si>
    <t>557402368</t>
  </si>
  <si>
    <t>733121218</t>
  </si>
  <si>
    <t>Potrubí ocelové hladké bezešvé v kotelnách nebo strojovnách D 57x2,9</t>
  </si>
  <si>
    <t>-1618513017</t>
  </si>
  <si>
    <t>733122230</t>
  </si>
  <si>
    <t>Potrubí z uhlíkové oceli hladké spojované lisováním, vně pozinkovaná, vč.fitinek a spojů, 15x1,2</t>
  </si>
  <si>
    <t>1418968041</t>
  </si>
  <si>
    <t>733122231</t>
  </si>
  <si>
    <t>Potrubí z uhlíkové oceli hladké spojované lisováním, vně pozinkovaná, vč.fitinek a spojů, 18x1,2</t>
  </si>
  <si>
    <t>1955451409</t>
  </si>
  <si>
    <t>733122232</t>
  </si>
  <si>
    <t>Potrubí z uhlíkové oceli hladké spojované lisováním, vně pozinkovaná, vč.fitinek a spojů, 22x1,5</t>
  </si>
  <si>
    <t>-591874704</t>
  </si>
  <si>
    <t>733190107</t>
  </si>
  <si>
    <t>Zkouška těsnosti potrubí ocelové závitové do DN 40</t>
  </si>
  <si>
    <t>1027124162</t>
  </si>
  <si>
    <t>734</t>
  </si>
  <si>
    <t>Ústřední vytápění - armatury</t>
  </si>
  <si>
    <t>734221560</t>
  </si>
  <si>
    <t>Ventil závitový termostatický přímý dvouregulační G 1/2 PN 16 do 110°C bez hlavice ovládání, kv 0,6, plynulé nastavení, s fitinkami pro napojení na potrubí z uhlíkové oceli</t>
  </si>
  <si>
    <t>939966911</t>
  </si>
  <si>
    <t>734221684</t>
  </si>
  <si>
    <t>Termostatická hlavice kapalinová PN 10 do 110°C s vestavěným čidlem, pro ventily k žebříčkům</t>
  </si>
  <si>
    <t>-1395610765</t>
  </si>
  <si>
    <t>734261736</t>
  </si>
  <si>
    <t>Šroubení regulační radiátorové přímé G 1/2 s vypouštěním, uzavírací a regulační, s napojením na potrubí z uhlíkové oceli, kv1,35</t>
  </si>
  <si>
    <t>1487094800</t>
  </si>
  <si>
    <t>735</t>
  </si>
  <si>
    <t>Ústřední vytápění - otopná tělesa</t>
  </si>
  <si>
    <t>735000912</t>
  </si>
  <si>
    <t>Vyregulování systému</t>
  </si>
  <si>
    <t>-1624400950</t>
  </si>
  <si>
    <t>735000913</t>
  </si>
  <si>
    <t>Vypuštění, napuštění, odvzdušnění systému</t>
  </si>
  <si>
    <t>-1512691075</t>
  </si>
  <si>
    <t>735164523</t>
  </si>
  <si>
    <t>Montáž otopného tělesa trubkového na stěnu</t>
  </si>
  <si>
    <t>-1208376477</t>
  </si>
  <si>
    <t>735164552</t>
  </si>
  <si>
    <t>Ocelové žebříčkové těleso, spodní krajní napojení, rozměry1820.450, výkon při teplotách 75/55 a ti 24°C 600W, vč. upevnění a uložení</t>
  </si>
  <si>
    <t>-187229264</t>
  </si>
  <si>
    <t>783425428</t>
  </si>
  <si>
    <t>Nátěry potrubí (neizolovaného)</t>
  </si>
  <si>
    <t>-1919903593</t>
  </si>
  <si>
    <t>04 - 04 ELEKTROINSTALACE</t>
  </si>
  <si>
    <t>Soupis:</t>
  </si>
  <si>
    <t>A - ELEKTRONICKÉ KOMUNIKACE</t>
  </si>
  <si>
    <t xml:space="preserve"> </t>
  </si>
  <si>
    <t>D1 - 1). Přivolávací systém</t>
  </si>
  <si>
    <t>D2 - 2). Sdělovací  rozvody Telefon, LAN,STA-materiál</t>
  </si>
  <si>
    <t>D3 - Elektromontážní práce</t>
  </si>
  <si>
    <t>D1</t>
  </si>
  <si>
    <t>1). Přivolávací systém</t>
  </si>
  <si>
    <t>Pol1</t>
  </si>
  <si>
    <t>Server přivolávacího systému (viz technická zpráva)</t>
  </si>
  <si>
    <t>160415330</t>
  </si>
  <si>
    <t>Pol2</t>
  </si>
  <si>
    <t>Základnová stanice přivolávacího systému (převaděč signálu)</t>
  </si>
  <si>
    <t>1300576306</t>
  </si>
  <si>
    <t>Pol3</t>
  </si>
  <si>
    <t>Kapesní jednotka pro obsluhující perzonál</t>
  </si>
  <si>
    <t>-2098938006</t>
  </si>
  <si>
    <t>Pol4</t>
  </si>
  <si>
    <t xml:space="preserve">Nabíjecí stojánek pro kapesní jednotku </t>
  </si>
  <si>
    <t>-397775609</t>
  </si>
  <si>
    <t>Pol5</t>
  </si>
  <si>
    <t>Ochranné pouzdro pro kapení jednotku</t>
  </si>
  <si>
    <t>-850157851</t>
  </si>
  <si>
    <t>Pol6</t>
  </si>
  <si>
    <t>UPS-záložní zdroj pro Server</t>
  </si>
  <si>
    <t>2063061460</t>
  </si>
  <si>
    <t>Pol7</t>
  </si>
  <si>
    <t>Náramek s nouzovým tlačítkem</t>
  </si>
  <si>
    <t>772086543</t>
  </si>
  <si>
    <t>Pol8</t>
  </si>
  <si>
    <t>Nástěnné přivolávací tlačítko</t>
  </si>
  <si>
    <t>921161093</t>
  </si>
  <si>
    <t>741000039</t>
  </si>
  <si>
    <t>Kabel LAN UTP</t>
  </si>
  <si>
    <t>1621279962</t>
  </si>
  <si>
    <t>Pol9</t>
  </si>
  <si>
    <t>Rozšíření LAN sítě</t>
  </si>
  <si>
    <t>-727242350</t>
  </si>
  <si>
    <t>741</t>
  </si>
  <si>
    <t>Datová dvoj zásuvka LAN</t>
  </si>
  <si>
    <t>481989624</t>
  </si>
  <si>
    <t>743112278</t>
  </si>
  <si>
    <t>Elektoinstalační lišta LV 20x20</t>
  </si>
  <si>
    <t>-1563260472</t>
  </si>
  <si>
    <t>743112316</t>
  </si>
  <si>
    <t>Ochranná plast. trubka do DN 25</t>
  </si>
  <si>
    <t>1236706429</t>
  </si>
  <si>
    <t>71000032</t>
  </si>
  <si>
    <t>MTZ+DOD Zemnicí kabel CYA6</t>
  </si>
  <si>
    <t>1724637308</t>
  </si>
  <si>
    <t>Pol10</t>
  </si>
  <si>
    <t>Ostatní drobný nespecifikovaný materiál</t>
  </si>
  <si>
    <t>kpl</t>
  </si>
  <si>
    <t>975806636</t>
  </si>
  <si>
    <t>Pol11</t>
  </si>
  <si>
    <t>Úprava pro osazení základ_stanice</t>
  </si>
  <si>
    <t>-197002962</t>
  </si>
  <si>
    <t>974031120</t>
  </si>
  <si>
    <t>stavební úpravy sekání rých ve stěně</t>
  </si>
  <si>
    <t>1426910395</t>
  </si>
  <si>
    <t>973031100</t>
  </si>
  <si>
    <t>Úprava zdi pro osazení účast. zásuvky</t>
  </si>
  <si>
    <t>-916575691</t>
  </si>
  <si>
    <t>Pol12</t>
  </si>
  <si>
    <t>Montáž komplet + zprovoznění</t>
  </si>
  <si>
    <t>278347033</t>
  </si>
  <si>
    <t>D2</t>
  </si>
  <si>
    <t>2). Sdělovací  rozvody Telefon, LAN,STA-materiál</t>
  </si>
  <si>
    <t>341110018</t>
  </si>
  <si>
    <t>Koaxiální kabel 75 Ω Belden</t>
  </si>
  <si>
    <t>1649686120</t>
  </si>
  <si>
    <t>74161020</t>
  </si>
  <si>
    <t>Účastnická zásuvka TV-STA</t>
  </si>
  <si>
    <t>-2088236702</t>
  </si>
  <si>
    <t>74161023</t>
  </si>
  <si>
    <t>Zásuvka pro telefon+ovl_dveří</t>
  </si>
  <si>
    <t>-332287609</t>
  </si>
  <si>
    <t>7410000514</t>
  </si>
  <si>
    <t>naspojkování na stáv. Kabel telefon</t>
  </si>
  <si>
    <t>-1558830155</t>
  </si>
  <si>
    <t>741000037</t>
  </si>
  <si>
    <t>Telefonní kabel SYKFY 10x2x0,5</t>
  </si>
  <si>
    <t>-329659970</t>
  </si>
  <si>
    <t>973031100.1</t>
  </si>
  <si>
    <t>Úprava otvorů pro osazení úč. zasuvky</t>
  </si>
  <si>
    <t>Ks</t>
  </si>
  <si>
    <t>1164137639</t>
  </si>
  <si>
    <t>741000050</t>
  </si>
  <si>
    <t>Ocelová konstrukce všeobecně</t>
  </si>
  <si>
    <t>kg</t>
  </si>
  <si>
    <t>-480524574</t>
  </si>
  <si>
    <t>743112316.1</t>
  </si>
  <si>
    <t>Ochranná trubka do DN 25</t>
  </si>
  <si>
    <t>-2046088512</t>
  </si>
  <si>
    <t>Pol14</t>
  </si>
  <si>
    <t>-1333588388</t>
  </si>
  <si>
    <t>743112280</t>
  </si>
  <si>
    <t>Elektroinstalační lišta LV 40x40</t>
  </si>
  <si>
    <t>-441725396</t>
  </si>
  <si>
    <t>D3</t>
  </si>
  <si>
    <t>Elektromontážní práce</t>
  </si>
  <si>
    <t>971032200</t>
  </si>
  <si>
    <t>Průrazy zdivem pro sděl.rozvody</t>
  </si>
  <si>
    <t>789722429</t>
  </si>
  <si>
    <t>1143194559</t>
  </si>
  <si>
    <t>Pol15</t>
  </si>
  <si>
    <t>Demontáže stávaj. sděl. rozvodů</t>
  </si>
  <si>
    <t>1991795081</t>
  </si>
  <si>
    <t>Pol16</t>
  </si>
  <si>
    <t>Montáže sdělovacích rozvodů</t>
  </si>
  <si>
    <t>-271590570</t>
  </si>
  <si>
    <t>B - SILNOPROUD</t>
  </si>
  <si>
    <t>D0 - Materiál + dodávky + celkem</t>
  </si>
  <si>
    <t xml:space="preserve">    D1 - 1). Zařízení - dodávky rozvaděče celkem</t>
  </si>
  <si>
    <t xml:space="preserve">      D2 - Rozvaděč RB-B6- 1np rozvodnice Sesterna- IP40 12mod</t>
  </si>
  <si>
    <t xml:space="preserve">      D3 - Rozv.RB_XX rozvodnice byt.-jednolůžko IP 40- 18modul</t>
  </si>
  <si>
    <t xml:space="preserve">      D4 - Rozvaděč RB_XX- rozvodnice byt. dvojlůžko IP 40- 18modul</t>
  </si>
  <si>
    <t xml:space="preserve">    D5 - 2.) Materiál</t>
  </si>
  <si>
    <t xml:space="preserve">    D6 - Elektromontážní práce</t>
  </si>
  <si>
    <t>D7 - Ostatní práce</t>
  </si>
  <si>
    <t>D0</t>
  </si>
  <si>
    <t>Materiál + dodávky + celkem</t>
  </si>
  <si>
    <t>1). Zařízení - dodávky rozvaděče celkem</t>
  </si>
  <si>
    <t>Rozvaděč RB-B6- 1np rozvodnice Sesterna- IP40 12mod</t>
  </si>
  <si>
    <t>21000000011</t>
  </si>
  <si>
    <t>245381061</t>
  </si>
  <si>
    <t>210000012</t>
  </si>
  <si>
    <t>rošt . DIN lišty</t>
  </si>
  <si>
    <t>-434402875</t>
  </si>
  <si>
    <t>210000030</t>
  </si>
  <si>
    <t>Trofázová přípojnice-hřeben</t>
  </si>
  <si>
    <t>959967867</t>
  </si>
  <si>
    <t>210000040</t>
  </si>
  <si>
    <t>Jenofázový jistič  10A/1B</t>
  </si>
  <si>
    <t>1108036344</t>
  </si>
  <si>
    <t>210000111</t>
  </si>
  <si>
    <t>Proudový chránič s nadproud.ochranou 10A/30mA -typ A</t>
  </si>
  <si>
    <t>-298849023</t>
  </si>
  <si>
    <t>210000112</t>
  </si>
  <si>
    <t>Proudový chránič s nadproud. Ochr. 16A/30mA -typ A</t>
  </si>
  <si>
    <t>-585147206</t>
  </si>
  <si>
    <t>210000034</t>
  </si>
  <si>
    <t>Ochranná svorkovnice PE+N</t>
  </si>
  <si>
    <t>1122779611</t>
  </si>
  <si>
    <t>210000010</t>
  </si>
  <si>
    <t>řadová svorka  do 10 mm2</t>
  </si>
  <si>
    <t>-1368040953</t>
  </si>
  <si>
    <t>210000008</t>
  </si>
  <si>
    <t>řadová svorka do 4 mm2</t>
  </si>
  <si>
    <t>1328500611</t>
  </si>
  <si>
    <t>210000030.1</t>
  </si>
  <si>
    <t>Trojfázová přípojnice</t>
  </si>
  <si>
    <t>1916332507</t>
  </si>
  <si>
    <t>Pol18</t>
  </si>
  <si>
    <t>Ostatní nespecif. Materiál</t>
  </si>
  <si>
    <t>1556907684</t>
  </si>
  <si>
    <t>210000016</t>
  </si>
  <si>
    <t>Označ. štíkek přístroje</t>
  </si>
  <si>
    <t>-1867100534</t>
  </si>
  <si>
    <t>210000017</t>
  </si>
  <si>
    <t>Označ. štíkek okruhu</t>
  </si>
  <si>
    <t>-1370234526</t>
  </si>
  <si>
    <t>2101900002</t>
  </si>
  <si>
    <t>MTŽ Rozvodnice</t>
  </si>
  <si>
    <t>602780215</t>
  </si>
  <si>
    <t>210000016.1</t>
  </si>
  <si>
    <t>Označení rozvaděče</t>
  </si>
  <si>
    <t>1726988359</t>
  </si>
  <si>
    <t>210000030.2</t>
  </si>
  <si>
    <t>MTZ, sestavení, montáž +kompletace</t>
  </si>
  <si>
    <t>-1951175425</t>
  </si>
  <si>
    <t>Rozv.RB_XX rozvodnice byt.-jednolůžko IP 40- 18modul</t>
  </si>
  <si>
    <t>210000011</t>
  </si>
  <si>
    <t>1285149698</t>
  </si>
  <si>
    <t>"39ks"1*39</t>
  </si>
  <si>
    <t>210000012.1</t>
  </si>
  <si>
    <t>Rošt-DIN lišty</t>
  </si>
  <si>
    <t>1433513979</t>
  </si>
  <si>
    <t>210000052</t>
  </si>
  <si>
    <t>Trojpólový  vypínač  25A/400V</t>
  </si>
  <si>
    <t>-1204005675</t>
  </si>
  <si>
    <t>210000030.3</t>
  </si>
  <si>
    <t>Trojfázová přípojnice-hřeben</t>
  </si>
  <si>
    <t>602610023</t>
  </si>
  <si>
    <t>210000112.1</t>
  </si>
  <si>
    <t>Proudový chránič s nadpr. ochranou  10A/2P/0,03A</t>
  </si>
  <si>
    <t>637866204</t>
  </si>
  <si>
    <t>210000120</t>
  </si>
  <si>
    <t>Proudový chránič trojfázový 25A/4P/0,03A</t>
  </si>
  <si>
    <t>669146266</t>
  </si>
  <si>
    <t>210000024</t>
  </si>
  <si>
    <t>Jenofázový jistič  6A/1B</t>
  </si>
  <si>
    <t>806519183</t>
  </si>
  <si>
    <t>210000040.1</t>
  </si>
  <si>
    <t>-1698334051</t>
  </si>
  <si>
    <t>2*39</t>
  </si>
  <si>
    <t>210000041</t>
  </si>
  <si>
    <t>Jednofázový jistič  16A/1B</t>
  </si>
  <si>
    <t>-1098819178</t>
  </si>
  <si>
    <t>4*39</t>
  </si>
  <si>
    <t>-12347231</t>
  </si>
  <si>
    <t>7*39</t>
  </si>
  <si>
    <t>1991407279</t>
  </si>
  <si>
    <t>3*39</t>
  </si>
  <si>
    <t>1221785640</t>
  </si>
  <si>
    <t>10*39</t>
  </si>
  <si>
    <t>1298180626</t>
  </si>
  <si>
    <t>-1650215048</t>
  </si>
  <si>
    <t>8*39</t>
  </si>
  <si>
    <t>Pol19</t>
  </si>
  <si>
    <t>Ostatní nespecif. mat.</t>
  </si>
  <si>
    <t>1679109455</t>
  </si>
  <si>
    <t>1*39</t>
  </si>
  <si>
    <t>323501327</t>
  </si>
  <si>
    <t>-152921262</t>
  </si>
  <si>
    <t>210000031</t>
  </si>
  <si>
    <t>2070265125</t>
  </si>
  <si>
    <t>D4</t>
  </si>
  <si>
    <t>Rozvaděč RB_XX- rozvodnice byt. dvojlůžko IP 40- 18modul</t>
  </si>
  <si>
    <t>920534284</t>
  </si>
  <si>
    <t>"16 ks"1*16</t>
  </si>
  <si>
    <t xml:space="preserve"> Rozvaděč RB_XX- rozvodnice byt. dvojlůžko IP 40- 18modul</t>
  </si>
  <si>
    <t>-243788660</t>
  </si>
  <si>
    <t>527307855</t>
  </si>
  <si>
    <t>210000112.2</t>
  </si>
  <si>
    <t>Proudový chránič s nadproud. ochr. 10A/2P/0,03A</t>
  </si>
  <si>
    <t>213200884</t>
  </si>
  <si>
    <t>210000118</t>
  </si>
  <si>
    <t>1260234600</t>
  </si>
  <si>
    <t>210000024.1</t>
  </si>
  <si>
    <t>Jednofázový jistič 6A/1B</t>
  </si>
  <si>
    <t>1939471546</t>
  </si>
  <si>
    <t>-750648502</t>
  </si>
  <si>
    <t>-465278921</t>
  </si>
  <si>
    <t>6*16</t>
  </si>
  <si>
    <t>1816539438</t>
  </si>
  <si>
    <t>3*16</t>
  </si>
  <si>
    <t>210000008.1</t>
  </si>
  <si>
    <t>-1212682781</t>
  </si>
  <si>
    <t>10*16</t>
  </si>
  <si>
    <t>210000030.4</t>
  </si>
  <si>
    <t>Trojfázová přípojnice- hřeben</t>
  </si>
  <si>
    <t>-170380343</t>
  </si>
  <si>
    <t>1*16</t>
  </si>
  <si>
    <t>210000034.1</t>
  </si>
  <si>
    <t>Ochranná přípojnice PE+N</t>
  </si>
  <si>
    <t>1120024154</t>
  </si>
  <si>
    <t>2*16</t>
  </si>
  <si>
    <t>210000016.2</t>
  </si>
  <si>
    <t>Označ. Štítek přístroje</t>
  </si>
  <si>
    <t>-1737813893</t>
  </si>
  <si>
    <t>12*16</t>
  </si>
  <si>
    <t>210000017.1</t>
  </si>
  <si>
    <t>Označ. Štítek okruhu</t>
  </si>
  <si>
    <t>-1051869697</t>
  </si>
  <si>
    <t>Pol20</t>
  </si>
  <si>
    <t>1802056128</t>
  </si>
  <si>
    <t>-1382369917</t>
  </si>
  <si>
    <t>-349633471</t>
  </si>
  <si>
    <t>210000032</t>
  </si>
  <si>
    <t>-101677282</t>
  </si>
  <si>
    <t>D5</t>
  </si>
  <si>
    <t>2.) Materiál</t>
  </si>
  <si>
    <t>7410000020</t>
  </si>
  <si>
    <t>Kabel CYKY-J 3x2,5</t>
  </si>
  <si>
    <t>19879082</t>
  </si>
  <si>
    <t>7410000019</t>
  </si>
  <si>
    <t>Kabel CYKY- J 3x1,5</t>
  </si>
  <si>
    <t>-1648291571</t>
  </si>
  <si>
    <t>7410000021</t>
  </si>
  <si>
    <t>Kabel CYKY-J 5x1,5</t>
  </si>
  <si>
    <t>-1714402741</t>
  </si>
  <si>
    <t>7410000024</t>
  </si>
  <si>
    <t>Kabel CYKY-J 7x1,5</t>
  </si>
  <si>
    <t>1808180059</t>
  </si>
  <si>
    <t>741000016</t>
  </si>
  <si>
    <t>Krabice s ekvipotenciální přípojnicí PA</t>
  </si>
  <si>
    <t>110497484</t>
  </si>
  <si>
    <t>741000032</t>
  </si>
  <si>
    <t>Vodič CYA-6zž</t>
  </si>
  <si>
    <t>-1921501189</t>
  </si>
  <si>
    <t>7410000033</t>
  </si>
  <si>
    <t>Vodič H07-VK 10</t>
  </si>
  <si>
    <t>-126798572</t>
  </si>
  <si>
    <t>-11157395</t>
  </si>
  <si>
    <t>741000045</t>
  </si>
  <si>
    <t>Dvojzásuvka zapuštěná  16A/230V s clonkami, IP 40</t>
  </si>
  <si>
    <t>493949327</t>
  </si>
  <si>
    <t>741000067</t>
  </si>
  <si>
    <t>Bezpečnostní zátka do zásuvky</t>
  </si>
  <si>
    <t>-2072657122</t>
  </si>
  <si>
    <t>741000044</t>
  </si>
  <si>
    <t>Jednonásobná zásuvka zapuštěná</t>
  </si>
  <si>
    <t>1299620248</t>
  </si>
  <si>
    <t>7410000048</t>
  </si>
  <si>
    <t>Jednopólový vypínač pod omítku 10A/230V, IP40</t>
  </si>
  <si>
    <t>-1104641009</t>
  </si>
  <si>
    <t>7410000035</t>
  </si>
  <si>
    <t>Sériový vypínač  pod omítku ř.5 10A/230V, IP40</t>
  </si>
  <si>
    <t>-1205727440</t>
  </si>
  <si>
    <t>747111126</t>
  </si>
  <si>
    <t>Střídavý přepínač pod omítku ř. 6, 10A/230V, IP40</t>
  </si>
  <si>
    <t>882165634</t>
  </si>
  <si>
    <t>740000056</t>
  </si>
  <si>
    <t>Zářivkové svítidlo , parabol. reflektor.235 EP, 2x35W/230V</t>
  </si>
  <si>
    <t>297372999</t>
  </si>
  <si>
    <t>Pol21</t>
  </si>
  <si>
    <t>Elektronický předřadník</t>
  </si>
  <si>
    <t>1673124113</t>
  </si>
  <si>
    <t>740000078</t>
  </si>
  <si>
    <t>Lineární trubice zářivka 1x35W/230V</t>
  </si>
  <si>
    <t>-2063269538</t>
  </si>
  <si>
    <t>741000031</t>
  </si>
  <si>
    <t>Vodič CYA- 4zž</t>
  </si>
  <si>
    <t>-1112201588</t>
  </si>
  <si>
    <t>748123143</t>
  </si>
  <si>
    <t>Svítidlo bytové s komp. zářivkou  1x26W/230V, IP40</t>
  </si>
  <si>
    <t>-1941528923</t>
  </si>
  <si>
    <t>748123147</t>
  </si>
  <si>
    <t>Svítidlo bytové s komp. zář. 2x18W/230V, IP40</t>
  </si>
  <si>
    <t>1538402202</t>
  </si>
  <si>
    <t>748123146</t>
  </si>
  <si>
    <t>Svítidlo bytové s komp. zářivkou,1x18W/230V, IP40</t>
  </si>
  <si>
    <t>1274915981</t>
  </si>
  <si>
    <t>748123142</t>
  </si>
  <si>
    <t>Svítidlo bytové s opál sklem , 1x24W/230V, IP40</t>
  </si>
  <si>
    <t>-111553233</t>
  </si>
  <si>
    <t>740000062</t>
  </si>
  <si>
    <t>Kompaktní zářivka 26W/230V, G24</t>
  </si>
  <si>
    <t>-1918993380</t>
  </si>
  <si>
    <t>740000061</t>
  </si>
  <si>
    <t>Kompaktní zářivka 18W/230V, G24</t>
  </si>
  <si>
    <t>-82756628</t>
  </si>
  <si>
    <t>741000060</t>
  </si>
  <si>
    <t>Svorka</t>
  </si>
  <si>
    <t>1374121319</t>
  </si>
  <si>
    <t>Pol22</t>
  </si>
  <si>
    <t>Snímač přítomnosti + pohybu IP43 pro osv+vent-sprcha</t>
  </si>
  <si>
    <t>-991004509</t>
  </si>
  <si>
    <t>741000006</t>
  </si>
  <si>
    <t>Ochranná trubka ohebná do DN 25</t>
  </si>
  <si>
    <t>867499436</t>
  </si>
  <si>
    <t>7410000043</t>
  </si>
  <si>
    <t>Sporáková kombinace malá</t>
  </si>
  <si>
    <t>-283719486</t>
  </si>
  <si>
    <t>690002295</t>
  </si>
  <si>
    <t>743411111</t>
  </si>
  <si>
    <t>Přístrojová krabice KPR 68</t>
  </si>
  <si>
    <t>-1545384845</t>
  </si>
  <si>
    <t>Pol23</t>
  </si>
  <si>
    <t>Příprava silového napájení pro ZS přivolávací. systém</t>
  </si>
  <si>
    <t>266938212</t>
  </si>
  <si>
    <t>741000013</t>
  </si>
  <si>
    <t>Odbočná krabice KO68  s víčkem</t>
  </si>
  <si>
    <t>1618999671</t>
  </si>
  <si>
    <t>741000016.1</t>
  </si>
  <si>
    <t>Krabicová rozvodka KR 68 s víčkem</t>
  </si>
  <si>
    <t>-276001261</t>
  </si>
  <si>
    <t>Průrazy zdivem</t>
  </si>
  <si>
    <t>-186570545</t>
  </si>
  <si>
    <t>740000009</t>
  </si>
  <si>
    <t>Nouzové svítidlo  LED 2W/230V, 1 hod IP40 s piktogramy</t>
  </si>
  <si>
    <t>1984653595</t>
  </si>
  <si>
    <t>Pol24</t>
  </si>
  <si>
    <t>Ostatní drobný nespecif. materiál</t>
  </si>
  <si>
    <t>1319146748</t>
  </si>
  <si>
    <t>D6</t>
  </si>
  <si>
    <t>Pol25</t>
  </si>
  <si>
    <t>Demontáže stáv. elektroinstalace</t>
  </si>
  <si>
    <t>1860117753</t>
  </si>
  <si>
    <t>Pol26</t>
  </si>
  <si>
    <t>Montáže celkem</t>
  </si>
  <si>
    <t>-1178189852</t>
  </si>
  <si>
    <t>D7</t>
  </si>
  <si>
    <t>Ostatní práce</t>
  </si>
  <si>
    <t>-1591684673</t>
  </si>
  <si>
    <t>VRN - VRN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</si>
  <si>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</si>
  <si>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</si>
  <si>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</si>
  <si>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</si>
  <si>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</si>
  <si>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</si>
  <si>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Vedlejší rozpočtové náklady</t>
  </si>
  <si>
    <t>VRN1</t>
  </si>
  <si>
    <t>Průzkumné, geodetické a projektové práce</t>
  </si>
  <si>
    <t>013203000</t>
  </si>
  <si>
    <t>Dokumentace stavby bez rozlišení</t>
  </si>
  <si>
    <t>Kč</t>
  </si>
  <si>
    <t>1024</t>
  </si>
  <si>
    <t>1787864275</t>
  </si>
  <si>
    <t>"VRN dle SoD bod 2.5.9"</t>
  </si>
  <si>
    <t>"Fotodokumentace skutečného provedení"1</t>
  </si>
  <si>
    <t>013254000</t>
  </si>
  <si>
    <t>Dokumentace skutečného provedení stavby</t>
  </si>
  <si>
    <t>1372993861</t>
  </si>
  <si>
    <t>"VRN dle SoD bod 2.5.1"1</t>
  </si>
  <si>
    <t>VRN3</t>
  </si>
  <si>
    <t>Zařízení staveniště</t>
  </si>
  <si>
    <t>030001000</t>
  </si>
  <si>
    <t>1686715321</t>
  </si>
  <si>
    <t>"VRN dle SoD bod 2.5.2"1</t>
  </si>
  <si>
    <t>VRN4</t>
  </si>
  <si>
    <t>Inženýrská činnost</t>
  </si>
  <si>
    <t>044002000</t>
  </si>
  <si>
    <t>Revize a zkoušky</t>
  </si>
  <si>
    <t>kč</t>
  </si>
  <si>
    <t>-1675468219</t>
  </si>
  <si>
    <t>"VRN dle SoD bod 2.5.3"1</t>
  </si>
  <si>
    <t>"revize přivolávacího systému hod 8"</t>
  </si>
  <si>
    <t>"revize slaboprodu hod 12"</t>
  </si>
  <si>
    <t>"revize silnoproudu hod 38"</t>
  </si>
  <si>
    <t>"zkouška těsnosti vodovodního potrubí závitového do DN 50 - 1718,5m"</t>
  </si>
  <si>
    <t>"zkouška těsnosti kanalizačního potrubí do DN 125 vodou - 491m"</t>
  </si>
  <si>
    <t>045203000</t>
  </si>
  <si>
    <t>Kompletační činnost</t>
  </si>
  <si>
    <t>-874524550</t>
  </si>
  <si>
    <t>"VRN dle SoD bod 2.5.4"1</t>
  </si>
  <si>
    <t>045303000</t>
  </si>
  <si>
    <t>Koordinační činnost</t>
  </si>
  <si>
    <t>1576213724</t>
  </si>
  <si>
    <t>"VRN dle SOD bod 2.5.5"1</t>
  </si>
  <si>
    <t>VRN5</t>
  </si>
  <si>
    <t>Finanční náklady</t>
  </si>
  <si>
    <t>051002000</t>
  </si>
  <si>
    <t>Pojistné</t>
  </si>
  <si>
    <t>-1553351363</t>
  </si>
  <si>
    <t>"VRN dle SoD bod 2.5.6"1</t>
  </si>
  <si>
    <t>VRN7</t>
  </si>
  <si>
    <t>Provozní vlivy</t>
  </si>
  <si>
    <t>071203000</t>
  </si>
  <si>
    <t>Provoz dalšího subjektu</t>
  </si>
  <si>
    <t>1124481640</t>
  </si>
  <si>
    <t>"VRN dle SoD bod 2.5.8"1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</si>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</sst>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42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50" fillId="3" borderId="0" xfId="1" applyFill="1"/>
    <xf numFmtId="0" fontId="0" fillId="3" borderId="0" xfId="0" applyFill="1"/>
    <xf numFmtId="0" fontId="14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18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6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7" fillId="0" borderId="16" xfId="0" applyNumberFormat="1" applyFont="1" applyBorder="1" applyAlignment="1" applyProtection="1"/>
    <xf numFmtId="166" fontId="37" fillId="0" borderId="17" xfId="0" applyNumberFormat="1" applyFont="1" applyBorder="1" applyAlignment="1" applyProtection="1"/>
    <xf numFmtId="4" fontId="38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41" fillId="0" borderId="0" xfId="0" applyFont="1" applyBorder="1" applyAlignment="1" applyProtection="1">
      <alignment horizontal="left" vertical="center"/>
    </xf>
    <xf numFmtId="0" fontId="41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42" fillId="0" borderId="28" xfId="0" applyFont="1" applyBorder="1" applyAlignment="1" applyProtection="1">
      <alignment horizontal="center" vertical="center"/>
    </xf>
    <xf numFmtId="49" fontId="42" fillId="0" borderId="28" xfId="0" applyNumberFormat="1" applyFont="1" applyBorder="1" applyAlignment="1" applyProtection="1">
      <alignment horizontal="left" vertical="center" wrapText="1"/>
    </xf>
    <xf numFmtId="0" fontId="42" fillId="0" borderId="28" xfId="0" applyFont="1" applyBorder="1" applyAlignment="1" applyProtection="1">
      <alignment horizontal="left" vertical="center" wrapText="1"/>
    </xf>
    <xf numFmtId="0" fontId="42" fillId="0" borderId="28" xfId="0" applyFont="1" applyBorder="1" applyAlignment="1" applyProtection="1">
      <alignment horizontal="center" vertical="center" wrapText="1"/>
    </xf>
    <xf numFmtId="167" fontId="42" fillId="0" borderId="28" xfId="0" applyNumberFormat="1" applyFont="1" applyBorder="1" applyAlignment="1" applyProtection="1">
      <alignment vertical="center"/>
    </xf>
    <xf numFmtId="4" fontId="42" fillId="4" borderId="28" xfId="0" applyNumberFormat="1" applyFont="1" applyFill="1" applyBorder="1" applyAlignment="1" applyProtection="1">
      <alignment vertical="center"/>
      <protection locked="0"/>
    </xf>
    <xf numFmtId="4" fontId="42" fillId="0" borderId="28" xfId="0" applyNumberFormat="1" applyFont="1" applyBorder="1" applyAlignment="1" applyProtection="1">
      <alignment vertical="center"/>
    </xf>
    <xf numFmtId="0" fontId="42" fillId="0" borderId="5" xfId="0" applyFont="1" applyBorder="1" applyAlignment="1">
      <alignment vertical="center"/>
    </xf>
    <xf numFmtId="0" fontId="42" fillId="4" borderId="28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Protection="1"/>
    <xf numFmtId="0" fontId="0" fillId="0" borderId="5" xfId="0" applyBorder="1"/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3" fillId="0" borderId="29" xfId="0" applyFont="1" applyBorder="1" applyAlignment="1" applyProtection="1">
      <alignment vertical="center" wrapText="1"/>
      <protection locked="0"/>
    </xf>
    <xf numFmtId="0" fontId="43" fillId="0" borderId="30" xfId="0" applyFont="1" applyBorder="1" applyAlignment="1" applyProtection="1">
      <alignment vertical="center" wrapText="1"/>
      <protection locked="0"/>
    </xf>
    <xf numFmtId="0" fontId="43" fillId="0" borderId="31" xfId="0" applyFont="1" applyBorder="1" applyAlignment="1" applyProtection="1">
      <alignment vertical="center" wrapText="1"/>
      <protection locked="0"/>
    </xf>
    <xf numFmtId="0" fontId="43" fillId="0" borderId="32" xfId="0" applyFont="1" applyBorder="1" applyAlignment="1" applyProtection="1">
      <alignment horizontal="center" vertical="center" wrapText="1"/>
      <protection locked="0"/>
    </xf>
    <xf numFmtId="0" fontId="43" fillId="0" borderId="33" xfId="0" applyFont="1" applyBorder="1" applyAlignment="1" applyProtection="1">
      <alignment horizontal="center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33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49" fontId="46" fillId="0" borderId="1" xfId="0" applyNumberFormat="1" applyFont="1" applyBorder="1" applyAlignment="1" applyProtection="1">
      <alignment vertical="center" wrapText="1"/>
      <protection locked="0"/>
    </xf>
    <xf numFmtId="0" fontId="43" fillId="0" borderId="35" xfId="0" applyFont="1" applyBorder="1" applyAlignment="1" applyProtection="1">
      <alignment vertical="center" wrapText="1"/>
      <protection locked="0"/>
    </xf>
    <xf numFmtId="0" fontId="47" fillId="0" borderId="34" xfId="0" applyFont="1" applyBorder="1" applyAlignment="1" applyProtection="1">
      <alignment vertical="center" wrapText="1"/>
      <protection locked="0"/>
    </xf>
    <xf numFmtId="0" fontId="43" fillId="0" borderId="36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top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43" fillId="0" borderId="31" xfId="0" applyFont="1" applyBorder="1" applyAlignment="1" applyProtection="1">
      <alignment horizontal="left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center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center" vertical="center"/>
      <protection locked="0"/>
    </xf>
    <xf numFmtId="0" fontId="46" fillId="0" borderId="32" xfId="0" applyFont="1" applyBorder="1" applyAlignment="1" applyProtection="1">
      <alignment horizontal="left" vertical="center"/>
      <protection locked="0"/>
    </xf>
    <xf numFmtId="0" fontId="46" fillId="2" borderId="1" xfId="0" applyFont="1" applyFill="1" applyBorder="1" applyAlignment="1" applyProtection="1">
      <alignment horizontal="left" vertical="center"/>
      <protection locked="0"/>
    </xf>
    <xf numFmtId="0" fontId="46" fillId="2" borderId="1" xfId="0" applyFont="1" applyFill="1" applyBorder="1" applyAlignment="1" applyProtection="1">
      <alignment horizontal="center" vertical="center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3" fillId="0" borderId="29" xfId="0" applyFont="1" applyBorder="1" applyAlignment="1" applyProtection="1">
      <alignment horizontal="left" vertical="center" wrapText="1"/>
      <protection locked="0"/>
    </xf>
    <xf numFmtId="0" fontId="43" fillId="0" borderId="30" xfId="0" applyFont="1" applyBorder="1" applyAlignment="1" applyProtection="1">
      <alignment horizontal="left" vertical="center" wrapText="1"/>
      <protection locked="0"/>
    </xf>
    <xf numFmtId="0" fontId="43" fillId="0" borderId="3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horizontal="left" vertical="center" wrapText="1"/>
      <protection locked="0"/>
    </xf>
    <xf numFmtId="0" fontId="48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/>
      <protection locked="0"/>
    </xf>
    <xf numFmtId="0" fontId="46" fillId="0" borderId="35" xfId="0" applyFont="1" applyBorder="1" applyAlignment="1" applyProtection="1">
      <alignment horizontal="left" vertical="center" wrapText="1"/>
      <protection locked="0"/>
    </xf>
    <xf numFmtId="0" fontId="46" fillId="0" borderId="34" xfId="0" applyFont="1" applyBorder="1" applyAlignment="1" applyProtection="1">
      <alignment horizontal="left" vertical="center" wrapText="1"/>
      <protection locked="0"/>
    </xf>
    <xf numFmtId="0" fontId="46" fillId="0" borderId="36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left" vertical="top"/>
      <protection locked="0"/>
    </xf>
    <xf numFmtId="0" fontId="46" fillId="0" borderId="1" xfId="0" applyFont="1" applyBorder="1" applyAlignment="1" applyProtection="1">
      <alignment horizontal="center" vertical="top"/>
      <protection locked="0"/>
    </xf>
    <xf numFmtId="0" fontId="46" fillId="0" borderId="35" xfId="0" applyFont="1" applyBorder="1" applyAlignment="1" applyProtection="1">
      <alignment horizontal="left" vertical="center"/>
      <protection locked="0"/>
    </xf>
    <xf numFmtId="0" fontId="46" fillId="0" borderId="36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8" fillId="0" borderId="34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8" fillId="0" borderId="34" xfId="0" applyFont="1" applyBorder="1" applyAlignment="1" applyProtection="1">
      <protection locked="0"/>
    </xf>
    <xf numFmtId="0" fontId="43" fillId="0" borderId="32" xfId="0" applyFont="1" applyBorder="1" applyAlignment="1" applyProtection="1">
      <alignment vertical="top"/>
      <protection locked="0"/>
    </xf>
    <xf numFmtId="0" fontId="43" fillId="0" borderId="33" xfId="0" applyFont="1" applyBorder="1" applyAlignment="1" applyProtection="1">
      <alignment vertical="top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35" xfId="0" applyFont="1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vertical="top"/>
      <protection locked="0"/>
    </xf>
    <xf numFmtId="0" fontId="43" fillId="0" borderId="36" xfId="0" applyFont="1" applyBorder="1" applyAlignment="1" applyProtection="1">
      <alignment vertical="top"/>
      <protection locked="0"/>
    </xf>
    <xf numFmtId="0" fontId="0" fillId="0" borderId="0" xfId="0"/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4" fillId="3" borderId="0" xfId="1" applyFont="1" applyFill="1" applyAlignment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5" fillId="0" borderId="34" xfId="0" applyFont="1" applyBorder="1" applyAlignment="1" applyProtection="1">
      <alignment horizontal="left" wrapText="1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49" fontId="46" fillId="0" borderId="1" xfId="0" applyNumberFormat="1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6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50000000000003" customHeight="1"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S2" s="25" t="s">
        <v>8</v>
      </c>
      <c r="BT2" s="25" t="s">
        <v>9</v>
      </c>
    </row>
    <row r="3" spans="1:74" ht="6.9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spans="1:74" ht="36.950000000000003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spans="1:74" ht="14.45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404" t="s">
        <v>16</v>
      </c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5"/>
      <c r="AJ5" s="405"/>
      <c r="AK5" s="405"/>
      <c r="AL5" s="405"/>
      <c r="AM5" s="405"/>
      <c r="AN5" s="405"/>
      <c r="AO5" s="405"/>
      <c r="AP5" s="30"/>
      <c r="AQ5" s="32"/>
      <c r="BE5" s="402" t="s">
        <v>17</v>
      </c>
      <c r="BS5" s="25" t="s">
        <v>8</v>
      </c>
    </row>
    <row r="6" spans="1:74" ht="36.950000000000003" customHeight="1">
      <c r="B6" s="29"/>
      <c r="C6" s="30"/>
      <c r="D6" s="37" t="s">
        <v>18</v>
      </c>
      <c r="E6" s="30"/>
      <c r="F6" s="30"/>
      <c r="G6" s="30"/>
      <c r="H6" s="30"/>
      <c r="I6" s="30"/>
      <c r="J6" s="30"/>
      <c r="K6" s="406" t="s">
        <v>19</v>
      </c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30"/>
      <c r="AQ6" s="32"/>
      <c r="BE6" s="403"/>
      <c r="BS6" s="25" t="s">
        <v>8</v>
      </c>
    </row>
    <row r="7" spans="1:74" ht="14.45" customHeight="1">
      <c r="B7" s="29"/>
      <c r="C7" s="30"/>
      <c r="D7" s="38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22</v>
      </c>
      <c r="AL7" s="30"/>
      <c r="AM7" s="30"/>
      <c r="AN7" s="36" t="s">
        <v>21</v>
      </c>
      <c r="AO7" s="30"/>
      <c r="AP7" s="30"/>
      <c r="AQ7" s="32"/>
      <c r="BE7" s="403"/>
      <c r="BS7" s="25" t="s">
        <v>8</v>
      </c>
    </row>
    <row r="8" spans="1:74" ht="14.45" customHeight="1">
      <c r="B8" s="29"/>
      <c r="C8" s="30"/>
      <c r="D8" s="38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25</v>
      </c>
      <c r="AL8" s="30"/>
      <c r="AM8" s="30"/>
      <c r="AN8" s="39" t="s">
        <v>26</v>
      </c>
      <c r="AO8" s="30"/>
      <c r="AP8" s="30"/>
      <c r="AQ8" s="32"/>
      <c r="BE8" s="403"/>
      <c r="BS8" s="25" t="s">
        <v>8</v>
      </c>
    </row>
    <row r="9" spans="1:74" ht="14.4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403"/>
      <c r="BS9" s="25" t="s">
        <v>8</v>
      </c>
    </row>
    <row r="10" spans="1:74" ht="14.45" customHeight="1">
      <c r="B10" s="29"/>
      <c r="C10" s="30"/>
      <c r="D10" s="38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28</v>
      </c>
      <c r="AL10" s="30"/>
      <c r="AM10" s="30"/>
      <c r="AN10" s="36" t="s">
        <v>21</v>
      </c>
      <c r="AO10" s="30"/>
      <c r="AP10" s="30"/>
      <c r="AQ10" s="32"/>
      <c r="BE10" s="403"/>
      <c r="BS10" s="25" t="s">
        <v>8</v>
      </c>
    </row>
    <row r="11" spans="1:74" ht="18.399999999999999" customHeight="1">
      <c r="B11" s="29"/>
      <c r="C11" s="30"/>
      <c r="D11" s="30"/>
      <c r="E11" s="36" t="s">
        <v>29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30</v>
      </c>
      <c r="AL11" s="30"/>
      <c r="AM11" s="30"/>
      <c r="AN11" s="36" t="s">
        <v>21</v>
      </c>
      <c r="AO11" s="30"/>
      <c r="AP11" s="30"/>
      <c r="AQ11" s="32"/>
      <c r="BE11" s="403"/>
      <c r="BS11" s="25" t="s">
        <v>8</v>
      </c>
    </row>
    <row r="12" spans="1:74" ht="6.9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403"/>
      <c r="BS12" s="25" t="s">
        <v>8</v>
      </c>
    </row>
    <row r="13" spans="1:74" ht="14.45" customHeight="1">
      <c r="B13" s="29"/>
      <c r="C13" s="30"/>
      <c r="D13" s="38" t="s">
        <v>31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28</v>
      </c>
      <c r="AL13" s="30"/>
      <c r="AM13" s="30"/>
      <c r="AN13" s="40" t="s">
        <v>32</v>
      </c>
      <c r="AO13" s="30"/>
      <c r="AP13" s="30"/>
      <c r="AQ13" s="32"/>
      <c r="BE13" s="403"/>
      <c r="BS13" s="25" t="s">
        <v>8</v>
      </c>
    </row>
    <row r="14" spans="1:74" ht="15">
      <c r="B14" s="29"/>
      <c r="C14" s="30"/>
      <c r="D14" s="30"/>
      <c r="E14" s="407" t="s">
        <v>32</v>
      </c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8"/>
      <c r="AK14" s="38" t="s">
        <v>30</v>
      </c>
      <c r="AL14" s="30"/>
      <c r="AM14" s="30"/>
      <c r="AN14" s="40" t="s">
        <v>32</v>
      </c>
      <c r="AO14" s="30"/>
      <c r="AP14" s="30"/>
      <c r="AQ14" s="32"/>
      <c r="BE14" s="403"/>
      <c r="BS14" s="25" t="s">
        <v>8</v>
      </c>
    </row>
    <row r="15" spans="1:74" ht="6.9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403"/>
      <c r="BS15" s="25" t="s">
        <v>6</v>
      </c>
    </row>
    <row r="16" spans="1:74" ht="14.45" customHeight="1">
      <c r="B16" s="29"/>
      <c r="C16" s="30"/>
      <c r="D16" s="38" t="s">
        <v>33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28</v>
      </c>
      <c r="AL16" s="30"/>
      <c r="AM16" s="30"/>
      <c r="AN16" s="36" t="s">
        <v>21</v>
      </c>
      <c r="AO16" s="30"/>
      <c r="AP16" s="30"/>
      <c r="AQ16" s="32"/>
      <c r="BE16" s="403"/>
      <c r="BS16" s="25" t="s">
        <v>6</v>
      </c>
    </row>
    <row r="17" spans="2:71" ht="18.399999999999999" customHeight="1">
      <c r="B17" s="29"/>
      <c r="C17" s="30"/>
      <c r="D17" s="30"/>
      <c r="E17" s="36" t="s">
        <v>34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30</v>
      </c>
      <c r="AL17" s="30"/>
      <c r="AM17" s="30"/>
      <c r="AN17" s="36" t="s">
        <v>21</v>
      </c>
      <c r="AO17" s="30"/>
      <c r="AP17" s="30"/>
      <c r="AQ17" s="32"/>
      <c r="BE17" s="403"/>
      <c r="BS17" s="25" t="s">
        <v>35</v>
      </c>
    </row>
    <row r="18" spans="2:71" ht="6.9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403"/>
      <c r="BS18" s="25" t="s">
        <v>8</v>
      </c>
    </row>
    <row r="19" spans="2:71" ht="14.45" customHeight="1">
      <c r="B19" s="29"/>
      <c r="C19" s="30"/>
      <c r="D19" s="38" t="s">
        <v>36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403"/>
      <c r="BS19" s="25" t="s">
        <v>8</v>
      </c>
    </row>
    <row r="20" spans="2:71" ht="91.5" customHeight="1">
      <c r="B20" s="29"/>
      <c r="C20" s="30"/>
      <c r="D20" s="30"/>
      <c r="E20" s="409" t="s">
        <v>37</v>
      </c>
      <c r="F20" s="409"/>
      <c r="G20" s="409"/>
      <c r="H20" s="409"/>
      <c r="I20" s="409"/>
      <c r="J20" s="409"/>
      <c r="K20" s="409"/>
      <c r="L20" s="409"/>
      <c r="M20" s="409"/>
      <c r="N20" s="409"/>
      <c r="O20" s="409"/>
      <c r="P20" s="409"/>
      <c r="Q20" s="409"/>
      <c r="R20" s="409"/>
      <c r="S20" s="409"/>
      <c r="T20" s="409"/>
      <c r="U20" s="409"/>
      <c r="V20" s="409"/>
      <c r="W20" s="409"/>
      <c r="X20" s="409"/>
      <c r="Y20" s="409"/>
      <c r="Z20" s="409"/>
      <c r="AA20" s="409"/>
      <c r="AB20" s="409"/>
      <c r="AC20" s="409"/>
      <c r="AD20" s="409"/>
      <c r="AE20" s="409"/>
      <c r="AF20" s="409"/>
      <c r="AG20" s="409"/>
      <c r="AH20" s="409"/>
      <c r="AI20" s="409"/>
      <c r="AJ20" s="409"/>
      <c r="AK20" s="409"/>
      <c r="AL20" s="409"/>
      <c r="AM20" s="409"/>
      <c r="AN20" s="409"/>
      <c r="AO20" s="30"/>
      <c r="AP20" s="30"/>
      <c r="AQ20" s="32"/>
      <c r="BE20" s="403"/>
      <c r="BS20" s="25" t="s">
        <v>6</v>
      </c>
    </row>
    <row r="21" spans="2:71" ht="6.95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403"/>
    </row>
    <row r="22" spans="2:71" ht="6.95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403"/>
    </row>
    <row r="23" spans="2:71" s="1" customFormat="1" ht="25.9" customHeight="1">
      <c r="B23" s="42"/>
      <c r="C23" s="43"/>
      <c r="D23" s="44" t="s">
        <v>38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10">
        <f>ROUND(AG51,2)</f>
        <v>0</v>
      </c>
      <c r="AL23" s="411"/>
      <c r="AM23" s="411"/>
      <c r="AN23" s="411"/>
      <c r="AO23" s="411"/>
      <c r="AP23" s="43"/>
      <c r="AQ23" s="46"/>
      <c r="BE23" s="403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403"/>
    </row>
    <row r="25" spans="2:71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12" t="s">
        <v>39</v>
      </c>
      <c r="M25" s="412"/>
      <c r="N25" s="412"/>
      <c r="O25" s="412"/>
      <c r="P25" s="43"/>
      <c r="Q25" s="43"/>
      <c r="R25" s="43"/>
      <c r="S25" s="43"/>
      <c r="T25" s="43"/>
      <c r="U25" s="43"/>
      <c r="V25" s="43"/>
      <c r="W25" s="412" t="s">
        <v>40</v>
      </c>
      <c r="X25" s="412"/>
      <c r="Y25" s="412"/>
      <c r="Z25" s="412"/>
      <c r="AA25" s="412"/>
      <c r="AB25" s="412"/>
      <c r="AC25" s="412"/>
      <c r="AD25" s="412"/>
      <c r="AE25" s="412"/>
      <c r="AF25" s="43"/>
      <c r="AG25" s="43"/>
      <c r="AH25" s="43"/>
      <c r="AI25" s="43"/>
      <c r="AJ25" s="43"/>
      <c r="AK25" s="412" t="s">
        <v>41</v>
      </c>
      <c r="AL25" s="412"/>
      <c r="AM25" s="412"/>
      <c r="AN25" s="412"/>
      <c r="AO25" s="412"/>
      <c r="AP25" s="43"/>
      <c r="AQ25" s="46"/>
      <c r="BE25" s="403"/>
    </row>
    <row r="26" spans="2:71" s="2" customFormat="1" ht="14.45" customHeight="1">
      <c r="B26" s="48"/>
      <c r="C26" s="49"/>
      <c r="D26" s="50" t="s">
        <v>42</v>
      </c>
      <c r="E26" s="49"/>
      <c r="F26" s="50" t="s">
        <v>43</v>
      </c>
      <c r="G26" s="49"/>
      <c r="H26" s="49"/>
      <c r="I26" s="49"/>
      <c r="J26" s="49"/>
      <c r="K26" s="49"/>
      <c r="L26" s="395">
        <v>0.21</v>
      </c>
      <c r="M26" s="396"/>
      <c r="N26" s="396"/>
      <c r="O26" s="396"/>
      <c r="P26" s="49"/>
      <c r="Q26" s="49"/>
      <c r="R26" s="49"/>
      <c r="S26" s="49"/>
      <c r="T26" s="49"/>
      <c r="U26" s="49"/>
      <c r="V26" s="49"/>
      <c r="W26" s="397">
        <f>ROUND(AZ51,2)</f>
        <v>0</v>
      </c>
      <c r="X26" s="396"/>
      <c r="Y26" s="396"/>
      <c r="Z26" s="396"/>
      <c r="AA26" s="396"/>
      <c r="AB26" s="396"/>
      <c r="AC26" s="396"/>
      <c r="AD26" s="396"/>
      <c r="AE26" s="396"/>
      <c r="AF26" s="49"/>
      <c r="AG26" s="49"/>
      <c r="AH26" s="49"/>
      <c r="AI26" s="49"/>
      <c r="AJ26" s="49"/>
      <c r="AK26" s="397">
        <f>ROUND(AV51,2)</f>
        <v>0</v>
      </c>
      <c r="AL26" s="396"/>
      <c r="AM26" s="396"/>
      <c r="AN26" s="396"/>
      <c r="AO26" s="396"/>
      <c r="AP26" s="49"/>
      <c r="AQ26" s="51"/>
      <c r="BE26" s="403"/>
    </row>
    <row r="27" spans="2:71" s="2" customFormat="1" ht="14.45" customHeight="1">
      <c r="B27" s="48"/>
      <c r="C27" s="49"/>
      <c r="D27" s="49"/>
      <c r="E27" s="49"/>
      <c r="F27" s="50" t="s">
        <v>44</v>
      </c>
      <c r="G27" s="49"/>
      <c r="H27" s="49"/>
      <c r="I27" s="49"/>
      <c r="J27" s="49"/>
      <c r="K27" s="49"/>
      <c r="L27" s="395">
        <v>0.15</v>
      </c>
      <c r="M27" s="396"/>
      <c r="N27" s="396"/>
      <c r="O27" s="396"/>
      <c r="P27" s="49"/>
      <c r="Q27" s="49"/>
      <c r="R27" s="49"/>
      <c r="S27" s="49"/>
      <c r="T27" s="49"/>
      <c r="U27" s="49"/>
      <c r="V27" s="49"/>
      <c r="W27" s="397">
        <f>ROUND(BA51,2)</f>
        <v>0</v>
      </c>
      <c r="X27" s="396"/>
      <c r="Y27" s="396"/>
      <c r="Z27" s="396"/>
      <c r="AA27" s="396"/>
      <c r="AB27" s="396"/>
      <c r="AC27" s="396"/>
      <c r="AD27" s="396"/>
      <c r="AE27" s="396"/>
      <c r="AF27" s="49"/>
      <c r="AG27" s="49"/>
      <c r="AH27" s="49"/>
      <c r="AI27" s="49"/>
      <c r="AJ27" s="49"/>
      <c r="AK27" s="397">
        <f>ROUND(AW51,2)</f>
        <v>0</v>
      </c>
      <c r="AL27" s="396"/>
      <c r="AM27" s="396"/>
      <c r="AN27" s="396"/>
      <c r="AO27" s="396"/>
      <c r="AP27" s="49"/>
      <c r="AQ27" s="51"/>
      <c r="BE27" s="403"/>
    </row>
    <row r="28" spans="2:71" s="2" customFormat="1" ht="14.45" hidden="1" customHeight="1">
      <c r="B28" s="48"/>
      <c r="C28" s="49"/>
      <c r="D28" s="49"/>
      <c r="E28" s="49"/>
      <c r="F28" s="50" t="s">
        <v>45</v>
      </c>
      <c r="G28" s="49"/>
      <c r="H28" s="49"/>
      <c r="I28" s="49"/>
      <c r="J28" s="49"/>
      <c r="K28" s="49"/>
      <c r="L28" s="395">
        <v>0.21</v>
      </c>
      <c r="M28" s="396"/>
      <c r="N28" s="396"/>
      <c r="O28" s="396"/>
      <c r="P28" s="49"/>
      <c r="Q28" s="49"/>
      <c r="R28" s="49"/>
      <c r="S28" s="49"/>
      <c r="T28" s="49"/>
      <c r="U28" s="49"/>
      <c r="V28" s="49"/>
      <c r="W28" s="397">
        <f>ROUND(BB51,2)</f>
        <v>0</v>
      </c>
      <c r="X28" s="396"/>
      <c r="Y28" s="396"/>
      <c r="Z28" s="396"/>
      <c r="AA28" s="396"/>
      <c r="AB28" s="396"/>
      <c r="AC28" s="396"/>
      <c r="AD28" s="396"/>
      <c r="AE28" s="396"/>
      <c r="AF28" s="49"/>
      <c r="AG28" s="49"/>
      <c r="AH28" s="49"/>
      <c r="AI28" s="49"/>
      <c r="AJ28" s="49"/>
      <c r="AK28" s="397">
        <v>0</v>
      </c>
      <c r="AL28" s="396"/>
      <c r="AM28" s="396"/>
      <c r="AN28" s="396"/>
      <c r="AO28" s="396"/>
      <c r="AP28" s="49"/>
      <c r="AQ28" s="51"/>
      <c r="BE28" s="403"/>
    </row>
    <row r="29" spans="2:71" s="2" customFormat="1" ht="14.45" hidden="1" customHeight="1">
      <c r="B29" s="48"/>
      <c r="C29" s="49"/>
      <c r="D29" s="49"/>
      <c r="E29" s="49"/>
      <c r="F29" s="50" t="s">
        <v>46</v>
      </c>
      <c r="G29" s="49"/>
      <c r="H29" s="49"/>
      <c r="I29" s="49"/>
      <c r="J29" s="49"/>
      <c r="K29" s="49"/>
      <c r="L29" s="395">
        <v>0.15</v>
      </c>
      <c r="M29" s="396"/>
      <c r="N29" s="396"/>
      <c r="O29" s="396"/>
      <c r="P29" s="49"/>
      <c r="Q29" s="49"/>
      <c r="R29" s="49"/>
      <c r="S29" s="49"/>
      <c r="T29" s="49"/>
      <c r="U29" s="49"/>
      <c r="V29" s="49"/>
      <c r="W29" s="397">
        <f>ROUND(BC51,2)</f>
        <v>0</v>
      </c>
      <c r="X29" s="396"/>
      <c r="Y29" s="396"/>
      <c r="Z29" s="396"/>
      <c r="AA29" s="396"/>
      <c r="AB29" s="396"/>
      <c r="AC29" s="396"/>
      <c r="AD29" s="396"/>
      <c r="AE29" s="396"/>
      <c r="AF29" s="49"/>
      <c r="AG29" s="49"/>
      <c r="AH29" s="49"/>
      <c r="AI29" s="49"/>
      <c r="AJ29" s="49"/>
      <c r="AK29" s="397">
        <v>0</v>
      </c>
      <c r="AL29" s="396"/>
      <c r="AM29" s="396"/>
      <c r="AN29" s="396"/>
      <c r="AO29" s="396"/>
      <c r="AP29" s="49"/>
      <c r="AQ29" s="51"/>
      <c r="BE29" s="403"/>
    </row>
    <row r="30" spans="2:71" s="2" customFormat="1" ht="14.45" hidden="1" customHeight="1">
      <c r="B30" s="48"/>
      <c r="C30" s="49"/>
      <c r="D30" s="49"/>
      <c r="E30" s="49"/>
      <c r="F30" s="50" t="s">
        <v>47</v>
      </c>
      <c r="G30" s="49"/>
      <c r="H30" s="49"/>
      <c r="I30" s="49"/>
      <c r="J30" s="49"/>
      <c r="K30" s="49"/>
      <c r="L30" s="395">
        <v>0</v>
      </c>
      <c r="M30" s="396"/>
      <c r="N30" s="396"/>
      <c r="O30" s="396"/>
      <c r="P30" s="49"/>
      <c r="Q30" s="49"/>
      <c r="R30" s="49"/>
      <c r="S30" s="49"/>
      <c r="T30" s="49"/>
      <c r="U30" s="49"/>
      <c r="V30" s="49"/>
      <c r="W30" s="397">
        <f>ROUND(BD51,2)</f>
        <v>0</v>
      </c>
      <c r="X30" s="396"/>
      <c r="Y30" s="396"/>
      <c r="Z30" s="396"/>
      <c r="AA30" s="396"/>
      <c r="AB30" s="396"/>
      <c r="AC30" s="396"/>
      <c r="AD30" s="396"/>
      <c r="AE30" s="396"/>
      <c r="AF30" s="49"/>
      <c r="AG30" s="49"/>
      <c r="AH30" s="49"/>
      <c r="AI30" s="49"/>
      <c r="AJ30" s="49"/>
      <c r="AK30" s="397">
        <v>0</v>
      </c>
      <c r="AL30" s="396"/>
      <c r="AM30" s="396"/>
      <c r="AN30" s="396"/>
      <c r="AO30" s="396"/>
      <c r="AP30" s="49"/>
      <c r="AQ30" s="51"/>
      <c r="BE30" s="403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403"/>
    </row>
    <row r="32" spans="2:71" s="1" customFormat="1" ht="25.9" customHeight="1">
      <c r="B32" s="42"/>
      <c r="C32" s="52"/>
      <c r="D32" s="53" t="s">
        <v>48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49</v>
      </c>
      <c r="U32" s="54"/>
      <c r="V32" s="54"/>
      <c r="W32" s="54"/>
      <c r="X32" s="398" t="s">
        <v>50</v>
      </c>
      <c r="Y32" s="399"/>
      <c r="Z32" s="399"/>
      <c r="AA32" s="399"/>
      <c r="AB32" s="399"/>
      <c r="AC32" s="54"/>
      <c r="AD32" s="54"/>
      <c r="AE32" s="54"/>
      <c r="AF32" s="54"/>
      <c r="AG32" s="54"/>
      <c r="AH32" s="54"/>
      <c r="AI32" s="54"/>
      <c r="AJ32" s="54"/>
      <c r="AK32" s="400">
        <f>SUM(AK23:AK30)</f>
        <v>0</v>
      </c>
      <c r="AL32" s="399"/>
      <c r="AM32" s="399"/>
      <c r="AN32" s="399"/>
      <c r="AO32" s="401"/>
      <c r="AP32" s="52"/>
      <c r="AQ32" s="56"/>
      <c r="BE32" s="403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56" s="1" customFormat="1" ht="36.950000000000003" customHeight="1">
      <c r="B39" s="42"/>
      <c r="C39" s="63" t="s">
        <v>51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2"/>
    </row>
    <row r="40" spans="2:56" s="1" customFormat="1" ht="6.95" customHeight="1">
      <c r="B40" s="4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2"/>
    </row>
    <row r="41" spans="2:56" s="3" customFormat="1" ht="14.45" customHeight="1">
      <c r="B41" s="65"/>
      <c r="C41" s="66" t="s">
        <v>15</v>
      </c>
      <c r="D41" s="67"/>
      <c r="E41" s="67"/>
      <c r="F41" s="67"/>
      <c r="G41" s="67"/>
      <c r="H41" s="67"/>
      <c r="I41" s="67"/>
      <c r="J41" s="67"/>
      <c r="K41" s="67"/>
      <c r="L41" s="67" t="str">
        <f>K5</f>
        <v>NA-BLATECH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8"/>
    </row>
    <row r="42" spans="2:56" s="4" customFormat="1" ht="36.950000000000003" customHeight="1">
      <c r="B42" s="69"/>
      <c r="C42" s="70" t="s">
        <v>18</v>
      </c>
      <c r="D42" s="71"/>
      <c r="E42" s="71"/>
      <c r="F42" s="71"/>
      <c r="G42" s="71"/>
      <c r="H42" s="71"/>
      <c r="I42" s="71"/>
      <c r="J42" s="71"/>
      <c r="K42" s="71"/>
      <c r="L42" s="381" t="str">
        <f>K6</f>
        <v>STAVEBNÍ ÚPRAVY DOMOVA PRO SENIORY NA BLATECH 3211, ČESKÁ LÍPA</v>
      </c>
      <c r="M42" s="382"/>
      <c r="N42" s="382"/>
      <c r="O42" s="382"/>
      <c r="P42" s="382"/>
      <c r="Q42" s="382"/>
      <c r="R42" s="382"/>
      <c r="S42" s="382"/>
      <c r="T42" s="382"/>
      <c r="U42" s="382"/>
      <c r="V42" s="382"/>
      <c r="W42" s="382"/>
      <c r="X42" s="382"/>
      <c r="Y42" s="382"/>
      <c r="Z42" s="382"/>
      <c r="AA42" s="382"/>
      <c r="AB42" s="382"/>
      <c r="AC42" s="382"/>
      <c r="AD42" s="382"/>
      <c r="AE42" s="382"/>
      <c r="AF42" s="382"/>
      <c r="AG42" s="382"/>
      <c r="AH42" s="382"/>
      <c r="AI42" s="382"/>
      <c r="AJ42" s="382"/>
      <c r="AK42" s="382"/>
      <c r="AL42" s="382"/>
      <c r="AM42" s="382"/>
      <c r="AN42" s="382"/>
      <c r="AO42" s="382"/>
      <c r="AP42" s="71"/>
      <c r="AQ42" s="71"/>
      <c r="AR42" s="72"/>
    </row>
    <row r="43" spans="2:56" s="1" customFormat="1" ht="6.95" customHeight="1">
      <c r="B43" s="4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2"/>
    </row>
    <row r="44" spans="2:56" s="1" customFormat="1" ht="15">
      <c r="B44" s="42"/>
      <c r="C44" s="66" t="s">
        <v>23</v>
      </c>
      <c r="D44" s="64"/>
      <c r="E44" s="64"/>
      <c r="F44" s="64"/>
      <c r="G44" s="64"/>
      <c r="H44" s="64"/>
      <c r="I44" s="64"/>
      <c r="J44" s="64"/>
      <c r="K44" s="64"/>
      <c r="L44" s="73" t="str">
        <f>IF(K8="","",K8)</f>
        <v>NA BLATECH 3211 ČESKÁ LÍPA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6" t="s">
        <v>25</v>
      </c>
      <c r="AJ44" s="64"/>
      <c r="AK44" s="64"/>
      <c r="AL44" s="64"/>
      <c r="AM44" s="383" t="str">
        <f>IF(AN8= "","",AN8)</f>
        <v>10.11.2017</v>
      </c>
      <c r="AN44" s="383"/>
      <c r="AO44" s="64"/>
      <c r="AP44" s="64"/>
      <c r="AQ44" s="64"/>
      <c r="AR44" s="62"/>
    </row>
    <row r="45" spans="2:56" s="1" customFormat="1" ht="6.95" customHeight="1">
      <c r="B45" s="4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2"/>
    </row>
    <row r="46" spans="2:56" s="1" customFormat="1" ht="15">
      <c r="B46" s="42"/>
      <c r="C46" s="66" t="s">
        <v>27</v>
      </c>
      <c r="D46" s="64"/>
      <c r="E46" s="64"/>
      <c r="F46" s="64"/>
      <c r="G46" s="64"/>
      <c r="H46" s="64"/>
      <c r="I46" s="64"/>
      <c r="J46" s="64"/>
      <c r="K46" s="64"/>
      <c r="L46" s="67" t="str">
        <f>IF(E11= "","",E11)</f>
        <v>MĚSTO ČESKÁ LÍPA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 t="s">
        <v>33</v>
      </c>
      <c r="AJ46" s="64"/>
      <c r="AK46" s="64"/>
      <c r="AL46" s="64"/>
      <c r="AM46" s="384" t="str">
        <f>IF(E17="","",E17)</f>
        <v>Ing. Petr KUČERA</v>
      </c>
      <c r="AN46" s="384"/>
      <c r="AO46" s="384"/>
      <c r="AP46" s="384"/>
      <c r="AQ46" s="64"/>
      <c r="AR46" s="62"/>
      <c r="AS46" s="385" t="s">
        <v>52</v>
      </c>
      <c r="AT46" s="386"/>
      <c r="AU46" s="75"/>
      <c r="AV46" s="75"/>
      <c r="AW46" s="75"/>
      <c r="AX46" s="75"/>
      <c r="AY46" s="75"/>
      <c r="AZ46" s="75"/>
      <c r="BA46" s="75"/>
      <c r="BB46" s="75"/>
      <c r="BC46" s="75"/>
      <c r="BD46" s="76"/>
    </row>
    <row r="47" spans="2:56" s="1" customFormat="1" ht="15">
      <c r="B47" s="42"/>
      <c r="C47" s="66" t="s">
        <v>31</v>
      </c>
      <c r="D47" s="64"/>
      <c r="E47" s="64"/>
      <c r="F47" s="64"/>
      <c r="G47" s="64"/>
      <c r="H47" s="64"/>
      <c r="I47" s="64"/>
      <c r="J47" s="64"/>
      <c r="K47" s="64"/>
      <c r="L47" s="67" t="str">
        <f>IF(E14= "Vyplň údaj","",E14)</f>
        <v/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2"/>
      <c r="AS47" s="387"/>
      <c r="AT47" s="388"/>
      <c r="AU47" s="77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2:56" s="1" customFormat="1" ht="10.9" customHeight="1">
      <c r="B48" s="42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2"/>
      <c r="AS48" s="389"/>
      <c r="AT48" s="390"/>
      <c r="AU48" s="43"/>
      <c r="AV48" s="43"/>
      <c r="AW48" s="43"/>
      <c r="AX48" s="43"/>
      <c r="AY48" s="43"/>
      <c r="AZ48" s="43"/>
      <c r="BA48" s="43"/>
      <c r="BB48" s="43"/>
      <c r="BC48" s="43"/>
      <c r="BD48" s="79"/>
    </row>
    <row r="49" spans="1:91" s="1" customFormat="1" ht="29.25" customHeight="1">
      <c r="B49" s="42"/>
      <c r="C49" s="391" t="s">
        <v>53</v>
      </c>
      <c r="D49" s="392"/>
      <c r="E49" s="392"/>
      <c r="F49" s="392"/>
      <c r="G49" s="392"/>
      <c r="H49" s="80"/>
      <c r="I49" s="393" t="s">
        <v>54</v>
      </c>
      <c r="J49" s="392"/>
      <c r="K49" s="392"/>
      <c r="L49" s="392"/>
      <c r="M49" s="392"/>
      <c r="N49" s="392"/>
      <c r="O49" s="392"/>
      <c r="P49" s="392"/>
      <c r="Q49" s="392"/>
      <c r="R49" s="392"/>
      <c r="S49" s="392"/>
      <c r="T49" s="392"/>
      <c r="U49" s="392"/>
      <c r="V49" s="392"/>
      <c r="W49" s="392"/>
      <c r="X49" s="392"/>
      <c r="Y49" s="392"/>
      <c r="Z49" s="392"/>
      <c r="AA49" s="392"/>
      <c r="AB49" s="392"/>
      <c r="AC49" s="392"/>
      <c r="AD49" s="392"/>
      <c r="AE49" s="392"/>
      <c r="AF49" s="392"/>
      <c r="AG49" s="394" t="s">
        <v>55</v>
      </c>
      <c r="AH49" s="392"/>
      <c r="AI49" s="392"/>
      <c r="AJ49" s="392"/>
      <c r="AK49" s="392"/>
      <c r="AL49" s="392"/>
      <c r="AM49" s="392"/>
      <c r="AN49" s="393" t="s">
        <v>56</v>
      </c>
      <c r="AO49" s="392"/>
      <c r="AP49" s="392"/>
      <c r="AQ49" s="81" t="s">
        <v>57</v>
      </c>
      <c r="AR49" s="62"/>
      <c r="AS49" s="82" t="s">
        <v>58</v>
      </c>
      <c r="AT49" s="83" t="s">
        <v>59</v>
      </c>
      <c r="AU49" s="83" t="s">
        <v>60</v>
      </c>
      <c r="AV49" s="83" t="s">
        <v>61</v>
      </c>
      <c r="AW49" s="83" t="s">
        <v>62</v>
      </c>
      <c r="AX49" s="83" t="s">
        <v>63</v>
      </c>
      <c r="AY49" s="83" t="s">
        <v>64</v>
      </c>
      <c r="AZ49" s="83" t="s">
        <v>65</v>
      </c>
      <c r="BA49" s="83" t="s">
        <v>66</v>
      </c>
      <c r="BB49" s="83" t="s">
        <v>67</v>
      </c>
      <c r="BC49" s="83" t="s">
        <v>68</v>
      </c>
      <c r="BD49" s="84" t="s">
        <v>69</v>
      </c>
    </row>
    <row r="50" spans="1:91" s="1" customFormat="1" ht="10.9" customHeight="1">
      <c r="B50" s="4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2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91" s="4" customFormat="1" ht="32.450000000000003" customHeight="1">
      <c r="B51" s="69"/>
      <c r="C51" s="88" t="s">
        <v>70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375">
        <f>ROUND(AG52+SUM(AG53:AG55)+AG58,2)</f>
        <v>0</v>
      </c>
      <c r="AH51" s="375"/>
      <c r="AI51" s="375"/>
      <c r="AJ51" s="375"/>
      <c r="AK51" s="375"/>
      <c r="AL51" s="375"/>
      <c r="AM51" s="375"/>
      <c r="AN51" s="376">
        <f t="shared" ref="AN51:AN58" si="0">SUM(AG51,AT51)</f>
        <v>0</v>
      </c>
      <c r="AO51" s="376"/>
      <c r="AP51" s="376"/>
      <c r="AQ51" s="90" t="s">
        <v>21</v>
      </c>
      <c r="AR51" s="72"/>
      <c r="AS51" s="91">
        <f>ROUND(AS52+SUM(AS53:AS55)+AS58,2)</f>
        <v>0</v>
      </c>
      <c r="AT51" s="92">
        <f t="shared" ref="AT51:AT58" si="1">ROUND(SUM(AV51:AW51),2)</f>
        <v>0</v>
      </c>
      <c r="AU51" s="93">
        <f>ROUND(AU52+SUM(AU53:AU55)+AU58,5)</f>
        <v>0</v>
      </c>
      <c r="AV51" s="92">
        <f>ROUND(AZ51*L26,2)</f>
        <v>0</v>
      </c>
      <c r="AW51" s="92">
        <f>ROUND(BA51*L27,2)</f>
        <v>0</v>
      </c>
      <c r="AX51" s="92">
        <f>ROUND(BB51*L26,2)</f>
        <v>0</v>
      </c>
      <c r="AY51" s="92">
        <f>ROUND(BC51*L27,2)</f>
        <v>0</v>
      </c>
      <c r="AZ51" s="92">
        <f>ROUND(AZ52+SUM(AZ53:AZ55)+AZ58,2)</f>
        <v>0</v>
      </c>
      <c r="BA51" s="92">
        <f>ROUND(BA52+SUM(BA53:BA55)+BA58,2)</f>
        <v>0</v>
      </c>
      <c r="BB51" s="92">
        <f>ROUND(BB52+SUM(BB53:BB55)+BB58,2)</f>
        <v>0</v>
      </c>
      <c r="BC51" s="92">
        <f>ROUND(BC52+SUM(BC53:BC55)+BC58,2)</f>
        <v>0</v>
      </c>
      <c r="BD51" s="94">
        <f>ROUND(BD52+SUM(BD53:BD55)+BD58,2)</f>
        <v>0</v>
      </c>
      <c r="BS51" s="95" t="s">
        <v>71</v>
      </c>
      <c r="BT51" s="95" t="s">
        <v>72</v>
      </c>
      <c r="BU51" s="96" t="s">
        <v>73</v>
      </c>
      <c r="BV51" s="95" t="s">
        <v>74</v>
      </c>
      <c r="BW51" s="95" t="s">
        <v>7</v>
      </c>
      <c r="BX51" s="95" t="s">
        <v>75</v>
      </c>
      <c r="CL51" s="95" t="s">
        <v>21</v>
      </c>
    </row>
    <row r="52" spans="1:91" s="5" customFormat="1" ht="22.5" customHeight="1">
      <c r="A52" s="97" t="s">
        <v>76</v>
      </c>
      <c r="B52" s="98"/>
      <c r="C52" s="99"/>
      <c r="D52" s="374" t="s">
        <v>77</v>
      </c>
      <c r="E52" s="374"/>
      <c r="F52" s="374"/>
      <c r="G52" s="374"/>
      <c r="H52" s="374"/>
      <c r="I52" s="100"/>
      <c r="J52" s="374" t="s">
        <v>78</v>
      </c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2">
        <f>'01 - 01 STAVEBNÍ ČÁST'!J27</f>
        <v>0</v>
      </c>
      <c r="AH52" s="373"/>
      <c r="AI52" s="373"/>
      <c r="AJ52" s="373"/>
      <c r="AK52" s="373"/>
      <c r="AL52" s="373"/>
      <c r="AM52" s="373"/>
      <c r="AN52" s="372">
        <f t="shared" si="0"/>
        <v>0</v>
      </c>
      <c r="AO52" s="373"/>
      <c r="AP52" s="373"/>
      <c r="AQ52" s="101" t="s">
        <v>79</v>
      </c>
      <c r="AR52" s="102"/>
      <c r="AS52" s="103">
        <v>0</v>
      </c>
      <c r="AT52" s="104">
        <f t="shared" si="1"/>
        <v>0</v>
      </c>
      <c r="AU52" s="105">
        <f>'01 - 01 STAVEBNÍ ČÁST'!P96</f>
        <v>0</v>
      </c>
      <c r="AV52" s="104">
        <f>'01 - 01 STAVEBNÍ ČÁST'!J30</f>
        <v>0</v>
      </c>
      <c r="AW52" s="104">
        <f>'01 - 01 STAVEBNÍ ČÁST'!J31</f>
        <v>0</v>
      </c>
      <c r="AX52" s="104">
        <f>'01 - 01 STAVEBNÍ ČÁST'!J32</f>
        <v>0</v>
      </c>
      <c r="AY52" s="104">
        <f>'01 - 01 STAVEBNÍ ČÁST'!J33</f>
        <v>0</v>
      </c>
      <c r="AZ52" s="104">
        <f>'01 - 01 STAVEBNÍ ČÁST'!F30</f>
        <v>0</v>
      </c>
      <c r="BA52" s="104">
        <f>'01 - 01 STAVEBNÍ ČÁST'!F31</f>
        <v>0</v>
      </c>
      <c r="BB52" s="104">
        <f>'01 - 01 STAVEBNÍ ČÁST'!F32</f>
        <v>0</v>
      </c>
      <c r="BC52" s="104">
        <f>'01 - 01 STAVEBNÍ ČÁST'!F33</f>
        <v>0</v>
      </c>
      <c r="BD52" s="106">
        <f>'01 - 01 STAVEBNÍ ČÁST'!F34</f>
        <v>0</v>
      </c>
      <c r="BT52" s="107" t="s">
        <v>80</v>
      </c>
      <c r="BV52" s="107" t="s">
        <v>74</v>
      </c>
      <c r="BW52" s="107" t="s">
        <v>81</v>
      </c>
      <c r="BX52" s="107" t="s">
        <v>7</v>
      </c>
      <c r="CL52" s="107" t="s">
        <v>21</v>
      </c>
      <c r="CM52" s="107" t="s">
        <v>80</v>
      </c>
    </row>
    <row r="53" spans="1:91" s="5" customFormat="1" ht="22.5" customHeight="1">
      <c r="A53" s="97" t="s">
        <v>76</v>
      </c>
      <c r="B53" s="98"/>
      <c r="C53" s="99"/>
      <c r="D53" s="374" t="s">
        <v>82</v>
      </c>
      <c r="E53" s="374"/>
      <c r="F53" s="374"/>
      <c r="G53" s="374"/>
      <c r="H53" s="374"/>
      <c r="I53" s="100"/>
      <c r="J53" s="374" t="s">
        <v>83</v>
      </c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2">
        <f>'02 - 02 ZTI'!J27</f>
        <v>0</v>
      </c>
      <c r="AH53" s="373"/>
      <c r="AI53" s="373"/>
      <c r="AJ53" s="373"/>
      <c r="AK53" s="373"/>
      <c r="AL53" s="373"/>
      <c r="AM53" s="373"/>
      <c r="AN53" s="372">
        <f t="shared" si="0"/>
        <v>0</v>
      </c>
      <c r="AO53" s="373"/>
      <c r="AP53" s="373"/>
      <c r="AQ53" s="101" t="s">
        <v>79</v>
      </c>
      <c r="AR53" s="102"/>
      <c r="AS53" s="103">
        <v>0</v>
      </c>
      <c r="AT53" s="104">
        <f t="shared" si="1"/>
        <v>0</v>
      </c>
      <c r="AU53" s="105">
        <f>'02 - 02 ZTI'!P84</f>
        <v>0</v>
      </c>
      <c r="AV53" s="104">
        <f>'02 - 02 ZTI'!J30</f>
        <v>0</v>
      </c>
      <c r="AW53" s="104">
        <f>'02 - 02 ZTI'!J31</f>
        <v>0</v>
      </c>
      <c r="AX53" s="104">
        <f>'02 - 02 ZTI'!J32</f>
        <v>0</v>
      </c>
      <c r="AY53" s="104">
        <f>'02 - 02 ZTI'!J33</f>
        <v>0</v>
      </c>
      <c r="AZ53" s="104">
        <f>'02 - 02 ZTI'!F30</f>
        <v>0</v>
      </c>
      <c r="BA53" s="104">
        <f>'02 - 02 ZTI'!F31</f>
        <v>0</v>
      </c>
      <c r="BB53" s="104">
        <f>'02 - 02 ZTI'!F32</f>
        <v>0</v>
      </c>
      <c r="BC53" s="104">
        <f>'02 - 02 ZTI'!F33</f>
        <v>0</v>
      </c>
      <c r="BD53" s="106">
        <f>'02 - 02 ZTI'!F34</f>
        <v>0</v>
      </c>
      <c r="BT53" s="107" t="s">
        <v>80</v>
      </c>
      <c r="BV53" s="107" t="s">
        <v>74</v>
      </c>
      <c r="BW53" s="107" t="s">
        <v>84</v>
      </c>
      <c r="BX53" s="107" t="s">
        <v>7</v>
      </c>
      <c r="CL53" s="107" t="s">
        <v>21</v>
      </c>
      <c r="CM53" s="107" t="s">
        <v>80</v>
      </c>
    </row>
    <row r="54" spans="1:91" s="5" customFormat="1" ht="22.5" customHeight="1">
      <c r="A54" s="97" t="s">
        <v>76</v>
      </c>
      <c r="B54" s="98"/>
      <c r="C54" s="99"/>
      <c r="D54" s="374" t="s">
        <v>85</v>
      </c>
      <c r="E54" s="374"/>
      <c r="F54" s="374"/>
      <c r="G54" s="374"/>
      <c r="H54" s="374"/>
      <c r="I54" s="100"/>
      <c r="J54" s="374" t="s">
        <v>86</v>
      </c>
      <c r="K54" s="374"/>
      <c r="L54" s="374"/>
      <c r="M54" s="374"/>
      <c r="N54" s="374"/>
      <c r="O54" s="374"/>
      <c r="P54" s="374"/>
      <c r="Q54" s="374"/>
      <c r="R54" s="374"/>
      <c r="S54" s="374"/>
      <c r="T54" s="374"/>
      <c r="U54" s="374"/>
      <c r="V54" s="374"/>
      <c r="W54" s="374"/>
      <c r="X54" s="374"/>
      <c r="Y54" s="374"/>
      <c r="Z54" s="374"/>
      <c r="AA54" s="374"/>
      <c r="AB54" s="374"/>
      <c r="AC54" s="374"/>
      <c r="AD54" s="374"/>
      <c r="AE54" s="374"/>
      <c r="AF54" s="374"/>
      <c r="AG54" s="372">
        <f>'03 - 03 ÚSTŘEDNÍ VYTÁPĚNÍ'!J27</f>
        <v>0</v>
      </c>
      <c r="AH54" s="373"/>
      <c r="AI54" s="373"/>
      <c r="AJ54" s="373"/>
      <c r="AK54" s="373"/>
      <c r="AL54" s="373"/>
      <c r="AM54" s="373"/>
      <c r="AN54" s="372">
        <f t="shared" si="0"/>
        <v>0</v>
      </c>
      <c r="AO54" s="373"/>
      <c r="AP54" s="373"/>
      <c r="AQ54" s="101" t="s">
        <v>79</v>
      </c>
      <c r="AR54" s="102"/>
      <c r="AS54" s="103">
        <v>0</v>
      </c>
      <c r="AT54" s="104">
        <f t="shared" si="1"/>
        <v>0</v>
      </c>
      <c r="AU54" s="105">
        <f>'03 - 03 ÚSTŘEDNÍ VYTÁPĚNÍ'!P82</f>
        <v>0</v>
      </c>
      <c r="AV54" s="104">
        <f>'03 - 03 ÚSTŘEDNÍ VYTÁPĚNÍ'!J30</f>
        <v>0</v>
      </c>
      <c r="AW54" s="104">
        <f>'03 - 03 ÚSTŘEDNÍ VYTÁPĚNÍ'!J31</f>
        <v>0</v>
      </c>
      <c r="AX54" s="104">
        <f>'03 - 03 ÚSTŘEDNÍ VYTÁPĚNÍ'!J32</f>
        <v>0</v>
      </c>
      <c r="AY54" s="104">
        <f>'03 - 03 ÚSTŘEDNÍ VYTÁPĚNÍ'!J33</f>
        <v>0</v>
      </c>
      <c r="AZ54" s="104">
        <f>'03 - 03 ÚSTŘEDNÍ VYTÁPĚNÍ'!F30</f>
        <v>0</v>
      </c>
      <c r="BA54" s="104">
        <f>'03 - 03 ÚSTŘEDNÍ VYTÁPĚNÍ'!F31</f>
        <v>0</v>
      </c>
      <c r="BB54" s="104">
        <f>'03 - 03 ÚSTŘEDNÍ VYTÁPĚNÍ'!F32</f>
        <v>0</v>
      </c>
      <c r="BC54" s="104">
        <f>'03 - 03 ÚSTŘEDNÍ VYTÁPĚNÍ'!F33</f>
        <v>0</v>
      </c>
      <c r="BD54" s="106">
        <f>'03 - 03 ÚSTŘEDNÍ VYTÁPĚNÍ'!F34</f>
        <v>0</v>
      </c>
      <c r="BT54" s="107" t="s">
        <v>80</v>
      </c>
      <c r="BV54" s="107" t="s">
        <v>74</v>
      </c>
      <c r="BW54" s="107" t="s">
        <v>87</v>
      </c>
      <c r="BX54" s="107" t="s">
        <v>7</v>
      </c>
      <c r="CL54" s="107" t="s">
        <v>21</v>
      </c>
      <c r="CM54" s="107" t="s">
        <v>80</v>
      </c>
    </row>
    <row r="55" spans="1:91" s="5" customFormat="1" ht="22.5" customHeight="1">
      <c r="B55" s="98"/>
      <c r="C55" s="99"/>
      <c r="D55" s="374" t="s">
        <v>88</v>
      </c>
      <c r="E55" s="374"/>
      <c r="F55" s="374"/>
      <c r="G55" s="374"/>
      <c r="H55" s="374"/>
      <c r="I55" s="100"/>
      <c r="J55" s="374" t="s">
        <v>89</v>
      </c>
      <c r="K55" s="374"/>
      <c r="L55" s="374"/>
      <c r="M55" s="374"/>
      <c r="N55" s="374"/>
      <c r="O55" s="374"/>
      <c r="P55" s="374"/>
      <c r="Q55" s="374"/>
      <c r="R55" s="374"/>
      <c r="S55" s="374"/>
      <c r="T55" s="374"/>
      <c r="U55" s="374"/>
      <c r="V55" s="374"/>
      <c r="W55" s="374"/>
      <c r="X55" s="374"/>
      <c r="Y55" s="374"/>
      <c r="Z55" s="374"/>
      <c r="AA55" s="374"/>
      <c r="AB55" s="374"/>
      <c r="AC55" s="374"/>
      <c r="AD55" s="374"/>
      <c r="AE55" s="374"/>
      <c r="AF55" s="374"/>
      <c r="AG55" s="380">
        <f>ROUND(SUM(AG56:AG57),2)</f>
        <v>0</v>
      </c>
      <c r="AH55" s="373"/>
      <c r="AI55" s="373"/>
      <c r="AJ55" s="373"/>
      <c r="AK55" s="373"/>
      <c r="AL55" s="373"/>
      <c r="AM55" s="373"/>
      <c r="AN55" s="372">
        <f t="shared" si="0"/>
        <v>0</v>
      </c>
      <c r="AO55" s="373"/>
      <c r="AP55" s="373"/>
      <c r="AQ55" s="101" t="s">
        <v>79</v>
      </c>
      <c r="AR55" s="102"/>
      <c r="AS55" s="103">
        <f>ROUND(SUM(AS56:AS57),2)</f>
        <v>0</v>
      </c>
      <c r="AT55" s="104">
        <f t="shared" si="1"/>
        <v>0</v>
      </c>
      <c r="AU55" s="105">
        <f>ROUND(SUM(AU56:AU57),5)</f>
        <v>0</v>
      </c>
      <c r="AV55" s="104">
        <f>ROUND(AZ55*L26,2)</f>
        <v>0</v>
      </c>
      <c r="AW55" s="104">
        <f>ROUND(BA55*L27,2)</f>
        <v>0</v>
      </c>
      <c r="AX55" s="104">
        <f>ROUND(BB55*L26,2)</f>
        <v>0</v>
      </c>
      <c r="AY55" s="104">
        <f>ROUND(BC55*L27,2)</f>
        <v>0</v>
      </c>
      <c r="AZ55" s="104">
        <f>ROUND(SUM(AZ56:AZ57),2)</f>
        <v>0</v>
      </c>
      <c r="BA55" s="104">
        <f>ROUND(SUM(BA56:BA57),2)</f>
        <v>0</v>
      </c>
      <c r="BB55" s="104">
        <f>ROUND(SUM(BB56:BB57),2)</f>
        <v>0</v>
      </c>
      <c r="BC55" s="104">
        <f>ROUND(SUM(BC56:BC57),2)</f>
        <v>0</v>
      </c>
      <c r="BD55" s="106">
        <f>ROUND(SUM(BD56:BD57),2)</f>
        <v>0</v>
      </c>
      <c r="BS55" s="107" t="s">
        <v>71</v>
      </c>
      <c r="BT55" s="107" t="s">
        <v>80</v>
      </c>
      <c r="BU55" s="107" t="s">
        <v>73</v>
      </c>
      <c r="BV55" s="107" t="s">
        <v>74</v>
      </c>
      <c r="BW55" s="107" t="s">
        <v>90</v>
      </c>
      <c r="BX55" s="107" t="s">
        <v>7</v>
      </c>
      <c r="CL55" s="107" t="s">
        <v>21</v>
      </c>
      <c r="CM55" s="107" t="s">
        <v>80</v>
      </c>
    </row>
    <row r="56" spans="1:91" s="6" customFormat="1" ht="22.5" customHeight="1">
      <c r="A56" s="97" t="s">
        <v>76</v>
      </c>
      <c r="B56" s="108"/>
      <c r="C56" s="109"/>
      <c r="D56" s="109"/>
      <c r="E56" s="379" t="s">
        <v>91</v>
      </c>
      <c r="F56" s="379"/>
      <c r="G56" s="379"/>
      <c r="H56" s="379"/>
      <c r="I56" s="379"/>
      <c r="J56" s="109"/>
      <c r="K56" s="379" t="s">
        <v>92</v>
      </c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379"/>
      <c r="Z56" s="379"/>
      <c r="AA56" s="379"/>
      <c r="AB56" s="379"/>
      <c r="AC56" s="379"/>
      <c r="AD56" s="379"/>
      <c r="AE56" s="379"/>
      <c r="AF56" s="379"/>
      <c r="AG56" s="377">
        <f>'A - ELEKTRONICKÉ KOMUNIKACE'!J29</f>
        <v>0</v>
      </c>
      <c r="AH56" s="378"/>
      <c r="AI56" s="378"/>
      <c r="AJ56" s="378"/>
      <c r="AK56" s="378"/>
      <c r="AL56" s="378"/>
      <c r="AM56" s="378"/>
      <c r="AN56" s="377">
        <f t="shared" si="0"/>
        <v>0</v>
      </c>
      <c r="AO56" s="378"/>
      <c r="AP56" s="378"/>
      <c r="AQ56" s="110" t="s">
        <v>93</v>
      </c>
      <c r="AR56" s="111"/>
      <c r="AS56" s="112">
        <v>0</v>
      </c>
      <c r="AT56" s="113">
        <f t="shared" si="1"/>
        <v>0</v>
      </c>
      <c r="AU56" s="114">
        <f>'A - ELEKTRONICKÉ KOMUNIKACE'!P85</f>
        <v>0</v>
      </c>
      <c r="AV56" s="113">
        <f>'A - ELEKTRONICKÉ KOMUNIKACE'!J32</f>
        <v>0</v>
      </c>
      <c r="AW56" s="113">
        <f>'A - ELEKTRONICKÉ KOMUNIKACE'!J33</f>
        <v>0</v>
      </c>
      <c r="AX56" s="113">
        <f>'A - ELEKTRONICKÉ KOMUNIKACE'!J34</f>
        <v>0</v>
      </c>
      <c r="AY56" s="113">
        <f>'A - ELEKTRONICKÉ KOMUNIKACE'!J35</f>
        <v>0</v>
      </c>
      <c r="AZ56" s="113">
        <f>'A - ELEKTRONICKÉ KOMUNIKACE'!F32</f>
        <v>0</v>
      </c>
      <c r="BA56" s="113">
        <f>'A - ELEKTRONICKÉ KOMUNIKACE'!F33</f>
        <v>0</v>
      </c>
      <c r="BB56" s="113">
        <f>'A - ELEKTRONICKÉ KOMUNIKACE'!F34</f>
        <v>0</v>
      </c>
      <c r="BC56" s="113">
        <f>'A - ELEKTRONICKÉ KOMUNIKACE'!F35</f>
        <v>0</v>
      </c>
      <c r="BD56" s="115">
        <f>'A - ELEKTRONICKÉ KOMUNIKACE'!F36</f>
        <v>0</v>
      </c>
      <c r="BT56" s="116" t="s">
        <v>94</v>
      </c>
      <c r="BV56" s="116" t="s">
        <v>74</v>
      </c>
      <c r="BW56" s="116" t="s">
        <v>95</v>
      </c>
      <c r="BX56" s="116" t="s">
        <v>90</v>
      </c>
      <c r="CL56" s="116" t="s">
        <v>21</v>
      </c>
    </row>
    <row r="57" spans="1:91" s="6" customFormat="1" ht="22.5" customHeight="1">
      <c r="A57" s="97" t="s">
        <v>76</v>
      </c>
      <c r="B57" s="108"/>
      <c r="C57" s="109"/>
      <c r="D57" s="109"/>
      <c r="E57" s="379" t="s">
        <v>96</v>
      </c>
      <c r="F57" s="379"/>
      <c r="G57" s="379"/>
      <c r="H57" s="379"/>
      <c r="I57" s="379"/>
      <c r="J57" s="109"/>
      <c r="K57" s="379" t="s">
        <v>97</v>
      </c>
      <c r="L57" s="379"/>
      <c r="M57" s="379"/>
      <c r="N57" s="379"/>
      <c r="O57" s="379"/>
      <c r="P57" s="379"/>
      <c r="Q57" s="379"/>
      <c r="R57" s="379"/>
      <c r="S57" s="379"/>
      <c r="T57" s="379"/>
      <c r="U57" s="379"/>
      <c r="V57" s="379"/>
      <c r="W57" s="379"/>
      <c r="X57" s="379"/>
      <c r="Y57" s="379"/>
      <c r="Z57" s="379"/>
      <c r="AA57" s="379"/>
      <c r="AB57" s="379"/>
      <c r="AC57" s="379"/>
      <c r="AD57" s="379"/>
      <c r="AE57" s="379"/>
      <c r="AF57" s="379"/>
      <c r="AG57" s="377">
        <f>'B - SILNOPROUD'!J29</f>
        <v>0</v>
      </c>
      <c r="AH57" s="378"/>
      <c r="AI57" s="378"/>
      <c r="AJ57" s="378"/>
      <c r="AK57" s="378"/>
      <c r="AL57" s="378"/>
      <c r="AM57" s="378"/>
      <c r="AN57" s="377">
        <f t="shared" si="0"/>
        <v>0</v>
      </c>
      <c r="AO57" s="378"/>
      <c r="AP57" s="378"/>
      <c r="AQ57" s="110" t="s">
        <v>93</v>
      </c>
      <c r="AR57" s="111"/>
      <c r="AS57" s="112">
        <v>0</v>
      </c>
      <c r="AT57" s="113">
        <f t="shared" si="1"/>
        <v>0</v>
      </c>
      <c r="AU57" s="114">
        <f>'B - SILNOPROUD'!P90</f>
        <v>0</v>
      </c>
      <c r="AV57" s="113">
        <f>'B - SILNOPROUD'!J32</f>
        <v>0</v>
      </c>
      <c r="AW57" s="113">
        <f>'B - SILNOPROUD'!J33</f>
        <v>0</v>
      </c>
      <c r="AX57" s="113">
        <f>'B - SILNOPROUD'!J34</f>
        <v>0</v>
      </c>
      <c r="AY57" s="113">
        <f>'B - SILNOPROUD'!J35</f>
        <v>0</v>
      </c>
      <c r="AZ57" s="113">
        <f>'B - SILNOPROUD'!F32</f>
        <v>0</v>
      </c>
      <c r="BA57" s="113">
        <f>'B - SILNOPROUD'!F33</f>
        <v>0</v>
      </c>
      <c r="BB57" s="113">
        <f>'B - SILNOPROUD'!F34</f>
        <v>0</v>
      </c>
      <c r="BC57" s="113">
        <f>'B - SILNOPROUD'!F35</f>
        <v>0</v>
      </c>
      <c r="BD57" s="115">
        <f>'B - SILNOPROUD'!F36</f>
        <v>0</v>
      </c>
      <c r="BT57" s="116" t="s">
        <v>94</v>
      </c>
      <c r="BV57" s="116" t="s">
        <v>74</v>
      </c>
      <c r="BW57" s="116" t="s">
        <v>98</v>
      </c>
      <c r="BX57" s="116" t="s">
        <v>90</v>
      </c>
      <c r="CL57" s="116" t="s">
        <v>21</v>
      </c>
    </row>
    <row r="58" spans="1:91" s="5" customFormat="1" ht="22.5" customHeight="1">
      <c r="A58" s="97" t="s">
        <v>76</v>
      </c>
      <c r="B58" s="98"/>
      <c r="C58" s="99"/>
      <c r="D58" s="374" t="s">
        <v>99</v>
      </c>
      <c r="E58" s="374"/>
      <c r="F58" s="374"/>
      <c r="G58" s="374"/>
      <c r="H58" s="374"/>
      <c r="I58" s="100"/>
      <c r="J58" s="374" t="s">
        <v>100</v>
      </c>
      <c r="K58" s="374"/>
      <c r="L58" s="374"/>
      <c r="M58" s="374"/>
      <c r="N58" s="374"/>
      <c r="O58" s="374"/>
      <c r="P58" s="374"/>
      <c r="Q58" s="374"/>
      <c r="R58" s="374"/>
      <c r="S58" s="374"/>
      <c r="T58" s="374"/>
      <c r="U58" s="374"/>
      <c r="V58" s="374"/>
      <c r="W58" s="374"/>
      <c r="X58" s="374"/>
      <c r="Y58" s="374"/>
      <c r="Z58" s="374"/>
      <c r="AA58" s="374"/>
      <c r="AB58" s="374"/>
      <c r="AC58" s="374"/>
      <c r="AD58" s="374"/>
      <c r="AE58" s="374"/>
      <c r="AF58" s="374"/>
      <c r="AG58" s="372">
        <f>'VRN - VRN VEDLEJŠÍ ROZPOČ...'!J27</f>
        <v>0</v>
      </c>
      <c r="AH58" s="373"/>
      <c r="AI58" s="373"/>
      <c r="AJ58" s="373"/>
      <c r="AK58" s="373"/>
      <c r="AL58" s="373"/>
      <c r="AM58" s="373"/>
      <c r="AN58" s="372">
        <f t="shared" si="0"/>
        <v>0</v>
      </c>
      <c r="AO58" s="373"/>
      <c r="AP58" s="373"/>
      <c r="AQ58" s="101" t="s">
        <v>79</v>
      </c>
      <c r="AR58" s="102"/>
      <c r="AS58" s="117">
        <v>0</v>
      </c>
      <c r="AT58" s="118">
        <f t="shared" si="1"/>
        <v>0</v>
      </c>
      <c r="AU58" s="119">
        <f>'VRN - VRN VEDLEJŠÍ ROZPOČ...'!P82</f>
        <v>0</v>
      </c>
      <c r="AV58" s="118">
        <f>'VRN - VRN VEDLEJŠÍ ROZPOČ...'!J30</f>
        <v>0</v>
      </c>
      <c r="AW58" s="118">
        <f>'VRN - VRN VEDLEJŠÍ ROZPOČ...'!J31</f>
        <v>0</v>
      </c>
      <c r="AX58" s="118">
        <f>'VRN - VRN VEDLEJŠÍ ROZPOČ...'!J32</f>
        <v>0</v>
      </c>
      <c r="AY58" s="118">
        <f>'VRN - VRN VEDLEJŠÍ ROZPOČ...'!J33</f>
        <v>0</v>
      </c>
      <c r="AZ58" s="118">
        <f>'VRN - VRN VEDLEJŠÍ ROZPOČ...'!F30</f>
        <v>0</v>
      </c>
      <c r="BA58" s="118">
        <f>'VRN - VRN VEDLEJŠÍ ROZPOČ...'!F31</f>
        <v>0</v>
      </c>
      <c r="BB58" s="118">
        <f>'VRN - VRN VEDLEJŠÍ ROZPOČ...'!F32</f>
        <v>0</v>
      </c>
      <c r="BC58" s="118">
        <f>'VRN - VRN VEDLEJŠÍ ROZPOČ...'!F33</f>
        <v>0</v>
      </c>
      <c r="BD58" s="120">
        <f>'VRN - VRN VEDLEJŠÍ ROZPOČ...'!F34</f>
        <v>0</v>
      </c>
      <c r="BT58" s="107" t="s">
        <v>80</v>
      </c>
      <c r="BV58" s="107" t="s">
        <v>74</v>
      </c>
      <c r="BW58" s="107" t="s">
        <v>101</v>
      </c>
      <c r="BX58" s="107" t="s">
        <v>7</v>
      </c>
      <c r="CL58" s="107" t="s">
        <v>21</v>
      </c>
      <c r="CM58" s="107" t="s">
        <v>80</v>
      </c>
    </row>
    <row r="59" spans="1:91" s="1" customFormat="1" ht="30" customHeight="1">
      <c r="B59" s="42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2"/>
    </row>
    <row r="60" spans="1:91" s="1" customFormat="1" ht="6.95" customHeight="1">
      <c r="B60" s="57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62"/>
    </row>
  </sheetData>
  <sheetProtection password="CC35" sheet="1" objects="1" scenarios="1" formatCells="0" formatColumns="0" formatRows="0" sort="0" autoFilter="0"/>
  <mergeCells count="6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G54:AM54"/>
    <mergeCell ref="D54:H54"/>
    <mergeCell ref="J54:AF54"/>
    <mergeCell ref="AN55:AP55"/>
    <mergeCell ref="AG55:AM55"/>
    <mergeCell ref="D55:H55"/>
    <mergeCell ref="J55:AF55"/>
    <mergeCell ref="AR2:BE2"/>
    <mergeCell ref="AN58:AP58"/>
    <mergeCell ref="AG58:AM58"/>
    <mergeCell ref="D58:H58"/>
    <mergeCell ref="J58:AF58"/>
    <mergeCell ref="AG51:AM51"/>
    <mergeCell ref="AN51:AP51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4:AP54"/>
  </mergeCells>
  <hyperlinks>
    <hyperlink ref="K1:S1" location="C2" display="1) Rekapitulace stavby"/>
    <hyperlink ref="W1:AI1" location="C51" display="2) Rekapitulace objektů stavby a soupisů prací"/>
    <hyperlink ref="A52" location="'01 - 01 STAVEBNÍ ČÁST'!C2" display="/"/>
    <hyperlink ref="A53" location="'02 - 02 ZTI'!C2" display="/"/>
    <hyperlink ref="A54" location="'03 - 03 ÚSTŘEDNÍ VYTÁPĚNÍ'!C2" display="/"/>
    <hyperlink ref="A56" location="'A - ELEKTRONICKÉ KOMUNIKACE'!C2" display="/"/>
    <hyperlink ref="A57" location="'B - SILNOPROUD'!C2" display="/"/>
    <hyperlink ref="A58" location="'VRN - VRN VEDLEJŠÍ ROZPOČ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3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102</v>
      </c>
      <c r="G1" s="416" t="s">
        <v>103</v>
      </c>
      <c r="H1" s="416"/>
      <c r="I1" s="125"/>
      <c r="J1" s="124" t="s">
        <v>104</v>
      </c>
      <c r="K1" s="123" t="s">
        <v>105</v>
      </c>
      <c r="L1" s="124" t="s">
        <v>106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5" t="s">
        <v>81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107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7" t="str">
        <f>'Rekapitulace stavby'!K6</f>
        <v>STAVEBNÍ ÚPRAVY DOMOVA PRO SENIORY NA BLATECH 3211, ČESKÁ LÍPA</v>
      </c>
      <c r="F7" s="418"/>
      <c r="G7" s="418"/>
      <c r="H7" s="418"/>
      <c r="I7" s="127"/>
      <c r="J7" s="30"/>
      <c r="K7" s="32"/>
    </row>
    <row r="8" spans="1:70" s="1" customFormat="1" ht="15">
      <c r="B8" s="42"/>
      <c r="C8" s="43"/>
      <c r="D8" s="38" t="s">
        <v>108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19" t="s">
        <v>109</v>
      </c>
      <c r="F9" s="420"/>
      <c r="G9" s="420"/>
      <c r="H9" s="420"/>
      <c r="I9" s="12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10.11.2017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29</v>
      </c>
      <c r="F15" s="43"/>
      <c r="G15" s="43"/>
      <c r="H15" s="43"/>
      <c r="I15" s="129" t="s">
        <v>30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31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30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33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34</v>
      </c>
      <c r="F21" s="43"/>
      <c r="G21" s="43"/>
      <c r="H21" s="43"/>
      <c r="I21" s="129" t="s">
        <v>30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36</v>
      </c>
      <c r="E23" s="43"/>
      <c r="F23" s="43"/>
      <c r="G23" s="43"/>
      <c r="H23" s="43"/>
      <c r="I23" s="128"/>
      <c r="J23" s="43"/>
      <c r="K23" s="46"/>
    </row>
    <row r="24" spans="2:11" s="7" customFormat="1" ht="105.75" customHeight="1">
      <c r="B24" s="131"/>
      <c r="C24" s="132"/>
      <c r="D24" s="132"/>
      <c r="E24" s="409" t="s">
        <v>110</v>
      </c>
      <c r="F24" s="409"/>
      <c r="G24" s="409"/>
      <c r="H24" s="409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38</v>
      </c>
      <c r="E27" s="43"/>
      <c r="F27" s="43"/>
      <c r="G27" s="43"/>
      <c r="H27" s="43"/>
      <c r="I27" s="128"/>
      <c r="J27" s="138">
        <f>ROUND(J96,2)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40</v>
      </c>
      <c r="G29" s="43"/>
      <c r="H29" s="43"/>
      <c r="I29" s="139" t="s">
        <v>39</v>
      </c>
      <c r="J29" s="47" t="s">
        <v>41</v>
      </c>
      <c r="K29" s="46"/>
    </row>
    <row r="30" spans="2:11" s="1" customFormat="1" ht="14.45" customHeight="1">
      <c r="B30" s="42"/>
      <c r="C30" s="43"/>
      <c r="D30" s="50" t="s">
        <v>42</v>
      </c>
      <c r="E30" s="50" t="s">
        <v>43</v>
      </c>
      <c r="F30" s="140">
        <f>ROUND(SUM(BE96:BE633), 2)</f>
        <v>0</v>
      </c>
      <c r="G30" s="43"/>
      <c r="H30" s="43"/>
      <c r="I30" s="141">
        <v>0.21</v>
      </c>
      <c r="J30" s="140">
        <f>ROUND(ROUND((SUM(BE96:BE633)),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44</v>
      </c>
      <c r="F31" s="140">
        <f>ROUND(SUM(BF96:BF633), 2)</f>
        <v>0</v>
      </c>
      <c r="G31" s="43"/>
      <c r="H31" s="43"/>
      <c r="I31" s="141">
        <v>0.15</v>
      </c>
      <c r="J31" s="140">
        <f>ROUND(ROUND((SUM(BF96:BF633)),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45</v>
      </c>
      <c r="F32" s="140">
        <f>ROUND(SUM(BG96:BG633),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46</v>
      </c>
      <c r="F33" s="140">
        <f>ROUND(SUM(BH96:BH633),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47</v>
      </c>
      <c r="F34" s="140">
        <f>ROUND(SUM(BI96:BI633),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48</v>
      </c>
      <c r="E36" s="80"/>
      <c r="F36" s="80"/>
      <c r="G36" s="144" t="s">
        <v>49</v>
      </c>
      <c r="H36" s="145" t="s">
        <v>50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111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22.5" customHeight="1">
      <c r="B45" s="42"/>
      <c r="C45" s="43"/>
      <c r="D45" s="43"/>
      <c r="E45" s="417" t="str">
        <f>E7</f>
        <v>STAVEBNÍ ÚPRAVY DOMOVA PRO SENIORY NA BLATECH 3211, ČESKÁ LÍPA</v>
      </c>
      <c r="F45" s="418"/>
      <c r="G45" s="418"/>
      <c r="H45" s="418"/>
      <c r="I45" s="128"/>
      <c r="J45" s="43"/>
      <c r="K45" s="46"/>
    </row>
    <row r="46" spans="2:11" s="1" customFormat="1" ht="14.45" customHeight="1">
      <c r="B46" s="42"/>
      <c r="C46" s="38" t="s">
        <v>108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3.25" customHeight="1">
      <c r="B47" s="42"/>
      <c r="C47" s="43"/>
      <c r="D47" s="43"/>
      <c r="E47" s="419" t="str">
        <f>E9</f>
        <v>01 - 01 STAVEBNÍ ČÁST</v>
      </c>
      <c r="F47" s="420"/>
      <c r="G47" s="420"/>
      <c r="H47" s="420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>NA BLATECH 3211 ČESKÁ LÍPA</v>
      </c>
      <c r="G49" s="43"/>
      <c r="H49" s="43"/>
      <c r="I49" s="129" t="s">
        <v>25</v>
      </c>
      <c r="J49" s="130" t="str">
        <f>IF(J12="","",J12)</f>
        <v>10.11.2017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 ht="15">
      <c r="B51" s="42"/>
      <c r="C51" s="38" t="s">
        <v>27</v>
      </c>
      <c r="D51" s="43"/>
      <c r="E51" s="43"/>
      <c r="F51" s="36" t="str">
        <f>E15</f>
        <v>MĚSTO ČESKÁ LÍPA</v>
      </c>
      <c r="G51" s="43"/>
      <c r="H51" s="43"/>
      <c r="I51" s="129" t="s">
        <v>33</v>
      </c>
      <c r="J51" s="36" t="str">
        <f>E21</f>
        <v>Ing. Petr KUČERA</v>
      </c>
      <c r="K51" s="46"/>
    </row>
    <row r="52" spans="2:47" s="1" customFormat="1" ht="14.45" customHeight="1">
      <c r="B52" s="42"/>
      <c r="C52" s="38" t="s">
        <v>31</v>
      </c>
      <c r="D52" s="43"/>
      <c r="E52" s="43"/>
      <c r="F52" s="36" t="str">
        <f>IF(E18="","",E18)</f>
        <v/>
      </c>
      <c r="G52" s="43"/>
      <c r="H52" s="43"/>
      <c r="I52" s="12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112</v>
      </c>
      <c r="D54" s="142"/>
      <c r="E54" s="142"/>
      <c r="F54" s="142"/>
      <c r="G54" s="142"/>
      <c r="H54" s="142"/>
      <c r="I54" s="155"/>
      <c r="J54" s="156" t="s">
        <v>113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114</v>
      </c>
      <c r="D56" s="43"/>
      <c r="E56" s="43"/>
      <c r="F56" s="43"/>
      <c r="G56" s="43"/>
      <c r="H56" s="43"/>
      <c r="I56" s="128"/>
      <c r="J56" s="138">
        <f>J96</f>
        <v>0</v>
      </c>
      <c r="K56" s="46"/>
      <c r="AU56" s="25" t="s">
        <v>115</v>
      </c>
    </row>
    <row r="57" spans="2:47" s="8" customFormat="1" ht="24.95" customHeight="1">
      <c r="B57" s="159"/>
      <c r="C57" s="160"/>
      <c r="D57" s="161" t="s">
        <v>116</v>
      </c>
      <c r="E57" s="162"/>
      <c r="F57" s="162"/>
      <c r="G57" s="162"/>
      <c r="H57" s="162"/>
      <c r="I57" s="163"/>
      <c r="J57" s="164">
        <f>J97</f>
        <v>0</v>
      </c>
      <c r="K57" s="165"/>
    </row>
    <row r="58" spans="2:47" s="9" customFormat="1" ht="19.899999999999999" customHeight="1">
      <c r="B58" s="166"/>
      <c r="C58" s="167"/>
      <c r="D58" s="168" t="s">
        <v>117</v>
      </c>
      <c r="E58" s="169"/>
      <c r="F58" s="169"/>
      <c r="G58" s="169"/>
      <c r="H58" s="169"/>
      <c r="I58" s="170"/>
      <c r="J58" s="171">
        <f>J98</f>
        <v>0</v>
      </c>
      <c r="K58" s="172"/>
    </row>
    <row r="59" spans="2:47" s="9" customFormat="1" ht="19.899999999999999" customHeight="1">
      <c r="B59" s="166"/>
      <c r="C59" s="167"/>
      <c r="D59" s="168" t="s">
        <v>118</v>
      </c>
      <c r="E59" s="169"/>
      <c r="F59" s="169"/>
      <c r="G59" s="169"/>
      <c r="H59" s="169"/>
      <c r="I59" s="170"/>
      <c r="J59" s="171">
        <f>J105</f>
        <v>0</v>
      </c>
      <c r="K59" s="172"/>
    </row>
    <row r="60" spans="2:47" s="9" customFormat="1" ht="19.899999999999999" customHeight="1">
      <c r="B60" s="166"/>
      <c r="C60" s="167"/>
      <c r="D60" s="168" t="s">
        <v>119</v>
      </c>
      <c r="E60" s="169"/>
      <c r="F60" s="169"/>
      <c r="G60" s="169"/>
      <c r="H60" s="169"/>
      <c r="I60" s="170"/>
      <c r="J60" s="171">
        <f>J129</f>
        <v>0</v>
      </c>
      <c r="K60" s="172"/>
    </row>
    <row r="61" spans="2:47" s="9" customFormat="1" ht="19.899999999999999" customHeight="1">
      <c r="B61" s="166"/>
      <c r="C61" s="167"/>
      <c r="D61" s="168" t="s">
        <v>120</v>
      </c>
      <c r="E61" s="169"/>
      <c r="F61" s="169"/>
      <c r="G61" s="169"/>
      <c r="H61" s="169"/>
      <c r="I61" s="170"/>
      <c r="J61" s="171">
        <f>J241</f>
        <v>0</v>
      </c>
      <c r="K61" s="172"/>
    </row>
    <row r="62" spans="2:47" s="9" customFormat="1" ht="19.899999999999999" customHeight="1">
      <c r="B62" s="166"/>
      <c r="C62" s="167"/>
      <c r="D62" s="168" t="s">
        <v>121</v>
      </c>
      <c r="E62" s="169"/>
      <c r="F62" s="169"/>
      <c r="G62" s="169"/>
      <c r="H62" s="169"/>
      <c r="I62" s="170"/>
      <c r="J62" s="171">
        <f>J328</f>
        <v>0</v>
      </c>
      <c r="K62" s="172"/>
    </row>
    <row r="63" spans="2:47" s="9" customFormat="1" ht="19.899999999999999" customHeight="1">
      <c r="B63" s="166"/>
      <c r="C63" s="167"/>
      <c r="D63" s="168" t="s">
        <v>122</v>
      </c>
      <c r="E63" s="169"/>
      <c r="F63" s="169"/>
      <c r="G63" s="169"/>
      <c r="H63" s="169"/>
      <c r="I63" s="170"/>
      <c r="J63" s="171">
        <f>J333</f>
        <v>0</v>
      </c>
      <c r="K63" s="172"/>
    </row>
    <row r="64" spans="2:47" s="9" customFormat="1" ht="19.899999999999999" customHeight="1">
      <c r="B64" s="166"/>
      <c r="C64" s="167"/>
      <c r="D64" s="168" t="s">
        <v>123</v>
      </c>
      <c r="E64" s="169"/>
      <c r="F64" s="169"/>
      <c r="G64" s="169"/>
      <c r="H64" s="169"/>
      <c r="I64" s="170"/>
      <c r="J64" s="171">
        <f>J346</f>
        <v>0</v>
      </c>
      <c r="K64" s="172"/>
    </row>
    <row r="65" spans="2:11" s="8" customFormat="1" ht="24.95" customHeight="1">
      <c r="B65" s="159"/>
      <c r="C65" s="160"/>
      <c r="D65" s="161" t="s">
        <v>124</v>
      </c>
      <c r="E65" s="162"/>
      <c r="F65" s="162"/>
      <c r="G65" s="162"/>
      <c r="H65" s="162"/>
      <c r="I65" s="163"/>
      <c r="J65" s="164">
        <f>J348</f>
        <v>0</v>
      </c>
      <c r="K65" s="165"/>
    </row>
    <row r="66" spans="2:11" s="9" customFormat="1" ht="19.899999999999999" customHeight="1">
      <c r="B66" s="166"/>
      <c r="C66" s="167"/>
      <c r="D66" s="168" t="s">
        <v>125</v>
      </c>
      <c r="E66" s="169"/>
      <c r="F66" s="169"/>
      <c r="G66" s="169"/>
      <c r="H66" s="169"/>
      <c r="I66" s="170"/>
      <c r="J66" s="171">
        <f>J349</f>
        <v>0</v>
      </c>
      <c r="K66" s="172"/>
    </row>
    <row r="67" spans="2:11" s="9" customFormat="1" ht="19.899999999999999" customHeight="1">
      <c r="B67" s="166"/>
      <c r="C67" s="167"/>
      <c r="D67" s="168" t="s">
        <v>126</v>
      </c>
      <c r="E67" s="169"/>
      <c r="F67" s="169"/>
      <c r="G67" s="169"/>
      <c r="H67" s="169"/>
      <c r="I67" s="170"/>
      <c r="J67" s="171">
        <f>J384</f>
        <v>0</v>
      </c>
      <c r="K67" s="172"/>
    </row>
    <row r="68" spans="2:11" s="9" customFormat="1" ht="19.899999999999999" customHeight="1">
      <c r="B68" s="166"/>
      <c r="C68" s="167"/>
      <c r="D68" s="168" t="s">
        <v>127</v>
      </c>
      <c r="E68" s="169"/>
      <c r="F68" s="169"/>
      <c r="G68" s="169"/>
      <c r="H68" s="169"/>
      <c r="I68" s="170"/>
      <c r="J68" s="171">
        <f>J398</f>
        <v>0</v>
      </c>
      <c r="K68" s="172"/>
    </row>
    <row r="69" spans="2:11" s="9" customFormat="1" ht="19.899999999999999" customHeight="1">
      <c r="B69" s="166"/>
      <c r="C69" s="167"/>
      <c r="D69" s="168" t="s">
        <v>128</v>
      </c>
      <c r="E69" s="169"/>
      <c r="F69" s="169"/>
      <c r="G69" s="169"/>
      <c r="H69" s="169"/>
      <c r="I69" s="170"/>
      <c r="J69" s="171">
        <f>J415</f>
        <v>0</v>
      </c>
      <c r="K69" s="172"/>
    </row>
    <row r="70" spans="2:11" s="9" customFormat="1" ht="19.899999999999999" customHeight="1">
      <c r="B70" s="166"/>
      <c r="C70" s="167"/>
      <c r="D70" s="168" t="s">
        <v>129</v>
      </c>
      <c r="E70" s="169"/>
      <c r="F70" s="169"/>
      <c r="G70" s="169"/>
      <c r="H70" s="169"/>
      <c r="I70" s="170"/>
      <c r="J70" s="171">
        <f>J427</f>
        <v>0</v>
      </c>
      <c r="K70" s="172"/>
    </row>
    <row r="71" spans="2:11" s="9" customFormat="1" ht="19.899999999999999" customHeight="1">
      <c r="B71" s="166"/>
      <c r="C71" s="167"/>
      <c r="D71" s="168" t="s">
        <v>130</v>
      </c>
      <c r="E71" s="169"/>
      <c r="F71" s="169"/>
      <c r="G71" s="169"/>
      <c r="H71" s="169"/>
      <c r="I71" s="170"/>
      <c r="J71" s="171">
        <f>J432</f>
        <v>0</v>
      </c>
      <c r="K71" s="172"/>
    </row>
    <row r="72" spans="2:11" s="9" customFormat="1" ht="19.899999999999999" customHeight="1">
      <c r="B72" s="166"/>
      <c r="C72" s="167"/>
      <c r="D72" s="168" t="s">
        <v>131</v>
      </c>
      <c r="E72" s="169"/>
      <c r="F72" s="169"/>
      <c r="G72" s="169"/>
      <c r="H72" s="169"/>
      <c r="I72" s="170"/>
      <c r="J72" s="171">
        <f>J531</f>
        <v>0</v>
      </c>
      <c r="K72" s="172"/>
    </row>
    <row r="73" spans="2:11" s="9" customFormat="1" ht="19.899999999999999" customHeight="1">
      <c r="B73" s="166"/>
      <c r="C73" s="167"/>
      <c r="D73" s="168" t="s">
        <v>132</v>
      </c>
      <c r="E73" s="169"/>
      <c r="F73" s="169"/>
      <c r="G73" s="169"/>
      <c r="H73" s="169"/>
      <c r="I73" s="170"/>
      <c r="J73" s="171">
        <f>J543</f>
        <v>0</v>
      </c>
      <c r="K73" s="172"/>
    </row>
    <row r="74" spans="2:11" s="9" customFormat="1" ht="19.899999999999999" customHeight="1">
      <c r="B74" s="166"/>
      <c r="C74" s="167"/>
      <c r="D74" s="168" t="s">
        <v>133</v>
      </c>
      <c r="E74" s="169"/>
      <c r="F74" s="169"/>
      <c r="G74" s="169"/>
      <c r="H74" s="169"/>
      <c r="I74" s="170"/>
      <c r="J74" s="171">
        <f>J579</f>
        <v>0</v>
      </c>
      <c r="K74" s="172"/>
    </row>
    <row r="75" spans="2:11" s="9" customFormat="1" ht="19.899999999999999" customHeight="1">
      <c r="B75" s="166"/>
      <c r="C75" s="167"/>
      <c r="D75" s="168" t="s">
        <v>134</v>
      </c>
      <c r="E75" s="169"/>
      <c r="F75" s="169"/>
      <c r="G75" s="169"/>
      <c r="H75" s="169"/>
      <c r="I75" s="170"/>
      <c r="J75" s="171">
        <f>J599</f>
        <v>0</v>
      </c>
      <c r="K75" s="172"/>
    </row>
    <row r="76" spans="2:11" s="9" customFormat="1" ht="19.899999999999999" customHeight="1">
      <c r="B76" s="166"/>
      <c r="C76" s="167"/>
      <c r="D76" s="168" t="s">
        <v>135</v>
      </c>
      <c r="E76" s="169"/>
      <c r="F76" s="169"/>
      <c r="G76" s="169"/>
      <c r="H76" s="169"/>
      <c r="I76" s="170"/>
      <c r="J76" s="171">
        <f>J616</f>
        <v>0</v>
      </c>
      <c r="K76" s="172"/>
    </row>
    <row r="77" spans="2:11" s="1" customFormat="1" ht="21.75" customHeight="1">
      <c r="B77" s="42"/>
      <c r="C77" s="43"/>
      <c r="D77" s="43"/>
      <c r="E77" s="43"/>
      <c r="F77" s="43"/>
      <c r="G77" s="43"/>
      <c r="H77" s="43"/>
      <c r="I77" s="128"/>
      <c r="J77" s="43"/>
      <c r="K77" s="46"/>
    </row>
    <row r="78" spans="2:11" s="1" customFormat="1" ht="6.95" customHeight="1">
      <c r="B78" s="57"/>
      <c r="C78" s="58"/>
      <c r="D78" s="58"/>
      <c r="E78" s="58"/>
      <c r="F78" s="58"/>
      <c r="G78" s="58"/>
      <c r="H78" s="58"/>
      <c r="I78" s="149"/>
      <c r="J78" s="58"/>
      <c r="K78" s="59"/>
    </row>
    <row r="82" spans="2:63" s="1" customFormat="1" ht="6.95" customHeight="1">
      <c r="B82" s="60"/>
      <c r="C82" s="61"/>
      <c r="D82" s="61"/>
      <c r="E82" s="61"/>
      <c r="F82" s="61"/>
      <c r="G82" s="61"/>
      <c r="H82" s="61"/>
      <c r="I82" s="152"/>
      <c r="J82" s="61"/>
      <c r="K82" s="61"/>
      <c r="L82" s="62"/>
    </row>
    <row r="83" spans="2:63" s="1" customFormat="1" ht="36.950000000000003" customHeight="1">
      <c r="B83" s="42"/>
      <c r="C83" s="63" t="s">
        <v>136</v>
      </c>
      <c r="D83" s="64"/>
      <c r="E83" s="64"/>
      <c r="F83" s="64"/>
      <c r="G83" s="64"/>
      <c r="H83" s="64"/>
      <c r="I83" s="173"/>
      <c r="J83" s="64"/>
      <c r="K83" s="64"/>
      <c r="L83" s="62"/>
    </row>
    <row r="84" spans="2:63" s="1" customFormat="1" ht="6.95" customHeight="1">
      <c r="B84" s="42"/>
      <c r="C84" s="64"/>
      <c r="D84" s="64"/>
      <c r="E84" s="64"/>
      <c r="F84" s="64"/>
      <c r="G84" s="64"/>
      <c r="H84" s="64"/>
      <c r="I84" s="173"/>
      <c r="J84" s="64"/>
      <c r="K84" s="64"/>
      <c r="L84" s="62"/>
    </row>
    <row r="85" spans="2:63" s="1" customFormat="1" ht="14.45" customHeight="1">
      <c r="B85" s="42"/>
      <c r="C85" s="66" t="s">
        <v>18</v>
      </c>
      <c r="D85" s="64"/>
      <c r="E85" s="64"/>
      <c r="F85" s="64"/>
      <c r="G85" s="64"/>
      <c r="H85" s="64"/>
      <c r="I85" s="173"/>
      <c r="J85" s="64"/>
      <c r="K85" s="64"/>
      <c r="L85" s="62"/>
    </row>
    <row r="86" spans="2:63" s="1" customFormat="1" ht="22.5" customHeight="1">
      <c r="B86" s="42"/>
      <c r="C86" s="64"/>
      <c r="D86" s="64"/>
      <c r="E86" s="413" t="str">
        <f>E7</f>
        <v>STAVEBNÍ ÚPRAVY DOMOVA PRO SENIORY NA BLATECH 3211, ČESKÁ LÍPA</v>
      </c>
      <c r="F86" s="414"/>
      <c r="G86" s="414"/>
      <c r="H86" s="414"/>
      <c r="I86" s="173"/>
      <c r="J86" s="64"/>
      <c r="K86" s="64"/>
      <c r="L86" s="62"/>
    </row>
    <row r="87" spans="2:63" s="1" customFormat="1" ht="14.45" customHeight="1">
      <c r="B87" s="42"/>
      <c r="C87" s="66" t="s">
        <v>108</v>
      </c>
      <c r="D87" s="64"/>
      <c r="E87" s="64"/>
      <c r="F87" s="64"/>
      <c r="G87" s="64"/>
      <c r="H87" s="64"/>
      <c r="I87" s="173"/>
      <c r="J87" s="64"/>
      <c r="K87" s="64"/>
      <c r="L87" s="62"/>
    </row>
    <row r="88" spans="2:63" s="1" customFormat="1" ht="23.25" customHeight="1">
      <c r="B88" s="42"/>
      <c r="C88" s="64"/>
      <c r="D88" s="64"/>
      <c r="E88" s="381" t="str">
        <f>E9</f>
        <v>01 - 01 STAVEBNÍ ČÁST</v>
      </c>
      <c r="F88" s="415"/>
      <c r="G88" s="415"/>
      <c r="H88" s="415"/>
      <c r="I88" s="173"/>
      <c r="J88" s="64"/>
      <c r="K88" s="64"/>
      <c r="L88" s="62"/>
    </row>
    <row r="89" spans="2:63" s="1" customFormat="1" ht="6.95" customHeight="1">
      <c r="B89" s="42"/>
      <c r="C89" s="64"/>
      <c r="D89" s="64"/>
      <c r="E89" s="64"/>
      <c r="F89" s="64"/>
      <c r="G89" s="64"/>
      <c r="H89" s="64"/>
      <c r="I89" s="173"/>
      <c r="J89" s="64"/>
      <c r="K89" s="64"/>
      <c r="L89" s="62"/>
    </row>
    <row r="90" spans="2:63" s="1" customFormat="1" ht="18" customHeight="1">
      <c r="B90" s="42"/>
      <c r="C90" s="66" t="s">
        <v>23</v>
      </c>
      <c r="D90" s="64"/>
      <c r="E90" s="64"/>
      <c r="F90" s="174" t="str">
        <f>F12</f>
        <v>NA BLATECH 3211 ČESKÁ LÍPA</v>
      </c>
      <c r="G90" s="64"/>
      <c r="H90" s="64"/>
      <c r="I90" s="175" t="s">
        <v>25</v>
      </c>
      <c r="J90" s="74" t="str">
        <f>IF(J12="","",J12)</f>
        <v>10.11.2017</v>
      </c>
      <c r="K90" s="64"/>
      <c r="L90" s="62"/>
    </row>
    <row r="91" spans="2:63" s="1" customFormat="1" ht="6.95" customHeight="1">
      <c r="B91" s="42"/>
      <c r="C91" s="64"/>
      <c r="D91" s="64"/>
      <c r="E91" s="64"/>
      <c r="F91" s="64"/>
      <c r="G91" s="64"/>
      <c r="H91" s="64"/>
      <c r="I91" s="173"/>
      <c r="J91" s="64"/>
      <c r="K91" s="64"/>
      <c r="L91" s="62"/>
    </row>
    <row r="92" spans="2:63" s="1" customFormat="1" ht="15">
      <c r="B92" s="42"/>
      <c r="C92" s="66" t="s">
        <v>27</v>
      </c>
      <c r="D92" s="64"/>
      <c r="E92" s="64"/>
      <c r="F92" s="174" t="str">
        <f>E15</f>
        <v>MĚSTO ČESKÁ LÍPA</v>
      </c>
      <c r="G92" s="64"/>
      <c r="H92" s="64"/>
      <c r="I92" s="175" t="s">
        <v>33</v>
      </c>
      <c r="J92" s="174" t="str">
        <f>E21</f>
        <v>Ing. Petr KUČERA</v>
      </c>
      <c r="K92" s="64"/>
      <c r="L92" s="62"/>
    </row>
    <row r="93" spans="2:63" s="1" customFormat="1" ht="14.45" customHeight="1">
      <c r="B93" s="42"/>
      <c r="C93" s="66" t="s">
        <v>31</v>
      </c>
      <c r="D93" s="64"/>
      <c r="E93" s="64"/>
      <c r="F93" s="174" t="str">
        <f>IF(E18="","",E18)</f>
        <v/>
      </c>
      <c r="G93" s="64"/>
      <c r="H93" s="64"/>
      <c r="I93" s="173"/>
      <c r="J93" s="64"/>
      <c r="K93" s="64"/>
      <c r="L93" s="62"/>
    </row>
    <row r="94" spans="2:63" s="1" customFormat="1" ht="10.35" customHeight="1">
      <c r="B94" s="42"/>
      <c r="C94" s="64"/>
      <c r="D94" s="64"/>
      <c r="E94" s="64"/>
      <c r="F94" s="64"/>
      <c r="G94" s="64"/>
      <c r="H94" s="64"/>
      <c r="I94" s="173"/>
      <c r="J94" s="64"/>
      <c r="K94" s="64"/>
      <c r="L94" s="62"/>
    </row>
    <row r="95" spans="2:63" s="10" customFormat="1" ht="29.25" customHeight="1">
      <c r="B95" s="176"/>
      <c r="C95" s="177" t="s">
        <v>137</v>
      </c>
      <c r="D95" s="178" t="s">
        <v>57</v>
      </c>
      <c r="E95" s="178" t="s">
        <v>53</v>
      </c>
      <c r="F95" s="178" t="s">
        <v>138</v>
      </c>
      <c r="G95" s="178" t="s">
        <v>139</v>
      </c>
      <c r="H95" s="178" t="s">
        <v>140</v>
      </c>
      <c r="I95" s="179" t="s">
        <v>141</v>
      </c>
      <c r="J95" s="178" t="s">
        <v>113</v>
      </c>
      <c r="K95" s="180" t="s">
        <v>142</v>
      </c>
      <c r="L95" s="181"/>
      <c r="M95" s="82" t="s">
        <v>143</v>
      </c>
      <c r="N95" s="83" t="s">
        <v>42</v>
      </c>
      <c r="O95" s="83" t="s">
        <v>144</v>
      </c>
      <c r="P95" s="83" t="s">
        <v>145</v>
      </c>
      <c r="Q95" s="83" t="s">
        <v>146</v>
      </c>
      <c r="R95" s="83" t="s">
        <v>147</v>
      </c>
      <c r="S95" s="83" t="s">
        <v>148</v>
      </c>
      <c r="T95" s="84" t="s">
        <v>149</v>
      </c>
    </row>
    <row r="96" spans="2:63" s="1" customFormat="1" ht="29.25" customHeight="1">
      <c r="B96" s="42"/>
      <c r="C96" s="88" t="s">
        <v>114</v>
      </c>
      <c r="D96" s="64"/>
      <c r="E96" s="64"/>
      <c r="F96" s="64"/>
      <c r="G96" s="64"/>
      <c r="H96" s="64"/>
      <c r="I96" s="173"/>
      <c r="J96" s="182">
        <f>BK96</f>
        <v>0</v>
      </c>
      <c r="K96" s="64"/>
      <c r="L96" s="62"/>
      <c r="M96" s="85"/>
      <c r="N96" s="86"/>
      <c r="O96" s="86"/>
      <c r="P96" s="183">
        <f>P97+P348</f>
        <v>0</v>
      </c>
      <c r="Q96" s="86"/>
      <c r="R96" s="183">
        <f>R97+R348</f>
        <v>412.69205488</v>
      </c>
      <c r="S96" s="86"/>
      <c r="T96" s="184">
        <f>T97+T348</f>
        <v>506.02384910000012</v>
      </c>
      <c r="AT96" s="25" t="s">
        <v>71</v>
      </c>
      <c r="AU96" s="25" t="s">
        <v>115</v>
      </c>
      <c r="BK96" s="185">
        <f>BK97+BK348</f>
        <v>0</v>
      </c>
    </row>
    <row r="97" spans="2:65" s="11" customFormat="1" ht="37.35" customHeight="1">
      <c r="B97" s="186"/>
      <c r="C97" s="187"/>
      <c r="D97" s="188" t="s">
        <v>71</v>
      </c>
      <c r="E97" s="189" t="s">
        <v>150</v>
      </c>
      <c r="F97" s="189" t="s">
        <v>151</v>
      </c>
      <c r="G97" s="187"/>
      <c r="H97" s="187"/>
      <c r="I97" s="190"/>
      <c r="J97" s="191">
        <f>BK97</f>
        <v>0</v>
      </c>
      <c r="K97" s="187"/>
      <c r="L97" s="192"/>
      <c r="M97" s="193"/>
      <c r="N97" s="194"/>
      <c r="O97" s="194"/>
      <c r="P97" s="195">
        <f>P98+P105+P129+P241+P328+P333+P346</f>
        <v>0</v>
      </c>
      <c r="Q97" s="194"/>
      <c r="R97" s="195">
        <f>R98+R105+R129+R241+R328+R333+R346</f>
        <v>337.91892838000001</v>
      </c>
      <c r="S97" s="194"/>
      <c r="T97" s="196">
        <f>T98+T105+T129+T241+T328+T333+T346</f>
        <v>474.7505450000001</v>
      </c>
      <c r="AR97" s="197" t="s">
        <v>80</v>
      </c>
      <c r="AT97" s="198" t="s">
        <v>71</v>
      </c>
      <c r="AU97" s="198" t="s">
        <v>72</v>
      </c>
      <c r="AY97" s="197" t="s">
        <v>152</v>
      </c>
      <c r="BK97" s="199">
        <f>BK98+BK105+BK129+BK241+BK328+BK333+BK346</f>
        <v>0</v>
      </c>
    </row>
    <row r="98" spans="2:65" s="11" customFormat="1" ht="19.899999999999999" customHeight="1">
      <c r="B98" s="186"/>
      <c r="C98" s="187"/>
      <c r="D98" s="200" t="s">
        <v>71</v>
      </c>
      <c r="E98" s="201" t="s">
        <v>94</v>
      </c>
      <c r="F98" s="201" t="s">
        <v>153</v>
      </c>
      <c r="G98" s="187"/>
      <c r="H98" s="187"/>
      <c r="I98" s="190"/>
      <c r="J98" s="202">
        <f>BK98</f>
        <v>0</v>
      </c>
      <c r="K98" s="187"/>
      <c r="L98" s="192"/>
      <c r="M98" s="193"/>
      <c r="N98" s="194"/>
      <c r="O98" s="194"/>
      <c r="P98" s="195">
        <f>SUM(P99:P104)</f>
        <v>0</v>
      </c>
      <c r="Q98" s="194"/>
      <c r="R98" s="195">
        <f>SUM(R99:R104)</f>
        <v>6.4350816799999988</v>
      </c>
      <c r="S98" s="194"/>
      <c r="T98" s="196">
        <f>SUM(T99:T104)</f>
        <v>0</v>
      </c>
      <c r="AR98" s="197" t="s">
        <v>80</v>
      </c>
      <c r="AT98" s="198" t="s">
        <v>71</v>
      </c>
      <c r="AU98" s="198" t="s">
        <v>80</v>
      </c>
      <c r="AY98" s="197" t="s">
        <v>152</v>
      </c>
      <c r="BK98" s="199">
        <f>SUM(BK99:BK104)</f>
        <v>0</v>
      </c>
    </row>
    <row r="99" spans="2:65" s="1" customFormat="1" ht="22.5" customHeight="1">
      <c r="B99" s="42"/>
      <c r="C99" s="203" t="s">
        <v>80</v>
      </c>
      <c r="D99" s="203" t="s">
        <v>154</v>
      </c>
      <c r="E99" s="204" t="s">
        <v>155</v>
      </c>
      <c r="F99" s="205" t="s">
        <v>156</v>
      </c>
      <c r="G99" s="206" t="s">
        <v>157</v>
      </c>
      <c r="H99" s="207">
        <v>2.8519999999999999</v>
      </c>
      <c r="I99" s="208"/>
      <c r="J99" s="209">
        <f>ROUND(I99*H99,2)</f>
        <v>0</v>
      </c>
      <c r="K99" s="205" t="s">
        <v>158</v>
      </c>
      <c r="L99" s="62"/>
      <c r="M99" s="210" t="s">
        <v>21</v>
      </c>
      <c r="N99" s="211" t="s">
        <v>44</v>
      </c>
      <c r="O99" s="43"/>
      <c r="P99" s="212">
        <f>O99*H99</f>
        <v>0</v>
      </c>
      <c r="Q99" s="212">
        <v>2.2563399999999998</v>
      </c>
      <c r="R99" s="212">
        <f>Q99*H99</f>
        <v>6.4350816799999988</v>
      </c>
      <c r="S99" s="212">
        <v>0</v>
      </c>
      <c r="T99" s="213">
        <f>S99*H99</f>
        <v>0</v>
      </c>
      <c r="AR99" s="25" t="s">
        <v>159</v>
      </c>
      <c r="AT99" s="25" t="s">
        <v>154</v>
      </c>
      <c r="AU99" s="25" t="s">
        <v>94</v>
      </c>
      <c r="AY99" s="25" t="s">
        <v>152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5" t="s">
        <v>94</v>
      </c>
      <c r="BK99" s="214">
        <f>ROUND(I99*H99,2)</f>
        <v>0</v>
      </c>
      <c r="BL99" s="25" t="s">
        <v>159</v>
      </c>
      <c r="BM99" s="25" t="s">
        <v>160</v>
      </c>
    </row>
    <row r="100" spans="2:65" s="12" customFormat="1">
      <c r="B100" s="215"/>
      <c r="C100" s="216"/>
      <c r="D100" s="217" t="s">
        <v>161</v>
      </c>
      <c r="E100" s="218" t="s">
        <v>21</v>
      </c>
      <c r="F100" s="219" t="s">
        <v>162</v>
      </c>
      <c r="G100" s="216"/>
      <c r="H100" s="220" t="s">
        <v>21</v>
      </c>
      <c r="I100" s="221"/>
      <c r="J100" s="216"/>
      <c r="K100" s="216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161</v>
      </c>
      <c r="AU100" s="226" t="s">
        <v>94</v>
      </c>
      <c r="AV100" s="12" t="s">
        <v>80</v>
      </c>
      <c r="AW100" s="12" t="s">
        <v>35</v>
      </c>
      <c r="AX100" s="12" t="s">
        <v>72</v>
      </c>
      <c r="AY100" s="226" t="s">
        <v>152</v>
      </c>
    </row>
    <row r="101" spans="2:65" s="12" customFormat="1">
      <c r="B101" s="215"/>
      <c r="C101" s="216"/>
      <c r="D101" s="217" t="s">
        <v>161</v>
      </c>
      <c r="E101" s="218" t="s">
        <v>21</v>
      </c>
      <c r="F101" s="219" t="s">
        <v>163</v>
      </c>
      <c r="G101" s="216"/>
      <c r="H101" s="220" t="s">
        <v>21</v>
      </c>
      <c r="I101" s="221"/>
      <c r="J101" s="216"/>
      <c r="K101" s="216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161</v>
      </c>
      <c r="AU101" s="226" t="s">
        <v>94</v>
      </c>
      <c r="AV101" s="12" t="s">
        <v>80</v>
      </c>
      <c r="AW101" s="12" t="s">
        <v>35</v>
      </c>
      <c r="AX101" s="12" t="s">
        <v>72</v>
      </c>
      <c r="AY101" s="226" t="s">
        <v>152</v>
      </c>
    </row>
    <row r="102" spans="2:65" s="13" customFormat="1">
      <c r="B102" s="227"/>
      <c r="C102" s="228"/>
      <c r="D102" s="217" t="s">
        <v>161</v>
      </c>
      <c r="E102" s="229" t="s">
        <v>21</v>
      </c>
      <c r="F102" s="230" t="s">
        <v>164</v>
      </c>
      <c r="G102" s="228"/>
      <c r="H102" s="231">
        <v>2.484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AT102" s="237" t="s">
        <v>161</v>
      </c>
      <c r="AU102" s="237" t="s">
        <v>94</v>
      </c>
      <c r="AV102" s="13" t="s">
        <v>94</v>
      </c>
      <c r="AW102" s="13" t="s">
        <v>35</v>
      </c>
      <c r="AX102" s="13" t="s">
        <v>72</v>
      </c>
      <c r="AY102" s="237" t="s">
        <v>152</v>
      </c>
    </row>
    <row r="103" spans="2:65" s="13" customFormat="1">
      <c r="B103" s="227"/>
      <c r="C103" s="228"/>
      <c r="D103" s="217" t="s">
        <v>161</v>
      </c>
      <c r="E103" s="229" t="s">
        <v>21</v>
      </c>
      <c r="F103" s="230" t="s">
        <v>165</v>
      </c>
      <c r="G103" s="228"/>
      <c r="H103" s="231">
        <v>0.36799999999999999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AT103" s="237" t="s">
        <v>161</v>
      </c>
      <c r="AU103" s="237" t="s">
        <v>94</v>
      </c>
      <c r="AV103" s="13" t="s">
        <v>94</v>
      </c>
      <c r="AW103" s="13" t="s">
        <v>35</v>
      </c>
      <c r="AX103" s="13" t="s">
        <v>72</v>
      </c>
      <c r="AY103" s="237" t="s">
        <v>152</v>
      </c>
    </row>
    <row r="104" spans="2:65" s="14" customFormat="1">
      <c r="B104" s="238"/>
      <c r="C104" s="239"/>
      <c r="D104" s="217" t="s">
        <v>161</v>
      </c>
      <c r="E104" s="240" t="s">
        <v>21</v>
      </c>
      <c r="F104" s="241" t="s">
        <v>166</v>
      </c>
      <c r="G104" s="239"/>
      <c r="H104" s="242">
        <v>2.8519999999999999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AT104" s="248" t="s">
        <v>161</v>
      </c>
      <c r="AU104" s="248" t="s">
        <v>94</v>
      </c>
      <c r="AV104" s="14" t="s">
        <v>159</v>
      </c>
      <c r="AW104" s="14" t="s">
        <v>35</v>
      </c>
      <c r="AX104" s="14" t="s">
        <v>80</v>
      </c>
      <c r="AY104" s="248" t="s">
        <v>152</v>
      </c>
    </row>
    <row r="105" spans="2:65" s="11" customFormat="1" ht="29.85" customHeight="1">
      <c r="B105" s="186"/>
      <c r="C105" s="187"/>
      <c r="D105" s="200" t="s">
        <v>71</v>
      </c>
      <c r="E105" s="201" t="s">
        <v>167</v>
      </c>
      <c r="F105" s="201" t="s">
        <v>168</v>
      </c>
      <c r="G105" s="187"/>
      <c r="H105" s="187"/>
      <c r="I105" s="190"/>
      <c r="J105" s="202">
        <f>BK105</f>
        <v>0</v>
      </c>
      <c r="K105" s="187"/>
      <c r="L105" s="192"/>
      <c r="M105" s="193"/>
      <c r="N105" s="194"/>
      <c r="O105" s="194"/>
      <c r="P105" s="195">
        <f>SUM(P106:P128)</f>
        <v>0</v>
      </c>
      <c r="Q105" s="194"/>
      <c r="R105" s="195">
        <f>SUM(R106:R128)</f>
        <v>103.01095529999999</v>
      </c>
      <c r="S105" s="194"/>
      <c r="T105" s="196">
        <f>SUM(T106:T128)</f>
        <v>0</v>
      </c>
      <c r="AR105" s="197" t="s">
        <v>80</v>
      </c>
      <c r="AT105" s="198" t="s">
        <v>71</v>
      </c>
      <c r="AU105" s="198" t="s">
        <v>80</v>
      </c>
      <c r="AY105" s="197" t="s">
        <v>152</v>
      </c>
      <c r="BK105" s="199">
        <f>SUM(BK106:BK128)</f>
        <v>0</v>
      </c>
    </row>
    <row r="106" spans="2:65" s="1" customFormat="1" ht="22.5" customHeight="1">
      <c r="B106" s="42"/>
      <c r="C106" s="203" t="s">
        <v>94</v>
      </c>
      <c r="D106" s="203" t="s">
        <v>154</v>
      </c>
      <c r="E106" s="204" t="s">
        <v>169</v>
      </c>
      <c r="F106" s="205" t="s">
        <v>170</v>
      </c>
      <c r="G106" s="206" t="s">
        <v>171</v>
      </c>
      <c r="H106" s="207">
        <v>55</v>
      </c>
      <c r="I106" s="208"/>
      <c r="J106" s="209">
        <f>ROUND(I106*H106,2)</f>
        <v>0</v>
      </c>
      <c r="K106" s="205" t="s">
        <v>158</v>
      </c>
      <c r="L106" s="62"/>
      <c r="M106" s="210" t="s">
        <v>21</v>
      </c>
      <c r="N106" s="211" t="s">
        <v>44</v>
      </c>
      <c r="O106" s="43"/>
      <c r="P106" s="212">
        <f>O106*H106</f>
        <v>0</v>
      </c>
      <c r="Q106" s="212">
        <v>1.8929999999999999E-2</v>
      </c>
      <c r="R106" s="212">
        <f>Q106*H106</f>
        <v>1.04115</v>
      </c>
      <c r="S106" s="212">
        <v>0</v>
      </c>
      <c r="T106" s="213">
        <f>S106*H106</f>
        <v>0</v>
      </c>
      <c r="AR106" s="25" t="s">
        <v>159</v>
      </c>
      <c r="AT106" s="25" t="s">
        <v>154</v>
      </c>
      <c r="AU106" s="25" t="s">
        <v>94</v>
      </c>
      <c r="AY106" s="25" t="s">
        <v>152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5" t="s">
        <v>94</v>
      </c>
      <c r="BK106" s="214">
        <f>ROUND(I106*H106,2)</f>
        <v>0</v>
      </c>
      <c r="BL106" s="25" t="s">
        <v>159</v>
      </c>
      <c r="BM106" s="25" t="s">
        <v>172</v>
      </c>
    </row>
    <row r="107" spans="2:65" s="13" customFormat="1">
      <c r="B107" s="227"/>
      <c r="C107" s="228"/>
      <c r="D107" s="249" t="s">
        <v>161</v>
      </c>
      <c r="E107" s="250" t="s">
        <v>21</v>
      </c>
      <c r="F107" s="251" t="s">
        <v>173</v>
      </c>
      <c r="G107" s="228"/>
      <c r="H107" s="252">
        <v>55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161</v>
      </c>
      <c r="AU107" s="237" t="s">
        <v>94</v>
      </c>
      <c r="AV107" s="13" t="s">
        <v>94</v>
      </c>
      <c r="AW107" s="13" t="s">
        <v>35</v>
      </c>
      <c r="AX107" s="13" t="s">
        <v>80</v>
      </c>
      <c r="AY107" s="237" t="s">
        <v>152</v>
      </c>
    </row>
    <row r="108" spans="2:65" s="1" customFormat="1" ht="22.5" customHeight="1">
      <c r="B108" s="42"/>
      <c r="C108" s="203" t="s">
        <v>167</v>
      </c>
      <c r="D108" s="203" t="s">
        <v>154</v>
      </c>
      <c r="E108" s="204" t="s">
        <v>174</v>
      </c>
      <c r="F108" s="205" t="s">
        <v>175</v>
      </c>
      <c r="G108" s="206" t="s">
        <v>171</v>
      </c>
      <c r="H108" s="207">
        <v>94</v>
      </c>
      <c r="I108" s="208"/>
      <c r="J108" s="209">
        <f>ROUND(I108*H108,2)</f>
        <v>0</v>
      </c>
      <c r="K108" s="205" t="s">
        <v>158</v>
      </c>
      <c r="L108" s="62"/>
      <c r="M108" s="210" t="s">
        <v>21</v>
      </c>
      <c r="N108" s="211" t="s">
        <v>44</v>
      </c>
      <c r="O108" s="43"/>
      <c r="P108" s="212">
        <f>O108*H108</f>
        <v>0</v>
      </c>
      <c r="Q108" s="212">
        <v>4.6449999999999998E-2</v>
      </c>
      <c r="R108" s="212">
        <f>Q108*H108</f>
        <v>4.3662999999999998</v>
      </c>
      <c r="S108" s="212">
        <v>0</v>
      </c>
      <c r="T108" s="213">
        <f>S108*H108</f>
        <v>0</v>
      </c>
      <c r="AR108" s="25" t="s">
        <v>159</v>
      </c>
      <c r="AT108" s="25" t="s">
        <v>154</v>
      </c>
      <c r="AU108" s="25" t="s">
        <v>94</v>
      </c>
      <c r="AY108" s="25" t="s">
        <v>152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5" t="s">
        <v>94</v>
      </c>
      <c r="BK108" s="214">
        <f>ROUND(I108*H108,2)</f>
        <v>0</v>
      </c>
      <c r="BL108" s="25" t="s">
        <v>159</v>
      </c>
      <c r="BM108" s="25" t="s">
        <v>176</v>
      </c>
    </row>
    <row r="109" spans="2:65" s="13" customFormat="1">
      <c r="B109" s="227"/>
      <c r="C109" s="228"/>
      <c r="D109" s="217" t="s">
        <v>161</v>
      </c>
      <c r="E109" s="229" t="s">
        <v>21</v>
      </c>
      <c r="F109" s="230" t="s">
        <v>177</v>
      </c>
      <c r="G109" s="228"/>
      <c r="H109" s="231">
        <v>78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161</v>
      </c>
      <c r="AU109" s="237" t="s">
        <v>94</v>
      </c>
      <c r="AV109" s="13" t="s">
        <v>94</v>
      </c>
      <c r="AW109" s="13" t="s">
        <v>35</v>
      </c>
      <c r="AX109" s="13" t="s">
        <v>72</v>
      </c>
      <c r="AY109" s="237" t="s">
        <v>152</v>
      </c>
    </row>
    <row r="110" spans="2:65" s="13" customFormat="1">
      <c r="B110" s="227"/>
      <c r="C110" s="228"/>
      <c r="D110" s="217" t="s">
        <v>161</v>
      </c>
      <c r="E110" s="229" t="s">
        <v>21</v>
      </c>
      <c r="F110" s="230" t="s">
        <v>178</v>
      </c>
      <c r="G110" s="228"/>
      <c r="H110" s="231">
        <v>16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161</v>
      </c>
      <c r="AU110" s="237" t="s">
        <v>94</v>
      </c>
      <c r="AV110" s="13" t="s">
        <v>94</v>
      </c>
      <c r="AW110" s="13" t="s">
        <v>35</v>
      </c>
      <c r="AX110" s="13" t="s">
        <v>72</v>
      </c>
      <c r="AY110" s="237" t="s">
        <v>152</v>
      </c>
    </row>
    <row r="111" spans="2:65" s="14" customFormat="1">
      <c r="B111" s="238"/>
      <c r="C111" s="239"/>
      <c r="D111" s="249" t="s">
        <v>161</v>
      </c>
      <c r="E111" s="253" t="s">
        <v>21</v>
      </c>
      <c r="F111" s="254" t="s">
        <v>166</v>
      </c>
      <c r="G111" s="239"/>
      <c r="H111" s="255">
        <v>94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AT111" s="248" t="s">
        <v>161</v>
      </c>
      <c r="AU111" s="248" t="s">
        <v>94</v>
      </c>
      <c r="AV111" s="14" t="s">
        <v>159</v>
      </c>
      <c r="AW111" s="14" t="s">
        <v>35</v>
      </c>
      <c r="AX111" s="14" t="s">
        <v>80</v>
      </c>
      <c r="AY111" s="248" t="s">
        <v>152</v>
      </c>
    </row>
    <row r="112" spans="2:65" s="1" customFormat="1" ht="22.5" customHeight="1">
      <c r="B112" s="42"/>
      <c r="C112" s="203" t="s">
        <v>159</v>
      </c>
      <c r="D112" s="203" t="s">
        <v>154</v>
      </c>
      <c r="E112" s="204" t="s">
        <v>179</v>
      </c>
      <c r="F112" s="205" t="s">
        <v>180</v>
      </c>
      <c r="G112" s="206" t="s">
        <v>171</v>
      </c>
      <c r="H112" s="207">
        <v>55</v>
      </c>
      <c r="I112" s="208"/>
      <c r="J112" s="209">
        <f>ROUND(I112*H112,2)</f>
        <v>0</v>
      </c>
      <c r="K112" s="205" t="s">
        <v>158</v>
      </c>
      <c r="L112" s="62"/>
      <c r="M112" s="210" t="s">
        <v>21</v>
      </c>
      <c r="N112" s="211" t="s">
        <v>44</v>
      </c>
      <c r="O112" s="43"/>
      <c r="P112" s="212">
        <f>O112*H112</f>
        <v>0</v>
      </c>
      <c r="Q112" s="212">
        <v>5.5629999999999999E-2</v>
      </c>
      <c r="R112" s="212">
        <f>Q112*H112</f>
        <v>3.05965</v>
      </c>
      <c r="S112" s="212">
        <v>0</v>
      </c>
      <c r="T112" s="213">
        <f>S112*H112</f>
        <v>0</v>
      </c>
      <c r="AR112" s="25" t="s">
        <v>159</v>
      </c>
      <c r="AT112" s="25" t="s">
        <v>154</v>
      </c>
      <c r="AU112" s="25" t="s">
        <v>94</v>
      </c>
      <c r="AY112" s="25" t="s">
        <v>152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5" t="s">
        <v>94</v>
      </c>
      <c r="BK112" s="214">
        <f>ROUND(I112*H112,2)</f>
        <v>0</v>
      </c>
      <c r="BL112" s="25" t="s">
        <v>159</v>
      </c>
      <c r="BM112" s="25" t="s">
        <v>181</v>
      </c>
    </row>
    <row r="113" spans="2:65" s="13" customFormat="1">
      <c r="B113" s="227"/>
      <c r="C113" s="228"/>
      <c r="D113" s="217" t="s">
        <v>161</v>
      </c>
      <c r="E113" s="229" t="s">
        <v>21</v>
      </c>
      <c r="F113" s="230" t="s">
        <v>182</v>
      </c>
      <c r="G113" s="228"/>
      <c r="H113" s="231">
        <v>39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AT113" s="237" t="s">
        <v>161</v>
      </c>
      <c r="AU113" s="237" t="s">
        <v>94</v>
      </c>
      <c r="AV113" s="13" t="s">
        <v>94</v>
      </c>
      <c r="AW113" s="13" t="s">
        <v>35</v>
      </c>
      <c r="AX113" s="13" t="s">
        <v>72</v>
      </c>
      <c r="AY113" s="237" t="s">
        <v>152</v>
      </c>
    </row>
    <row r="114" spans="2:65" s="13" customFormat="1">
      <c r="B114" s="227"/>
      <c r="C114" s="228"/>
      <c r="D114" s="217" t="s">
        <v>161</v>
      </c>
      <c r="E114" s="229" t="s">
        <v>21</v>
      </c>
      <c r="F114" s="230" t="s">
        <v>178</v>
      </c>
      <c r="G114" s="228"/>
      <c r="H114" s="231">
        <v>16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161</v>
      </c>
      <c r="AU114" s="237" t="s">
        <v>94</v>
      </c>
      <c r="AV114" s="13" t="s">
        <v>94</v>
      </c>
      <c r="AW114" s="13" t="s">
        <v>35</v>
      </c>
      <c r="AX114" s="13" t="s">
        <v>72</v>
      </c>
      <c r="AY114" s="237" t="s">
        <v>152</v>
      </c>
    </row>
    <row r="115" spans="2:65" s="14" customFormat="1">
      <c r="B115" s="238"/>
      <c r="C115" s="239"/>
      <c r="D115" s="249" t="s">
        <v>161</v>
      </c>
      <c r="E115" s="253" t="s">
        <v>21</v>
      </c>
      <c r="F115" s="254" t="s">
        <v>166</v>
      </c>
      <c r="G115" s="239"/>
      <c r="H115" s="255">
        <v>55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AT115" s="248" t="s">
        <v>161</v>
      </c>
      <c r="AU115" s="248" t="s">
        <v>94</v>
      </c>
      <c r="AV115" s="14" t="s">
        <v>159</v>
      </c>
      <c r="AW115" s="14" t="s">
        <v>35</v>
      </c>
      <c r="AX115" s="14" t="s">
        <v>80</v>
      </c>
      <c r="AY115" s="248" t="s">
        <v>152</v>
      </c>
    </row>
    <row r="116" spans="2:65" s="1" customFormat="1" ht="22.5" customHeight="1">
      <c r="B116" s="42"/>
      <c r="C116" s="203" t="s">
        <v>183</v>
      </c>
      <c r="D116" s="203" t="s">
        <v>154</v>
      </c>
      <c r="E116" s="204" t="s">
        <v>184</v>
      </c>
      <c r="F116" s="205" t="s">
        <v>185</v>
      </c>
      <c r="G116" s="206" t="s">
        <v>186</v>
      </c>
      <c r="H116" s="207">
        <v>682.31</v>
      </c>
      <c r="I116" s="208"/>
      <c r="J116" s="209">
        <f>ROUND(I116*H116,2)</f>
        <v>0</v>
      </c>
      <c r="K116" s="205" t="s">
        <v>158</v>
      </c>
      <c r="L116" s="62"/>
      <c r="M116" s="210" t="s">
        <v>21</v>
      </c>
      <c r="N116" s="211" t="s">
        <v>44</v>
      </c>
      <c r="O116" s="43"/>
      <c r="P116" s="212">
        <f>O116*H116</f>
        <v>0</v>
      </c>
      <c r="Q116" s="212">
        <v>6.6379999999999995E-2</v>
      </c>
      <c r="R116" s="212">
        <f>Q116*H116</f>
        <v>45.291737799999993</v>
      </c>
      <c r="S116" s="212">
        <v>0</v>
      </c>
      <c r="T116" s="213">
        <f>S116*H116</f>
        <v>0</v>
      </c>
      <c r="AR116" s="25" t="s">
        <v>159</v>
      </c>
      <c r="AT116" s="25" t="s">
        <v>154</v>
      </c>
      <c r="AU116" s="25" t="s">
        <v>94</v>
      </c>
      <c r="AY116" s="25" t="s">
        <v>152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5" t="s">
        <v>94</v>
      </c>
      <c r="BK116" s="214">
        <f>ROUND(I116*H116,2)</f>
        <v>0</v>
      </c>
      <c r="BL116" s="25" t="s">
        <v>159</v>
      </c>
      <c r="BM116" s="25" t="s">
        <v>187</v>
      </c>
    </row>
    <row r="117" spans="2:65" s="13" customFormat="1">
      <c r="B117" s="227"/>
      <c r="C117" s="228"/>
      <c r="D117" s="217" t="s">
        <v>161</v>
      </c>
      <c r="E117" s="229" t="s">
        <v>21</v>
      </c>
      <c r="F117" s="230" t="s">
        <v>188</v>
      </c>
      <c r="G117" s="228"/>
      <c r="H117" s="231">
        <v>487.11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AT117" s="237" t="s">
        <v>161</v>
      </c>
      <c r="AU117" s="237" t="s">
        <v>94</v>
      </c>
      <c r="AV117" s="13" t="s">
        <v>94</v>
      </c>
      <c r="AW117" s="13" t="s">
        <v>35</v>
      </c>
      <c r="AX117" s="13" t="s">
        <v>72</v>
      </c>
      <c r="AY117" s="237" t="s">
        <v>152</v>
      </c>
    </row>
    <row r="118" spans="2:65" s="13" customFormat="1">
      <c r="B118" s="227"/>
      <c r="C118" s="228"/>
      <c r="D118" s="217" t="s">
        <v>161</v>
      </c>
      <c r="E118" s="229" t="s">
        <v>21</v>
      </c>
      <c r="F118" s="230" t="s">
        <v>189</v>
      </c>
      <c r="G118" s="228"/>
      <c r="H118" s="231">
        <v>195.2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161</v>
      </c>
      <c r="AU118" s="237" t="s">
        <v>94</v>
      </c>
      <c r="AV118" s="13" t="s">
        <v>94</v>
      </c>
      <c r="AW118" s="13" t="s">
        <v>35</v>
      </c>
      <c r="AX118" s="13" t="s">
        <v>72</v>
      </c>
      <c r="AY118" s="237" t="s">
        <v>152</v>
      </c>
    </row>
    <row r="119" spans="2:65" s="14" customFormat="1">
      <c r="B119" s="238"/>
      <c r="C119" s="239"/>
      <c r="D119" s="249" t="s">
        <v>161</v>
      </c>
      <c r="E119" s="253" t="s">
        <v>21</v>
      </c>
      <c r="F119" s="254" t="s">
        <v>166</v>
      </c>
      <c r="G119" s="239"/>
      <c r="H119" s="255">
        <v>682.31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AT119" s="248" t="s">
        <v>161</v>
      </c>
      <c r="AU119" s="248" t="s">
        <v>94</v>
      </c>
      <c r="AV119" s="14" t="s">
        <v>159</v>
      </c>
      <c r="AW119" s="14" t="s">
        <v>35</v>
      </c>
      <c r="AX119" s="14" t="s">
        <v>80</v>
      </c>
      <c r="AY119" s="248" t="s">
        <v>152</v>
      </c>
    </row>
    <row r="120" spans="2:65" s="1" customFormat="1" ht="22.5" customHeight="1">
      <c r="B120" s="42"/>
      <c r="C120" s="203" t="s">
        <v>190</v>
      </c>
      <c r="D120" s="203" t="s">
        <v>154</v>
      </c>
      <c r="E120" s="204" t="s">
        <v>191</v>
      </c>
      <c r="F120" s="205" t="s">
        <v>192</v>
      </c>
      <c r="G120" s="206" t="s">
        <v>186</v>
      </c>
      <c r="H120" s="207">
        <v>252.45</v>
      </c>
      <c r="I120" s="208"/>
      <c r="J120" s="209">
        <f>ROUND(I120*H120,2)</f>
        <v>0</v>
      </c>
      <c r="K120" s="205" t="s">
        <v>158</v>
      </c>
      <c r="L120" s="62"/>
      <c r="M120" s="210" t="s">
        <v>21</v>
      </c>
      <c r="N120" s="211" t="s">
        <v>44</v>
      </c>
      <c r="O120" s="43"/>
      <c r="P120" s="212">
        <f>O120*H120</f>
        <v>0</v>
      </c>
      <c r="Q120" s="212">
        <v>0.12185</v>
      </c>
      <c r="R120" s="212">
        <f>Q120*H120</f>
        <v>30.761032499999999</v>
      </c>
      <c r="S120" s="212">
        <v>0</v>
      </c>
      <c r="T120" s="213">
        <f>S120*H120</f>
        <v>0</v>
      </c>
      <c r="AR120" s="25" t="s">
        <v>159</v>
      </c>
      <c r="AT120" s="25" t="s">
        <v>154</v>
      </c>
      <c r="AU120" s="25" t="s">
        <v>94</v>
      </c>
      <c r="AY120" s="25" t="s">
        <v>152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5" t="s">
        <v>94</v>
      </c>
      <c r="BK120" s="214">
        <f>ROUND(I120*H120,2)</f>
        <v>0</v>
      </c>
      <c r="BL120" s="25" t="s">
        <v>159</v>
      </c>
      <c r="BM120" s="25" t="s">
        <v>193</v>
      </c>
    </row>
    <row r="121" spans="2:65" s="13" customFormat="1">
      <c r="B121" s="227"/>
      <c r="C121" s="228"/>
      <c r="D121" s="217" t="s">
        <v>161</v>
      </c>
      <c r="E121" s="229" t="s">
        <v>21</v>
      </c>
      <c r="F121" s="230" t="s">
        <v>194</v>
      </c>
      <c r="G121" s="228"/>
      <c r="H121" s="231">
        <v>179.01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AT121" s="237" t="s">
        <v>161</v>
      </c>
      <c r="AU121" s="237" t="s">
        <v>94</v>
      </c>
      <c r="AV121" s="13" t="s">
        <v>94</v>
      </c>
      <c r="AW121" s="13" t="s">
        <v>35</v>
      </c>
      <c r="AX121" s="13" t="s">
        <v>72</v>
      </c>
      <c r="AY121" s="237" t="s">
        <v>152</v>
      </c>
    </row>
    <row r="122" spans="2:65" s="13" customFormat="1">
      <c r="B122" s="227"/>
      <c r="C122" s="228"/>
      <c r="D122" s="217" t="s">
        <v>161</v>
      </c>
      <c r="E122" s="229" t="s">
        <v>21</v>
      </c>
      <c r="F122" s="230" t="s">
        <v>195</v>
      </c>
      <c r="G122" s="228"/>
      <c r="H122" s="231">
        <v>73.44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161</v>
      </c>
      <c r="AU122" s="237" t="s">
        <v>94</v>
      </c>
      <c r="AV122" s="13" t="s">
        <v>94</v>
      </c>
      <c r="AW122" s="13" t="s">
        <v>35</v>
      </c>
      <c r="AX122" s="13" t="s">
        <v>72</v>
      </c>
      <c r="AY122" s="237" t="s">
        <v>152</v>
      </c>
    </row>
    <row r="123" spans="2:65" s="14" customFormat="1">
      <c r="B123" s="238"/>
      <c r="C123" s="239"/>
      <c r="D123" s="249" t="s">
        <v>161</v>
      </c>
      <c r="E123" s="253" t="s">
        <v>21</v>
      </c>
      <c r="F123" s="254" t="s">
        <v>166</v>
      </c>
      <c r="G123" s="239"/>
      <c r="H123" s="255">
        <v>252.45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AT123" s="248" t="s">
        <v>161</v>
      </c>
      <c r="AU123" s="248" t="s">
        <v>94</v>
      </c>
      <c r="AV123" s="14" t="s">
        <v>159</v>
      </c>
      <c r="AW123" s="14" t="s">
        <v>35</v>
      </c>
      <c r="AX123" s="14" t="s">
        <v>80</v>
      </c>
      <c r="AY123" s="248" t="s">
        <v>152</v>
      </c>
    </row>
    <row r="124" spans="2:65" s="1" customFormat="1" ht="22.5" customHeight="1">
      <c r="B124" s="42"/>
      <c r="C124" s="203" t="s">
        <v>196</v>
      </c>
      <c r="D124" s="203" t="s">
        <v>154</v>
      </c>
      <c r="E124" s="204" t="s">
        <v>197</v>
      </c>
      <c r="F124" s="205" t="s">
        <v>198</v>
      </c>
      <c r="G124" s="206" t="s">
        <v>186</v>
      </c>
      <c r="H124" s="207">
        <v>72.900000000000006</v>
      </c>
      <c r="I124" s="208"/>
      <c r="J124" s="209">
        <f>ROUND(I124*H124,2)</f>
        <v>0</v>
      </c>
      <c r="K124" s="205" t="s">
        <v>158</v>
      </c>
      <c r="L124" s="62"/>
      <c r="M124" s="210" t="s">
        <v>21</v>
      </c>
      <c r="N124" s="211" t="s">
        <v>44</v>
      </c>
      <c r="O124" s="43"/>
      <c r="P124" s="212">
        <f>O124*H124</f>
        <v>0</v>
      </c>
      <c r="Q124" s="212">
        <v>0.25364999999999999</v>
      </c>
      <c r="R124" s="212">
        <f>Q124*H124</f>
        <v>18.491085000000002</v>
      </c>
      <c r="S124" s="212">
        <v>0</v>
      </c>
      <c r="T124" s="213">
        <f>S124*H124</f>
        <v>0</v>
      </c>
      <c r="AR124" s="25" t="s">
        <v>159</v>
      </c>
      <c r="AT124" s="25" t="s">
        <v>154</v>
      </c>
      <c r="AU124" s="25" t="s">
        <v>94</v>
      </c>
      <c r="AY124" s="25" t="s">
        <v>152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5" t="s">
        <v>94</v>
      </c>
      <c r="BK124" s="214">
        <f>ROUND(I124*H124,2)</f>
        <v>0</v>
      </c>
      <c r="BL124" s="25" t="s">
        <v>159</v>
      </c>
      <c r="BM124" s="25" t="s">
        <v>199</v>
      </c>
    </row>
    <row r="125" spans="2:65" s="12" customFormat="1">
      <c r="B125" s="215"/>
      <c r="C125" s="216"/>
      <c r="D125" s="217" t="s">
        <v>161</v>
      </c>
      <c r="E125" s="218" t="s">
        <v>21</v>
      </c>
      <c r="F125" s="219" t="s">
        <v>200</v>
      </c>
      <c r="G125" s="216"/>
      <c r="H125" s="220" t="s">
        <v>21</v>
      </c>
      <c r="I125" s="221"/>
      <c r="J125" s="216"/>
      <c r="K125" s="216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161</v>
      </c>
      <c r="AU125" s="226" t="s">
        <v>94</v>
      </c>
      <c r="AV125" s="12" t="s">
        <v>80</v>
      </c>
      <c r="AW125" s="12" t="s">
        <v>35</v>
      </c>
      <c r="AX125" s="12" t="s">
        <v>72</v>
      </c>
      <c r="AY125" s="226" t="s">
        <v>152</v>
      </c>
    </row>
    <row r="126" spans="2:65" s="13" customFormat="1">
      <c r="B126" s="227"/>
      <c r="C126" s="228"/>
      <c r="D126" s="217" t="s">
        <v>161</v>
      </c>
      <c r="E126" s="229" t="s">
        <v>21</v>
      </c>
      <c r="F126" s="230" t="s">
        <v>201</v>
      </c>
      <c r="G126" s="228"/>
      <c r="H126" s="231">
        <v>63.18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161</v>
      </c>
      <c r="AU126" s="237" t="s">
        <v>94</v>
      </c>
      <c r="AV126" s="13" t="s">
        <v>94</v>
      </c>
      <c r="AW126" s="13" t="s">
        <v>35</v>
      </c>
      <c r="AX126" s="13" t="s">
        <v>72</v>
      </c>
      <c r="AY126" s="237" t="s">
        <v>152</v>
      </c>
    </row>
    <row r="127" spans="2:65" s="13" customFormat="1">
      <c r="B127" s="227"/>
      <c r="C127" s="228"/>
      <c r="D127" s="217" t="s">
        <v>161</v>
      </c>
      <c r="E127" s="229" t="s">
        <v>21</v>
      </c>
      <c r="F127" s="230" t="s">
        <v>202</v>
      </c>
      <c r="G127" s="228"/>
      <c r="H127" s="231">
        <v>9.7200000000000006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AT127" s="237" t="s">
        <v>161</v>
      </c>
      <c r="AU127" s="237" t="s">
        <v>94</v>
      </c>
      <c r="AV127" s="13" t="s">
        <v>94</v>
      </c>
      <c r="AW127" s="13" t="s">
        <v>35</v>
      </c>
      <c r="AX127" s="13" t="s">
        <v>72</v>
      </c>
      <c r="AY127" s="237" t="s">
        <v>152</v>
      </c>
    </row>
    <row r="128" spans="2:65" s="14" customFormat="1">
      <c r="B128" s="238"/>
      <c r="C128" s="239"/>
      <c r="D128" s="217" t="s">
        <v>161</v>
      </c>
      <c r="E128" s="240" t="s">
        <v>21</v>
      </c>
      <c r="F128" s="241" t="s">
        <v>166</v>
      </c>
      <c r="G128" s="239"/>
      <c r="H128" s="242">
        <v>72.900000000000006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AT128" s="248" t="s">
        <v>161</v>
      </c>
      <c r="AU128" s="248" t="s">
        <v>94</v>
      </c>
      <c r="AV128" s="14" t="s">
        <v>159</v>
      </c>
      <c r="AW128" s="14" t="s">
        <v>35</v>
      </c>
      <c r="AX128" s="14" t="s">
        <v>80</v>
      </c>
      <c r="AY128" s="248" t="s">
        <v>152</v>
      </c>
    </row>
    <row r="129" spans="2:65" s="11" customFormat="1" ht="29.85" customHeight="1">
      <c r="B129" s="186"/>
      <c r="C129" s="187"/>
      <c r="D129" s="200" t="s">
        <v>71</v>
      </c>
      <c r="E129" s="201" t="s">
        <v>190</v>
      </c>
      <c r="F129" s="201" t="s">
        <v>203</v>
      </c>
      <c r="G129" s="187"/>
      <c r="H129" s="187"/>
      <c r="I129" s="190"/>
      <c r="J129" s="202">
        <f>BK129</f>
        <v>0</v>
      </c>
      <c r="K129" s="187"/>
      <c r="L129" s="192"/>
      <c r="M129" s="193"/>
      <c r="N129" s="194"/>
      <c r="O129" s="194"/>
      <c r="P129" s="195">
        <f>SUM(P130:P240)</f>
        <v>0</v>
      </c>
      <c r="Q129" s="194"/>
      <c r="R129" s="195">
        <f>SUM(R130:R240)</f>
        <v>228.07474959999999</v>
      </c>
      <c r="S129" s="194"/>
      <c r="T129" s="196">
        <f>SUM(T130:T240)</f>
        <v>0</v>
      </c>
      <c r="AR129" s="197" t="s">
        <v>80</v>
      </c>
      <c r="AT129" s="198" t="s">
        <v>71</v>
      </c>
      <c r="AU129" s="198" t="s">
        <v>80</v>
      </c>
      <c r="AY129" s="197" t="s">
        <v>152</v>
      </c>
      <c r="BK129" s="199">
        <f>SUM(BK130:BK240)</f>
        <v>0</v>
      </c>
    </row>
    <row r="130" spans="2:65" s="1" customFormat="1" ht="22.5" customHeight="1">
      <c r="B130" s="42"/>
      <c r="C130" s="203" t="s">
        <v>204</v>
      </c>
      <c r="D130" s="203" t="s">
        <v>154</v>
      </c>
      <c r="E130" s="204" t="s">
        <v>205</v>
      </c>
      <c r="F130" s="205" t="s">
        <v>206</v>
      </c>
      <c r="G130" s="206" t="s">
        <v>186</v>
      </c>
      <c r="H130" s="207">
        <v>2221.94</v>
      </c>
      <c r="I130" s="208"/>
      <c r="J130" s="209">
        <f>ROUND(I130*H130,2)</f>
        <v>0</v>
      </c>
      <c r="K130" s="205" t="s">
        <v>158</v>
      </c>
      <c r="L130" s="62"/>
      <c r="M130" s="210" t="s">
        <v>21</v>
      </c>
      <c r="N130" s="211" t="s">
        <v>44</v>
      </c>
      <c r="O130" s="43"/>
      <c r="P130" s="212">
        <f>O130*H130</f>
        <v>0</v>
      </c>
      <c r="Q130" s="212">
        <v>1.7000000000000001E-2</v>
      </c>
      <c r="R130" s="212">
        <f>Q130*H130</f>
        <v>37.772980000000004</v>
      </c>
      <c r="S130" s="212">
        <v>0</v>
      </c>
      <c r="T130" s="213">
        <f>S130*H130</f>
        <v>0</v>
      </c>
      <c r="AR130" s="25" t="s">
        <v>159</v>
      </c>
      <c r="AT130" s="25" t="s">
        <v>154</v>
      </c>
      <c r="AU130" s="25" t="s">
        <v>94</v>
      </c>
      <c r="AY130" s="25" t="s">
        <v>152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25" t="s">
        <v>94</v>
      </c>
      <c r="BK130" s="214">
        <f>ROUND(I130*H130,2)</f>
        <v>0</v>
      </c>
      <c r="BL130" s="25" t="s">
        <v>159</v>
      </c>
      <c r="BM130" s="25" t="s">
        <v>207</v>
      </c>
    </row>
    <row r="131" spans="2:65" s="13" customFormat="1">
      <c r="B131" s="227"/>
      <c r="C131" s="228"/>
      <c r="D131" s="217" t="s">
        <v>161</v>
      </c>
      <c r="E131" s="229" t="s">
        <v>21</v>
      </c>
      <c r="F131" s="230" t="s">
        <v>208</v>
      </c>
      <c r="G131" s="228"/>
      <c r="H131" s="231">
        <v>1384.5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161</v>
      </c>
      <c r="AU131" s="237" t="s">
        <v>94</v>
      </c>
      <c r="AV131" s="13" t="s">
        <v>94</v>
      </c>
      <c r="AW131" s="13" t="s">
        <v>35</v>
      </c>
      <c r="AX131" s="13" t="s">
        <v>72</v>
      </c>
      <c r="AY131" s="237" t="s">
        <v>152</v>
      </c>
    </row>
    <row r="132" spans="2:65" s="13" customFormat="1">
      <c r="B132" s="227"/>
      <c r="C132" s="228"/>
      <c r="D132" s="217" t="s">
        <v>161</v>
      </c>
      <c r="E132" s="229" t="s">
        <v>21</v>
      </c>
      <c r="F132" s="230" t="s">
        <v>209</v>
      </c>
      <c r="G132" s="228"/>
      <c r="H132" s="231">
        <v>837.44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161</v>
      </c>
      <c r="AU132" s="237" t="s">
        <v>94</v>
      </c>
      <c r="AV132" s="13" t="s">
        <v>94</v>
      </c>
      <c r="AW132" s="13" t="s">
        <v>35</v>
      </c>
      <c r="AX132" s="13" t="s">
        <v>72</v>
      </c>
      <c r="AY132" s="237" t="s">
        <v>152</v>
      </c>
    </row>
    <row r="133" spans="2:65" s="14" customFormat="1">
      <c r="B133" s="238"/>
      <c r="C133" s="239"/>
      <c r="D133" s="249" t="s">
        <v>161</v>
      </c>
      <c r="E133" s="253" t="s">
        <v>21</v>
      </c>
      <c r="F133" s="254" t="s">
        <v>166</v>
      </c>
      <c r="G133" s="239"/>
      <c r="H133" s="255">
        <v>2221.94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AT133" s="248" t="s">
        <v>161</v>
      </c>
      <c r="AU133" s="248" t="s">
        <v>94</v>
      </c>
      <c r="AV133" s="14" t="s">
        <v>159</v>
      </c>
      <c r="AW133" s="14" t="s">
        <v>35</v>
      </c>
      <c r="AX133" s="14" t="s">
        <v>80</v>
      </c>
      <c r="AY133" s="248" t="s">
        <v>152</v>
      </c>
    </row>
    <row r="134" spans="2:65" s="1" customFormat="1" ht="22.5" customHeight="1">
      <c r="B134" s="42"/>
      <c r="C134" s="203" t="s">
        <v>210</v>
      </c>
      <c r="D134" s="203" t="s">
        <v>154</v>
      </c>
      <c r="E134" s="204" t="s">
        <v>211</v>
      </c>
      <c r="F134" s="205" t="s">
        <v>212</v>
      </c>
      <c r="G134" s="206" t="s">
        <v>186</v>
      </c>
      <c r="H134" s="207">
        <v>1869.52</v>
      </c>
      <c r="I134" s="208"/>
      <c r="J134" s="209">
        <f>ROUND(I134*H134,2)</f>
        <v>0</v>
      </c>
      <c r="K134" s="205" t="s">
        <v>158</v>
      </c>
      <c r="L134" s="62"/>
      <c r="M134" s="210" t="s">
        <v>21</v>
      </c>
      <c r="N134" s="211" t="s">
        <v>44</v>
      </c>
      <c r="O134" s="43"/>
      <c r="P134" s="212">
        <f>O134*H134</f>
        <v>0</v>
      </c>
      <c r="Q134" s="212">
        <v>7.3499999999999998E-3</v>
      </c>
      <c r="R134" s="212">
        <f>Q134*H134</f>
        <v>13.740971999999999</v>
      </c>
      <c r="S134" s="212">
        <v>0</v>
      </c>
      <c r="T134" s="213">
        <f>S134*H134</f>
        <v>0</v>
      </c>
      <c r="AR134" s="25" t="s">
        <v>159</v>
      </c>
      <c r="AT134" s="25" t="s">
        <v>154</v>
      </c>
      <c r="AU134" s="25" t="s">
        <v>94</v>
      </c>
      <c r="AY134" s="25" t="s">
        <v>152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5" t="s">
        <v>94</v>
      </c>
      <c r="BK134" s="214">
        <f>ROUND(I134*H134,2)</f>
        <v>0</v>
      </c>
      <c r="BL134" s="25" t="s">
        <v>159</v>
      </c>
      <c r="BM134" s="25" t="s">
        <v>213</v>
      </c>
    </row>
    <row r="135" spans="2:65" s="12" customFormat="1">
      <c r="B135" s="215"/>
      <c r="C135" s="216"/>
      <c r="D135" s="217" t="s">
        <v>161</v>
      </c>
      <c r="E135" s="218" t="s">
        <v>21</v>
      </c>
      <c r="F135" s="219" t="s">
        <v>214</v>
      </c>
      <c r="G135" s="216"/>
      <c r="H135" s="220" t="s">
        <v>21</v>
      </c>
      <c r="I135" s="221"/>
      <c r="J135" s="216"/>
      <c r="K135" s="216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161</v>
      </c>
      <c r="AU135" s="226" t="s">
        <v>94</v>
      </c>
      <c r="AV135" s="12" t="s">
        <v>80</v>
      </c>
      <c r="AW135" s="12" t="s">
        <v>35</v>
      </c>
      <c r="AX135" s="12" t="s">
        <v>72</v>
      </c>
      <c r="AY135" s="226" t="s">
        <v>152</v>
      </c>
    </row>
    <row r="136" spans="2:65" s="13" customFormat="1">
      <c r="B136" s="227"/>
      <c r="C136" s="228"/>
      <c r="D136" s="217" t="s">
        <v>161</v>
      </c>
      <c r="E136" s="229" t="s">
        <v>21</v>
      </c>
      <c r="F136" s="230" t="s">
        <v>215</v>
      </c>
      <c r="G136" s="228"/>
      <c r="H136" s="231">
        <v>974.22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161</v>
      </c>
      <c r="AU136" s="237" t="s">
        <v>94</v>
      </c>
      <c r="AV136" s="13" t="s">
        <v>94</v>
      </c>
      <c r="AW136" s="13" t="s">
        <v>35</v>
      </c>
      <c r="AX136" s="13" t="s">
        <v>72</v>
      </c>
      <c r="AY136" s="237" t="s">
        <v>152</v>
      </c>
    </row>
    <row r="137" spans="2:65" s="13" customFormat="1">
      <c r="B137" s="227"/>
      <c r="C137" s="228"/>
      <c r="D137" s="217" t="s">
        <v>161</v>
      </c>
      <c r="E137" s="229" t="s">
        <v>21</v>
      </c>
      <c r="F137" s="230" t="s">
        <v>216</v>
      </c>
      <c r="G137" s="228"/>
      <c r="H137" s="231">
        <v>390.4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161</v>
      </c>
      <c r="AU137" s="237" t="s">
        <v>94</v>
      </c>
      <c r="AV137" s="13" t="s">
        <v>94</v>
      </c>
      <c r="AW137" s="13" t="s">
        <v>35</v>
      </c>
      <c r="AX137" s="13" t="s">
        <v>72</v>
      </c>
      <c r="AY137" s="237" t="s">
        <v>152</v>
      </c>
    </row>
    <row r="138" spans="2:65" s="12" customFormat="1">
      <c r="B138" s="215"/>
      <c r="C138" s="216"/>
      <c r="D138" s="217" t="s">
        <v>161</v>
      </c>
      <c r="E138" s="218" t="s">
        <v>21</v>
      </c>
      <c r="F138" s="219" t="s">
        <v>217</v>
      </c>
      <c r="G138" s="216"/>
      <c r="H138" s="220" t="s">
        <v>21</v>
      </c>
      <c r="I138" s="221"/>
      <c r="J138" s="216"/>
      <c r="K138" s="216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161</v>
      </c>
      <c r="AU138" s="226" t="s">
        <v>94</v>
      </c>
      <c r="AV138" s="12" t="s">
        <v>80</v>
      </c>
      <c r="AW138" s="12" t="s">
        <v>35</v>
      </c>
      <c r="AX138" s="12" t="s">
        <v>72</v>
      </c>
      <c r="AY138" s="226" t="s">
        <v>152</v>
      </c>
    </row>
    <row r="139" spans="2:65" s="13" customFormat="1">
      <c r="B139" s="227"/>
      <c r="C139" s="228"/>
      <c r="D139" s="217" t="s">
        <v>161</v>
      </c>
      <c r="E139" s="229" t="s">
        <v>21</v>
      </c>
      <c r="F139" s="230" t="s">
        <v>218</v>
      </c>
      <c r="G139" s="228"/>
      <c r="H139" s="231">
        <v>358.02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161</v>
      </c>
      <c r="AU139" s="237" t="s">
        <v>94</v>
      </c>
      <c r="AV139" s="13" t="s">
        <v>94</v>
      </c>
      <c r="AW139" s="13" t="s">
        <v>35</v>
      </c>
      <c r="AX139" s="13" t="s">
        <v>72</v>
      </c>
      <c r="AY139" s="237" t="s">
        <v>152</v>
      </c>
    </row>
    <row r="140" spans="2:65" s="13" customFormat="1">
      <c r="B140" s="227"/>
      <c r="C140" s="228"/>
      <c r="D140" s="217" t="s">
        <v>161</v>
      </c>
      <c r="E140" s="229" t="s">
        <v>21</v>
      </c>
      <c r="F140" s="230" t="s">
        <v>219</v>
      </c>
      <c r="G140" s="228"/>
      <c r="H140" s="231">
        <v>146.88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161</v>
      </c>
      <c r="AU140" s="237" t="s">
        <v>94</v>
      </c>
      <c r="AV140" s="13" t="s">
        <v>94</v>
      </c>
      <c r="AW140" s="13" t="s">
        <v>35</v>
      </c>
      <c r="AX140" s="13" t="s">
        <v>72</v>
      </c>
      <c r="AY140" s="237" t="s">
        <v>152</v>
      </c>
    </row>
    <row r="141" spans="2:65" s="14" customFormat="1">
      <c r="B141" s="238"/>
      <c r="C141" s="239"/>
      <c r="D141" s="249" t="s">
        <v>161</v>
      </c>
      <c r="E141" s="253" t="s">
        <v>21</v>
      </c>
      <c r="F141" s="254" t="s">
        <v>166</v>
      </c>
      <c r="G141" s="239"/>
      <c r="H141" s="255">
        <v>1869.52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AT141" s="248" t="s">
        <v>161</v>
      </c>
      <c r="AU141" s="248" t="s">
        <v>94</v>
      </c>
      <c r="AV141" s="14" t="s">
        <v>159</v>
      </c>
      <c r="AW141" s="14" t="s">
        <v>35</v>
      </c>
      <c r="AX141" s="14" t="s">
        <v>80</v>
      </c>
      <c r="AY141" s="248" t="s">
        <v>152</v>
      </c>
    </row>
    <row r="142" spans="2:65" s="1" customFormat="1" ht="22.5" customHeight="1">
      <c r="B142" s="42"/>
      <c r="C142" s="203" t="s">
        <v>220</v>
      </c>
      <c r="D142" s="203" t="s">
        <v>154</v>
      </c>
      <c r="E142" s="204" t="s">
        <v>221</v>
      </c>
      <c r="F142" s="205" t="s">
        <v>222</v>
      </c>
      <c r="G142" s="206" t="s">
        <v>186</v>
      </c>
      <c r="H142" s="207">
        <v>2611.29</v>
      </c>
      <c r="I142" s="208"/>
      <c r="J142" s="209">
        <f>ROUND(I142*H142,2)</f>
        <v>0</v>
      </c>
      <c r="K142" s="205" t="s">
        <v>158</v>
      </c>
      <c r="L142" s="62"/>
      <c r="M142" s="210" t="s">
        <v>21</v>
      </c>
      <c r="N142" s="211" t="s">
        <v>44</v>
      </c>
      <c r="O142" s="43"/>
      <c r="P142" s="212">
        <f>O142*H142</f>
        <v>0</v>
      </c>
      <c r="Q142" s="212">
        <v>3.0000000000000001E-3</v>
      </c>
      <c r="R142" s="212">
        <f>Q142*H142</f>
        <v>7.8338700000000001</v>
      </c>
      <c r="S142" s="212">
        <v>0</v>
      </c>
      <c r="T142" s="213">
        <f>S142*H142</f>
        <v>0</v>
      </c>
      <c r="AR142" s="25" t="s">
        <v>159</v>
      </c>
      <c r="AT142" s="25" t="s">
        <v>154</v>
      </c>
      <c r="AU142" s="25" t="s">
        <v>94</v>
      </c>
      <c r="AY142" s="25" t="s">
        <v>152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5" t="s">
        <v>94</v>
      </c>
      <c r="BK142" s="214">
        <f>ROUND(I142*H142,2)</f>
        <v>0</v>
      </c>
      <c r="BL142" s="25" t="s">
        <v>159</v>
      </c>
      <c r="BM142" s="25" t="s">
        <v>223</v>
      </c>
    </row>
    <row r="143" spans="2:65" s="12" customFormat="1">
      <c r="B143" s="215"/>
      <c r="C143" s="216"/>
      <c r="D143" s="217" t="s">
        <v>161</v>
      </c>
      <c r="E143" s="218" t="s">
        <v>21</v>
      </c>
      <c r="F143" s="219" t="s">
        <v>224</v>
      </c>
      <c r="G143" s="216"/>
      <c r="H143" s="220" t="s">
        <v>21</v>
      </c>
      <c r="I143" s="221"/>
      <c r="J143" s="216"/>
      <c r="K143" s="216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161</v>
      </c>
      <c r="AU143" s="226" t="s">
        <v>94</v>
      </c>
      <c r="AV143" s="12" t="s">
        <v>80</v>
      </c>
      <c r="AW143" s="12" t="s">
        <v>35</v>
      </c>
      <c r="AX143" s="12" t="s">
        <v>72</v>
      </c>
      <c r="AY143" s="226" t="s">
        <v>152</v>
      </c>
    </row>
    <row r="144" spans="2:65" s="13" customFormat="1" ht="27">
      <c r="B144" s="227"/>
      <c r="C144" s="228"/>
      <c r="D144" s="217" t="s">
        <v>161</v>
      </c>
      <c r="E144" s="229" t="s">
        <v>21</v>
      </c>
      <c r="F144" s="230" t="s">
        <v>225</v>
      </c>
      <c r="G144" s="228"/>
      <c r="H144" s="231">
        <v>910.65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161</v>
      </c>
      <c r="AU144" s="237" t="s">
        <v>94</v>
      </c>
      <c r="AV144" s="13" t="s">
        <v>94</v>
      </c>
      <c r="AW144" s="13" t="s">
        <v>35</v>
      </c>
      <c r="AX144" s="13" t="s">
        <v>72</v>
      </c>
      <c r="AY144" s="237" t="s">
        <v>152</v>
      </c>
    </row>
    <row r="145" spans="2:65" s="13" customFormat="1" ht="27">
      <c r="B145" s="227"/>
      <c r="C145" s="228"/>
      <c r="D145" s="217" t="s">
        <v>161</v>
      </c>
      <c r="E145" s="229" t="s">
        <v>21</v>
      </c>
      <c r="F145" s="230" t="s">
        <v>226</v>
      </c>
      <c r="G145" s="228"/>
      <c r="H145" s="231">
        <v>1700.64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161</v>
      </c>
      <c r="AU145" s="237" t="s">
        <v>94</v>
      </c>
      <c r="AV145" s="13" t="s">
        <v>94</v>
      </c>
      <c r="AW145" s="13" t="s">
        <v>35</v>
      </c>
      <c r="AX145" s="13" t="s">
        <v>72</v>
      </c>
      <c r="AY145" s="237" t="s">
        <v>152</v>
      </c>
    </row>
    <row r="146" spans="2:65" s="14" customFormat="1">
      <c r="B146" s="238"/>
      <c r="C146" s="239"/>
      <c r="D146" s="249" t="s">
        <v>161</v>
      </c>
      <c r="E146" s="253" t="s">
        <v>21</v>
      </c>
      <c r="F146" s="254" t="s">
        <v>166</v>
      </c>
      <c r="G146" s="239"/>
      <c r="H146" s="255">
        <v>2611.29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AT146" s="248" t="s">
        <v>161</v>
      </c>
      <c r="AU146" s="248" t="s">
        <v>94</v>
      </c>
      <c r="AV146" s="14" t="s">
        <v>159</v>
      </c>
      <c r="AW146" s="14" t="s">
        <v>35</v>
      </c>
      <c r="AX146" s="14" t="s">
        <v>80</v>
      </c>
      <c r="AY146" s="248" t="s">
        <v>152</v>
      </c>
    </row>
    <row r="147" spans="2:65" s="1" customFormat="1" ht="22.5" customHeight="1">
      <c r="B147" s="42"/>
      <c r="C147" s="203" t="s">
        <v>227</v>
      </c>
      <c r="D147" s="203" t="s">
        <v>154</v>
      </c>
      <c r="E147" s="204" t="s">
        <v>228</v>
      </c>
      <c r="F147" s="205" t="s">
        <v>229</v>
      </c>
      <c r="G147" s="206" t="s">
        <v>186</v>
      </c>
      <c r="H147" s="207">
        <v>1135.2</v>
      </c>
      <c r="I147" s="208"/>
      <c r="J147" s="209">
        <f>ROUND(I147*H147,2)</f>
        <v>0</v>
      </c>
      <c r="K147" s="205" t="s">
        <v>158</v>
      </c>
      <c r="L147" s="62"/>
      <c r="M147" s="210" t="s">
        <v>21</v>
      </c>
      <c r="N147" s="211" t="s">
        <v>44</v>
      </c>
      <c r="O147" s="43"/>
      <c r="P147" s="212">
        <f>O147*H147</f>
        <v>0</v>
      </c>
      <c r="Q147" s="212">
        <v>1.54E-2</v>
      </c>
      <c r="R147" s="212">
        <f>Q147*H147</f>
        <v>17.48208</v>
      </c>
      <c r="S147" s="212">
        <v>0</v>
      </c>
      <c r="T147" s="213">
        <f>S147*H147</f>
        <v>0</v>
      </c>
      <c r="AR147" s="25" t="s">
        <v>159</v>
      </c>
      <c r="AT147" s="25" t="s">
        <v>154</v>
      </c>
      <c r="AU147" s="25" t="s">
        <v>94</v>
      </c>
      <c r="AY147" s="25" t="s">
        <v>152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5" t="s">
        <v>94</v>
      </c>
      <c r="BK147" s="214">
        <f>ROUND(I147*H147,2)</f>
        <v>0</v>
      </c>
      <c r="BL147" s="25" t="s">
        <v>159</v>
      </c>
      <c r="BM147" s="25" t="s">
        <v>230</v>
      </c>
    </row>
    <row r="148" spans="2:65" s="12" customFormat="1">
      <c r="B148" s="215"/>
      <c r="C148" s="216"/>
      <c r="D148" s="217" t="s">
        <v>161</v>
      </c>
      <c r="E148" s="218" t="s">
        <v>21</v>
      </c>
      <c r="F148" s="219" t="s">
        <v>231</v>
      </c>
      <c r="G148" s="216"/>
      <c r="H148" s="220" t="s">
        <v>21</v>
      </c>
      <c r="I148" s="221"/>
      <c r="J148" s="216"/>
      <c r="K148" s="216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161</v>
      </c>
      <c r="AU148" s="226" t="s">
        <v>94</v>
      </c>
      <c r="AV148" s="12" t="s">
        <v>80</v>
      </c>
      <c r="AW148" s="12" t="s">
        <v>35</v>
      </c>
      <c r="AX148" s="12" t="s">
        <v>72</v>
      </c>
      <c r="AY148" s="226" t="s">
        <v>152</v>
      </c>
    </row>
    <row r="149" spans="2:65" s="13" customFormat="1">
      <c r="B149" s="227"/>
      <c r="C149" s="228"/>
      <c r="D149" s="217" t="s">
        <v>161</v>
      </c>
      <c r="E149" s="229" t="s">
        <v>21</v>
      </c>
      <c r="F149" s="230" t="s">
        <v>232</v>
      </c>
      <c r="G149" s="228"/>
      <c r="H149" s="231">
        <v>753.48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161</v>
      </c>
      <c r="AU149" s="237" t="s">
        <v>94</v>
      </c>
      <c r="AV149" s="13" t="s">
        <v>94</v>
      </c>
      <c r="AW149" s="13" t="s">
        <v>35</v>
      </c>
      <c r="AX149" s="13" t="s">
        <v>72</v>
      </c>
      <c r="AY149" s="237" t="s">
        <v>152</v>
      </c>
    </row>
    <row r="150" spans="2:65" s="13" customFormat="1">
      <c r="B150" s="227"/>
      <c r="C150" s="228"/>
      <c r="D150" s="217" t="s">
        <v>161</v>
      </c>
      <c r="E150" s="229" t="s">
        <v>21</v>
      </c>
      <c r="F150" s="230" t="s">
        <v>233</v>
      </c>
      <c r="G150" s="228"/>
      <c r="H150" s="231">
        <v>309.12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161</v>
      </c>
      <c r="AU150" s="237" t="s">
        <v>94</v>
      </c>
      <c r="AV150" s="13" t="s">
        <v>94</v>
      </c>
      <c r="AW150" s="13" t="s">
        <v>35</v>
      </c>
      <c r="AX150" s="13" t="s">
        <v>72</v>
      </c>
      <c r="AY150" s="237" t="s">
        <v>152</v>
      </c>
    </row>
    <row r="151" spans="2:65" s="13" customFormat="1">
      <c r="B151" s="227"/>
      <c r="C151" s="228"/>
      <c r="D151" s="217" t="s">
        <v>161</v>
      </c>
      <c r="E151" s="229" t="s">
        <v>21</v>
      </c>
      <c r="F151" s="230" t="s">
        <v>234</v>
      </c>
      <c r="G151" s="228"/>
      <c r="H151" s="231">
        <v>51.48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161</v>
      </c>
      <c r="AU151" s="237" t="s">
        <v>94</v>
      </c>
      <c r="AV151" s="13" t="s">
        <v>94</v>
      </c>
      <c r="AW151" s="13" t="s">
        <v>35</v>
      </c>
      <c r="AX151" s="13" t="s">
        <v>72</v>
      </c>
      <c r="AY151" s="237" t="s">
        <v>152</v>
      </c>
    </row>
    <row r="152" spans="2:65" s="13" customFormat="1">
      <c r="B152" s="227"/>
      <c r="C152" s="228"/>
      <c r="D152" s="217" t="s">
        <v>161</v>
      </c>
      <c r="E152" s="229" t="s">
        <v>21</v>
      </c>
      <c r="F152" s="230" t="s">
        <v>235</v>
      </c>
      <c r="G152" s="228"/>
      <c r="H152" s="231">
        <v>21.12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161</v>
      </c>
      <c r="AU152" s="237" t="s">
        <v>94</v>
      </c>
      <c r="AV152" s="13" t="s">
        <v>94</v>
      </c>
      <c r="AW152" s="13" t="s">
        <v>35</v>
      </c>
      <c r="AX152" s="13" t="s">
        <v>72</v>
      </c>
      <c r="AY152" s="237" t="s">
        <v>152</v>
      </c>
    </row>
    <row r="153" spans="2:65" s="14" customFormat="1">
      <c r="B153" s="238"/>
      <c r="C153" s="239"/>
      <c r="D153" s="249" t="s">
        <v>161</v>
      </c>
      <c r="E153" s="253" t="s">
        <v>21</v>
      </c>
      <c r="F153" s="254" t="s">
        <v>166</v>
      </c>
      <c r="G153" s="239"/>
      <c r="H153" s="255">
        <v>1135.2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AT153" s="248" t="s">
        <v>161</v>
      </c>
      <c r="AU153" s="248" t="s">
        <v>94</v>
      </c>
      <c r="AV153" s="14" t="s">
        <v>159</v>
      </c>
      <c r="AW153" s="14" t="s">
        <v>35</v>
      </c>
      <c r="AX153" s="14" t="s">
        <v>80</v>
      </c>
      <c r="AY153" s="248" t="s">
        <v>152</v>
      </c>
    </row>
    <row r="154" spans="2:65" s="1" customFormat="1" ht="22.5" customHeight="1">
      <c r="B154" s="42"/>
      <c r="C154" s="203" t="s">
        <v>236</v>
      </c>
      <c r="D154" s="203" t="s">
        <v>154</v>
      </c>
      <c r="E154" s="204" t="s">
        <v>237</v>
      </c>
      <c r="F154" s="205" t="s">
        <v>238</v>
      </c>
      <c r="G154" s="206" t="s">
        <v>186</v>
      </c>
      <c r="H154" s="207">
        <v>734.32</v>
      </c>
      <c r="I154" s="208"/>
      <c r="J154" s="209">
        <f>ROUND(I154*H154,2)</f>
        <v>0</v>
      </c>
      <c r="K154" s="205" t="s">
        <v>158</v>
      </c>
      <c r="L154" s="62"/>
      <c r="M154" s="210" t="s">
        <v>21</v>
      </c>
      <c r="N154" s="211" t="s">
        <v>44</v>
      </c>
      <c r="O154" s="43"/>
      <c r="P154" s="212">
        <f>O154*H154</f>
        <v>0</v>
      </c>
      <c r="Q154" s="212">
        <v>1.8380000000000001E-2</v>
      </c>
      <c r="R154" s="212">
        <f>Q154*H154</f>
        <v>13.496801600000001</v>
      </c>
      <c r="S154" s="212">
        <v>0</v>
      </c>
      <c r="T154" s="213">
        <f>S154*H154</f>
        <v>0</v>
      </c>
      <c r="AR154" s="25" t="s">
        <v>159</v>
      </c>
      <c r="AT154" s="25" t="s">
        <v>154</v>
      </c>
      <c r="AU154" s="25" t="s">
        <v>94</v>
      </c>
      <c r="AY154" s="25" t="s">
        <v>152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5" t="s">
        <v>94</v>
      </c>
      <c r="BK154" s="214">
        <f>ROUND(I154*H154,2)</f>
        <v>0</v>
      </c>
      <c r="BL154" s="25" t="s">
        <v>159</v>
      </c>
      <c r="BM154" s="25" t="s">
        <v>239</v>
      </c>
    </row>
    <row r="155" spans="2:65" s="12" customFormat="1">
      <c r="B155" s="215"/>
      <c r="C155" s="216"/>
      <c r="D155" s="217" t="s">
        <v>161</v>
      </c>
      <c r="E155" s="218" t="s">
        <v>21</v>
      </c>
      <c r="F155" s="219" t="s">
        <v>214</v>
      </c>
      <c r="G155" s="216"/>
      <c r="H155" s="220" t="s">
        <v>21</v>
      </c>
      <c r="I155" s="221"/>
      <c r="J155" s="216"/>
      <c r="K155" s="216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161</v>
      </c>
      <c r="AU155" s="226" t="s">
        <v>94</v>
      </c>
      <c r="AV155" s="12" t="s">
        <v>80</v>
      </c>
      <c r="AW155" s="12" t="s">
        <v>35</v>
      </c>
      <c r="AX155" s="12" t="s">
        <v>72</v>
      </c>
      <c r="AY155" s="226" t="s">
        <v>152</v>
      </c>
    </row>
    <row r="156" spans="2:65" s="13" customFormat="1">
      <c r="B156" s="227"/>
      <c r="C156" s="228"/>
      <c r="D156" s="217" t="s">
        <v>161</v>
      </c>
      <c r="E156" s="229" t="s">
        <v>21</v>
      </c>
      <c r="F156" s="230" t="s">
        <v>215</v>
      </c>
      <c r="G156" s="228"/>
      <c r="H156" s="231">
        <v>974.22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161</v>
      </c>
      <c r="AU156" s="237" t="s">
        <v>94</v>
      </c>
      <c r="AV156" s="13" t="s">
        <v>94</v>
      </c>
      <c r="AW156" s="13" t="s">
        <v>35</v>
      </c>
      <c r="AX156" s="13" t="s">
        <v>72</v>
      </c>
      <c r="AY156" s="237" t="s">
        <v>152</v>
      </c>
    </row>
    <row r="157" spans="2:65" s="13" customFormat="1">
      <c r="B157" s="227"/>
      <c r="C157" s="228"/>
      <c r="D157" s="217" t="s">
        <v>161</v>
      </c>
      <c r="E157" s="229" t="s">
        <v>21</v>
      </c>
      <c r="F157" s="230" t="s">
        <v>216</v>
      </c>
      <c r="G157" s="228"/>
      <c r="H157" s="231">
        <v>390.4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161</v>
      </c>
      <c r="AU157" s="237" t="s">
        <v>94</v>
      </c>
      <c r="AV157" s="13" t="s">
        <v>94</v>
      </c>
      <c r="AW157" s="13" t="s">
        <v>35</v>
      </c>
      <c r="AX157" s="13" t="s">
        <v>72</v>
      </c>
      <c r="AY157" s="237" t="s">
        <v>152</v>
      </c>
    </row>
    <row r="158" spans="2:65" s="12" customFormat="1">
      <c r="B158" s="215"/>
      <c r="C158" s="216"/>
      <c r="D158" s="217" t="s">
        <v>161</v>
      </c>
      <c r="E158" s="218" t="s">
        <v>21</v>
      </c>
      <c r="F158" s="219" t="s">
        <v>217</v>
      </c>
      <c r="G158" s="216"/>
      <c r="H158" s="220" t="s">
        <v>21</v>
      </c>
      <c r="I158" s="221"/>
      <c r="J158" s="216"/>
      <c r="K158" s="216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161</v>
      </c>
      <c r="AU158" s="226" t="s">
        <v>94</v>
      </c>
      <c r="AV158" s="12" t="s">
        <v>80</v>
      </c>
      <c r="AW158" s="12" t="s">
        <v>35</v>
      </c>
      <c r="AX158" s="12" t="s">
        <v>72</v>
      </c>
      <c r="AY158" s="226" t="s">
        <v>152</v>
      </c>
    </row>
    <row r="159" spans="2:65" s="13" customFormat="1">
      <c r="B159" s="227"/>
      <c r="C159" s="228"/>
      <c r="D159" s="217" t="s">
        <v>161</v>
      </c>
      <c r="E159" s="229" t="s">
        <v>21</v>
      </c>
      <c r="F159" s="230" t="s">
        <v>218</v>
      </c>
      <c r="G159" s="228"/>
      <c r="H159" s="231">
        <v>358.02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161</v>
      </c>
      <c r="AU159" s="237" t="s">
        <v>94</v>
      </c>
      <c r="AV159" s="13" t="s">
        <v>94</v>
      </c>
      <c r="AW159" s="13" t="s">
        <v>35</v>
      </c>
      <c r="AX159" s="13" t="s">
        <v>72</v>
      </c>
      <c r="AY159" s="237" t="s">
        <v>152</v>
      </c>
    </row>
    <row r="160" spans="2:65" s="13" customFormat="1">
      <c r="B160" s="227"/>
      <c r="C160" s="228"/>
      <c r="D160" s="217" t="s">
        <v>161</v>
      </c>
      <c r="E160" s="229" t="s">
        <v>21</v>
      </c>
      <c r="F160" s="230" t="s">
        <v>219</v>
      </c>
      <c r="G160" s="228"/>
      <c r="H160" s="231">
        <v>146.88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161</v>
      </c>
      <c r="AU160" s="237" t="s">
        <v>94</v>
      </c>
      <c r="AV160" s="13" t="s">
        <v>94</v>
      </c>
      <c r="AW160" s="13" t="s">
        <v>35</v>
      </c>
      <c r="AX160" s="13" t="s">
        <v>72</v>
      </c>
      <c r="AY160" s="237" t="s">
        <v>152</v>
      </c>
    </row>
    <row r="161" spans="2:65" s="13" customFormat="1">
      <c r="B161" s="227"/>
      <c r="C161" s="228"/>
      <c r="D161" s="217" t="s">
        <v>161</v>
      </c>
      <c r="E161" s="229" t="s">
        <v>21</v>
      </c>
      <c r="F161" s="230" t="s">
        <v>240</v>
      </c>
      <c r="G161" s="228"/>
      <c r="H161" s="231">
        <v>-1135.2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161</v>
      </c>
      <c r="AU161" s="237" t="s">
        <v>94</v>
      </c>
      <c r="AV161" s="13" t="s">
        <v>94</v>
      </c>
      <c r="AW161" s="13" t="s">
        <v>35</v>
      </c>
      <c r="AX161" s="13" t="s">
        <v>72</v>
      </c>
      <c r="AY161" s="237" t="s">
        <v>152</v>
      </c>
    </row>
    <row r="162" spans="2:65" s="14" customFormat="1">
      <c r="B162" s="238"/>
      <c r="C162" s="239"/>
      <c r="D162" s="249" t="s">
        <v>161</v>
      </c>
      <c r="E162" s="253" t="s">
        <v>21</v>
      </c>
      <c r="F162" s="254" t="s">
        <v>166</v>
      </c>
      <c r="G162" s="239"/>
      <c r="H162" s="255">
        <v>734.32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AT162" s="248" t="s">
        <v>161</v>
      </c>
      <c r="AU162" s="248" t="s">
        <v>94</v>
      </c>
      <c r="AV162" s="14" t="s">
        <v>159</v>
      </c>
      <c r="AW162" s="14" t="s">
        <v>35</v>
      </c>
      <c r="AX162" s="14" t="s">
        <v>80</v>
      </c>
      <c r="AY162" s="248" t="s">
        <v>152</v>
      </c>
    </row>
    <row r="163" spans="2:65" s="1" customFormat="1" ht="22.5" customHeight="1">
      <c r="B163" s="42"/>
      <c r="C163" s="203" t="s">
        <v>241</v>
      </c>
      <c r="D163" s="203" t="s">
        <v>154</v>
      </c>
      <c r="E163" s="204" t="s">
        <v>242</v>
      </c>
      <c r="F163" s="205" t="s">
        <v>243</v>
      </c>
      <c r="G163" s="206" t="s">
        <v>186</v>
      </c>
      <c r="H163" s="207">
        <v>72.900000000000006</v>
      </c>
      <c r="I163" s="208"/>
      <c r="J163" s="209">
        <f>ROUND(I163*H163,2)</f>
        <v>0</v>
      </c>
      <c r="K163" s="205" t="s">
        <v>158</v>
      </c>
      <c r="L163" s="62"/>
      <c r="M163" s="210" t="s">
        <v>21</v>
      </c>
      <c r="N163" s="211" t="s">
        <v>44</v>
      </c>
      <c r="O163" s="43"/>
      <c r="P163" s="212">
        <f>O163*H163</f>
        <v>0</v>
      </c>
      <c r="Q163" s="212">
        <v>4.1529999999999997E-2</v>
      </c>
      <c r="R163" s="212">
        <f>Q163*H163</f>
        <v>3.0275370000000001</v>
      </c>
      <c r="S163" s="212">
        <v>0</v>
      </c>
      <c r="T163" s="213">
        <f>S163*H163</f>
        <v>0</v>
      </c>
      <c r="AR163" s="25" t="s">
        <v>159</v>
      </c>
      <c r="AT163" s="25" t="s">
        <v>154</v>
      </c>
      <c r="AU163" s="25" t="s">
        <v>94</v>
      </c>
      <c r="AY163" s="25" t="s">
        <v>152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5" t="s">
        <v>94</v>
      </c>
      <c r="BK163" s="214">
        <f>ROUND(I163*H163,2)</f>
        <v>0</v>
      </c>
      <c r="BL163" s="25" t="s">
        <v>159</v>
      </c>
      <c r="BM163" s="25" t="s">
        <v>244</v>
      </c>
    </row>
    <row r="164" spans="2:65" s="12" customFormat="1">
      <c r="B164" s="215"/>
      <c r="C164" s="216"/>
      <c r="D164" s="217" t="s">
        <v>161</v>
      </c>
      <c r="E164" s="218" t="s">
        <v>21</v>
      </c>
      <c r="F164" s="219" t="s">
        <v>200</v>
      </c>
      <c r="G164" s="216"/>
      <c r="H164" s="220" t="s">
        <v>21</v>
      </c>
      <c r="I164" s="221"/>
      <c r="J164" s="216"/>
      <c r="K164" s="216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161</v>
      </c>
      <c r="AU164" s="226" t="s">
        <v>94</v>
      </c>
      <c r="AV164" s="12" t="s">
        <v>80</v>
      </c>
      <c r="AW164" s="12" t="s">
        <v>35</v>
      </c>
      <c r="AX164" s="12" t="s">
        <v>72</v>
      </c>
      <c r="AY164" s="226" t="s">
        <v>152</v>
      </c>
    </row>
    <row r="165" spans="2:65" s="13" customFormat="1">
      <c r="B165" s="227"/>
      <c r="C165" s="228"/>
      <c r="D165" s="217" t="s">
        <v>161</v>
      </c>
      <c r="E165" s="229" t="s">
        <v>21</v>
      </c>
      <c r="F165" s="230" t="s">
        <v>201</v>
      </c>
      <c r="G165" s="228"/>
      <c r="H165" s="231">
        <v>63.18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161</v>
      </c>
      <c r="AU165" s="237" t="s">
        <v>94</v>
      </c>
      <c r="AV165" s="13" t="s">
        <v>94</v>
      </c>
      <c r="AW165" s="13" t="s">
        <v>35</v>
      </c>
      <c r="AX165" s="13" t="s">
        <v>72</v>
      </c>
      <c r="AY165" s="237" t="s">
        <v>152</v>
      </c>
    </row>
    <row r="166" spans="2:65" s="13" customFormat="1">
      <c r="B166" s="227"/>
      <c r="C166" s="228"/>
      <c r="D166" s="217" t="s">
        <v>161</v>
      </c>
      <c r="E166" s="229" t="s">
        <v>21</v>
      </c>
      <c r="F166" s="230" t="s">
        <v>202</v>
      </c>
      <c r="G166" s="228"/>
      <c r="H166" s="231">
        <v>9.7200000000000006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161</v>
      </c>
      <c r="AU166" s="237" t="s">
        <v>94</v>
      </c>
      <c r="AV166" s="13" t="s">
        <v>94</v>
      </c>
      <c r="AW166" s="13" t="s">
        <v>35</v>
      </c>
      <c r="AX166" s="13" t="s">
        <v>72</v>
      </c>
      <c r="AY166" s="237" t="s">
        <v>152</v>
      </c>
    </row>
    <row r="167" spans="2:65" s="14" customFormat="1">
      <c r="B167" s="238"/>
      <c r="C167" s="239"/>
      <c r="D167" s="249" t="s">
        <v>161</v>
      </c>
      <c r="E167" s="253" t="s">
        <v>21</v>
      </c>
      <c r="F167" s="254" t="s">
        <v>166</v>
      </c>
      <c r="G167" s="239"/>
      <c r="H167" s="255">
        <v>72.900000000000006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AT167" s="248" t="s">
        <v>161</v>
      </c>
      <c r="AU167" s="248" t="s">
        <v>94</v>
      </c>
      <c r="AV167" s="14" t="s">
        <v>159</v>
      </c>
      <c r="AW167" s="14" t="s">
        <v>35</v>
      </c>
      <c r="AX167" s="14" t="s">
        <v>80</v>
      </c>
      <c r="AY167" s="248" t="s">
        <v>152</v>
      </c>
    </row>
    <row r="168" spans="2:65" s="1" customFormat="1" ht="22.5" customHeight="1">
      <c r="B168" s="42"/>
      <c r="C168" s="203" t="s">
        <v>245</v>
      </c>
      <c r="D168" s="203" t="s">
        <v>154</v>
      </c>
      <c r="E168" s="204" t="s">
        <v>246</v>
      </c>
      <c r="F168" s="205" t="s">
        <v>247</v>
      </c>
      <c r="G168" s="206" t="s">
        <v>186</v>
      </c>
      <c r="H168" s="207">
        <v>89.1</v>
      </c>
      <c r="I168" s="208"/>
      <c r="J168" s="209">
        <f>ROUND(I168*H168,2)</f>
        <v>0</v>
      </c>
      <c r="K168" s="205" t="s">
        <v>158</v>
      </c>
      <c r="L168" s="62"/>
      <c r="M168" s="210" t="s">
        <v>21</v>
      </c>
      <c r="N168" s="211" t="s">
        <v>44</v>
      </c>
      <c r="O168" s="43"/>
      <c r="P168" s="212">
        <f>O168*H168</f>
        <v>0</v>
      </c>
      <c r="Q168" s="212">
        <v>3.3579999999999999E-2</v>
      </c>
      <c r="R168" s="212">
        <f>Q168*H168</f>
        <v>2.9919779999999996</v>
      </c>
      <c r="S168" s="212">
        <v>0</v>
      </c>
      <c r="T168" s="213">
        <f>S168*H168</f>
        <v>0</v>
      </c>
      <c r="AR168" s="25" t="s">
        <v>159</v>
      </c>
      <c r="AT168" s="25" t="s">
        <v>154</v>
      </c>
      <c r="AU168" s="25" t="s">
        <v>94</v>
      </c>
      <c r="AY168" s="25" t="s">
        <v>152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25" t="s">
        <v>94</v>
      </c>
      <c r="BK168" s="214">
        <f>ROUND(I168*H168,2)</f>
        <v>0</v>
      </c>
      <c r="BL168" s="25" t="s">
        <v>159</v>
      </c>
      <c r="BM168" s="25" t="s">
        <v>248</v>
      </c>
    </row>
    <row r="169" spans="2:65" s="12" customFormat="1">
      <c r="B169" s="215"/>
      <c r="C169" s="216"/>
      <c r="D169" s="217" t="s">
        <v>161</v>
      </c>
      <c r="E169" s="218" t="s">
        <v>21</v>
      </c>
      <c r="F169" s="219" t="s">
        <v>249</v>
      </c>
      <c r="G169" s="216"/>
      <c r="H169" s="220" t="s">
        <v>21</v>
      </c>
      <c r="I169" s="221"/>
      <c r="J169" s="216"/>
      <c r="K169" s="216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161</v>
      </c>
      <c r="AU169" s="226" t="s">
        <v>94</v>
      </c>
      <c r="AV169" s="12" t="s">
        <v>80</v>
      </c>
      <c r="AW169" s="12" t="s">
        <v>35</v>
      </c>
      <c r="AX169" s="12" t="s">
        <v>72</v>
      </c>
      <c r="AY169" s="226" t="s">
        <v>152</v>
      </c>
    </row>
    <row r="170" spans="2:65" s="13" customFormat="1">
      <c r="B170" s="227"/>
      <c r="C170" s="228"/>
      <c r="D170" s="217" t="s">
        <v>161</v>
      </c>
      <c r="E170" s="229" t="s">
        <v>21</v>
      </c>
      <c r="F170" s="230" t="s">
        <v>250</v>
      </c>
      <c r="G170" s="228"/>
      <c r="H170" s="231">
        <v>63.18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161</v>
      </c>
      <c r="AU170" s="237" t="s">
        <v>94</v>
      </c>
      <c r="AV170" s="13" t="s">
        <v>94</v>
      </c>
      <c r="AW170" s="13" t="s">
        <v>35</v>
      </c>
      <c r="AX170" s="13" t="s">
        <v>72</v>
      </c>
      <c r="AY170" s="237" t="s">
        <v>152</v>
      </c>
    </row>
    <row r="171" spans="2:65" s="13" customFormat="1">
      <c r="B171" s="227"/>
      <c r="C171" s="228"/>
      <c r="D171" s="217" t="s">
        <v>161</v>
      </c>
      <c r="E171" s="229" t="s">
        <v>21</v>
      </c>
      <c r="F171" s="230" t="s">
        <v>251</v>
      </c>
      <c r="G171" s="228"/>
      <c r="H171" s="231">
        <v>25.92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161</v>
      </c>
      <c r="AU171" s="237" t="s">
        <v>94</v>
      </c>
      <c r="AV171" s="13" t="s">
        <v>94</v>
      </c>
      <c r="AW171" s="13" t="s">
        <v>35</v>
      </c>
      <c r="AX171" s="13" t="s">
        <v>72</v>
      </c>
      <c r="AY171" s="237" t="s">
        <v>152</v>
      </c>
    </row>
    <row r="172" spans="2:65" s="14" customFormat="1">
      <c r="B172" s="238"/>
      <c r="C172" s="239"/>
      <c r="D172" s="249" t="s">
        <v>161</v>
      </c>
      <c r="E172" s="253" t="s">
        <v>21</v>
      </c>
      <c r="F172" s="254" t="s">
        <v>166</v>
      </c>
      <c r="G172" s="239"/>
      <c r="H172" s="255">
        <v>89.1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AT172" s="248" t="s">
        <v>161</v>
      </c>
      <c r="AU172" s="248" t="s">
        <v>94</v>
      </c>
      <c r="AV172" s="14" t="s">
        <v>159</v>
      </c>
      <c r="AW172" s="14" t="s">
        <v>35</v>
      </c>
      <c r="AX172" s="14" t="s">
        <v>80</v>
      </c>
      <c r="AY172" s="248" t="s">
        <v>152</v>
      </c>
    </row>
    <row r="173" spans="2:65" s="1" customFormat="1" ht="22.5" customHeight="1">
      <c r="B173" s="42"/>
      <c r="C173" s="203" t="s">
        <v>10</v>
      </c>
      <c r="D173" s="203" t="s">
        <v>154</v>
      </c>
      <c r="E173" s="204" t="s">
        <v>252</v>
      </c>
      <c r="F173" s="205" t="s">
        <v>253</v>
      </c>
      <c r="G173" s="206" t="s">
        <v>186</v>
      </c>
      <c r="H173" s="207">
        <v>2611.29</v>
      </c>
      <c r="I173" s="208"/>
      <c r="J173" s="209">
        <f>ROUND(I173*H173,2)</f>
        <v>0</v>
      </c>
      <c r="K173" s="205" t="s">
        <v>158</v>
      </c>
      <c r="L173" s="62"/>
      <c r="M173" s="210" t="s">
        <v>21</v>
      </c>
      <c r="N173" s="211" t="s">
        <v>44</v>
      </c>
      <c r="O173" s="43"/>
      <c r="P173" s="212">
        <f>O173*H173</f>
        <v>0</v>
      </c>
      <c r="Q173" s="212">
        <v>1.7000000000000001E-2</v>
      </c>
      <c r="R173" s="212">
        <f>Q173*H173</f>
        <v>44.391930000000002</v>
      </c>
      <c r="S173" s="212">
        <v>0</v>
      </c>
      <c r="T173" s="213">
        <f>S173*H173</f>
        <v>0</v>
      </c>
      <c r="AR173" s="25" t="s">
        <v>159</v>
      </c>
      <c r="AT173" s="25" t="s">
        <v>154</v>
      </c>
      <c r="AU173" s="25" t="s">
        <v>94</v>
      </c>
      <c r="AY173" s="25" t="s">
        <v>152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25" t="s">
        <v>94</v>
      </c>
      <c r="BK173" s="214">
        <f>ROUND(I173*H173,2)</f>
        <v>0</v>
      </c>
      <c r="BL173" s="25" t="s">
        <v>159</v>
      </c>
      <c r="BM173" s="25" t="s">
        <v>254</v>
      </c>
    </row>
    <row r="174" spans="2:65" s="12" customFormat="1">
      <c r="B174" s="215"/>
      <c r="C174" s="216"/>
      <c r="D174" s="217" t="s">
        <v>161</v>
      </c>
      <c r="E174" s="218" t="s">
        <v>21</v>
      </c>
      <c r="F174" s="219" t="s">
        <v>224</v>
      </c>
      <c r="G174" s="216"/>
      <c r="H174" s="220" t="s">
        <v>21</v>
      </c>
      <c r="I174" s="221"/>
      <c r="J174" s="216"/>
      <c r="K174" s="216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161</v>
      </c>
      <c r="AU174" s="226" t="s">
        <v>94</v>
      </c>
      <c r="AV174" s="12" t="s">
        <v>80</v>
      </c>
      <c r="AW174" s="12" t="s">
        <v>35</v>
      </c>
      <c r="AX174" s="12" t="s">
        <v>72</v>
      </c>
      <c r="AY174" s="226" t="s">
        <v>152</v>
      </c>
    </row>
    <row r="175" spans="2:65" s="13" customFormat="1" ht="27">
      <c r="B175" s="227"/>
      <c r="C175" s="228"/>
      <c r="D175" s="217" t="s">
        <v>161</v>
      </c>
      <c r="E175" s="229" t="s">
        <v>21</v>
      </c>
      <c r="F175" s="230" t="s">
        <v>225</v>
      </c>
      <c r="G175" s="228"/>
      <c r="H175" s="231">
        <v>910.65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AT175" s="237" t="s">
        <v>161</v>
      </c>
      <c r="AU175" s="237" t="s">
        <v>94</v>
      </c>
      <c r="AV175" s="13" t="s">
        <v>94</v>
      </c>
      <c r="AW175" s="13" t="s">
        <v>35</v>
      </c>
      <c r="AX175" s="13" t="s">
        <v>72</v>
      </c>
      <c r="AY175" s="237" t="s">
        <v>152</v>
      </c>
    </row>
    <row r="176" spans="2:65" s="13" customFormat="1" ht="27">
      <c r="B176" s="227"/>
      <c r="C176" s="228"/>
      <c r="D176" s="217" t="s">
        <v>161</v>
      </c>
      <c r="E176" s="229" t="s">
        <v>21</v>
      </c>
      <c r="F176" s="230" t="s">
        <v>226</v>
      </c>
      <c r="G176" s="228"/>
      <c r="H176" s="231">
        <v>1700.64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AT176" s="237" t="s">
        <v>161</v>
      </c>
      <c r="AU176" s="237" t="s">
        <v>94</v>
      </c>
      <c r="AV176" s="13" t="s">
        <v>94</v>
      </c>
      <c r="AW176" s="13" t="s">
        <v>35</v>
      </c>
      <c r="AX176" s="13" t="s">
        <v>72</v>
      </c>
      <c r="AY176" s="237" t="s">
        <v>152</v>
      </c>
    </row>
    <row r="177" spans="2:65" s="14" customFormat="1">
      <c r="B177" s="238"/>
      <c r="C177" s="239"/>
      <c r="D177" s="249" t="s">
        <v>161</v>
      </c>
      <c r="E177" s="253" t="s">
        <v>21</v>
      </c>
      <c r="F177" s="254" t="s">
        <v>166</v>
      </c>
      <c r="G177" s="239"/>
      <c r="H177" s="255">
        <v>2611.29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AT177" s="248" t="s">
        <v>161</v>
      </c>
      <c r="AU177" s="248" t="s">
        <v>94</v>
      </c>
      <c r="AV177" s="14" t="s">
        <v>159</v>
      </c>
      <c r="AW177" s="14" t="s">
        <v>35</v>
      </c>
      <c r="AX177" s="14" t="s">
        <v>80</v>
      </c>
      <c r="AY177" s="248" t="s">
        <v>152</v>
      </c>
    </row>
    <row r="178" spans="2:65" s="1" customFormat="1" ht="22.5" customHeight="1">
      <c r="B178" s="42"/>
      <c r="C178" s="203" t="s">
        <v>255</v>
      </c>
      <c r="D178" s="203" t="s">
        <v>154</v>
      </c>
      <c r="E178" s="204" t="s">
        <v>256</v>
      </c>
      <c r="F178" s="205" t="s">
        <v>257</v>
      </c>
      <c r="G178" s="206" t="s">
        <v>258</v>
      </c>
      <c r="H178" s="207">
        <v>115.5</v>
      </c>
      <c r="I178" s="208"/>
      <c r="J178" s="209">
        <f>ROUND(I178*H178,2)</f>
        <v>0</v>
      </c>
      <c r="K178" s="205" t="s">
        <v>21</v>
      </c>
      <c r="L178" s="62"/>
      <c r="M178" s="210" t="s">
        <v>21</v>
      </c>
      <c r="N178" s="211" t="s">
        <v>44</v>
      </c>
      <c r="O178" s="43"/>
      <c r="P178" s="212">
        <f>O178*H178</f>
        <v>0</v>
      </c>
      <c r="Q178" s="212">
        <v>0</v>
      </c>
      <c r="R178" s="212">
        <f>Q178*H178</f>
        <v>0</v>
      </c>
      <c r="S178" s="212">
        <v>0</v>
      </c>
      <c r="T178" s="213">
        <f>S178*H178</f>
        <v>0</v>
      </c>
      <c r="AR178" s="25" t="s">
        <v>159</v>
      </c>
      <c r="AT178" s="25" t="s">
        <v>154</v>
      </c>
      <c r="AU178" s="25" t="s">
        <v>94</v>
      </c>
      <c r="AY178" s="25" t="s">
        <v>152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25" t="s">
        <v>94</v>
      </c>
      <c r="BK178" s="214">
        <f>ROUND(I178*H178,2)</f>
        <v>0</v>
      </c>
      <c r="BL178" s="25" t="s">
        <v>159</v>
      </c>
      <c r="BM178" s="25" t="s">
        <v>259</v>
      </c>
    </row>
    <row r="179" spans="2:65" s="13" customFormat="1">
      <c r="B179" s="227"/>
      <c r="C179" s="228"/>
      <c r="D179" s="249" t="s">
        <v>161</v>
      </c>
      <c r="E179" s="250" t="s">
        <v>21</v>
      </c>
      <c r="F179" s="251" t="s">
        <v>260</v>
      </c>
      <c r="G179" s="228"/>
      <c r="H179" s="252">
        <v>115.5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161</v>
      </c>
      <c r="AU179" s="237" t="s">
        <v>94</v>
      </c>
      <c r="AV179" s="13" t="s">
        <v>94</v>
      </c>
      <c r="AW179" s="13" t="s">
        <v>35</v>
      </c>
      <c r="AX179" s="13" t="s">
        <v>80</v>
      </c>
      <c r="AY179" s="237" t="s">
        <v>152</v>
      </c>
    </row>
    <row r="180" spans="2:65" s="1" customFormat="1" ht="22.5" customHeight="1">
      <c r="B180" s="42"/>
      <c r="C180" s="256" t="s">
        <v>261</v>
      </c>
      <c r="D180" s="256" t="s">
        <v>262</v>
      </c>
      <c r="E180" s="257" t="s">
        <v>263</v>
      </c>
      <c r="F180" s="258" t="s">
        <v>264</v>
      </c>
      <c r="G180" s="259" t="s">
        <v>258</v>
      </c>
      <c r="H180" s="260">
        <v>86.347999999999999</v>
      </c>
      <c r="I180" s="261"/>
      <c r="J180" s="262">
        <f>ROUND(I180*H180,2)</f>
        <v>0</v>
      </c>
      <c r="K180" s="258" t="s">
        <v>21</v>
      </c>
      <c r="L180" s="263"/>
      <c r="M180" s="264" t="s">
        <v>21</v>
      </c>
      <c r="N180" s="265" t="s">
        <v>44</v>
      </c>
      <c r="O180" s="43"/>
      <c r="P180" s="212">
        <f>O180*H180</f>
        <v>0</v>
      </c>
      <c r="Q180" s="212">
        <v>3.0000000000000001E-5</v>
      </c>
      <c r="R180" s="212">
        <f>Q180*H180</f>
        <v>2.5904399999999998E-3</v>
      </c>
      <c r="S180" s="212">
        <v>0</v>
      </c>
      <c r="T180" s="213">
        <f>S180*H180</f>
        <v>0</v>
      </c>
      <c r="AR180" s="25" t="s">
        <v>204</v>
      </c>
      <c r="AT180" s="25" t="s">
        <v>262</v>
      </c>
      <c r="AU180" s="25" t="s">
        <v>94</v>
      </c>
      <c r="AY180" s="25" t="s">
        <v>152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25" t="s">
        <v>94</v>
      </c>
      <c r="BK180" s="214">
        <f>ROUND(I180*H180,2)</f>
        <v>0</v>
      </c>
      <c r="BL180" s="25" t="s">
        <v>159</v>
      </c>
      <c r="BM180" s="25" t="s">
        <v>265</v>
      </c>
    </row>
    <row r="181" spans="2:65" s="13" customFormat="1">
      <c r="B181" s="227"/>
      <c r="C181" s="228"/>
      <c r="D181" s="217" t="s">
        <v>161</v>
      </c>
      <c r="E181" s="229" t="s">
        <v>21</v>
      </c>
      <c r="F181" s="230" t="s">
        <v>266</v>
      </c>
      <c r="G181" s="228"/>
      <c r="H181" s="231">
        <v>82.236000000000004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161</v>
      </c>
      <c r="AU181" s="237" t="s">
        <v>94</v>
      </c>
      <c r="AV181" s="13" t="s">
        <v>94</v>
      </c>
      <c r="AW181" s="13" t="s">
        <v>35</v>
      </c>
      <c r="AX181" s="13" t="s">
        <v>72</v>
      </c>
      <c r="AY181" s="237" t="s">
        <v>152</v>
      </c>
    </row>
    <row r="182" spans="2:65" s="13" customFormat="1">
      <c r="B182" s="227"/>
      <c r="C182" s="228"/>
      <c r="D182" s="249" t="s">
        <v>161</v>
      </c>
      <c r="E182" s="250" t="s">
        <v>21</v>
      </c>
      <c r="F182" s="251" t="s">
        <v>267</v>
      </c>
      <c r="G182" s="228"/>
      <c r="H182" s="252">
        <v>86.347999999999999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161</v>
      </c>
      <c r="AU182" s="237" t="s">
        <v>94</v>
      </c>
      <c r="AV182" s="13" t="s">
        <v>94</v>
      </c>
      <c r="AW182" s="13" t="s">
        <v>35</v>
      </c>
      <c r="AX182" s="13" t="s">
        <v>80</v>
      </c>
      <c r="AY182" s="237" t="s">
        <v>152</v>
      </c>
    </row>
    <row r="183" spans="2:65" s="1" customFormat="1" ht="22.5" customHeight="1">
      <c r="B183" s="42"/>
      <c r="C183" s="203" t="s">
        <v>268</v>
      </c>
      <c r="D183" s="203" t="s">
        <v>154</v>
      </c>
      <c r="E183" s="204" t="s">
        <v>269</v>
      </c>
      <c r="F183" s="205" t="s">
        <v>270</v>
      </c>
      <c r="G183" s="206" t="s">
        <v>157</v>
      </c>
      <c r="H183" s="207">
        <v>18.693999999999999</v>
      </c>
      <c r="I183" s="208"/>
      <c r="J183" s="209">
        <f>ROUND(I183*H183,2)</f>
        <v>0</v>
      </c>
      <c r="K183" s="205" t="s">
        <v>158</v>
      </c>
      <c r="L183" s="62"/>
      <c r="M183" s="210" t="s">
        <v>21</v>
      </c>
      <c r="N183" s="211" t="s">
        <v>44</v>
      </c>
      <c r="O183" s="43"/>
      <c r="P183" s="212">
        <f>O183*H183</f>
        <v>0</v>
      </c>
      <c r="Q183" s="212">
        <v>2.45329</v>
      </c>
      <c r="R183" s="212">
        <f>Q183*H183</f>
        <v>45.861803259999995</v>
      </c>
      <c r="S183" s="212">
        <v>0</v>
      </c>
      <c r="T183" s="213">
        <f>S183*H183</f>
        <v>0</v>
      </c>
      <c r="AR183" s="25" t="s">
        <v>159</v>
      </c>
      <c r="AT183" s="25" t="s">
        <v>154</v>
      </c>
      <c r="AU183" s="25" t="s">
        <v>94</v>
      </c>
      <c r="AY183" s="25" t="s">
        <v>152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25" t="s">
        <v>94</v>
      </c>
      <c r="BK183" s="214">
        <f>ROUND(I183*H183,2)</f>
        <v>0</v>
      </c>
      <c r="BL183" s="25" t="s">
        <v>159</v>
      </c>
      <c r="BM183" s="25" t="s">
        <v>271</v>
      </c>
    </row>
    <row r="184" spans="2:65" s="13" customFormat="1">
      <c r="B184" s="227"/>
      <c r="C184" s="228"/>
      <c r="D184" s="217" t="s">
        <v>161</v>
      </c>
      <c r="E184" s="229" t="s">
        <v>21</v>
      </c>
      <c r="F184" s="230" t="s">
        <v>272</v>
      </c>
      <c r="G184" s="228"/>
      <c r="H184" s="231">
        <v>13.256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AT184" s="237" t="s">
        <v>161</v>
      </c>
      <c r="AU184" s="237" t="s">
        <v>94</v>
      </c>
      <c r="AV184" s="13" t="s">
        <v>94</v>
      </c>
      <c r="AW184" s="13" t="s">
        <v>35</v>
      </c>
      <c r="AX184" s="13" t="s">
        <v>72</v>
      </c>
      <c r="AY184" s="237" t="s">
        <v>152</v>
      </c>
    </row>
    <row r="185" spans="2:65" s="13" customFormat="1">
      <c r="B185" s="227"/>
      <c r="C185" s="228"/>
      <c r="D185" s="217" t="s">
        <v>161</v>
      </c>
      <c r="E185" s="229" t="s">
        <v>21</v>
      </c>
      <c r="F185" s="230" t="s">
        <v>273</v>
      </c>
      <c r="G185" s="228"/>
      <c r="H185" s="231">
        <v>5.4379999999999997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161</v>
      </c>
      <c r="AU185" s="237" t="s">
        <v>94</v>
      </c>
      <c r="AV185" s="13" t="s">
        <v>94</v>
      </c>
      <c r="AW185" s="13" t="s">
        <v>35</v>
      </c>
      <c r="AX185" s="13" t="s">
        <v>72</v>
      </c>
      <c r="AY185" s="237" t="s">
        <v>152</v>
      </c>
    </row>
    <row r="186" spans="2:65" s="14" customFormat="1">
      <c r="B186" s="238"/>
      <c r="C186" s="239"/>
      <c r="D186" s="249" t="s">
        <v>161</v>
      </c>
      <c r="E186" s="253" t="s">
        <v>21</v>
      </c>
      <c r="F186" s="254" t="s">
        <v>166</v>
      </c>
      <c r="G186" s="239"/>
      <c r="H186" s="255">
        <v>18.693999999999999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AT186" s="248" t="s">
        <v>161</v>
      </c>
      <c r="AU186" s="248" t="s">
        <v>94</v>
      </c>
      <c r="AV186" s="14" t="s">
        <v>159</v>
      </c>
      <c r="AW186" s="14" t="s">
        <v>35</v>
      </c>
      <c r="AX186" s="14" t="s">
        <v>80</v>
      </c>
      <c r="AY186" s="248" t="s">
        <v>152</v>
      </c>
    </row>
    <row r="187" spans="2:65" s="1" customFormat="1" ht="31.5" customHeight="1">
      <c r="B187" s="42"/>
      <c r="C187" s="203" t="s">
        <v>274</v>
      </c>
      <c r="D187" s="203" t="s">
        <v>154</v>
      </c>
      <c r="E187" s="204" t="s">
        <v>275</v>
      </c>
      <c r="F187" s="205" t="s">
        <v>276</v>
      </c>
      <c r="G187" s="206" t="s">
        <v>157</v>
      </c>
      <c r="H187" s="207">
        <v>1.65</v>
      </c>
      <c r="I187" s="208"/>
      <c r="J187" s="209">
        <f>ROUND(I187*H187,2)</f>
        <v>0</v>
      </c>
      <c r="K187" s="205" t="s">
        <v>158</v>
      </c>
      <c r="L187" s="62"/>
      <c r="M187" s="210" t="s">
        <v>21</v>
      </c>
      <c r="N187" s="211" t="s">
        <v>44</v>
      </c>
      <c r="O187" s="43"/>
      <c r="P187" s="212">
        <f>O187*H187</f>
        <v>0</v>
      </c>
      <c r="Q187" s="212">
        <v>2.45329</v>
      </c>
      <c r="R187" s="212">
        <f>Q187*H187</f>
        <v>4.0479284999999994</v>
      </c>
      <c r="S187" s="212">
        <v>0</v>
      </c>
      <c r="T187" s="213">
        <f>S187*H187</f>
        <v>0</v>
      </c>
      <c r="AR187" s="25" t="s">
        <v>159</v>
      </c>
      <c r="AT187" s="25" t="s">
        <v>154</v>
      </c>
      <c r="AU187" s="25" t="s">
        <v>94</v>
      </c>
      <c r="AY187" s="25" t="s">
        <v>152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25" t="s">
        <v>94</v>
      </c>
      <c r="BK187" s="214">
        <f>ROUND(I187*H187,2)</f>
        <v>0</v>
      </c>
      <c r="BL187" s="25" t="s">
        <v>159</v>
      </c>
      <c r="BM187" s="25" t="s">
        <v>277</v>
      </c>
    </row>
    <row r="188" spans="2:65" s="13" customFormat="1">
      <c r="B188" s="227"/>
      <c r="C188" s="228"/>
      <c r="D188" s="217" t="s">
        <v>161</v>
      </c>
      <c r="E188" s="229" t="s">
        <v>21</v>
      </c>
      <c r="F188" s="230" t="s">
        <v>278</v>
      </c>
      <c r="G188" s="228"/>
      <c r="H188" s="231">
        <v>0.81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161</v>
      </c>
      <c r="AU188" s="237" t="s">
        <v>94</v>
      </c>
      <c r="AV188" s="13" t="s">
        <v>94</v>
      </c>
      <c r="AW188" s="13" t="s">
        <v>35</v>
      </c>
      <c r="AX188" s="13" t="s">
        <v>72</v>
      </c>
      <c r="AY188" s="237" t="s">
        <v>152</v>
      </c>
    </row>
    <row r="189" spans="2:65" s="13" customFormat="1">
      <c r="B189" s="227"/>
      <c r="C189" s="228"/>
      <c r="D189" s="217" t="s">
        <v>161</v>
      </c>
      <c r="E189" s="229" t="s">
        <v>21</v>
      </c>
      <c r="F189" s="230" t="s">
        <v>279</v>
      </c>
      <c r="G189" s="228"/>
      <c r="H189" s="231">
        <v>0.36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161</v>
      </c>
      <c r="AU189" s="237" t="s">
        <v>94</v>
      </c>
      <c r="AV189" s="13" t="s">
        <v>94</v>
      </c>
      <c r="AW189" s="13" t="s">
        <v>35</v>
      </c>
      <c r="AX189" s="13" t="s">
        <v>72</v>
      </c>
      <c r="AY189" s="237" t="s">
        <v>152</v>
      </c>
    </row>
    <row r="190" spans="2:65" s="13" customFormat="1">
      <c r="B190" s="227"/>
      <c r="C190" s="228"/>
      <c r="D190" s="217" t="s">
        <v>161</v>
      </c>
      <c r="E190" s="229" t="s">
        <v>21</v>
      </c>
      <c r="F190" s="230" t="s">
        <v>280</v>
      </c>
      <c r="G190" s="228"/>
      <c r="H190" s="231">
        <v>0.12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AT190" s="237" t="s">
        <v>161</v>
      </c>
      <c r="AU190" s="237" t="s">
        <v>94</v>
      </c>
      <c r="AV190" s="13" t="s">
        <v>94</v>
      </c>
      <c r="AW190" s="13" t="s">
        <v>35</v>
      </c>
      <c r="AX190" s="13" t="s">
        <v>72</v>
      </c>
      <c r="AY190" s="237" t="s">
        <v>152</v>
      </c>
    </row>
    <row r="191" spans="2:65" s="13" customFormat="1">
      <c r="B191" s="227"/>
      <c r="C191" s="228"/>
      <c r="D191" s="217" t="s">
        <v>161</v>
      </c>
      <c r="E191" s="229" t="s">
        <v>21</v>
      </c>
      <c r="F191" s="230" t="s">
        <v>281</v>
      </c>
      <c r="G191" s="228"/>
      <c r="H191" s="231">
        <v>0.36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AT191" s="237" t="s">
        <v>161</v>
      </c>
      <c r="AU191" s="237" t="s">
        <v>94</v>
      </c>
      <c r="AV191" s="13" t="s">
        <v>94</v>
      </c>
      <c r="AW191" s="13" t="s">
        <v>35</v>
      </c>
      <c r="AX191" s="13" t="s">
        <v>72</v>
      </c>
      <c r="AY191" s="237" t="s">
        <v>152</v>
      </c>
    </row>
    <row r="192" spans="2:65" s="14" customFormat="1">
      <c r="B192" s="238"/>
      <c r="C192" s="239"/>
      <c r="D192" s="249" t="s">
        <v>161</v>
      </c>
      <c r="E192" s="253" t="s">
        <v>21</v>
      </c>
      <c r="F192" s="254" t="s">
        <v>166</v>
      </c>
      <c r="G192" s="239"/>
      <c r="H192" s="255">
        <v>1.65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AT192" s="248" t="s">
        <v>161</v>
      </c>
      <c r="AU192" s="248" t="s">
        <v>94</v>
      </c>
      <c r="AV192" s="14" t="s">
        <v>159</v>
      </c>
      <c r="AW192" s="14" t="s">
        <v>35</v>
      </c>
      <c r="AX192" s="14" t="s">
        <v>80</v>
      </c>
      <c r="AY192" s="248" t="s">
        <v>152</v>
      </c>
    </row>
    <row r="193" spans="2:65" s="1" customFormat="1" ht="31.5" customHeight="1">
      <c r="B193" s="42"/>
      <c r="C193" s="203" t="s">
        <v>282</v>
      </c>
      <c r="D193" s="203" t="s">
        <v>154</v>
      </c>
      <c r="E193" s="204" t="s">
        <v>283</v>
      </c>
      <c r="F193" s="205" t="s">
        <v>284</v>
      </c>
      <c r="G193" s="206" t="s">
        <v>157</v>
      </c>
      <c r="H193" s="207">
        <v>11.407999999999999</v>
      </c>
      <c r="I193" s="208"/>
      <c r="J193" s="209">
        <f>ROUND(I193*H193,2)</f>
        <v>0</v>
      </c>
      <c r="K193" s="205" t="s">
        <v>158</v>
      </c>
      <c r="L193" s="62"/>
      <c r="M193" s="210" t="s">
        <v>21</v>
      </c>
      <c r="N193" s="211" t="s">
        <v>44</v>
      </c>
      <c r="O193" s="43"/>
      <c r="P193" s="212">
        <f>O193*H193</f>
        <v>0</v>
      </c>
      <c r="Q193" s="212">
        <v>2.45329</v>
      </c>
      <c r="R193" s="212">
        <f>Q193*H193</f>
        <v>27.987132319999997</v>
      </c>
      <c r="S193" s="212">
        <v>0</v>
      </c>
      <c r="T193" s="213">
        <f>S193*H193</f>
        <v>0</v>
      </c>
      <c r="AR193" s="25" t="s">
        <v>159</v>
      </c>
      <c r="AT193" s="25" t="s">
        <v>154</v>
      </c>
      <c r="AU193" s="25" t="s">
        <v>94</v>
      </c>
      <c r="AY193" s="25" t="s">
        <v>152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25" t="s">
        <v>94</v>
      </c>
      <c r="BK193" s="214">
        <f>ROUND(I193*H193,2)</f>
        <v>0</v>
      </c>
      <c r="BL193" s="25" t="s">
        <v>159</v>
      </c>
      <c r="BM193" s="25" t="s">
        <v>285</v>
      </c>
    </row>
    <row r="194" spans="2:65" s="12" customFormat="1">
      <c r="B194" s="215"/>
      <c r="C194" s="216"/>
      <c r="D194" s="217" t="s">
        <v>161</v>
      </c>
      <c r="E194" s="218" t="s">
        <v>21</v>
      </c>
      <c r="F194" s="219" t="s">
        <v>163</v>
      </c>
      <c r="G194" s="216"/>
      <c r="H194" s="220" t="s">
        <v>21</v>
      </c>
      <c r="I194" s="221"/>
      <c r="J194" s="216"/>
      <c r="K194" s="216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161</v>
      </c>
      <c r="AU194" s="226" t="s">
        <v>94</v>
      </c>
      <c r="AV194" s="12" t="s">
        <v>80</v>
      </c>
      <c r="AW194" s="12" t="s">
        <v>35</v>
      </c>
      <c r="AX194" s="12" t="s">
        <v>72</v>
      </c>
      <c r="AY194" s="226" t="s">
        <v>152</v>
      </c>
    </row>
    <row r="195" spans="2:65" s="13" customFormat="1">
      <c r="B195" s="227"/>
      <c r="C195" s="228"/>
      <c r="D195" s="217" t="s">
        <v>161</v>
      </c>
      <c r="E195" s="229" t="s">
        <v>21</v>
      </c>
      <c r="F195" s="230" t="s">
        <v>286</v>
      </c>
      <c r="G195" s="228"/>
      <c r="H195" s="231">
        <v>9.9359999999999999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161</v>
      </c>
      <c r="AU195" s="237" t="s">
        <v>94</v>
      </c>
      <c r="AV195" s="13" t="s">
        <v>94</v>
      </c>
      <c r="AW195" s="13" t="s">
        <v>35</v>
      </c>
      <c r="AX195" s="13" t="s">
        <v>72</v>
      </c>
      <c r="AY195" s="237" t="s">
        <v>152</v>
      </c>
    </row>
    <row r="196" spans="2:65" s="13" customFormat="1">
      <c r="B196" s="227"/>
      <c r="C196" s="228"/>
      <c r="D196" s="217" t="s">
        <v>161</v>
      </c>
      <c r="E196" s="229" t="s">
        <v>21</v>
      </c>
      <c r="F196" s="230" t="s">
        <v>287</v>
      </c>
      <c r="G196" s="228"/>
      <c r="H196" s="231">
        <v>1.472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161</v>
      </c>
      <c r="AU196" s="237" t="s">
        <v>94</v>
      </c>
      <c r="AV196" s="13" t="s">
        <v>94</v>
      </c>
      <c r="AW196" s="13" t="s">
        <v>35</v>
      </c>
      <c r="AX196" s="13" t="s">
        <v>72</v>
      </c>
      <c r="AY196" s="237" t="s">
        <v>152</v>
      </c>
    </row>
    <row r="197" spans="2:65" s="14" customFormat="1">
      <c r="B197" s="238"/>
      <c r="C197" s="239"/>
      <c r="D197" s="249" t="s">
        <v>161</v>
      </c>
      <c r="E197" s="253" t="s">
        <v>21</v>
      </c>
      <c r="F197" s="254" t="s">
        <v>166</v>
      </c>
      <c r="G197" s="239"/>
      <c r="H197" s="255">
        <v>11.407999999999999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AT197" s="248" t="s">
        <v>161</v>
      </c>
      <c r="AU197" s="248" t="s">
        <v>94</v>
      </c>
      <c r="AV197" s="14" t="s">
        <v>159</v>
      </c>
      <c r="AW197" s="14" t="s">
        <v>35</v>
      </c>
      <c r="AX197" s="14" t="s">
        <v>80</v>
      </c>
      <c r="AY197" s="248" t="s">
        <v>152</v>
      </c>
    </row>
    <row r="198" spans="2:65" s="1" customFormat="1" ht="22.5" customHeight="1">
      <c r="B198" s="42"/>
      <c r="C198" s="203" t="s">
        <v>9</v>
      </c>
      <c r="D198" s="203" t="s">
        <v>154</v>
      </c>
      <c r="E198" s="204" t="s">
        <v>288</v>
      </c>
      <c r="F198" s="205" t="s">
        <v>289</v>
      </c>
      <c r="G198" s="206" t="s">
        <v>157</v>
      </c>
      <c r="H198" s="207">
        <v>18.693999999999999</v>
      </c>
      <c r="I198" s="208"/>
      <c r="J198" s="209">
        <f>ROUND(I198*H198,2)</f>
        <v>0</v>
      </c>
      <c r="K198" s="205" t="s">
        <v>158</v>
      </c>
      <c r="L198" s="62"/>
      <c r="M198" s="210" t="s">
        <v>21</v>
      </c>
      <c r="N198" s="211" t="s">
        <v>44</v>
      </c>
      <c r="O198" s="43"/>
      <c r="P198" s="212">
        <f>O198*H198</f>
        <v>0</v>
      </c>
      <c r="Q198" s="212">
        <v>0</v>
      </c>
      <c r="R198" s="212">
        <f>Q198*H198</f>
        <v>0</v>
      </c>
      <c r="S198" s="212">
        <v>0</v>
      </c>
      <c r="T198" s="213">
        <f>S198*H198</f>
        <v>0</v>
      </c>
      <c r="AR198" s="25" t="s">
        <v>159</v>
      </c>
      <c r="AT198" s="25" t="s">
        <v>154</v>
      </c>
      <c r="AU198" s="25" t="s">
        <v>94</v>
      </c>
      <c r="AY198" s="25" t="s">
        <v>152</v>
      </c>
      <c r="BE198" s="214">
        <f>IF(N198="základní",J198,0)</f>
        <v>0</v>
      </c>
      <c r="BF198" s="214">
        <f>IF(N198="snížená",J198,0)</f>
        <v>0</v>
      </c>
      <c r="BG198" s="214">
        <f>IF(N198="zákl. přenesená",J198,0)</f>
        <v>0</v>
      </c>
      <c r="BH198" s="214">
        <f>IF(N198="sníž. přenesená",J198,0)</f>
        <v>0</v>
      </c>
      <c r="BI198" s="214">
        <f>IF(N198="nulová",J198,0)</f>
        <v>0</v>
      </c>
      <c r="BJ198" s="25" t="s">
        <v>94</v>
      </c>
      <c r="BK198" s="214">
        <f>ROUND(I198*H198,2)</f>
        <v>0</v>
      </c>
      <c r="BL198" s="25" t="s">
        <v>159</v>
      </c>
      <c r="BM198" s="25" t="s">
        <v>290</v>
      </c>
    </row>
    <row r="199" spans="2:65" s="13" customFormat="1">
      <c r="B199" s="227"/>
      <c r="C199" s="228"/>
      <c r="D199" s="217" t="s">
        <v>161</v>
      </c>
      <c r="E199" s="229" t="s">
        <v>21</v>
      </c>
      <c r="F199" s="230" t="s">
        <v>272</v>
      </c>
      <c r="G199" s="228"/>
      <c r="H199" s="231">
        <v>13.256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161</v>
      </c>
      <c r="AU199" s="237" t="s">
        <v>94</v>
      </c>
      <c r="AV199" s="13" t="s">
        <v>94</v>
      </c>
      <c r="AW199" s="13" t="s">
        <v>35</v>
      </c>
      <c r="AX199" s="13" t="s">
        <v>72</v>
      </c>
      <c r="AY199" s="237" t="s">
        <v>152</v>
      </c>
    </row>
    <row r="200" spans="2:65" s="13" customFormat="1">
      <c r="B200" s="227"/>
      <c r="C200" s="228"/>
      <c r="D200" s="217" t="s">
        <v>161</v>
      </c>
      <c r="E200" s="229" t="s">
        <v>21</v>
      </c>
      <c r="F200" s="230" t="s">
        <v>273</v>
      </c>
      <c r="G200" s="228"/>
      <c r="H200" s="231">
        <v>5.4379999999999997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AT200" s="237" t="s">
        <v>161</v>
      </c>
      <c r="AU200" s="237" t="s">
        <v>94</v>
      </c>
      <c r="AV200" s="13" t="s">
        <v>94</v>
      </c>
      <c r="AW200" s="13" t="s">
        <v>35</v>
      </c>
      <c r="AX200" s="13" t="s">
        <v>72</v>
      </c>
      <c r="AY200" s="237" t="s">
        <v>152</v>
      </c>
    </row>
    <row r="201" spans="2:65" s="14" customFormat="1">
      <c r="B201" s="238"/>
      <c r="C201" s="239"/>
      <c r="D201" s="249" t="s">
        <v>161</v>
      </c>
      <c r="E201" s="253" t="s">
        <v>21</v>
      </c>
      <c r="F201" s="254" t="s">
        <v>166</v>
      </c>
      <c r="G201" s="239"/>
      <c r="H201" s="255">
        <v>18.693999999999999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AT201" s="248" t="s">
        <v>161</v>
      </c>
      <c r="AU201" s="248" t="s">
        <v>94</v>
      </c>
      <c r="AV201" s="14" t="s">
        <v>159</v>
      </c>
      <c r="AW201" s="14" t="s">
        <v>35</v>
      </c>
      <c r="AX201" s="14" t="s">
        <v>80</v>
      </c>
      <c r="AY201" s="248" t="s">
        <v>152</v>
      </c>
    </row>
    <row r="202" spans="2:65" s="1" customFormat="1" ht="22.5" customHeight="1">
      <c r="B202" s="42"/>
      <c r="C202" s="203" t="s">
        <v>291</v>
      </c>
      <c r="D202" s="203" t="s">
        <v>154</v>
      </c>
      <c r="E202" s="204" t="s">
        <v>292</v>
      </c>
      <c r="F202" s="205" t="s">
        <v>293</v>
      </c>
      <c r="G202" s="206" t="s">
        <v>157</v>
      </c>
      <c r="H202" s="207">
        <v>1.65</v>
      </c>
      <c r="I202" s="208"/>
      <c r="J202" s="209">
        <f>ROUND(I202*H202,2)</f>
        <v>0</v>
      </c>
      <c r="K202" s="205" t="s">
        <v>158</v>
      </c>
      <c r="L202" s="62"/>
      <c r="M202" s="210" t="s">
        <v>21</v>
      </c>
      <c r="N202" s="211" t="s">
        <v>44</v>
      </c>
      <c r="O202" s="43"/>
      <c r="P202" s="212">
        <f>O202*H202</f>
        <v>0</v>
      </c>
      <c r="Q202" s="212">
        <v>0</v>
      </c>
      <c r="R202" s="212">
        <f>Q202*H202</f>
        <v>0</v>
      </c>
      <c r="S202" s="212">
        <v>0</v>
      </c>
      <c r="T202" s="213">
        <f>S202*H202</f>
        <v>0</v>
      </c>
      <c r="AR202" s="25" t="s">
        <v>159</v>
      </c>
      <c r="AT202" s="25" t="s">
        <v>154</v>
      </c>
      <c r="AU202" s="25" t="s">
        <v>94</v>
      </c>
      <c r="AY202" s="25" t="s">
        <v>152</v>
      </c>
      <c r="BE202" s="214">
        <f>IF(N202="základní",J202,0)</f>
        <v>0</v>
      </c>
      <c r="BF202" s="214">
        <f>IF(N202="snížená",J202,0)</f>
        <v>0</v>
      </c>
      <c r="BG202" s="214">
        <f>IF(N202="zákl. přenesená",J202,0)</f>
        <v>0</v>
      </c>
      <c r="BH202" s="214">
        <f>IF(N202="sníž. přenesená",J202,0)</f>
        <v>0</v>
      </c>
      <c r="BI202" s="214">
        <f>IF(N202="nulová",J202,0)</f>
        <v>0</v>
      </c>
      <c r="BJ202" s="25" t="s">
        <v>94</v>
      </c>
      <c r="BK202" s="214">
        <f>ROUND(I202*H202,2)</f>
        <v>0</v>
      </c>
      <c r="BL202" s="25" t="s">
        <v>159</v>
      </c>
      <c r="BM202" s="25" t="s">
        <v>294</v>
      </c>
    </row>
    <row r="203" spans="2:65" s="13" customFormat="1">
      <c r="B203" s="227"/>
      <c r="C203" s="228"/>
      <c r="D203" s="217" t="s">
        <v>161</v>
      </c>
      <c r="E203" s="229" t="s">
        <v>21</v>
      </c>
      <c r="F203" s="230" t="s">
        <v>278</v>
      </c>
      <c r="G203" s="228"/>
      <c r="H203" s="231">
        <v>0.81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AT203" s="237" t="s">
        <v>161</v>
      </c>
      <c r="AU203" s="237" t="s">
        <v>94</v>
      </c>
      <c r="AV203" s="13" t="s">
        <v>94</v>
      </c>
      <c r="AW203" s="13" t="s">
        <v>35</v>
      </c>
      <c r="AX203" s="13" t="s">
        <v>72</v>
      </c>
      <c r="AY203" s="237" t="s">
        <v>152</v>
      </c>
    </row>
    <row r="204" spans="2:65" s="13" customFormat="1">
      <c r="B204" s="227"/>
      <c r="C204" s="228"/>
      <c r="D204" s="217" t="s">
        <v>161</v>
      </c>
      <c r="E204" s="229" t="s">
        <v>21</v>
      </c>
      <c r="F204" s="230" t="s">
        <v>279</v>
      </c>
      <c r="G204" s="228"/>
      <c r="H204" s="231">
        <v>0.36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AT204" s="237" t="s">
        <v>161</v>
      </c>
      <c r="AU204" s="237" t="s">
        <v>94</v>
      </c>
      <c r="AV204" s="13" t="s">
        <v>94</v>
      </c>
      <c r="AW204" s="13" t="s">
        <v>35</v>
      </c>
      <c r="AX204" s="13" t="s">
        <v>72</v>
      </c>
      <c r="AY204" s="237" t="s">
        <v>152</v>
      </c>
    </row>
    <row r="205" spans="2:65" s="13" customFormat="1">
      <c r="B205" s="227"/>
      <c r="C205" s="228"/>
      <c r="D205" s="217" t="s">
        <v>161</v>
      </c>
      <c r="E205" s="229" t="s">
        <v>21</v>
      </c>
      <c r="F205" s="230" t="s">
        <v>280</v>
      </c>
      <c r="G205" s="228"/>
      <c r="H205" s="231">
        <v>0.12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AT205" s="237" t="s">
        <v>161</v>
      </c>
      <c r="AU205" s="237" t="s">
        <v>94</v>
      </c>
      <c r="AV205" s="13" t="s">
        <v>94</v>
      </c>
      <c r="AW205" s="13" t="s">
        <v>35</v>
      </c>
      <c r="AX205" s="13" t="s">
        <v>72</v>
      </c>
      <c r="AY205" s="237" t="s">
        <v>152</v>
      </c>
    </row>
    <row r="206" spans="2:65" s="13" customFormat="1">
      <c r="B206" s="227"/>
      <c r="C206" s="228"/>
      <c r="D206" s="217" t="s">
        <v>161</v>
      </c>
      <c r="E206" s="229" t="s">
        <v>21</v>
      </c>
      <c r="F206" s="230" t="s">
        <v>281</v>
      </c>
      <c r="G206" s="228"/>
      <c r="H206" s="231">
        <v>0.36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AT206" s="237" t="s">
        <v>161</v>
      </c>
      <c r="AU206" s="237" t="s">
        <v>94</v>
      </c>
      <c r="AV206" s="13" t="s">
        <v>94</v>
      </c>
      <c r="AW206" s="13" t="s">
        <v>35</v>
      </c>
      <c r="AX206" s="13" t="s">
        <v>72</v>
      </c>
      <c r="AY206" s="237" t="s">
        <v>152</v>
      </c>
    </row>
    <row r="207" spans="2:65" s="14" customFormat="1">
      <c r="B207" s="238"/>
      <c r="C207" s="239"/>
      <c r="D207" s="249" t="s">
        <v>161</v>
      </c>
      <c r="E207" s="253" t="s">
        <v>21</v>
      </c>
      <c r="F207" s="254" t="s">
        <v>166</v>
      </c>
      <c r="G207" s="239"/>
      <c r="H207" s="255">
        <v>1.65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AT207" s="248" t="s">
        <v>161</v>
      </c>
      <c r="AU207" s="248" t="s">
        <v>94</v>
      </c>
      <c r="AV207" s="14" t="s">
        <v>159</v>
      </c>
      <c r="AW207" s="14" t="s">
        <v>35</v>
      </c>
      <c r="AX207" s="14" t="s">
        <v>80</v>
      </c>
      <c r="AY207" s="248" t="s">
        <v>152</v>
      </c>
    </row>
    <row r="208" spans="2:65" s="1" customFormat="1" ht="22.5" customHeight="1">
      <c r="B208" s="42"/>
      <c r="C208" s="203" t="s">
        <v>295</v>
      </c>
      <c r="D208" s="203" t="s">
        <v>154</v>
      </c>
      <c r="E208" s="204" t="s">
        <v>296</v>
      </c>
      <c r="F208" s="205" t="s">
        <v>297</v>
      </c>
      <c r="G208" s="206" t="s">
        <v>157</v>
      </c>
      <c r="H208" s="207">
        <v>11.407999999999999</v>
      </c>
      <c r="I208" s="208"/>
      <c r="J208" s="209">
        <f>ROUND(I208*H208,2)</f>
        <v>0</v>
      </c>
      <c r="K208" s="205" t="s">
        <v>158</v>
      </c>
      <c r="L208" s="62"/>
      <c r="M208" s="210" t="s">
        <v>21</v>
      </c>
      <c r="N208" s="211" t="s">
        <v>44</v>
      </c>
      <c r="O208" s="43"/>
      <c r="P208" s="212">
        <f>O208*H208</f>
        <v>0</v>
      </c>
      <c r="Q208" s="212">
        <v>0</v>
      </c>
      <c r="R208" s="212">
        <f>Q208*H208</f>
        <v>0</v>
      </c>
      <c r="S208" s="212">
        <v>0</v>
      </c>
      <c r="T208" s="213">
        <f>S208*H208</f>
        <v>0</v>
      </c>
      <c r="AR208" s="25" t="s">
        <v>159</v>
      </c>
      <c r="AT208" s="25" t="s">
        <v>154</v>
      </c>
      <c r="AU208" s="25" t="s">
        <v>94</v>
      </c>
      <c r="AY208" s="25" t="s">
        <v>152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25" t="s">
        <v>94</v>
      </c>
      <c r="BK208" s="214">
        <f>ROUND(I208*H208,2)</f>
        <v>0</v>
      </c>
      <c r="BL208" s="25" t="s">
        <v>159</v>
      </c>
      <c r="BM208" s="25" t="s">
        <v>298</v>
      </c>
    </row>
    <row r="209" spans="2:65" s="1" customFormat="1" ht="31.5" customHeight="1">
      <c r="B209" s="42"/>
      <c r="C209" s="203" t="s">
        <v>299</v>
      </c>
      <c r="D209" s="203" t="s">
        <v>154</v>
      </c>
      <c r="E209" s="204" t="s">
        <v>300</v>
      </c>
      <c r="F209" s="205" t="s">
        <v>301</v>
      </c>
      <c r="G209" s="206" t="s">
        <v>157</v>
      </c>
      <c r="H209" s="207">
        <v>18.693999999999999</v>
      </c>
      <c r="I209" s="208"/>
      <c r="J209" s="209">
        <f>ROUND(I209*H209,2)</f>
        <v>0</v>
      </c>
      <c r="K209" s="205" t="s">
        <v>158</v>
      </c>
      <c r="L209" s="62"/>
      <c r="M209" s="210" t="s">
        <v>21</v>
      </c>
      <c r="N209" s="211" t="s">
        <v>44</v>
      </c>
      <c r="O209" s="43"/>
      <c r="P209" s="212">
        <f>O209*H209</f>
        <v>0</v>
      </c>
      <c r="Q209" s="212">
        <v>0</v>
      </c>
      <c r="R209" s="212">
        <f>Q209*H209</f>
        <v>0</v>
      </c>
      <c r="S209" s="212">
        <v>0</v>
      </c>
      <c r="T209" s="213">
        <f>S209*H209</f>
        <v>0</v>
      </c>
      <c r="AR209" s="25" t="s">
        <v>159</v>
      </c>
      <c r="AT209" s="25" t="s">
        <v>154</v>
      </c>
      <c r="AU209" s="25" t="s">
        <v>94</v>
      </c>
      <c r="AY209" s="25" t="s">
        <v>152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25" t="s">
        <v>94</v>
      </c>
      <c r="BK209" s="214">
        <f>ROUND(I209*H209,2)</f>
        <v>0</v>
      </c>
      <c r="BL209" s="25" t="s">
        <v>159</v>
      </c>
      <c r="BM209" s="25" t="s">
        <v>302</v>
      </c>
    </row>
    <row r="210" spans="2:65" s="13" customFormat="1">
      <c r="B210" s="227"/>
      <c r="C210" s="228"/>
      <c r="D210" s="217" t="s">
        <v>161</v>
      </c>
      <c r="E210" s="229" t="s">
        <v>21</v>
      </c>
      <c r="F210" s="230" t="s">
        <v>272</v>
      </c>
      <c r="G210" s="228"/>
      <c r="H210" s="231">
        <v>13.256</v>
      </c>
      <c r="I210" s="232"/>
      <c r="J210" s="228"/>
      <c r="K210" s="228"/>
      <c r="L210" s="233"/>
      <c r="M210" s="234"/>
      <c r="N210" s="235"/>
      <c r="O210" s="235"/>
      <c r="P210" s="235"/>
      <c r="Q210" s="235"/>
      <c r="R210" s="235"/>
      <c r="S210" s="235"/>
      <c r="T210" s="236"/>
      <c r="AT210" s="237" t="s">
        <v>161</v>
      </c>
      <c r="AU210" s="237" t="s">
        <v>94</v>
      </c>
      <c r="AV210" s="13" t="s">
        <v>94</v>
      </c>
      <c r="AW210" s="13" t="s">
        <v>35</v>
      </c>
      <c r="AX210" s="13" t="s">
        <v>72</v>
      </c>
      <c r="AY210" s="237" t="s">
        <v>152</v>
      </c>
    </row>
    <row r="211" spans="2:65" s="13" customFormat="1">
      <c r="B211" s="227"/>
      <c r="C211" s="228"/>
      <c r="D211" s="217" t="s">
        <v>161</v>
      </c>
      <c r="E211" s="229" t="s">
        <v>21</v>
      </c>
      <c r="F211" s="230" t="s">
        <v>273</v>
      </c>
      <c r="G211" s="228"/>
      <c r="H211" s="231">
        <v>5.4379999999999997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AT211" s="237" t="s">
        <v>161</v>
      </c>
      <c r="AU211" s="237" t="s">
        <v>94</v>
      </c>
      <c r="AV211" s="13" t="s">
        <v>94</v>
      </c>
      <c r="AW211" s="13" t="s">
        <v>35</v>
      </c>
      <c r="AX211" s="13" t="s">
        <v>72</v>
      </c>
      <c r="AY211" s="237" t="s">
        <v>152</v>
      </c>
    </row>
    <row r="212" spans="2:65" s="14" customFormat="1">
      <c r="B212" s="238"/>
      <c r="C212" s="239"/>
      <c r="D212" s="249" t="s">
        <v>161</v>
      </c>
      <c r="E212" s="253" t="s">
        <v>21</v>
      </c>
      <c r="F212" s="254" t="s">
        <v>166</v>
      </c>
      <c r="G212" s="239"/>
      <c r="H212" s="255">
        <v>18.693999999999999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AT212" s="248" t="s">
        <v>161</v>
      </c>
      <c r="AU212" s="248" t="s">
        <v>94</v>
      </c>
      <c r="AV212" s="14" t="s">
        <v>159</v>
      </c>
      <c r="AW212" s="14" t="s">
        <v>35</v>
      </c>
      <c r="AX212" s="14" t="s">
        <v>80</v>
      </c>
      <c r="AY212" s="248" t="s">
        <v>152</v>
      </c>
    </row>
    <row r="213" spans="2:65" s="1" customFormat="1" ht="22.5" customHeight="1">
      <c r="B213" s="42"/>
      <c r="C213" s="203" t="s">
        <v>303</v>
      </c>
      <c r="D213" s="203" t="s">
        <v>154</v>
      </c>
      <c r="E213" s="204" t="s">
        <v>304</v>
      </c>
      <c r="F213" s="205" t="s">
        <v>305</v>
      </c>
      <c r="G213" s="206" t="s">
        <v>306</v>
      </c>
      <c r="H213" s="207">
        <v>1.708</v>
      </c>
      <c r="I213" s="208"/>
      <c r="J213" s="209">
        <f>ROUND(I213*H213,2)</f>
        <v>0</v>
      </c>
      <c r="K213" s="205" t="s">
        <v>158</v>
      </c>
      <c r="L213" s="62"/>
      <c r="M213" s="210" t="s">
        <v>21</v>
      </c>
      <c r="N213" s="211" t="s">
        <v>44</v>
      </c>
      <c r="O213" s="43"/>
      <c r="P213" s="212">
        <f>O213*H213</f>
        <v>0</v>
      </c>
      <c r="Q213" s="212">
        <v>1.0530600000000001</v>
      </c>
      <c r="R213" s="212">
        <f>Q213*H213</f>
        <v>1.7986264800000002</v>
      </c>
      <c r="S213" s="212">
        <v>0</v>
      </c>
      <c r="T213" s="213">
        <f>S213*H213</f>
        <v>0</v>
      </c>
      <c r="AR213" s="25" t="s">
        <v>159</v>
      </c>
      <c r="AT213" s="25" t="s">
        <v>154</v>
      </c>
      <c r="AU213" s="25" t="s">
        <v>94</v>
      </c>
      <c r="AY213" s="25" t="s">
        <v>152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25" t="s">
        <v>94</v>
      </c>
      <c r="BK213" s="214">
        <f>ROUND(I213*H213,2)</f>
        <v>0</v>
      </c>
      <c r="BL213" s="25" t="s">
        <v>159</v>
      </c>
      <c r="BM213" s="25" t="s">
        <v>307</v>
      </c>
    </row>
    <row r="214" spans="2:65" s="13" customFormat="1">
      <c r="B214" s="227"/>
      <c r="C214" s="228"/>
      <c r="D214" s="217" t="s">
        <v>161</v>
      </c>
      <c r="E214" s="229" t="s">
        <v>21</v>
      </c>
      <c r="F214" s="230" t="s">
        <v>308</v>
      </c>
      <c r="G214" s="228"/>
      <c r="H214" s="231">
        <v>1.2110000000000001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AT214" s="237" t="s">
        <v>161</v>
      </c>
      <c r="AU214" s="237" t="s">
        <v>94</v>
      </c>
      <c r="AV214" s="13" t="s">
        <v>94</v>
      </c>
      <c r="AW214" s="13" t="s">
        <v>35</v>
      </c>
      <c r="AX214" s="13" t="s">
        <v>72</v>
      </c>
      <c r="AY214" s="237" t="s">
        <v>152</v>
      </c>
    </row>
    <row r="215" spans="2:65" s="13" customFormat="1">
      <c r="B215" s="227"/>
      <c r="C215" s="228"/>
      <c r="D215" s="217" t="s">
        <v>161</v>
      </c>
      <c r="E215" s="229" t="s">
        <v>21</v>
      </c>
      <c r="F215" s="230" t="s">
        <v>309</v>
      </c>
      <c r="G215" s="228"/>
      <c r="H215" s="231">
        <v>0.497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AT215" s="237" t="s">
        <v>161</v>
      </c>
      <c r="AU215" s="237" t="s">
        <v>94</v>
      </c>
      <c r="AV215" s="13" t="s">
        <v>94</v>
      </c>
      <c r="AW215" s="13" t="s">
        <v>35</v>
      </c>
      <c r="AX215" s="13" t="s">
        <v>72</v>
      </c>
      <c r="AY215" s="237" t="s">
        <v>152</v>
      </c>
    </row>
    <row r="216" spans="2:65" s="14" customFormat="1">
      <c r="B216" s="238"/>
      <c r="C216" s="239"/>
      <c r="D216" s="249" t="s">
        <v>161</v>
      </c>
      <c r="E216" s="253" t="s">
        <v>21</v>
      </c>
      <c r="F216" s="254" t="s">
        <v>166</v>
      </c>
      <c r="G216" s="239"/>
      <c r="H216" s="255">
        <v>1.708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AT216" s="248" t="s">
        <v>161</v>
      </c>
      <c r="AU216" s="248" t="s">
        <v>94</v>
      </c>
      <c r="AV216" s="14" t="s">
        <v>159</v>
      </c>
      <c r="AW216" s="14" t="s">
        <v>35</v>
      </c>
      <c r="AX216" s="14" t="s">
        <v>80</v>
      </c>
      <c r="AY216" s="248" t="s">
        <v>152</v>
      </c>
    </row>
    <row r="217" spans="2:65" s="1" customFormat="1" ht="22.5" customHeight="1">
      <c r="B217" s="42"/>
      <c r="C217" s="203" t="s">
        <v>310</v>
      </c>
      <c r="D217" s="203" t="s">
        <v>154</v>
      </c>
      <c r="E217" s="204" t="s">
        <v>311</v>
      </c>
      <c r="F217" s="205" t="s">
        <v>312</v>
      </c>
      <c r="G217" s="206" t="s">
        <v>171</v>
      </c>
      <c r="H217" s="207">
        <v>149</v>
      </c>
      <c r="I217" s="208"/>
      <c r="J217" s="209">
        <f>ROUND(I217*H217,2)</f>
        <v>0</v>
      </c>
      <c r="K217" s="205" t="s">
        <v>158</v>
      </c>
      <c r="L217" s="62"/>
      <c r="M217" s="210" t="s">
        <v>21</v>
      </c>
      <c r="N217" s="211" t="s">
        <v>44</v>
      </c>
      <c r="O217" s="43"/>
      <c r="P217" s="212">
        <f>O217*H217</f>
        <v>0</v>
      </c>
      <c r="Q217" s="212">
        <v>1.6979999999999999E-2</v>
      </c>
      <c r="R217" s="212">
        <f>Q217*H217</f>
        <v>2.5300199999999999</v>
      </c>
      <c r="S217" s="212">
        <v>0</v>
      </c>
      <c r="T217" s="213">
        <f>S217*H217</f>
        <v>0</v>
      </c>
      <c r="AR217" s="25" t="s">
        <v>159</v>
      </c>
      <c r="AT217" s="25" t="s">
        <v>154</v>
      </c>
      <c r="AU217" s="25" t="s">
        <v>94</v>
      </c>
      <c r="AY217" s="25" t="s">
        <v>152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25" t="s">
        <v>94</v>
      </c>
      <c r="BK217" s="214">
        <f>ROUND(I217*H217,2)</f>
        <v>0</v>
      </c>
      <c r="BL217" s="25" t="s">
        <v>159</v>
      </c>
      <c r="BM217" s="25" t="s">
        <v>313</v>
      </c>
    </row>
    <row r="218" spans="2:65" s="13" customFormat="1">
      <c r="B218" s="227"/>
      <c r="C218" s="228"/>
      <c r="D218" s="217" t="s">
        <v>161</v>
      </c>
      <c r="E218" s="229" t="s">
        <v>21</v>
      </c>
      <c r="F218" s="230" t="s">
        <v>314</v>
      </c>
      <c r="G218" s="228"/>
      <c r="H218" s="231">
        <v>117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AT218" s="237" t="s">
        <v>161</v>
      </c>
      <c r="AU218" s="237" t="s">
        <v>94</v>
      </c>
      <c r="AV218" s="13" t="s">
        <v>94</v>
      </c>
      <c r="AW218" s="13" t="s">
        <v>35</v>
      </c>
      <c r="AX218" s="13" t="s">
        <v>72</v>
      </c>
      <c r="AY218" s="237" t="s">
        <v>152</v>
      </c>
    </row>
    <row r="219" spans="2:65" s="13" customFormat="1">
      <c r="B219" s="227"/>
      <c r="C219" s="228"/>
      <c r="D219" s="217" t="s">
        <v>161</v>
      </c>
      <c r="E219" s="229" t="s">
        <v>21</v>
      </c>
      <c r="F219" s="230" t="s">
        <v>315</v>
      </c>
      <c r="G219" s="228"/>
      <c r="H219" s="231">
        <v>32</v>
      </c>
      <c r="I219" s="232"/>
      <c r="J219" s="228"/>
      <c r="K219" s="228"/>
      <c r="L219" s="233"/>
      <c r="M219" s="234"/>
      <c r="N219" s="235"/>
      <c r="O219" s="235"/>
      <c r="P219" s="235"/>
      <c r="Q219" s="235"/>
      <c r="R219" s="235"/>
      <c r="S219" s="235"/>
      <c r="T219" s="236"/>
      <c r="AT219" s="237" t="s">
        <v>161</v>
      </c>
      <c r="AU219" s="237" t="s">
        <v>94</v>
      </c>
      <c r="AV219" s="13" t="s">
        <v>94</v>
      </c>
      <c r="AW219" s="13" t="s">
        <v>35</v>
      </c>
      <c r="AX219" s="13" t="s">
        <v>72</v>
      </c>
      <c r="AY219" s="237" t="s">
        <v>152</v>
      </c>
    </row>
    <row r="220" spans="2:65" s="14" customFormat="1">
      <c r="B220" s="238"/>
      <c r="C220" s="239"/>
      <c r="D220" s="249" t="s">
        <v>161</v>
      </c>
      <c r="E220" s="253" t="s">
        <v>21</v>
      </c>
      <c r="F220" s="254" t="s">
        <v>166</v>
      </c>
      <c r="G220" s="239"/>
      <c r="H220" s="255">
        <v>149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AT220" s="248" t="s">
        <v>161</v>
      </c>
      <c r="AU220" s="248" t="s">
        <v>94</v>
      </c>
      <c r="AV220" s="14" t="s">
        <v>159</v>
      </c>
      <c r="AW220" s="14" t="s">
        <v>35</v>
      </c>
      <c r="AX220" s="14" t="s">
        <v>80</v>
      </c>
      <c r="AY220" s="248" t="s">
        <v>152</v>
      </c>
    </row>
    <row r="221" spans="2:65" s="1" customFormat="1" ht="22.5" customHeight="1">
      <c r="B221" s="42"/>
      <c r="C221" s="256" t="s">
        <v>316</v>
      </c>
      <c r="D221" s="256" t="s">
        <v>262</v>
      </c>
      <c r="E221" s="257" t="s">
        <v>317</v>
      </c>
      <c r="F221" s="258" t="s">
        <v>318</v>
      </c>
      <c r="G221" s="259" t="s">
        <v>171</v>
      </c>
      <c r="H221" s="260">
        <v>39</v>
      </c>
      <c r="I221" s="261"/>
      <c r="J221" s="262">
        <f>ROUND(I221*H221,2)</f>
        <v>0</v>
      </c>
      <c r="K221" s="258" t="s">
        <v>158</v>
      </c>
      <c r="L221" s="263"/>
      <c r="M221" s="264" t="s">
        <v>21</v>
      </c>
      <c r="N221" s="265" t="s">
        <v>44</v>
      </c>
      <c r="O221" s="43"/>
      <c r="P221" s="212">
        <f>O221*H221</f>
        <v>0</v>
      </c>
      <c r="Q221" s="212">
        <v>1.12E-2</v>
      </c>
      <c r="R221" s="212">
        <f>Q221*H221</f>
        <v>0.43680000000000002</v>
      </c>
      <c r="S221" s="212">
        <v>0</v>
      </c>
      <c r="T221" s="213">
        <f>S221*H221</f>
        <v>0</v>
      </c>
      <c r="AR221" s="25" t="s">
        <v>204</v>
      </c>
      <c r="AT221" s="25" t="s">
        <v>262</v>
      </c>
      <c r="AU221" s="25" t="s">
        <v>94</v>
      </c>
      <c r="AY221" s="25" t="s">
        <v>152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25" t="s">
        <v>94</v>
      </c>
      <c r="BK221" s="214">
        <f>ROUND(I221*H221,2)</f>
        <v>0</v>
      </c>
      <c r="BL221" s="25" t="s">
        <v>159</v>
      </c>
      <c r="BM221" s="25" t="s">
        <v>319</v>
      </c>
    </row>
    <row r="222" spans="2:65" s="13" customFormat="1">
      <c r="B222" s="227"/>
      <c r="C222" s="228"/>
      <c r="D222" s="249" t="s">
        <v>161</v>
      </c>
      <c r="E222" s="250" t="s">
        <v>21</v>
      </c>
      <c r="F222" s="251" t="s">
        <v>182</v>
      </c>
      <c r="G222" s="228"/>
      <c r="H222" s="252">
        <v>39</v>
      </c>
      <c r="I222" s="232"/>
      <c r="J222" s="228"/>
      <c r="K222" s="228"/>
      <c r="L222" s="233"/>
      <c r="M222" s="234"/>
      <c r="N222" s="235"/>
      <c r="O222" s="235"/>
      <c r="P222" s="235"/>
      <c r="Q222" s="235"/>
      <c r="R222" s="235"/>
      <c r="S222" s="235"/>
      <c r="T222" s="236"/>
      <c r="AT222" s="237" t="s">
        <v>161</v>
      </c>
      <c r="AU222" s="237" t="s">
        <v>94</v>
      </c>
      <c r="AV222" s="13" t="s">
        <v>94</v>
      </c>
      <c r="AW222" s="13" t="s">
        <v>35</v>
      </c>
      <c r="AX222" s="13" t="s">
        <v>80</v>
      </c>
      <c r="AY222" s="237" t="s">
        <v>152</v>
      </c>
    </row>
    <row r="223" spans="2:65" s="1" customFormat="1" ht="22.5" customHeight="1">
      <c r="B223" s="42"/>
      <c r="C223" s="256" t="s">
        <v>320</v>
      </c>
      <c r="D223" s="256" t="s">
        <v>262</v>
      </c>
      <c r="E223" s="257" t="s">
        <v>321</v>
      </c>
      <c r="F223" s="258" t="s">
        <v>322</v>
      </c>
      <c r="G223" s="259" t="s">
        <v>171</v>
      </c>
      <c r="H223" s="260">
        <v>55</v>
      </c>
      <c r="I223" s="261"/>
      <c r="J223" s="262">
        <f>ROUND(I223*H223,2)</f>
        <v>0</v>
      </c>
      <c r="K223" s="258" t="s">
        <v>158</v>
      </c>
      <c r="L223" s="263"/>
      <c r="M223" s="264" t="s">
        <v>21</v>
      </c>
      <c r="N223" s="265" t="s">
        <v>44</v>
      </c>
      <c r="O223" s="43"/>
      <c r="P223" s="212">
        <f>O223*H223</f>
        <v>0</v>
      </c>
      <c r="Q223" s="212">
        <v>1.14E-2</v>
      </c>
      <c r="R223" s="212">
        <f>Q223*H223</f>
        <v>0.627</v>
      </c>
      <c r="S223" s="212">
        <v>0</v>
      </c>
      <c r="T223" s="213">
        <f>S223*H223</f>
        <v>0</v>
      </c>
      <c r="AR223" s="25" t="s">
        <v>204</v>
      </c>
      <c r="AT223" s="25" t="s">
        <v>262</v>
      </c>
      <c r="AU223" s="25" t="s">
        <v>94</v>
      </c>
      <c r="AY223" s="25" t="s">
        <v>152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25" t="s">
        <v>94</v>
      </c>
      <c r="BK223" s="214">
        <f>ROUND(I223*H223,2)</f>
        <v>0</v>
      </c>
      <c r="BL223" s="25" t="s">
        <v>159</v>
      </c>
      <c r="BM223" s="25" t="s">
        <v>323</v>
      </c>
    </row>
    <row r="224" spans="2:65" s="13" customFormat="1">
      <c r="B224" s="227"/>
      <c r="C224" s="228"/>
      <c r="D224" s="217" t="s">
        <v>161</v>
      </c>
      <c r="E224" s="229" t="s">
        <v>21</v>
      </c>
      <c r="F224" s="230" t="s">
        <v>182</v>
      </c>
      <c r="G224" s="228"/>
      <c r="H224" s="231">
        <v>39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AT224" s="237" t="s">
        <v>161</v>
      </c>
      <c r="AU224" s="237" t="s">
        <v>94</v>
      </c>
      <c r="AV224" s="13" t="s">
        <v>94</v>
      </c>
      <c r="AW224" s="13" t="s">
        <v>35</v>
      </c>
      <c r="AX224" s="13" t="s">
        <v>72</v>
      </c>
      <c r="AY224" s="237" t="s">
        <v>152</v>
      </c>
    </row>
    <row r="225" spans="2:65" s="13" customFormat="1">
      <c r="B225" s="227"/>
      <c r="C225" s="228"/>
      <c r="D225" s="217" t="s">
        <v>161</v>
      </c>
      <c r="E225" s="229" t="s">
        <v>21</v>
      </c>
      <c r="F225" s="230" t="s">
        <v>178</v>
      </c>
      <c r="G225" s="228"/>
      <c r="H225" s="231">
        <v>16</v>
      </c>
      <c r="I225" s="232"/>
      <c r="J225" s="228"/>
      <c r="K225" s="228"/>
      <c r="L225" s="233"/>
      <c r="M225" s="234"/>
      <c r="N225" s="235"/>
      <c r="O225" s="235"/>
      <c r="P225" s="235"/>
      <c r="Q225" s="235"/>
      <c r="R225" s="235"/>
      <c r="S225" s="235"/>
      <c r="T225" s="236"/>
      <c r="AT225" s="237" t="s">
        <v>161</v>
      </c>
      <c r="AU225" s="237" t="s">
        <v>94</v>
      </c>
      <c r="AV225" s="13" t="s">
        <v>94</v>
      </c>
      <c r="AW225" s="13" t="s">
        <v>35</v>
      </c>
      <c r="AX225" s="13" t="s">
        <v>72</v>
      </c>
      <c r="AY225" s="237" t="s">
        <v>152</v>
      </c>
    </row>
    <row r="226" spans="2:65" s="14" customFormat="1">
      <c r="B226" s="238"/>
      <c r="C226" s="239"/>
      <c r="D226" s="249" t="s">
        <v>161</v>
      </c>
      <c r="E226" s="253" t="s">
        <v>21</v>
      </c>
      <c r="F226" s="254" t="s">
        <v>166</v>
      </c>
      <c r="G226" s="239"/>
      <c r="H226" s="255">
        <v>55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AT226" s="248" t="s">
        <v>161</v>
      </c>
      <c r="AU226" s="248" t="s">
        <v>94</v>
      </c>
      <c r="AV226" s="14" t="s">
        <v>159</v>
      </c>
      <c r="AW226" s="14" t="s">
        <v>35</v>
      </c>
      <c r="AX226" s="14" t="s">
        <v>80</v>
      </c>
      <c r="AY226" s="248" t="s">
        <v>152</v>
      </c>
    </row>
    <row r="227" spans="2:65" s="1" customFormat="1" ht="22.5" customHeight="1">
      <c r="B227" s="42"/>
      <c r="C227" s="256" t="s">
        <v>324</v>
      </c>
      <c r="D227" s="256" t="s">
        <v>262</v>
      </c>
      <c r="E227" s="257" t="s">
        <v>325</v>
      </c>
      <c r="F227" s="258" t="s">
        <v>326</v>
      </c>
      <c r="G227" s="259" t="s">
        <v>171</v>
      </c>
      <c r="H227" s="260">
        <v>55</v>
      </c>
      <c r="I227" s="261"/>
      <c r="J227" s="262">
        <f>ROUND(I227*H227,2)</f>
        <v>0</v>
      </c>
      <c r="K227" s="258" t="s">
        <v>158</v>
      </c>
      <c r="L227" s="263"/>
      <c r="M227" s="264" t="s">
        <v>21</v>
      </c>
      <c r="N227" s="265" t="s">
        <v>44</v>
      </c>
      <c r="O227" s="43"/>
      <c r="P227" s="212">
        <f>O227*H227</f>
        <v>0</v>
      </c>
      <c r="Q227" s="212">
        <v>1.2699999999999999E-2</v>
      </c>
      <c r="R227" s="212">
        <f>Q227*H227</f>
        <v>0.69850000000000001</v>
      </c>
      <c r="S227" s="212">
        <v>0</v>
      </c>
      <c r="T227" s="213">
        <f>S227*H227</f>
        <v>0</v>
      </c>
      <c r="AR227" s="25" t="s">
        <v>204</v>
      </c>
      <c r="AT227" s="25" t="s">
        <v>262</v>
      </c>
      <c r="AU227" s="25" t="s">
        <v>94</v>
      </c>
      <c r="AY227" s="25" t="s">
        <v>152</v>
      </c>
      <c r="BE227" s="214">
        <f>IF(N227="základní",J227,0)</f>
        <v>0</v>
      </c>
      <c r="BF227" s="214">
        <f>IF(N227="snížená",J227,0)</f>
        <v>0</v>
      </c>
      <c r="BG227" s="214">
        <f>IF(N227="zákl. přenesená",J227,0)</f>
        <v>0</v>
      </c>
      <c r="BH227" s="214">
        <f>IF(N227="sníž. přenesená",J227,0)</f>
        <v>0</v>
      </c>
      <c r="BI227" s="214">
        <f>IF(N227="nulová",J227,0)</f>
        <v>0</v>
      </c>
      <c r="BJ227" s="25" t="s">
        <v>94</v>
      </c>
      <c r="BK227" s="214">
        <f>ROUND(I227*H227,2)</f>
        <v>0</v>
      </c>
      <c r="BL227" s="25" t="s">
        <v>159</v>
      </c>
      <c r="BM227" s="25" t="s">
        <v>327</v>
      </c>
    </row>
    <row r="228" spans="2:65" s="13" customFormat="1">
      <c r="B228" s="227"/>
      <c r="C228" s="228"/>
      <c r="D228" s="217" t="s">
        <v>161</v>
      </c>
      <c r="E228" s="229" t="s">
        <v>21</v>
      </c>
      <c r="F228" s="230" t="s">
        <v>182</v>
      </c>
      <c r="G228" s="228"/>
      <c r="H228" s="231">
        <v>39</v>
      </c>
      <c r="I228" s="232"/>
      <c r="J228" s="228"/>
      <c r="K228" s="228"/>
      <c r="L228" s="233"/>
      <c r="M228" s="234"/>
      <c r="N228" s="235"/>
      <c r="O228" s="235"/>
      <c r="P228" s="235"/>
      <c r="Q228" s="235"/>
      <c r="R228" s="235"/>
      <c r="S228" s="235"/>
      <c r="T228" s="236"/>
      <c r="AT228" s="237" t="s">
        <v>161</v>
      </c>
      <c r="AU228" s="237" t="s">
        <v>94</v>
      </c>
      <c r="AV228" s="13" t="s">
        <v>94</v>
      </c>
      <c r="AW228" s="13" t="s">
        <v>35</v>
      </c>
      <c r="AX228" s="13" t="s">
        <v>72</v>
      </c>
      <c r="AY228" s="237" t="s">
        <v>152</v>
      </c>
    </row>
    <row r="229" spans="2:65" s="13" customFormat="1">
      <c r="B229" s="227"/>
      <c r="C229" s="228"/>
      <c r="D229" s="217" t="s">
        <v>161</v>
      </c>
      <c r="E229" s="229" t="s">
        <v>21</v>
      </c>
      <c r="F229" s="230" t="s">
        <v>178</v>
      </c>
      <c r="G229" s="228"/>
      <c r="H229" s="231">
        <v>16</v>
      </c>
      <c r="I229" s="232"/>
      <c r="J229" s="228"/>
      <c r="K229" s="228"/>
      <c r="L229" s="233"/>
      <c r="M229" s="234"/>
      <c r="N229" s="235"/>
      <c r="O229" s="235"/>
      <c r="P229" s="235"/>
      <c r="Q229" s="235"/>
      <c r="R229" s="235"/>
      <c r="S229" s="235"/>
      <c r="T229" s="236"/>
      <c r="AT229" s="237" t="s">
        <v>161</v>
      </c>
      <c r="AU229" s="237" t="s">
        <v>94</v>
      </c>
      <c r="AV229" s="13" t="s">
        <v>94</v>
      </c>
      <c r="AW229" s="13" t="s">
        <v>35</v>
      </c>
      <c r="AX229" s="13" t="s">
        <v>72</v>
      </c>
      <c r="AY229" s="237" t="s">
        <v>152</v>
      </c>
    </row>
    <row r="230" spans="2:65" s="14" customFormat="1">
      <c r="B230" s="238"/>
      <c r="C230" s="239"/>
      <c r="D230" s="249" t="s">
        <v>161</v>
      </c>
      <c r="E230" s="253" t="s">
        <v>21</v>
      </c>
      <c r="F230" s="254" t="s">
        <v>166</v>
      </c>
      <c r="G230" s="239"/>
      <c r="H230" s="255">
        <v>55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AT230" s="248" t="s">
        <v>161</v>
      </c>
      <c r="AU230" s="248" t="s">
        <v>94</v>
      </c>
      <c r="AV230" s="14" t="s">
        <v>159</v>
      </c>
      <c r="AW230" s="14" t="s">
        <v>35</v>
      </c>
      <c r="AX230" s="14" t="s">
        <v>80</v>
      </c>
      <c r="AY230" s="248" t="s">
        <v>152</v>
      </c>
    </row>
    <row r="231" spans="2:65" s="1" customFormat="1" ht="22.5" customHeight="1">
      <c r="B231" s="42"/>
      <c r="C231" s="203" t="s">
        <v>328</v>
      </c>
      <c r="D231" s="203" t="s">
        <v>154</v>
      </c>
      <c r="E231" s="204" t="s">
        <v>329</v>
      </c>
      <c r="F231" s="205" t="s">
        <v>330</v>
      </c>
      <c r="G231" s="206" t="s">
        <v>171</v>
      </c>
      <c r="H231" s="207">
        <v>55</v>
      </c>
      <c r="I231" s="208"/>
      <c r="J231" s="209">
        <f>ROUND(I231*H231,2)</f>
        <v>0</v>
      </c>
      <c r="K231" s="205" t="s">
        <v>158</v>
      </c>
      <c r="L231" s="62"/>
      <c r="M231" s="210" t="s">
        <v>21</v>
      </c>
      <c r="N231" s="211" t="s">
        <v>44</v>
      </c>
      <c r="O231" s="43"/>
      <c r="P231" s="212">
        <f>O231*H231</f>
        <v>0</v>
      </c>
      <c r="Q231" s="212">
        <v>4.684E-2</v>
      </c>
      <c r="R231" s="212">
        <f>Q231*H231</f>
        <v>2.5762</v>
      </c>
      <c r="S231" s="212">
        <v>0</v>
      </c>
      <c r="T231" s="213">
        <f>S231*H231</f>
        <v>0</v>
      </c>
      <c r="AR231" s="25" t="s">
        <v>159</v>
      </c>
      <c r="AT231" s="25" t="s">
        <v>154</v>
      </c>
      <c r="AU231" s="25" t="s">
        <v>94</v>
      </c>
      <c r="AY231" s="25" t="s">
        <v>152</v>
      </c>
      <c r="BE231" s="214">
        <f>IF(N231="základní",J231,0)</f>
        <v>0</v>
      </c>
      <c r="BF231" s="214">
        <f>IF(N231="snížená",J231,0)</f>
        <v>0</v>
      </c>
      <c r="BG231" s="214">
        <f>IF(N231="zákl. přenesená",J231,0)</f>
        <v>0</v>
      </c>
      <c r="BH231" s="214">
        <f>IF(N231="sníž. přenesená",J231,0)</f>
        <v>0</v>
      </c>
      <c r="BI231" s="214">
        <f>IF(N231="nulová",J231,0)</f>
        <v>0</v>
      </c>
      <c r="BJ231" s="25" t="s">
        <v>94</v>
      </c>
      <c r="BK231" s="214">
        <f>ROUND(I231*H231,2)</f>
        <v>0</v>
      </c>
      <c r="BL231" s="25" t="s">
        <v>159</v>
      </c>
      <c r="BM231" s="25" t="s">
        <v>331</v>
      </c>
    </row>
    <row r="232" spans="2:65" s="13" customFormat="1">
      <c r="B232" s="227"/>
      <c r="C232" s="228"/>
      <c r="D232" s="217" t="s">
        <v>161</v>
      </c>
      <c r="E232" s="229" t="s">
        <v>21</v>
      </c>
      <c r="F232" s="230" t="s">
        <v>182</v>
      </c>
      <c r="G232" s="228"/>
      <c r="H232" s="231">
        <v>39</v>
      </c>
      <c r="I232" s="232"/>
      <c r="J232" s="228"/>
      <c r="K232" s="228"/>
      <c r="L232" s="233"/>
      <c r="M232" s="234"/>
      <c r="N232" s="235"/>
      <c r="O232" s="235"/>
      <c r="P232" s="235"/>
      <c r="Q232" s="235"/>
      <c r="R232" s="235"/>
      <c r="S232" s="235"/>
      <c r="T232" s="236"/>
      <c r="AT232" s="237" t="s">
        <v>161</v>
      </c>
      <c r="AU232" s="237" t="s">
        <v>94</v>
      </c>
      <c r="AV232" s="13" t="s">
        <v>94</v>
      </c>
      <c r="AW232" s="13" t="s">
        <v>35</v>
      </c>
      <c r="AX232" s="13" t="s">
        <v>72</v>
      </c>
      <c r="AY232" s="237" t="s">
        <v>152</v>
      </c>
    </row>
    <row r="233" spans="2:65" s="13" customFormat="1">
      <c r="B233" s="227"/>
      <c r="C233" s="228"/>
      <c r="D233" s="217" t="s">
        <v>161</v>
      </c>
      <c r="E233" s="229" t="s">
        <v>21</v>
      </c>
      <c r="F233" s="230" t="s">
        <v>178</v>
      </c>
      <c r="G233" s="228"/>
      <c r="H233" s="231">
        <v>16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AT233" s="237" t="s">
        <v>161</v>
      </c>
      <c r="AU233" s="237" t="s">
        <v>94</v>
      </c>
      <c r="AV233" s="13" t="s">
        <v>94</v>
      </c>
      <c r="AW233" s="13" t="s">
        <v>35</v>
      </c>
      <c r="AX233" s="13" t="s">
        <v>72</v>
      </c>
      <c r="AY233" s="237" t="s">
        <v>152</v>
      </c>
    </row>
    <row r="234" spans="2:65" s="14" customFormat="1">
      <c r="B234" s="238"/>
      <c r="C234" s="239"/>
      <c r="D234" s="249" t="s">
        <v>161</v>
      </c>
      <c r="E234" s="253" t="s">
        <v>21</v>
      </c>
      <c r="F234" s="254" t="s">
        <v>166</v>
      </c>
      <c r="G234" s="239"/>
      <c r="H234" s="255">
        <v>55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AT234" s="248" t="s">
        <v>161</v>
      </c>
      <c r="AU234" s="248" t="s">
        <v>94</v>
      </c>
      <c r="AV234" s="14" t="s">
        <v>159</v>
      </c>
      <c r="AW234" s="14" t="s">
        <v>35</v>
      </c>
      <c r="AX234" s="14" t="s">
        <v>80</v>
      </c>
      <c r="AY234" s="248" t="s">
        <v>152</v>
      </c>
    </row>
    <row r="235" spans="2:65" s="1" customFormat="1" ht="22.5" customHeight="1">
      <c r="B235" s="42"/>
      <c r="C235" s="256" t="s">
        <v>332</v>
      </c>
      <c r="D235" s="256" t="s">
        <v>262</v>
      </c>
      <c r="E235" s="257" t="s">
        <v>325</v>
      </c>
      <c r="F235" s="258" t="s">
        <v>326</v>
      </c>
      <c r="G235" s="259" t="s">
        <v>171</v>
      </c>
      <c r="H235" s="260">
        <v>55</v>
      </c>
      <c r="I235" s="261"/>
      <c r="J235" s="262">
        <f>ROUND(I235*H235,2)</f>
        <v>0</v>
      </c>
      <c r="K235" s="258" t="s">
        <v>158</v>
      </c>
      <c r="L235" s="263"/>
      <c r="M235" s="264" t="s">
        <v>21</v>
      </c>
      <c r="N235" s="265" t="s">
        <v>44</v>
      </c>
      <c r="O235" s="43"/>
      <c r="P235" s="212">
        <f>O235*H235</f>
        <v>0</v>
      </c>
      <c r="Q235" s="212">
        <v>1.2699999999999999E-2</v>
      </c>
      <c r="R235" s="212">
        <f>Q235*H235</f>
        <v>0.69850000000000001</v>
      </c>
      <c r="S235" s="212">
        <v>0</v>
      </c>
      <c r="T235" s="213">
        <f>S235*H235</f>
        <v>0</v>
      </c>
      <c r="AR235" s="25" t="s">
        <v>204</v>
      </c>
      <c r="AT235" s="25" t="s">
        <v>262</v>
      </c>
      <c r="AU235" s="25" t="s">
        <v>94</v>
      </c>
      <c r="AY235" s="25" t="s">
        <v>152</v>
      </c>
      <c r="BE235" s="214">
        <f>IF(N235="základní",J235,0)</f>
        <v>0</v>
      </c>
      <c r="BF235" s="214">
        <f>IF(N235="snížená",J235,0)</f>
        <v>0</v>
      </c>
      <c r="BG235" s="214">
        <f>IF(N235="zákl. přenesená",J235,0)</f>
        <v>0</v>
      </c>
      <c r="BH235" s="214">
        <f>IF(N235="sníž. přenesená",J235,0)</f>
        <v>0</v>
      </c>
      <c r="BI235" s="214">
        <f>IF(N235="nulová",J235,0)</f>
        <v>0</v>
      </c>
      <c r="BJ235" s="25" t="s">
        <v>94</v>
      </c>
      <c r="BK235" s="214">
        <f>ROUND(I235*H235,2)</f>
        <v>0</v>
      </c>
      <c r="BL235" s="25" t="s">
        <v>159</v>
      </c>
      <c r="BM235" s="25" t="s">
        <v>333</v>
      </c>
    </row>
    <row r="236" spans="2:65" s="1" customFormat="1" ht="22.5" customHeight="1">
      <c r="B236" s="42"/>
      <c r="C236" s="203" t="s">
        <v>334</v>
      </c>
      <c r="D236" s="203" t="s">
        <v>154</v>
      </c>
      <c r="E236" s="204" t="s">
        <v>335</v>
      </c>
      <c r="F236" s="205" t="s">
        <v>336</v>
      </c>
      <c r="G236" s="206" t="s">
        <v>171</v>
      </c>
      <c r="H236" s="207">
        <v>55</v>
      </c>
      <c r="I236" s="208"/>
      <c r="J236" s="209">
        <f>ROUND(I236*H236,2)</f>
        <v>0</v>
      </c>
      <c r="K236" s="205" t="s">
        <v>158</v>
      </c>
      <c r="L236" s="62"/>
      <c r="M236" s="210" t="s">
        <v>21</v>
      </c>
      <c r="N236" s="211" t="s">
        <v>44</v>
      </c>
      <c r="O236" s="43"/>
      <c r="P236" s="212">
        <f>O236*H236</f>
        <v>0</v>
      </c>
      <c r="Q236" s="212">
        <v>0</v>
      </c>
      <c r="R236" s="212">
        <f>Q236*H236</f>
        <v>0</v>
      </c>
      <c r="S236" s="212">
        <v>0</v>
      </c>
      <c r="T236" s="213">
        <f>S236*H236</f>
        <v>0</v>
      </c>
      <c r="AR236" s="25" t="s">
        <v>159</v>
      </c>
      <c r="AT236" s="25" t="s">
        <v>154</v>
      </c>
      <c r="AU236" s="25" t="s">
        <v>94</v>
      </c>
      <c r="AY236" s="25" t="s">
        <v>152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25" t="s">
        <v>94</v>
      </c>
      <c r="BK236" s="214">
        <f>ROUND(I236*H236,2)</f>
        <v>0</v>
      </c>
      <c r="BL236" s="25" t="s">
        <v>159</v>
      </c>
      <c r="BM236" s="25" t="s">
        <v>337</v>
      </c>
    </row>
    <row r="237" spans="2:65" s="1" customFormat="1" ht="31.5" customHeight="1">
      <c r="B237" s="42"/>
      <c r="C237" s="256" t="s">
        <v>338</v>
      </c>
      <c r="D237" s="256" t="s">
        <v>262</v>
      </c>
      <c r="E237" s="257" t="s">
        <v>339</v>
      </c>
      <c r="F237" s="258" t="s">
        <v>340</v>
      </c>
      <c r="G237" s="259" t="s">
        <v>171</v>
      </c>
      <c r="H237" s="260">
        <v>55</v>
      </c>
      <c r="I237" s="261"/>
      <c r="J237" s="262">
        <f>ROUND(I237*H237,2)</f>
        <v>0</v>
      </c>
      <c r="K237" s="258" t="s">
        <v>21</v>
      </c>
      <c r="L237" s="263"/>
      <c r="M237" s="264" t="s">
        <v>21</v>
      </c>
      <c r="N237" s="265" t="s">
        <v>44</v>
      </c>
      <c r="O237" s="43"/>
      <c r="P237" s="212">
        <f>O237*H237</f>
        <v>0</v>
      </c>
      <c r="Q237" s="212">
        <v>1.2999999999999999E-3</v>
      </c>
      <c r="R237" s="212">
        <f>Q237*H237</f>
        <v>7.1499999999999994E-2</v>
      </c>
      <c r="S237" s="212">
        <v>0</v>
      </c>
      <c r="T237" s="213">
        <f>S237*H237</f>
        <v>0</v>
      </c>
      <c r="AR237" s="25" t="s">
        <v>204</v>
      </c>
      <c r="AT237" s="25" t="s">
        <v>262</v>
      </c>
      <c r="AU237" s="25" t="s">
        <v>94</v>
      </c>
      <c r="AY237" s="25" t="s">
        <v>152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25" t="s">
        <v>94</v>
      </c>
      <c r="BK237" s="214">
        <f>ROUND(I237*H237,2)</f>
        <v>0</v>
      </c>
      <c r="BL237" s="25" t="s">
        <v>159</v>
      </c>
      <c r="BM237" s="25" t="s">
        <v>341</v>
      </c>
    </row>
    <row r="238" spans="2:65" s="13" customFormat="1">
      <c r="B238" s="227"/>
      <c r="C238" s="228"/>
      <c r="D238" s="217" t="s">
        <v>161</v>
      </c>
      <c r="E238" s="229" t="s">
        <v>21</v>
      </c>
      <c r="F238" s="230" t="s">
        <v>342</v>
      </c>
      <c r="G238" s="228"/>
      <c r="H238" s="231">
        <v>39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AT238" s="237" t="s">
        <v>161</v>
      </c>
      <c r="AU238" s="237" t="s">
        <v>94</v>
      </c>
      <c r="AV238" s="13" t="s">
        <v>94</v>
      </c>
      <c r="AW238" s="13" t="s">
        <v>35</v>
      </c>
      <c r="AX238" s="13" t="s">
        <v>72</v>
      </c>
      <c r="AY238" s="237" t="s">
        <v>152</v>
      </c>
    </row>
    <row r="239" spans="2:65" s="13" customFormat="1">
      <c r="B239" s="227"/>
      <c r="C239" s="228"/>
      <c r="D239" s="217" t="s">
        <v>161</v>
      </c>
      <c r="E239" s="229" t="s">
        <v>21</v>
      </c>
      <c r="F239" s="230" t="s">
        <v>343</v>
      </c>
      <c r="G239" s="228"/>
      <c r="H239" s="231">
        <v>16</v>
      </c>
      <c r="I239" s="232"/>
      <c r="J239" s="228"/>
      <c r="K239" s="228"/>
      <c r="L239" s="233"/>
      <c r="M239" s="234"/>
      <c r="N239" s="235"/>
      <c r="O239" s="235"/>
      <c r="P239" s="235"/>
      <c r="Q239" s="235"/>
      <c r="R239" s="235"/>
      <c r="S239" s="235"/>
      <c r="T239" s="236"/>
      <c r="AT239" s="237" t="s">
        <v>161</v>
      </c>
      <c r="AU239" s="237" t="s">
        <v>94</v>
      </c>
      <c r="AV239" s="13" t="s">
        <v>94</v>
      </c>
      <c r="AW239" s="13" t="s">
        <v>35</v>
      </c>
      <c r="AX239" s="13" t="s">
        <v>72</v>
      </c>
      <c r="AY239" s="237" t="s">
        <v>152</v>
      </c>
    </row>
    <row r="240" spans="2:65" s="14" customFormat="1">
      <c r="B240" s="238"/>
      <c r="C240" s="239"/>
      <c r="D240" s="217" t="s">
        <v>161</v>
      </c>
      <c r="E240" s="240" t="s">
        <v>21</v>
      </c>
      <c r="F240" s="241" t="s">
        <v>166</v>
      </c>
      <c r="G240" s="239"/>
      <c r="H240" s="242">
        <v>55</v>
      </c>
      <c r="I240" s="243"/>
      <c r="J240" s="239"/>
      <c r="K240" s="239"/>
      <c r="L240" s="244"/>
      <c r="M240" s="245"/>
      <c r="N240" s="246"/>
      <c r="O240" s="246"/>
      <c r="P240" s="246"/>
      <c r="Q240" s="246"/>
      <c r="R240" s="246"/>
      <c r="S240" s="246"/>
      <c r="T240" s="247"/>
      <c r="AT240" s="248" t="s">
        <v>161</v>
      </c>
      <c r="AU240" s="248" t="s">
        <v>94</v>
      </c>
      <c r="AV240" s="14" t="s">
        <v>159</v>
      </c>
      <c r="AW240" s="14" t="s">
        <v>35</v>
      </c>
      <c r="AX240" s="14" t="s">
        <v>80</v>
      </c>
      <c r="AY240" s="248" t="s">
        <v>152</v>
      </c>
    </row>
    <row r="241" spans="2:65" s="11" customFormat="1" ht="29.85" customHeight="1">
      <c r="B241" s="186"/>
      <c r="C241" s="187"/>
      <c r="D241" s="200" t="s">
        <v>71</v>
      </c>
      <c r="E241" s="201" t="s">
        <v>210</v>
      </c>
      <c r="F241" s="201" t="s">
        <v>344</v>
      </c>
      <c r="G241" s="187"/>
      <c r="H241" s="187"/>
      <c r="I241" s="190"/>
      <c r="J241" s="202">
        <f>BK241</f>
        <v>0</v>
      </c>
      <c r="K241" s="187"/>
      <c r="L241" s="192"/>
      <c r="M241" s="193"/>
      <c r="N241" s="194"/>
      <c r="O241" s="194"/>
      <c r="P241" s="195">
        <f>SUM(P242:P327)</f>
        <v>0</v>
      </c>
      <c r="Q241" s="194"/>
      <c r="R241" s="195">
        <f>SUM(R242:R327)</f>
        <v>0.10928960000000001</v>
      </c>
      <c r="S241" s="194"/>
      <c r="T241" s="196">
        <f>SUM(T242:T327)</f>
        <v>474.7505450000001</v>
      </c>
      <c r="AR241" s="197" t="s">
        <v>80</v>
      </c>
      <c r="AT241" s="198" t="s">
        <v>71</v>
      </c>
      <c r="AU241" s="198" t="s">
        <v>80</v>
      </c>
      <c r="AY241" s="197" t="s">
        <v>152</v>
      </c>
      <c r="BK241" s="199">
        <f>SUM(BK242:BK327)</f>
        <v>0</v>
      </c>
    </row>
    <row r="242" spans="2:65" s="1" customFormat="1" ht="22.5" customHeight="1">
      <c r="B242" s="42"/>
      <c r="C242" s="203" t="s">
        <v>345</v>
      </c>
      <c r="D242" s="203" t="s">
        <v>154</v>
      </c>
      <c r="E242" s="204" t="s">
        <v>346</v>
      </c>
      <c r="F242" s="205" t="s">
        <v>347</v>
      </c>
      <c r="G242" s="206" t="s">
        <v>348</v>
      </c>
      <c r="H242" s="207">
        <v>165</v>
      </c>
      <c r="I242" s="208"/>
      <c r="J242" s="209">
        <f>ROUND(I242*H242,2)</f>
        <v>0</v>
      </c>
      <c r="K242" s="205" t="s">
        <v>21</v>
      </c>
      <c r="L242" s="62"/>
      <c r="M242" s="210" t="s">
        <v>21</v>
      </c>
      <c r="N242" s="211" t="s">
        <v>44</v>
      </c>
      <c r="O242" s="43"/>
      <c r="P242" s="212">
        <f>O242*H242</f>
        <v>0</v>
      </c>
      <c r="Q242" s="212">
        <v>0</v>
      </c>
      <c r="R242" s="212">
        <f>Q242*H242</f>
        <v>0</v>
      </c>
      <c r="S242" s="212">
        <v>0</v>
      </c>
      <c r="T242" s="213">
        <f>S242*H242</f>
        <v>0</v>
      </c>
      <c r="AR242" s="25" t="s">
        <v>159</v>
      </c>
      <c r="AT242" s="25" t="s">
        <v>154</v>
      </c>
      <c r="AU242" s="25" t="s">
        <v>94</v>
      </c>
      <c r="AY242" s="25" t="s">
        <v>152</v>
      </c>
      <c r="BE242" s="214">
        <f>IF(N242="základní",J242,0)</f>
        <v>0</v>
      </c>
      <c r="BF242" s="214">
        <f>IF(N242="snížená",J242,0)</f>
        <v>0</v>
      </c>
      <c r="BG242" s="214">
        <f>IF(N242="zákl. přenesená",J242,0)</f>
        <v>0</v>
      </c>
      <c r="BH242" s="214">
        <f>IF(N242="sníž. přenesená",J242,0)</f>
        <v>0</v>
      </c>
      <c r="BI242" s="214">
        <f>IF(N242="nulová",J242,0)</f>
        <v>0</v>
      </c>
      <c r="BJ242" s="25" t="s">
        <v>94</v>
      </c>
      <c r="BK242" s="214">
        <f>ROUND(I242*H242,2)</f>
        <v>0</v>
      </c>
      <c r="BL242" s="25" t="s">
        <v>159</v>
      </c>
      <c r="BM242" s="25" t="s">
        <v>349</v>
      </c>
    </row>
    <row r="243" spans="2:65" s="13" customFormat="1">
      <c r="B243" s="227"/>
      <c r="C243" s="228"/>
      <c r="D243" s="217" t="s">
        <v>161</v>
      </c>
      <c r="E243" s="229" t="s">
        <v>21</v>
      </c>
      <c r="F243" s="230" t="s">
        <v>350</v>
      </c>
      <c r="G243" s="228"/>
      <c r="H243" s="231">
        <v>117</v>
      </c>
      <c r="I243" s="232"/>
      <c r="J243" s="228"/>
      <c r="K243" s="228"/>
      <c r="L243" s="233"/>
      <c r="M243" s="234"/>
      <c r="N243" s="235"/>
      <c r="O243" s="235"/>
      <c r="P243" s="235"/>
      <c r="Q243" s="235"/>
      <c r="R243" s="235"/>
      <c r="S243" s="235"/>
      <c r="T243" s="236"/>
      <c r="AT243" s="237" t="s">
        <v>161</v>
      </c>
      <c r="AU243" s="237" t="s">
        <v>94</v>
      </c>
      <c r="AV243" s="13" t="s">
        <v>94</v>
      </c>
      <c r="AW243" s="13" t="s">
        <v>35</v>
      </c>
      <c r="AX243" s="13" t="s">
        <v>72</v>
      </c>
      <c r="AY243" s="237" t="s">
        <v>152</v>
      </c>
    </row>
    <row r="244" spans="2:65" s="13" customFormat="1">
      <c r="B244" s="227"/>
      <c r="C244" s="228"/>
      <c r="D244" s="217" t="s">
        <v>161</v>
      </c>
      <c r="E244" s="229" t="s">
        <v>21</v>
      </c>
      <c r="F244" s="230" t="s">
        <v>351</v>
      </c>
      <c r="G244" s="228"/>
      <c r="H244" s="231">
        <v>48</v>
      </c>
      <c r="I244" s="232"/>
      <c r="J244" s="228"/>
      <c r="K244" s="228"/>
      <c r="L244" s="233"/>
      <c r="M244" s="234"/>
      <c r="N244" s="235"/>
      <c r="O244" s="235"/>
      <c r="P244" s="235"/>
      <c r="Q244" s="235"/>
      <c r="R244" s="235"/>
      <c r="S244" s="235"/>
      <c r="T244" s="236"/>
      <c r="AT244" s="237" t="s">
        <v>161</v>
      </c>
      <c r="AU244" s="237" t="s">
        <v>94</v>
      </c>
      <c r="AV244" s="13" t="s">
        <v>94</v>
      </c>
      <c r="AW244" s="13" t="s">
        <v>35</v>
      </c>
      <c r="AX244" s="13" t="s">
        <v>72</v>
      </c>
      <c r="AY244" s="237" t="s">
        <v>152</v>
      </c>
    </row>
    <row r="245" spans="2:65" s="14" customFormat="1">
      <c r="B245" s="238"/>
      <c r="C245" s="239"/>
      <c r="D245" s="249" t="s">
        <v>161</v>
      </c>
      <c r="E245" s="253" t="s">
        <v>21</v>
      </c>
      <c r="F245" s="254" t="s">
        <v>166</v>
      </c>
      <c r="G245" s="239"/>
      <c r="H245" s="255">
        <v>165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AT245" s="248" t="s">
        <v>161</v>
      </c>
      <c r="AU245" s="248" t="s">
        <v>94</v>
      </c>
      <c r="AV245" s="14" t="s">
        <v>159</v>
      </c>
      <c r="AW245" s="14" t="s">
        <v>35</v>
      </c>
      <c r="AX245" s="14" t="s">
        <v>80</v>
      </c>
      <c r="AY245" s="248" t="s">
        <v>152</v>
      </c>
    </row>
    <row r="246" spans="2:65" s="1" customFormat="1" ht="22.5" customHeight="1">
      <c r="B246" s="42"/>
      <c r="C246" s="203" t="s">
        <v>352</v>
      </c>
      <c r="D246" s="203" t="s">
        <v>154</v>
      </c>
      <c r="E246" s="204" t="s">
        <v>353</v>
      </c>
      <c r="F246" s="205" t="s">
        <v>354</v>
      </c>
      <c r="G246" s="206" t="s">
        <v>355</v>
      </c>
      <c r="H246" s="207">
        <v>550</v>
      </c>
      <c r="I246" s="208"/>
      <c r="J246" s="209">
        <f>ROUND(I246*H246,2)</f>
        <v>0</v>
      </c>
      <c r="K246" s="205" t="s">
        <v>21</v>
      </c>
      <c r="L246" s="62"/>
      <c r="M246" s="210" t="s">
        <v>21</v>
      </c>
      <c r="N246" s="211" t="s">
        <v>44</v>
      </c>
      <c r="O246" s="43"/>
      <c r="P246" s="212">
        <f>O246*H246</f>
        <v>0</v>
      </c>
      <c r="Q246" s="212">
        <v>0</v>
      </c>
      <c r="R246" s="212">
        <f>Q246*H246</f>
        <v>0</v>
      </c>
      <c r="S246" s="212">
        <v>0</v>
      </c>
      <c r="T246" s="213">
        <f>S246*H246</f>
        <v>0</v>
      </c>
      <c r="AR246" s="25" t="s">
        <v>159</v>
      </c>
      <c r="AT246" s="25" t="s">
        <v>154</v>
      </c>
      <c r="AU246" s="25" t="s">
        <v>94</v>
      </c>
      <c r="AY246" s="25" t="s">
        <v>152</v>
      </c>
      <c r="BE246" s="214">
        <f>IF(N246="základní",J246,0)</f>
        <v>0</v>
      </c>
      <c r="BF246" s="214">
        <f>IF(N246="snížená",J246,0)</f>
        <v>0</v>
      </c>
      <c r="BG246" s="214">
        <f>IF(N246="zákl. přenesená",J246,0)</f>
        <v>0</v>
      </c>
      <c r="BH246" s="214">
        <f>IF(N246="sníž. přenesená",J246,0)</f>
        <v>0</v>
      </c>
      <c r="BI246" s="214">
        <f>IF(N246="nulová",J246,0)</f>
        <v>0</v>
      </c>
      <c r="BJ246" s="25" t="s">
        <v>94</v>
      </c>
      <c r="BK246" s="214">
        <f>ROUND(I246*H246,2)</f>
        <v>0</v>
      </c>
      <c r="BL246" s="25" t="s">
        <v>159</v>
      </c>
      <c r="BM246" s="25" t="s">
        <v>356</v>
      </c>
    </row>
    <row r="247" spans="2:65" s="13" customFormat="1">
      <c r="B247" s="227"/>
      <c r="C247" s="228"/>
      <c r="D247" s="249" t="s">
        <v>161</v>
      </c>
      <c r="E247" s="250" t="s">
        <v>21</v>
      </c>
      <c r="F247" s="251" t="s">
        <v>357</v>
      </c>
      <c r="G247" s="228"/>
      <c r="H247" s="252">
        <v>550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AT247" s="237" t="s">
        <v>161</v>
      </c>
      <c r="AU247" s="237" t="s">
        <v>94</v>
      </c>
      <c r="AV247" s="13" t="s">
        <v>94</v>
      </c>
      <c r="AW247" s="13" t="s">
        <v>35</v>
      </c>
      <c r="AX247" s="13" t="s">
        <v>80</v>
      </c>
      <c r="AY247" s="237" t="s">
        <v>152</v>
      </c>
    </row>
    <row r="248" spans="2:65" s="1" customFormat="1" ht="31.5" customHeight="1">
      <c r="B248" s="42"/>
      <c r="C248" s="203" t="s">
        <v>358</v>
      </c>
      <c r="D248" s="203" t="s">
        <v>154</v>
      </c>
      <c r="E248" s="204" t="s">
        <v>359</v>
      </c>
      <c r="F248" s="205" t="s">
        <v>360</v>
      </c>
      <c r="G248" s="206" t="s">
        <v>348</v>
      </c>
      <c r="H248" s="207">
        <v>22</v>
      </c>
      <c r="I248" s="208"/>
      <c r="J248" s="209">
        <f>ROUND(I248*H248,2)</f>
        <v>0</v>
      </c>
      <c r="K248" s="205" t="s">
        <v>21</v>
      </c>
      <c r="L248" s="62"/>
      <c r="M248" s="210" t="s">
        <v>21</v>
      </c>
      <c r="N248" s="211" t="s">
        <v>44</v>
      </c>
      <c r="O248" s="43"/>
      <c r="P248" s="212">
        <f>O248*H248</f>
        <v>0</v>
      </c>
      <c r="Q248" s="212">
        <v>0</v>
      </c>
      <c r="R248" s="212">
        <f>Q248*H248</f>
        <v>0</v>
      </c>
      <c r="S248" s="212">
        <v>0</v>
      </c>
      <c r="T248" s="213">
        <f>S248*H248</f>
        <v>0</v>
      </c>
      <c r="AR248" s="25" t="s">
        <v>159</v>
      </c>
      <c r="AT248" s="25" t="s">
        <v>154</v>
      </c>
      <c r="AU248" s="25" t="s">
        <v>94</v>
      </c>
      <c r="AY248" s="25" t="s">
        <v>152</v>
      </c>
      <c r="BE248" s="214">
        <f>IF(N248="základní",J248,0)</f>
        <v>0</v>
      </c>
      <c r="BF248" s="214">
        <f>IF(N248="snížená",J248,0)</f>
        <v>0</v>
      </c>
      <c r="BG248" s="214">
        <f>IF(N248="zákl. přenesená",J248,0)</f>
        <v>0</v>
      </c>
      <c r="BH248" s="214">
        <f>IF(N248="sníž. přenesená",J248,0)</f>
        <v>0</v>
      </c>
      <c r="BI248" s="214">
        <f>IF(N248="nulová",J248,0)</f>
        <v>0</v>
      </c>
      <c r="BJ248" s="25" t="s">
        <v>94</v>
      </c>
      <c r="BK248" s="214">
        <f>ROUND(I248*H248,2)</f>
        <v>0</v>
      </c>
      <c r="BL248" s="25" t="s">
        <v>159</v>
      </c>
      <c r="BM248" s="25" t="s">
        <v>361</v>
      </c>
    </row>
    <row r="249" spans="2:65" s="1" customFormat="1" ht="22.5" customHeight="1">
      <c r="B249" s="42"/>
      <c r="C249" s="203" t="s">
        <v>362</v>
      </c>
      <c r="D249" s="203" t="s">
        <v>154</v>
      </c>
      <c r="E249" s="204" t="s">
        <v>363</v>
      </c>
      <c r="F249" s="205" t="s">
        <v>364</v>
      </c>
      <c r="G249" s="206" t="s">
        <v>348</v>
      </c>
      <c r="H249" s="207">
        <v>55</v>
      </c>
      <c r="I249" s="208"/>
      <c r="J249" s="209">
        <f>ROUND(I249*H249,2)</f>
        <v>0</v>
      </c>
      <c r="K249" s="205" t="s">
        <v>21</v>
      </c>
      <c r="L249" s="62"/>
      <c r="M249" s="210" t="s">
        <v>21</v>
      </c>
      <c r="N249" s="211" t="s">
        <v>44</v>
      </c>
      <c r="O249" s="43"/>
      <c r="P249" s="212">
        <f>O249*H249</f>
        <v>0</v>
      </c>
      <c r="Q249" s="212">
        <v>0</v>
      </c>
      <c r="R249" s="212">
        <f>Q249*H249</f>
        <v>0</v>
      </c>
      <c r="S249" s="212">
        <v>0</v>
      </c>
      <c r="T249" s="213">
        <f>S249*H249</f>
        <v>0</v>
      </c>
      <c r="AR249" s="25" t="s">
        <v>159</v>
      </c>
      <c r="AT249" s="25" t="s">
        <v>154</v>
      </c>
      <c r="AU249" s="25" t="s">
        <v>94</v>
      </c>
      <c r="AY249" s="25" t="s">
        <v>152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25" t="s">
        <v>94</v>
      </c>
      <c r="BK249" s="214">
        <f>ROUND(I249*H249,2)</f>
        <v>0</v>
      </c>
      <c r="BL249" s="25" t="s">
        <v>159</v>
      </c>
      <c r="BM249" s="25" t="s">
        <v>365</v>
      </c>
    </row>
    <row r="250" spans="2:65" s="1" customFormat="1" ht="22.5" customHeight="1">
      <c r="B250" s="42"/>
      <c r="C250" s="203" t="s">
        <v>366</v>
      </c>
      <c r="D250" s="203" t="s">
        <v>154</v>
      </c>
      <c r="E250" s="204" t="s">
        <v>367</v>
      </c>
      <c r="F250" s="205" t="s">
        <v>368</v>
      </c>
      <c r="G250" s="206" t="s">
        <v>186</v>
      </c>
      <c r="H250" s="207">
        <v>2221.94</v>
      </c>
      <c r="I250" s="208"/>
      <c r="J250" s="209">
        <f>ROUND(I250*H250,2)</f>
        <v>0</v>
      </c>
      <c r="K250" s="205" t="s">
        <v>158</v>
      </c>
      <c r="L250" s="62"/>
      <c r="M250" s="210" t="s">
        <v>21</v>
      </c>
      <c r="N250" s="211" t="s">
        <v>44</v>
      </c>
      <c r="O250" s="43"/>
      <c r="P250" s="212">
        <f>O250*H250</f>
        <v>0</v>
      </c>
      <c r="Q250" s="212">
        <v>4.0000000000000003E-5</v>
      </c>
      <c r="R250" s="212">
        <f>Q250*H250</f>
        <v>8.8877600000000015E-2</v>
      </c>
      <c r="S250" s="212">
        <v>0</v>
      </c>
      <c r="T250" s="213">
        <f>S250*H250</f>
        <v>0</v>
      </c>
      <c r="AR250" s="25" t="s">
        <v>159</v>
      </c>
      <c r="AT250" s="25" t="s">
        <v>154</v>
      </c>
      <c r="AU250" s="25" t="s">
        <v>94</v>
      </c>
      <c r="AY250" s="25" t="s">
        <v>152</v>
      </c>
      <c r="BE250" s="214">
        <f>IF(N250="základní",J250,0)</f>
        <v>0</v>
      </c>
      <c r="BF250" s="214">
        <f>IF(N250="snížená",J250,0)</f>
        <v>0</v>
      </c>
      <c r="BG250" s="214">
        <f>IF(N250="zákl. přenesená",J250,0)</f>
        <v>0</v>
      </c>
      <c r="BH250" s="214">
        <f>IF(N250="sníž. přenesená",J250,0)</f>
        <v>0</v>
      </c>
      <c r="BI250" s="214">
        <f>IF(N250="nulová",J250,0)</f>
        <v>0</v>
      </c>
      <c r="BJ250" s="25" t="s">
        <v>94</v>
      </c>
      <c r="BK250" s="214">
        <f>ROUND(I250*H250,2)</f>
        <v>0</v>
      </c>
      <c r="BL250" s="25" t="s">
        <v>159</v>
      </c>
      <c r="BM250" s="25" t="s">
        <v>369</v>
      </c>
    </row>
    <row r="251" spans="2:65" s="13" customFormat="1">
      <c r="B251" s="227"/>
      <c r="C251" s="228"/>
      <c r="D251" s="217" t="s">
        <v>161</v>
      </c>
      <c r="E251" s="229" t="s">
        <v>21</v>
      </c>
      <c r="F251" s="230" t="s">
        <v>208</v>
      </c>
      <c r="G251" s="228"/>
      <c r="H251" s="231">
        <v>1384.5</v>
      </c>
      <c r="I251" s="232"/>
      <c r="J251" s="228"/>
      <c r="K251" s="228"/>
      <c r="L251" s="233"/>
      <c r="M251" s="234"/>
      <c r="N251" s="235"/>
      <c r="O251" s="235"/>
      <c r="P251" s="235"/>
      <c r="Q251" s="235"/>
      <c r="R251" s="235"/>
      <c r="S251" s="235"/>
      <c r="T251" s="236"/>
      <c r="AT251" s="237" t="s">
        <v>161</v>
      </c>
      <c r="AU251" s="237" t="s">
        <v>94</v>
      </c>
      <c r="AV251" s="13" t="s">
        <v>94</v>
      </c>
      <c r="AW251" s="13" t="s">
        <v>35</v>
      </c>
      <c r="AX251" s="13" t="s">
        <v>72</v>
      </c>
      <c r="AY251" s="237" t="s">
        <v>152</v>
      </c>
    </row>
    <row r="252" spans="2:65" s="13" customFormat="1">
      <c r="B252" s="227"/>
      <c r="C252" s="228"/>
      <c r="D252" s="217" t="s">
        <v>161</v>
      </c>
      <c r="E252" s="229" t="s">
        <v>21</v>
      </c>
      <c r="F252" s="230" t="s">
        <v>209</v>
      </c>
      <c r="G252" s="228"/>
      <c r="H252" s="231">
        <v>837.44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AT252" s="237" t="s">
        <v>161</v>
      </c>
      <c r="AU252" s="237" t="s">
        <v>94</v>
      </c>
      <c r="AV252" s="13" t="s">
        <v>94</v>
      </c>
      <c r="AW252" s="13" t="s">
        <v>35</v>
      </c>
      <c r="AX252" s="13" t="s">
        <v>72</v>
      </c>
      <c r="AY252" s="237" t="s">
        <v>152</v>
      </c>
    </row>
    <row r="253" spans="2:65" s="14" customFormat="1">
      <c r="B253" s="238"/>
      <c r="C253" s="239"/>
      <c r="D253" s="249" t="s">
        <v>161</v>
      </c>
      <c r="E253" s="253" t="s">
        <v>21</v>
      </c>
      <c r="F253" s="254" t="s">
        <v>166</v>
      </c>
      <c r="G253" s="239"/>
      <c r="H253" s="255">
        <v>2221.94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AT253" s="248" t="s">
        <v>161</v>
      </c>
      <c r="AU253" s="248" t="s">
        <v>94</v>
      </c>
      <c r="AV253" s="14" t="s">
        <v>159</v>
      </c>
      <c r="AW253" s="14" t="s">
        <v>35</v>
      </c>
      <c r="AX253" s="14" t="s">
        <v>80</v>
      </c>
      <c r="AY253" s="248" t="s">
        <v>152</v>
      </c>
    </row>
    <row r="254" spans="2:65" s="1" customFormat="1" ht="22.5" customHeight="1">
      <c r="B254" s="42"/>
      <c r="C254" s="203" t="s">
        <v>370</v>
      </c>
      <c r="D254" s="203" t="s">
        <v>154</v>
      </c>
      <c r="E254" s="204" t="s">
        <v>371</v>
      </c>
      <c r="F254" s="205" t="s">
        <v>372</v>
      </c>
      <c r="G254" s="206" t="s">
        <v>157</v>
      </c>
      <c r="H254" s="207">
        <v>14.26</v>
      </c>
      <c r="I254" s="208"/>
      <c r="J254" s="209">
        <f>ROUND(I254*H254,2)</f>
        <v>0</v>
      </c>
      <c r="K254" s="205" t="s">
        <v>21</v>
      </c>
      <c r="L254" s="62"/>
      <c r="M254" s="210" t="s">
        <v>21</v>
      </c>
      <c r="N254" s="211" t="s">
        <v>44</v>
      </c>
      <c r="O254" s="43"/>
      <c r="P254" s="212">
        <f>O254*H254</f>
        <v>0</v>
      </c>
      <c r="Q254" s="212">
        <v>0</v>
      </c>
      <c r="R254" s="212">
        <f>Q254*H254</f>
        <v>0</v>
      </c>
      <c r="S254" s="212">
        <v>2.4</v>
      </c>
      <c r="T254" s="213">
        <f>S254*H254</f>
        <v>34.223999999999997</v>
      </c>
      <c r="AR254" s="25" t="s">
        <v>159</v>
      </c>
      <c r="AT254" s="25" t="s">
        <v>154</v>
      </c>
      <c r="AU254" s="25" t="s">
        <v>94</v>
      </c>
      <c r="AY254" s="25" t="s">
        <v>152</v>
      </c>
      <c r="BE254" s="214">
        <f>IF(N254="základní",J254,0)</f>
        <v>0</v>
      </c>
      <c r="BF254" s="214">
        <f>IF(N254="snížená",J254,0)</f>
        <v>0</v>
      </c>
      <c r="BG254" s="214">
        <f>IF(N254="zákl. přenesená",J254,0)</f>
        <v>0</v>
      </c>
      <c r="BH254" s="214">
        <f>IF(N254="sníž. přenesená",J254,0)</f>
        <v>0</v>
      </c>
      <c r="BI254" s="214">
        <f>IF(N254="nulová",J254,0)</f>
        <v>0</v>
      </c>
      <c r="BJ254" s="25" t="s">
        <v>94</v>
      </c>
      <c r="BK254" s="214">
        <f>ROUND(I254*H254,2)</f>
        <v>0</v>
      </c>
      <c r="BL254" s="25" t="s">
        <v>159</v>
      </c>
      <c r="BM254" s="25" t="s">
        <v>373</v>
      </c>
    </row>
    <row r="255" spans="2:65" s="12" customFormat="1">
      <c r="B255" s="215"/>
      <c r="C255" s="216"/>
      <c r="D255" s="217" t="s">
        <v>161</v>
      </c>
      <c r="E255" s="218" t="s">
        <v>21</v>
      </c>
      <c r="F255" s="219" t="s">
        <v>163</v>
      </c>
      <c r="G255" s="216"/>
      <c r="H255" s="220" t="s">
        <v>21</v>
      </c>
      <c r="I255" s="221"/>
      <c r="J255" s="216"/>
      <c r="K255" s="216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161</v>
      </c>
      <c r="AU255" s="226" t="s">
        <v>94</v>
      </c>
      <c r="AV255" s="12" t="s">
        <v>80</v>
      </c>
      <c r="AW255" s="12" t="s">
        <v>35</v>
      </c>
      <c r="AX255" s="12" t="s">
        <v>72</v>
      </c>
      <c r="AY255" s="226" t="s">
        <v>152</v>
      </c>
    </row>
    <row r="256" spans="2:65" s="13" customFormat="1">
      <c r="B256" s="227"/>
      <c r="C256" s="228"/>
      <c r="D256" s="217" t="s">
        <v>161</v>
      </c>
      <c r="E256" s="229" t="s">
        <v>21</v>
      </c>
      <c r="F256" s="230" t="s">
        <v>374</v>
      </c>
      <c r="G256" s="228"/>
      <c r="H256" s="231">
        <v>9.9359999999999999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AT256" s="237" t="s">
        <v>161</v>
      </c>
      <c r="AU256" s="237" t="s">
        <v>94</v>
      </c>
      <c r="AV256" s="13" t="s">
        <v>94</v>
      </c>
      <c r="AW256" s="13" t="s">
        <v>35</v>
      </c>
      <c r="AX256" s="13" t="s">
        <v>72</v>
      </c>
      <c r="AY256" s="237" t="s">
        <v>152</v>
      </c>
    </row>
    <row r="257" spans="2:65" s="13" customFormat="1">
      <c r="B257" s="227"/>
      <c r="C257" s="228"/>
      <c r="D257" s="217" t="s">
        <v>161</v>
      </c>
      <c r="E257" s="229" t="s">
        <v>21</v>
      </c>
      <c r="F257" s="230" t="s">
        <v>164</v>
      </c>
      <c r="G257" s="228"/>
      <c r="H257" s="231">
        <v>2.484</v>
      </c>
      <c r="I257" s="232"/>
      <c r="J257" s="228"/>
      <c r="K257" s="228"/>
      <c r="L257" s="233"/>
      <c r="M257" s="234"/>
      <c r="N257" s="235"/>
      <c r="O257" s="235"/>
      <c r="P257" s="235"/>
      <c r="Q257" s="235"/>
      <c r="R257" s="235"/>
      <c r="S257" s="235"/>
      <c r="T257" s="236"/>
      <c r="AT257" s="237" t="s">
        <v>161</v>
      </c>
      <c r="AU257" s="237" t="s">
        <v>94</v>
      </c>
      <c r="AV257" s="13" t="s">
        <v>94</v>
      </c>
      <c r="AW257" s="13" t="s">
        <v>35</v>
      </c>
      <c r="AX257" s="13" t="s">
        <v>72</v>
      </c>
      <c r="AY257" s="237" t="s">
        <v>152</v>
      </c>
    </row>
    <row r="258" spans="2:65" s="13" customFormat="1">
      <c r="B258" s="227"/>
      <c r="C258" s="228"/>
      <c r="D258" s="217" t="s">
        <v>161</v>
      </c>
      <c r="E258" s="229" t="s">
        <v>21</v>
      </c>
      <c r="F258" s="230" t="s">
        <v>375</v>
      </c>
      <c r="G258" s="228"/>
      <c r="H258" s="231">
        <v>1.472</v>
      </c>
      <c r="I258" s="232"/>
      <c r="J258" s="228"/>
      <c r="K258" s="228"/>
      <c r="L258" s="233"/>
      <c r="M258" s="234"/>
      <c r="N258" s="235"/>
      <c r="O258" s="235"/>
      <c r="P258" s="235"/>
      <c r="Q258" s="235"/>
      <c r="R258" s="235"/>
      <c r="S258" s="235"/>
      <c r="T258" s="236"/>
      <c r="AT258" s="237" t="s">
        <v>161</v>
      </c>
      <c r="AU258" s="237" t="s">
        <v>94</v>
      </c>
      <c r="AV258" s="13" t="s">
        <v>94</v>
      </c>
      <c r="AW258" s="13" t="s">
        <v>35</v>
      </c>
      <c r="AX258" s="13" t="s">
        <v>72</v>
      </c>
      <c r="AY258" s="237" t="s">
        <v>152</v>
      </c>
    </row>
    <row r="259" spans="2:65" s="13" customFormat="1">
      <c r="B259" s="227"/>
      <c r="C259" s="228"/>
      <c r="D259" s="217" t="s">
        <v>161</v>
      </c>
      <c r="E259" s="229" t="s">
        <v>21</v>
      </c>
      <c r="F259" s="230" t="s">
        <v>165</v>
      </c>
      <c r="G259" s="228"/>
      <c r="H259" s="231">
        <v>0.36799999999999999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AT259" s="237" t="s">
        <v>161</v>
      </c>
      <c r="AU259" s="237" t="s">
        <v>94</v>
      </c>
      <c r="AV259" s="13" t="s">
        <v>94</v>
      </c>
      <c r="AW259" s="13" t="s">
        <v>35</v>
      </c>
      <c r="AX259" s="13" t="s">
        <v>72</v>
      </c>
      <c r="AY259" s="237" t="s">
        <v>152</v>
      </c>
    </row>
    <row r="260" spans="2:65" s="14" customFormat="1">
      <c r="B260" s="238"/>
      <c r="C260" s="239"/>
      <c r="D260" s="249" t="s">
        <v>161</v>
      </c>
      <c r="E260" s="253" t="s">
        <v>21</v>
      </c>
      <c r="F260" s="254" t="s">
        <v>166</v>
      </c>
      <c r="G260" s="239"/>
      <c r="H260" s="255">
        <v>14.26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AT260" s="248" t="s">
        <v>161</v>
      </c>
      <c r="AU260" s="248" t="s">
        <v>94</v>
      </c>
      <c r="AV260" s="14" t="s">
        <v>159</v>
      </c>
      <c r="AW260" s="14" t="s">
        <v>35</v>
      </c>
      <c r="AX260" s="14" t="s">
        <v>80</v>
      </c>
      <c r="AY260" s="248" t="s">
        <v>152</v>
      </c>
    </row>
    <row r="261" spans="2:65" s="1" customFormat="1" ht="22.5" customHeight="1">
      <c r="B261" s="42"/>
      <c r="C261" s="203" t="s">
        <v>376</v>
      </c>
      <c r="D261" s="203" t="s">
        <v>154</v>
      </c>
      <c r="E261" s="204" t="s">
        <v>377</v>
      </c>
      <c r="F261" s="205" t="s">
        <v>378</v>
      </c>
      <c r="G261" s="206" t="s">
        <v>186</v>
      </c>
      <c r="H261" s="207">
        <v>1285.605</v>
      </c>
      <c r="I261" s="208"/>
      <c r="J261" s="209">
        <f>ROUND(I261*H261,2)</f>
        <v>0</v>
      </c>
      <c r="K261" s="205" t="s">
        <v>158</v>
      </c>
      <c r="L261" s="62"/>
      <c r="M261" s="210" t="s">
        <v>21</v>
      </c>
      <c r="N261" s="211" t="s">
        <v>44</v>
      </c>
      <c r="O261" s="43"/>
      <c r="P261" s="212">
        <f>O261*H261</f>
        <v>0</v>
      </c>
      <c r="Q261" s="212">
        <v>0</v>
      </c>
      <c r="R261" s="212">
        <f>Q261*H261</f>
        <v>0</v>
      </c>
      <c r="S261" s="212">
        <v>0.13100000000000001</v>
      </c>
      <c r="T261" s="213">
        <f>S261*H261</f>
        <v>168.414255</v>
      </c>
      <c r="AR261" s="25" t="s">
        <v>159</v>
      </c>
      <c r="AT261" s="25" t="s">
        <v>154</v>
      </c>
      <c r="AU261" s="25" t="s">
        <v>94</v>
      </c>
      <c r="AY261" s="25" t="s">
        <v>152</v>
      </c>
      <c r="BE261" s="214">
        <f>IF(N261="základní",J261,0)</f>
        <v>0</v>
      </c>
      <c r="BF261" s="214">
        <f>IF(N261="snížená",J261,0)</f>
        <v>0</v>
      </c>
      <c r="BG261" s="214">
        <f>IF(N261="zákl. přenesená",J261,0)</f>
        <v>0</v>
      </c>
      <c r="BH261" s="214">
        <f>IF(N261="sníž. přenesená",J261,0)</f>
        <v>0</v>
      </c>
      <c r="BI261" s="214">
        <f>IF(N261="nulová",J261,0)</f>
        <v>0</v>
      </c>
      <c r="BJ261" s="25" t="s">
        <v>94</v>
      </c>
      <c r="BK261" s="214">
        <f>ROUND(I261*H261,2)</f>
        <v>0</v>
      </c>
      <c r="BL261" s="25" t="s">
        <v>159</v>
      </c>
      <c r="BM261" s="25" t="s">
        <v>379</v>
      </c>
    </row>
    <row r="262" spans="2:65" s="13" customFormat="1" ht="27">
      <c r="B262" s="227"/>
      <c r="C262" s="228"/>
      <c r="D262" s="217" t="s">
        <v>161</v>
      </c>
      <c r="E262" s="229" t="s">
        <v>21</v>
      </c>
      <c r="F262" s="230" t="s">
        <v>380</v>
      </c>
      <c r="G262" s="228"/>
      <c r="H262" s="231">
        <v>318.60000000000002</v>
      </c>
      <c r="I262" s="232"/>
      <c r="J262" s="228"/>
      <c r="K262" s="228"/>
      <c r="L262" s="233"/>
      <c r="M262" s="234"/>
      <c r="N262" s="235"/>
      <c r="O262" s="235"/>
      <c r="P262" s="235"/>
      <c r="Q262" s="235"/>
      <c r="R262" s="235"/>
      <c r="S262" s="235"/>
      <c r="T262" s="236"/>
      <c r="AT262" s="237" t="s">
        <v>161</v>
      </c>
      <c r="AU262" s="237" t="s">
        <v>94</v>
      </c>
      <c r="AV262" s="13" t="s">
        <v>94</v>
      </c>
      <c r="AW262" s="13" t="s">
        <v>35</v>
      </c>
      <c r="AX262" s="13" t="s">
        <v>72</v>
      </c>
      <c r="AY262" s="237" t="s">
        <v>152</v>
      </c>
    </row>
    <row r="263" spans="2:65" s="13" customFormat="1" ht="27">
      <c r="B263" s="227"/>
      <c r="C263" s="228"/>
      <c r="D263" s="217" t="s">
        <v>161</v>
      </c>
      <c r="E263" s="229" t="s">
        <v>21</v>
      </c>
      <c r="F263" s="230" t="s">
        <v>381</v>
      </c>
      <c r="G263" s="228"/>
      <c r="H263" s="231">
        <v>967.005</v>
      </c>
      <c r="I263" s="232"/>
      <c r="J263" s="228"/>
      <c r="K263" s="228"/>
      <c r="L263" s="233"/>
      <c r="M263" s="234"/>
      <c r="N263" s="235"/>
      <c r="O263" s="235"/>
      <c r="P263" s="235"/>
      <c r="Q263" s="235"/>
      <c r="R263" s="235"/>
      <c r="S263" s="235"/>
      <c r="T263" s="236"/>
      <c r="AT263" s="237" t="s">
        <v>161</v>
      </c>
      <c r="AU263" s="237" t="s">
        <v>94</v>
      </c>
      <c r="AV263" s="13" t="s">
        <v>94</v>
      </c>
      <c r="AW263" s="13" t="s">
        <v>35</v>
      </c>
      <c r="AX263" s="13" t="s">
        <v>72</v>
      </c>
      <c r="AY263" s="237" t="s">
        <v>152</v>
      </c>
    </row>
    <row r="264" spans="2:65" s="14" customFormat="1">
      <c r="B264" s="238"/>
      <c r="C264" s="239"/>
      <c r="D264" s="249" t="s">
        <v>161</v>
      </c>
      <c r="E264" s="253" t="s">
        <v>21</v>
      </c>
      <c r="F264" s="254" t="s">
        <v>166</v>
      </c>
      <c r="G264" s="239"/>
      <c r="H264" s="255">
        <v>1285.605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AT264" s="248" t="s">
        <v>161</v>
      </c>
      <c r="AU264" s="248" t="s">
        <v>94</v>
      </c>
      <c r="AV264" s="14" t="s">
        <v>159</v>
      </c>
      <c r="AW264" s="14" t="s">
        <v>35</v>
      </c>
      <c r="AX264" s="14" t="s">
        <v>80</v>
      </c>
      <c r="AY264" s="248" t="s">
        <v>152</v>
      </c>
    </row>
    <row r="265" spans="2:65" s="1" customFormat="1" ht="22.5" customHeight="1">
      <c r="B265" s="42"/>
      <c r="C265" s="203" t="s">
        <v>382</v>
      </c>
      <c r="D265" s="203" t="s">
        <v>154</v>
      </c>
      <c r="E265" s="204" t="s">
        <v>383</v>
      </c>
      <c r="F265" s="205" t="s">
        <v>384</v>
      </c>
      <c r="G265" s="206" t="s">
        <v>186</v>
      </c>
      <c r="H265" s="207">
        <v>5.5</v>
      </c>
      <c r="I265" s="208"/>
      <c r="J265" s="209">
        <f>ROUND(I265*H265,2)</f>
        <v>0</v>
      </c>
      <c r="K265" s="205" t="s">
        <v>158</v>
      </c>
      <c r="L265" s="62"/>
      <c r="M265" s="210" t="s">
        <v>21</v>
      </c>
      <c r="N265" s="211" t="s">
        <v>44</v>
      </c>
      <c r="O265" s="43"/>
      <c r="P265" s="212">
        <f>O265*H265</f>
        <v>0</v>
      </c>
      <c r="Q265" s="212">
        <v>0</v>
      </c>
      <c r="R265" s="212">
        <f>Q265*H265</f>
        <v>0</v>
      </c>
      <c r="S265" s="212">
        <v>0.29699999999999999</v>
      </c>
      <c r="T265" s="213">
        <f>S265*H265</f>
        <v>1.6335</v>
      </c>
      <c r="AR265" s="25" t="s">
        <v>159</v>
      </c>
      <c r="AT265" s="25" t="s">
        <v>154</v>
      </c>
      <c r="AU265" s="25" t="s">
        <v>94</v>
      </c>
      <c r="AY265" s="25" t="s">
        <v>152</v>
      </c>
      <c r="BE265" s="214">
        <f>IF(N265="základní",J265,0)</f>
        <v>0</v>
      </c>
      <c r="BF265" s="214">
        <f>IF(N265="snížená",J265,0)</f>
        <v>0</v>
      </c>
      <c r="BG265" s="214">
        <f>IF(N265="zákl. přenesená",J265,0)</f>
        <v>0</v>
      </c>
      <c r="BH265" s="214">
        <f>IF(N265="sníž. přenesená",J265,0)</f>
        <v>0</v>
      </c>
      <c r="BI265" s="214">
        <f>IF(N265="nulová",J265,0)</f>
        <v>0</v>
      </c>
      <c r="BJ265" s="25" t="s">
        <v>94</v>
      </c>
      <c r="BK265" s="214">
        <f>ROUND(I265*H265,2)</f>
        <v>0</v>
      </c>
      <c r="BL265" s="25" t="s">
        <v>159</v>
      </c>
      <c r="BM265" s="25" t="s">
        <v>385</v>
      </c>
    </row>
    <row r="266" spans="2:65" s="12" customFormat="1">
      <c r="B266" s="215"/>
      <c r="C266" s="216"/>
      <c r="D266" s="217" t="s">
        <v>161</v>
      </c>
      <c r="E266" s="218" t="s">
        <v>21</v>
      </c>
      <c r="F266" s="219" t="s">
        <v>386</v>
      </c>
      <c r="G266" s="216"/>
      <c r="H266" s="220" t="s">
        <v>21</v>
      </c>
      <c r="I266" s="221"/>
      <c r="J266" s="216"/>
      <c r="K266" s="216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161</v>
      </c>
      <c r="AU266" s="226" t="s">
        <v>94</v>
      </c>
      <c r="AV266" s="12" t="s">
        <v>80</v>
      </c>
      <c r="AW266" s="12" t="s">
        <v>35</v>
      </c>
      <c r="AX266" s="12" t="s">
        <v>72</v>
      </c>
      <c r="AY266" s="226" t="s">
        <v>152</v>
      </c>
    </row>
    <row r="267" spans="2:65" s="13" customFormat="1">
      <c r="B267" s="227"/>
      <c r="C267" s="228"/>
      <c r="D267" s="217" t="s">
        <v>161</v>
      </c>
      <c r="E267" s="229" t="s">
        <v>21</v>
      </c>
      <c r="F267" s="230" t="s">
        <v>387</v>
      </c>
      <c r="G267" s="228"/>
      <c r="H267" s="231">
        <v>3.9</v>
      </c>
      <c r="I267" s="232"/>
      <c r="J267" s="228"/>
      <c r="K267" s="228"/>
      <c r="L267" s="233"/>
      <c r="M267" s="234"/>
      <c r="N267" s="235"/>
      <c r="O267" s="235"/>
      <c r="P267" s="235"/>
      <c r="Q267" s="235"/>
      <c r="R267" s="235"/>
      <c r="S267" s="235"/>
      <c r="T267" s="236"/>
      <c r="AT267" s="237" t="s">
        <v>161</v>
      </c>
      <c r="AU267" s="237" t="s">
        <v>94</v>
      </c>
      <c r="AV267" s="13" t="s">
        <v>94</v>
      </c>
      <c r="AW267" s="13" t="s">
        <v>35</v>
      </c>
      <c r="AX267" s="13" t="s">
        <v>72</v>
      </c>
      <c r="AY267" s="237" t="s">
        <v>152</v>
      </c>
    </row>
    <row r="268" spans="2:65" s="13" customFormat="1">
      <c r="B268" s="227"/>
      <c r="C268" s="228"/>
      <c r="D268" s="217" t="s">
        <v>161</v>
      </c>
      <c r="E268" s="229" t="s">
        <v>21</v>
      </c>
      <c r="F268" s="230" t="s">
        <v>388</v>
      </c>
      <c r="G268" s="228"/>
      <c r="H268" s="231">
        <v>1.6</v>
      </c>
      <c r="I268" s="232"/>
      <c r="J268" s="228"/>
      <c r="K268" s="228"/>
      <c r="L268" s="233"/>
      <c r="M268" s="234"/>
      <c r="N268" s="235"/>
      <c r="O268" s="235"/>
      <c r="P268" s="235"/>
      <c r="Q268" s="235"/>
      <c r="R268" s="235"/>
      <c r="S268" s="235"/>
      <c r="T268" s="236"/>
      <c r="AT268" s="237" t="s">
        <v>161</v>
      </c>
      <c r="AU268" s="237" t="s">
        <v>94</v>
      </c>
      <c r="AV268" s="13" t="s">
        <v>94</v>
      </c>
      <c r="AW268" s="13" t="s">
        <v>35</v>
      </c>
      <c r="AX268" s="13" t="s">
        <v>72</v>
      </c>
      <c r="AY268" s="237" t="s">
        <v>152</v>
      </c>
    </row>
    <row r="269" spans="2:65" s="14" customFormat="1">
      <c r="B269" s="238"/>
      <c r="C269" s="239"/>
      <c r="D269" s="249" t="s">
        <v>161</v>
      </c>
      <c r="E269" s="253" t="s">
        <v>21</v>
      </c>
      <c r="F269" s="254" t="s">
        <v>166</v>
      </c>
      <c r="G269" s="239"/>
      <c r="H269" s="255">
        <v>5.5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AT269" s="248" t="s">
        <v>161</v>
      </c>
      <c r="AU269" s="248" t="s">
        <v>94</v>
      </c>
      <c r="AV269" s="14" t="s">
        <v>159</v>
      </c>
      <c r="AW269" s="14" t="s">
        <v>35</v>
      </c>
      <c r="AX269" s="14" t="s">
        <v>80</v>
      </c>
      <c r="AY269" s="248" t="s">
        <v>152</v>
      </c>
    </row>
    <row r="270" spans="2:65" s="1" customFormat="1" ht="31.5" customHeight="1">
      <c r="B270" s="42"/>
      <c r="C270" s="203" t="s">
        <v>389</v>
      </c>
      <c r="D270" s="203" t="s">
        <v>154</v>
      </c>
      <c r="E270" s="204" t="s">
        <v>390</v>
      </c>
      <c r="F270" s="205" t="s">
        <v>391</v>
      </c>
      <c r="G270" s="206" t="s">
        <v>157</v>
      </c>
      <c r="H270" s="207">
        <v>11</v>
      </c>
      <c r="I270" s="208"/>
      <c r="J270" s="209">
        <f>ROUND(I270*H270,2)</f>
        <v>0</v>
      </c>
      <c r="K270" s="205" t="s">
        <v>158</v>
      </c>
      <c r="L270" s="62"/>
      <c r="M270" s="210" t="s">
        <v>21</v>
      </c>
      <c r="N270" s="211" t="s">
        <v>44</v>
      </c>
      <c r="O270" s="43"/>
      <c r="P270" s="212">
        <f>O270*H270</f>
        <v>0</v>
      </c>
      <c r="Q270" s="212">
        <v>0</v>
      </c>
      <c r="R270" s="212">
        <f>Q270*H270</f>
        <v>0</v>
      </c>
      <c r="S270" s="212">
        <v>2.2000000000000002</v>
      </c>
      <c r="T270" s="213">
        <f>S270*H270</f>
        <v>24.200000000000003</v>
      </c>
      <c r="AR270" s="25" t="s">
        <v>159</v>
      </c>
      <c r="AT270" s="25" t="s">
        <v>154</v>
      </c>
      <c r="AU270" s="25" t="s">
        <v>94</v>
      </c>
      <c r="AY270" s="25" t="s">
        <v>152</v>
      </c>
      <c r="BE270" s="214">
        <f>IF(N270="základní",J270,0)</f>
        <v>0</v>
      </c>
      <c r="BF270" s="214">
        <f>IF(N270="snížená",J270,0)</f>
        <v>0</v>
      </c>
      <c r="BG270" s="214">
        <f>IF(N270="zákl. přenesená",J270,0)</f>
        <v>0</v>
      </c>
      <c r="BH270" s="214">
        <f>IF(N270="sníž. přenesená",J270,0)</f>
        <v>0</v>
      </c>
      <c r="BI270" s="214">
        <f>IF(N270="nulová",J270,0)</f>
        <v>0</v>
      </c>
      <c r="BJ270" s="25" t="s">
        <v>94</v>
      </c>
      <c r="BK270" s="214">
        <f>ROUND(I270*H270,2)</f>
        <v>0</v>
      </c>
      <c r="BL270" s="25" t="s">
        <v>159</v>
      </c>
      <c r="BM270" s="25" t="s">
        <v>392</v>
      </c>
    </row>
    <row r="271" spans="2:65" s="12" customFormat="1">
      <c r="B271" s="215"/>
      <c r="C271" s="216"/>
      <c r="D271" s="217" t="s">
        <v>161</v>
      </c>
      <c r="E271" s="218" t="s">
        <v>21</v>
      </c>
      <c r="F271" s="219" t="s">
        <v>393</v>
      </c>
      <c r="G271" s="216"/>
      <c r="H271" s="220" t="s">
        <v>21</v>
      </c>
      <c r="I271" s="221"/>
      <c r="J271" s="216"/>
      <c r="K271" s="216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161</v>
      </c>
      <c r="AU271" s="226" t="s">
        <v>94</v>
      </c>
      <c r="AV271" s="12" t="s">
        <v>80</v>
      </c>
      <c r="AW271" s="12" t="s">
        <v>35</v>
      </c>
      <c r="AX271" s="12" t="s">
        <v>72</v>
      </c>
      <c r="AY271" s="226" t="s">
        <v>152</v>
      </c>
    </row>
    <row r="272" spans="2:65" s="13" customFormat="1">
      <c r="B272" s="227"/>
      <c r="C272" s="228"/>
      <c r="D272" s="217" t="s">
        <v>161</v>
      </c>
      <c r="E272" s="229" t="s">
        <v>21</v>
      </c>
      <c r="F272" s="230" t="s">
        <v>394</v>
      </c>
      <c r="G272" s="228"/>
      <c r="H272" s="231">
        <v>7.8</v>
      </c>
      <c r="I272" s="232"/>
      <c r="J272" s="228"/>
      <c r="K272" s="228"/>
      <c r="L272" s="233"/>
      <c r="M272" s="234"/>
      <c r="N272" s="235"/>
      <c r="O272" s="235"/>
      <c r="P272" s="235"/>
      <c r="Q272" s="235"/>
      <c r="R272" s="235"/>
      <c r="S272" s="235"/>
      <c r="T272" s="236"/>
      <c r="AT272" s="237" t="s">
        <v>161</v>
      </c>
      <c r="AU272" s="237" t="s">
        <v>94</v>
      </c>
      <c r="AV272" s="13" t="s">
        <v>94</v>
      </c>
      <c r="AW272" s="13" t="s">
        <v>35</v>
      </c>
      <c r="AX272" s="13" t="s">
        <v>72</v>
      </c>
      <c r="AY272" s="237" t="s">
        <v>152</v>
      </c>
    </row>
    <row r="273" spans="2:65" s="13" customFormat="1">
      <c r="B273" s="227"/>
      <c r="C273" s="228"/>
      <c r="D273" s="217" t="s">
        <v>161</v>
      </c>
      <c r="E273" s="229" t="s">
        <v>21</v>
      </c>
      <c r="F273" s="230" t="s">
        <v>395</v>
      </c>
      <c r="G273" s="228"/>
      <c r="H273" s="231">
        <v>3.2</v>
      </c>
      <c r="I273" s="232"/>
      <c r="J273" s="228"/>
      <c r="K273" s="228"/>
      <c r="L273" s="233"/>
      <c r="M273" s="234"/>
      <c r="N273" s="235"/>
      <c r="O273" s="235"/>
      <c r="P273" s="235"/>
      <c r="Q273" s="235"/>
      <c r="R273" s="235"/>
      <c r="S273" s="235"/>
      <c r="T273" s="236"/>
      <c r="AT273" s="237" t="s">
        <v>161</v>
      </c>
      <c r="AU273" s="237" t="s">
        <v>94</v>
      </c>
      <c r="AV273" s="13" t="s">
        <v>94</v>
      </c>
      <c r="AW273" s="13" t="s">
        <v>35</v>
      </c>
      <c r="AX273" s="13" t="s">
        <v>72</v>
      </c>
      <c r="AY273" s="237" t="s">
        <v>152</v>
      </c>
    </row>
    <row r="274" spans="2:65" s="14" customFormat="1">
      <c r="B274" s="238"/>
      <c r="C274" s="239"/>
      <c r="D274" s="249" t="s">
        <v>161</v>
      </c>
      <c r="E274" s="253" t="s">
        <v>21</v>
      </c>
      <c r="F274" s="254" t="s">
        <v>166</v>
      </c>
      <c r="G274" s="239"/>
      <c r="H274" s="255">
        <v>11</v>
      </c>
      <c r="I274" s="243"/>
      <c r="J274" s="239"/>
      <c r="K274" s="239"/>
      <c r="L274" s="244"/>
      <c r="M274" s="245"/>
      <c r="N274" s="246"/>
      <c r="O274" s="246"/>
      <c r="P274" s="246"/>
      <c r="Q274" s="246"/>
      <c r="R274" s="246"/>
      <c r="S274" s="246"/>
      <c r="T274" s="247"/>
      <c r="AT274" s="248" t="s">
        <v>161</v>
      </c>
      <c r="AU274" s="248" t="s">
        <v>94</v>
      </c>
      <c r="AV274" s="14" t="s">
        <v>159</v>
      </c>
      <c r="AW274" s="14" t="s">
        <v>35</v>
      </c>
      <c r="AX274" s="14" t="s">
        <v>80</v>
      </c>
      <c r="AY274" s="248" t="s">
        <v>152</v>
      </c>
    </row>
    <row r="275" spans="2:65" s="1" customFormat="1" ht="31.5" customHeight="1">
      <c r="B275" s="42"/>
      <c r="C275" s="203" t="s">
        <v>396</v>
      </c>
      <c r="D275" s="203" t="s">
        <v>154</v>
      </c>
      <c r="E275" s="204" t="s">
        <v>397</v>
      </c>
      <c r="F275" s="205" t="s">
        <v>398</v>
      </c>
      <c r="G275" s="206" t="s">
        <v>157</v>
      </c>
      <c r="H275" s="207">
        <v>28.763000000000002</v>
      </c>
      <c r="I275" s="208"/>
      <c r="J275" s="209">
        <f>ROUND(I275*H275,2)</f>
        <v>0</v>
      </c>
      <c r="K275" s="205" t="s">
        <v>158</v>
      </c>
      <c r="L275" s="62"/>
      <c r="M275" s="210" t="s">
        <v>21</v>
      </c>
      <c r="N275" s="211" t="s">
        <v>44</v>
      </c>
      <c r="O275" s="43"/>
      <c r="P275" s="212">
        <f>O275*H275</f>
        <v>0</v>
      </c>
      <c r="Q275" s="212">
        <v>0</v>
      </c>
      <c r="R275" s="212">
        <f>Q275*H275</f>
        <v>0</v>
      </c>
      <c r="S275" s="212">
        <v>2.2000000000000002</v>
      </c>
      <c r="T275" s="213">
        <f>S275*H275</f>
        <v>63.278600000000012</v>
      </c>
      <c r="AR275" s="25" t="s">
        <v>159</v>
      </c>
      <c r="AT275" s="25" t="s">
        <v>154</v>
      </c>
      <c r="AU275" s="25" t="s">
        <v>94</v>
      </c>
      <c r="AY275" s="25" t="s">
        <v>152</v>
      </c>
      <c r="BE275" s="214">
        <f>IF(N275="základní",J275,0)</f>
        <v>0</v>
      </c>
      <c r="BF275" s="214">
        <f>IF(N275="snížená",J275,0)</f>
        <v>0</v>
      </c>
      <c r="BG275" s="214">
        <f>IF(N275="zákl. přenesená",J275,0)</f>
        <v>0</v>
      </c>
      <c r="BH275" s="214">
        <f>IF(N275="sníž. přenesená",J275,0)</f>
        <v>0</v>
      </c>
      <c r="BI275" s="214">
        <f>IF(N275="nulová",J275,0)</f>
        <v>0</v>
      </c>
      <c r="BJ275" s="25" t="s">
        <v>94</v>
      </c>
      <c r="BK275" s="214">
        <f>ROUND(I275*H275,2)</f>
        <v>0</v>
      </c>
      <c r="BL275" s="25" t="s">
        <v>159</v>
      </c>
      <c r="BM275" s="25" t="s">
        <v>399</v>
      </c>
    </row>
    <row r="276" spans="2:65" s="12" customFormat="1">
      <c r="B276" s="215"/>
      <c r="C276" s="216"/>
      <c r="D276" s="217" t="s">
        <v>161</v>
      </c>
      <c r="E276" s="218" t="s">
        <v>21</v>
      </c>
      <c r="F276" s="219" t="s">
        <v>400</v>
      </c>
      <c r="G276" s="216"/>
      <c r="H276" s="220" t="s">
        <v>21</v>
      </c>
      <c r="I276" s="221"/>
      <c r="J276" s="216"/>
      <c r="K276" s="216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161</v>
      </c>
      <c r="AU276" s="226" t="s">
        <v>94</v>
      </c>
      <c r="AV276" s="12" t="s">
        <v>80</v>
      </c>
      <c r="AW276" s="12" t="s">
        <v>35</v>
      </c>
      <c r="AX276" s="12" t="s">
        <v>72</v>
      </c>
      <c r="AY276" s="226" t="s">
        <v>152</v>
      </c>
    </row>
    <row r="277" spans="2:65" s="13" customFormat="1">
      <c r="B277" s="227"/>
      <c r="C277" s="228"/>
      <c r="D277" s="217" t="s">
        <v>161</v>
      </c>
      <c r="E277" s="229" t="s">
        <v>21</v>
      </c>
      <c r="F277" s="230" t="s">
        <v>401</v>
      </c>
      <c r="G277" s="228"/>
      <c r="H277" s="231">
        <v>12.177</v>
      </c>
      <c r="I277" s="232"/>
      <c r="J277" s="228"/>
      <c r="K277" s="228"/>
      <c r="L277" s="233"/>
      <c r="M277" s="234"/>
      <c r="N277" s="235"/>
      <c r="O277" s="235"/>
      <c r="P277" s="235"/>
      <c r="Q277" s="235"/>
      <c r="R277" s="235"/>
      <c r="S277" s="235"/>
      <c r="T277" s="236"/>
      <c r="AT277" s="237" t="s">
        <v>161</v>
      </c>
      <c r="AU277" s="237" t="s">
        <v>94</v>
      </c>
      <c r="AV277" s="13" t="s">
        <v>94</v>
      </c>
      <c r="AW277" s="13" t="s">
        <v>35</v>
      </c>
      <c r="AX277" s="13" t="s">
        <v>72</v>
      </c>
      <c r="AY277" s="237" t="s">
        <v>152</v>
      </c>
    </row>
    <row r="278" spans="2:65" s="13" customFormat="1">
      <c r="B278" s="227"/>
      <c r="C278" s="228"/>
      <c r="D278" s="217" t="s">
        <v>161</v>
      </c>
      <c r="E278" s="229" t="s">
        <v>21</v>
      </c>
      <c r="F278" s="230" t="s">
        <v>402</v>
      </c>
      <c r="G278" s="228"/>
      <c r="H278" s="231">
        <v>6.4939999999999998</v>
      </c>
      <c r="I278" s="232"/>
      <c r="J278" s="228"/>
      <c r="K278" s="228"/>
      <c r="L278" s="233"/>
      <c r="M278" s="234"/>
      <c r="N278" s="235"/>
      <c r="O278" s="235"/>
      <c r="P278" s="235"/>
      <c r="Q278" s="235"/>
      <c r="R278" s="235"/>
      <c r="S278" s="235"/>
      <c r="T278" s="236"/>
      <c r="AT278" s="237" t="s">
        <v>161</v>
      </c>
      <c r="AU278" s="237" t="s">
        <v>94</v>
      </c>
      <c r="AV278" s="13" t="s">
        <v>94</v>
      </c>
      <c r="AW278" s="13" t="s">
        <v>35</v>
      </c>
      <c r="AX278" s="13" t="s">
        <v>72</v>
      </c>
      <c r="AY278" s="237" t="s">
        <v>152</v>
      </c>
    </row>
    <row r="279" spans="2:65" s="13" customFormat="1">
      <c r="B279" s="227"/>
      <c r="C279" s="228"/>
      <c r="D279" s="217" t="s">
        <v>161</v>
      </c>
      <c r="E279" s="229" t="s">
        <v>21</v>
      </c>
      <c r="F279" s="230" t="s">
        <v>403</v>
      </c>
      <c r="G279" s="228"/>
      <c r="H279" s="231">
        <v>1.804</v>
      </c>
      <c r="I279" s="232"/>
      <c r="J279" s="228"/>
      <c r="K279" s="228"/>
      <c r="L279" s="233"/>
      <c r="M279" s="234"/>
      <c r="N279" s="235"/>
      <c r="O279" s="235"/>
      <c r="P279" s="235"/>
      <c r="Q279" s="235"/>
      <c r="R279" s="235"/>
      <c r="S279" s="235"/>
      <c r="T279" s="236"/>
      <c r="AT279" s="237" t="s">
        <v>161</v>
      </c>
      <c r="AU279" s="237" t="s">
        <v>94</v>
      </c>
      <c r="AV279" s="13" t="s">
        <v>94</v>
      </c>
      <c r="AW279" s="13" t="s">
        <v>35</v>
      </c>
      <c r="AX279" s="13" t="s">
        <v>72</v>
      </c>
      <c r="AY279" s="237" t="s">
        <v>152</v>
      </c>
    </row>
    <row r="280" spans="2:65" s="13" customFormat="1">
      <c r="B280" s="227"/>
      <c r="C280" s="228"/>
      <c r="D280" s="217" t="s">
        <v>161</v>
      </c>
      <c r="E280" s="229" t="s">
        <v>21</v>
      </c>
      <c r="F280" s="230" t="s">
        <v>404</v>
      </c>
      <c r="G280" s="228"/>
      <c r="H280" s="231">
        <v>6.4939999999999998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AT280" s="237" t="s">
        <v>161</v>
      </c>
      <c r="AU280" s="237" t="s">
        <v>94</v>
      </c>
      <c r="AV280" s="13" t="s">
        <v>94</v>
      </c>
      <c r="AW280" s="13" t="s">
        <v>35</v>
      </c>
      <c r="AX280" s="13" t="s">
        <v>72</v>
      </c>
      <c r="AY280" s="237" t="s">
        <v>152</v>
      </c>
    </row>
    <row r="281" spans="2:65" s="13" customFormat="1">
      <c r="B281" s="227"/>
      <c r="C281" s="228"/>
      <c r="D281" s="217" t="s">
        <v>161</v>
      </c>
      <c r="E281" s="229" t="s">
        <v>21</v>
      </c>
      <c r="F281" s="230" t="s">
        <v>278</v>
      </c>
      <c r="G281" s="228"/>
      <c r="H281" s="231">
        <v>0.81</v>
      </c>
      <c r="I281" s="232"/>
      <c r="J281" s="228"/>
      <c r="K281" s="228"/>
      <c r="L281" s="233"/>
      <c r="M281" s="234"/>
      <c r="N281" s="235"/>
      <c r="O281" s="235"/>
      <c r="P281" s="235"/>
      <c r="Q281" s="235"/>
      <c r="R281" s="235"/>
      <c r="S281" s="235"/>
      <c r="T281" s="236"/>
      <c r="AT281" s="237" t="s">
        <v>161</v>
      </c>
      <c r="AU281" s="237" t="s">
        <v>94</v>
      </c>
      <c r="AV281" s="13" t="s">
        <v>94</v>
      </c>
      <c r="AW281" s="13" t="s">
        <v>35</v>
      </c>
      <c r="AX281" s="13" t="s">
        <v>72</v>
      </c>
      <c r="AY281" s="237" t="s">
        <v>152</v>
      </c>
    </row>
    <row r="282" spans="2:65" s="13" customFormat="1">
      <c r="B282" s="227"/>
      <c r="C282" s="228"/>
      <c r="D282" s="217" t="s">
        <v>161</v>
      </c>
      <c r="E282" s="229" t="s">
        <v>21</v>
      </c>
      <c r="F282" s="230" t="s">
        <v>405</v>
      </c>
      <c r="G282" s="228"/>
      <c r="H282" s="231">
        <v>0.432</v>
      </c>
      <c r="I282" s="232"/>
      <c r="J282" s="228"/>
      <c r="K282" s="228"/>
      <c r="L282" s="233"/>
      <c r="M282" s="234"/>
      <c r="N282" s="235"/>
      <c r="O282" s="235"/>
      <c r="P282" s="235"/>
      <c r="Q282" s="235"/>
      <c r="R282" s="235"/>
      <c r="S282" s="235"/>
      <c r="T282" s="236"/>
      <c r="AT282" s="237" t="s">
        <v>161</v>
      </c>
      <c r="AU282" s="237" t="s">
        <v>94</v>
      </c>
      <c r="AV282" s="13" t="s">
        <v>94</v>
      </c>
      <c r="AW282" s="13" t="s">
        <v>35</v>
      </c>
      <c r="AX282" s="13" t="s">
        <v>72</v>
      </c>
      <c r="AY282" s="237" t="s">
        <v>152</v>
      </c>
    </row>
    <row r="283" spans="2:65" s="13" customFormat="1">
      <c r="B283" s="227"/>
      <c r="C283" s="228"/>
      <c r="D283" s="217" t="s">
        <v>161</v>
      </c>
      <c r="E283" s="229" t="s">
        <v>21</v>
      </c>
      <c r="F283" s="230" t="s">
        <v>280</v>
      </c>
      <c r="G283" s="228"/>
      <c r="H283" s="231">
        <v>0.12</v>
      </c>
      <c r="I283" s="232"/>
      <c r="J283" s="228"/>
      <c r="K283" s="228"/>
      <c r="L283" s="233"/>
      <c r="M283" s="234"/>
      <c r="N283" s="235"/>
      <c r="O283" s="235"/>
      <c r="P283" s="235"/>
      <c r="Q283" s="235"/>
      <c r="R283" s="235"/>
      <c r="S283" s="235"/>
      <c r="T283" s="236"/>
      <c r="AT283" s="237" t="s">
        <v>161</v>
      </c>
      <c r="AU283" s="237" t="s">
        <v>94</v>
      </c>
      <c r="AV283" s="13" t="s">
        <v>94</v>
      </c>
      <c r="AW283" s="13" t="s">
        <v>35</v>
      </c>
      <c r="AX283" s="13" t="s">
        <v>72</v>
      </c>
      <c r="AY283" s="237" t="s">
        <v>152</v>
      </c>
    </row>
    <row r="284" spans="2:65" s="13" customFormat="1">
      <c r="B284" s="227"/>
      <c r="C284" s="228"/>
      <c r="D284" s="217" t="s">
        <v>161</v>
      </c>
      <c r="E284" s="229" t="s">
        <v>21</v>
      </c>
      <c r="F284" s="230" t="s">
        <v>406</v>
      </c>
      <c r="G284" s="228"/>
      <c r="H284" s="231">
        <v>0.432</v>
      </c>
      <c r="I284" s="232"/>
      <c r="J284" s="228"/>
      <c r="K284" s="228"/>
      <c r="L284" s="233"/>
      <c r="M284" s="234"/>
      <c r="N284" s="235"/>
      <c r="O284" s="235"/>
      <c r="P284" s="235"/>
      <c r="Q284" s="235"/>
      <c r="R284" s="235"/>
      <c r="S284" s="235"/>
      <c r="T284" s="236"/>
      <c r="AT284" s="237" t="s">
        <v>161</v>
      </c>
      <c r="AU284" s="237" t="s">
        <v>94</v>
      </c>
      <c r="AV284" s="13" t="s">
        <v>94</v>
      </c>
      <c r="AW284" s="13" t="s">
        <v>35</v>
      </c>
      <c r="AX284" s="13" t="s">
        <v>72</v>
      </c>
      <c r="AY284" s="237" t="s">
        <v>152</v>
      </c>
    </row>
    <row r="285" spans="2:65" s="14" customFormat="1">
      <c r="B285" s="238"/>
      <c r="C285" s="239"/>
      <c r="D285" s="249" t="s">
        <v>161</v>
      </c>
      <c r="E285" s="253" t="s">
        <v>21</v>
      </c>
      <c r="F285" s="254" t="s">
        <v>166</v>
      </c>
      <c r="G285" s="239"/>
      <c r="H285" s="255">
        <v>28.763000000000002</v>
      </c>
      <c r="I285" s="243"/>
      <c r="J285" s="239"/>
      <c r="K285" s="239"/>
      <c r="L285" s="244"/>
      <c r="M285" s="245"/>
      <c r="N285" s="246"/>
      <c r="O285" s="246"/>
      <c r="P285" s="246"/>
      <c r="Q285" s="246"/>
      <c r="R285" s="246"/>
      <c r="S285" s="246"/>
      <c r="T285" s="247"/>
      <c r="AT285" s="248" t="s">
        <v>161</v>
      </c>
      <c r="AU285" s="248" t="s">
        <v>94</v>
      </c>
      <c r="AV285" s="14" t="s">
        <v>159</v>
      </c>
      <c r="AW285" s="14" t="s">
        <v>35</v>
      </c>
      <c r="AX285" s="14" t="s">
        <v>80</v>
      </c>
      <c r="AY285" s="248" t="s">
        <v>152</v>
      </c>
    </row>
    <row r="286" spans="2:65" s="1" customFormat="1" ht="22.5" customHeight="1">
      <c r="B286" s="42"/>
      <c r="C286" s="203" t="s">
        <v>407</v>
      </c>
      <c r="D286" s="203" t="s">
        <v>154</v>
      </c>
      <c r="E286" s="204" t="s">
        <v>408</v>
      </c>
      <c r="F286" s="205" t="s">
        <v>409</v>
      </c>
      <c r="G286" s="206" t="s">
        <v>186</v>
      </c>
      <c r="H286" s="207">
        <v>248.05</v>
      </c>
      <c r="I286" s="208"/>
      <c r="J286" s="209">
        <f>ROUND(I286*H286,2)</f>
        <v>0</v>
      </c>
      <c r="K286" s="205" t="s">
        <v>158</v>
      </c>
      <c r="L286" s="62"/>
      <c r="M286" s="210" t="s">
        <v>21</v>
      </c>
      <c r="N286" s="211" t="s">
        <v>44</v>
      </c>
      <c r="O286" s="43"/>
      <c r="P286" s="212">
        <f>O286*H286</f>
        <v>0</v>
      </c>
      <c r="Q286" s="212">
        <v>0</v>
      </c>
      <c r="R286" s="212">
        <f>Q286*H286</f>
        <v>0</v>
      </c>
      <c r="S286" s="212">
        <v>3.5000000000000003E-2</v>
      </c>
      <c r="T286" s="213">
        <f>S286*H286</f>
        <v>8.681750000000001</v>
      </c>
      <c r="AR286" s="25" t="s">
        <v>159</v>
      </c>
      <c r="AT286" s="25" t="s">
        <v>154</v>
      </c>
      <c r="AU286" s="25" t="s">
        <v>94</v>
      </c>
      <c r="AY286" s="25" t="s">
        <v>152</v>
      </c>
      <c r="BE286" s="214">
        <f>IF(N286="základní",J286,0)</f>
        <v>0</v>
      </c>
      <c r="BF286" s="214">
        <f>IF(N286="snížená",J286,0)</f>
        <v>0</v>
      </c>
      <c r="BG286" s="214">
        <f>IF(N286="zákl. přenesená",J286,0)</f>
        <v>0</v>
      </c>
      <c r="BH286" s="214">
        <f>IF(N286="sníž. přenesená",J286,0)</f>
        <v>0</v>
      </c>
      <c r="BI286" s="214">
        <f>IF(N286="nulová",J286,0)</f>
        <v>0</v>
      </c>
      <c r="BJ286" s="25" t="s">
        <v>94</v>
      </c>
      <c r="BK286" s="214">
        <f>ROUND(I286*H286,2)</f>
        <v>0</v>
      </c>
      <c r="BL286" s="25" t="s">
        <v>159</v>
      </c>
      <c r="BM286" s="25" t="s">
        <v>410</v>
      </c>
    </row>
    <row r="287" spans="2:65" s="12" customFormat="1">
      <c r="B287" s="215"/>
      <c r="C287" s="216"/>
      <c r="D287" s="217" t="s">
        <v>161</v>
      </c>
      <c r="E287" s="218" t="s">
        <v>21</v>
      </c>
      <c r="F287" s="219" t="s">
        <v>400</v>
      </c>
      <c r="G287" s="216"/>
      <c r="H287" s="220" t="s">
        <v>21</v>
      </c>
      <c r="I287" s="221"/>
      <c r="J287" s="216"/>
      <c r="K287" s="216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161</v>
      </c>
      <c r="AU287" s="226" t="s">
        <v>94</v>
      </c>
      <c r="AV287" s="12" t="s">
        <v>80</v>
      </c>
      <c r="AW287" s="12" t="s">
        <v>35</v>
      </c>
      <c r="AX287" s="12" t="s">
        <v>72</v>
      </c>
      <c r="AY287" s="226" t="s">
        <v>152</v>
      </c>
    </row>
    <row r="288" spans="2:65" s="13" customFormat="1">
      <c r="B288" s="227"/>
      <c r="C288" s="228"/>
      <c r="D288" s="217" t="s">
        <v>161</v>
      </c>
      <c r="E288" s="229" t="s">
        <v>21</v>
      </c>
      <c r="F288" s="230" t="s">
        <v>411</v>
      </c>
      <c r="G288" s="228"/>
      <c r="H288" s="231">
        <v>175.89</v>
      </c>
      <c r="I288" s="232"/>
      <c r="J288" s="228"/>
      <c r="K288" s="228"/>
      <c r="L288" s="233"/>
      <c r="M288" s="234"/>
      <c r="N288" s="235"/>
      <c r="O288" s="235"/>
      <c r="P288" s="235"/>
      <c r="Q288" s="235"/>
      <c r="R288" s="235"/>
      <c r="S288" s="235"/>
      <c r="T288" s="236"/>
      <c r="AT288" s="237" t="s">
        <v>161</v>
      </c>
      <c r="AU288" s="237" t="s">
        <v>94</v>
      </c>
      <c r="AV288" s="13" t="s">
        <v>94</v>
      </c>
      <c r="AW288" s="13" t="s">
        <v>35</v>
      </c>
      <c r="AX288" s="13" t="s">
        <v>72</v>
      </c>
      <c r="AY288" s="237" t="s">
        <v>152</v>
      </c>
    </row>
    <row r="289" spans="2:65" s="13" customFormat="1">
      <c r="B289" s="227"/>
      <c r="C289" s="228"/>
      <c r="D289" s="217" t="s">
        <v>161</v>
      </c>
      <c r="E289" s="229" t="s">
        <v>21</v>
      </c>
      <c r="F289" s="230" t="s">
        <v>412</v>
      </c>
      <c r="G289" s="228"/>
      <c r="H289" s="231">
        <v>72.16</v>
      </c>
      <c r="I289" s="232"/>
      <c r="J289" s="228"/>
      <c r="K289" s="228"/>
      <c r="L289" s="233"/>
      <c r="M289" s="234"/>
      <c r="N289" s="235"/>
      <c r="O289" s="235"/>
      <c r="P289" s="235"/>
      <c r="Q289" s="235"/>
      <c r="R289" s="235"/>
      <c r="S289" s="235"/>
      <c r="T289" s="236"/>
      <c r="AT289" s="237" t="s">
        <v>161</v>
      </c>
      <c r="AU289" s="237" t="s">
        <v>94</v>
      </c>
      <c r="AV289" s="13" t="s">
        <v>94</v>
      </c>
      <c r="AW289" s="13" t="s">
        <v>35</v>
      </c>
      <c r="AX289" s="13" t="s">
        <v>72</v>
      </c>
      <c r="AY289" s="237" t="s">
        <v>152</v>
      </c>
    </row>
    <row r="290" spans="2:65" s="14" customFormat="1">
      <c r="B290" s="238"/>
      <c r="C290" s="239"/>
      <c r="D290" s="249" t="s">
        <v>161</v>
      </c>
      <c r="E290" s="253" t="s">
        <v>21</v>
      </c>
      <c r="F290" s="254" t="s">
        <v>166</v>
      </c>
      <c r="G290" s="239"/>
      <c r="H290" s="255">
        <v>248.05</v>
      </c>
      <c r="I290" s="243"/>
      <c r="J290" s="239"/>
      <c r="K290" s="239"/>
      <c r="L290" s="244"/>
      <c r="M290" s="245"/>
      <c r="N290" s="246"/>
      <c r="O290" s="246"/>
      <c r="P290" s="246"/>
      <c r="Q290" s="246"/>
      <c r="R290" s="246"/>
      <c r="S290" s="246"/>
      <c r="T290" s="247"/>
      <c r="AT290" s="248" t="s">
        <v>161</v>
      </c>
      <c r="AU290" s="248" t="s">
        <v>94</v>
      </c>
      <c r="AV290" s="14" t="s">
        <v>159</v>
      </c>
      <c r="AW290" s="14" t="s">
        <v>35</v>
      </c>
      <c r="AX290" s="14" t="s">
        <v>80</v>
      </c>
      <c r="AY290" s="248" t="s">
        <v>152</v>
      </c>
    </row>
    <row r="291" spans="2:65" s="1" customFormat="1" ht="22.5" customHeight="1">
      <c r="B291" s="42"/>
      <c r="C291" s="203" t="s">
        <v>413</v>
      </c>
      <c r="D291" s="203" t="s">
        <v>154</v>
      </c>
      <c r="E291" s="204" t="s">
        <v>414</v>
      </c>
      <c r="F291" s="205" t="s">
        <v>415</v>
      </c>
      <c r="G291" s="206" t="s">
        <v>186</v>
      </c>
      <c r="H291" s="207">
        <v>42.9</v>
      </c>
      <c r="I291" s="208"/>
      <c r="J291" s="209">
        <f>ROUND(I291*H291,2)</f>
        <v>0</v>
      </c>
      <c r="K291" s="205" t="s">
        <v>158</v>
      </c>
      <c r="L291" s="62"/>
      <c r="M291" s="210" t="s">
        <v>21</v>
      </c>
      <c r="N291" s="211" t="s">
        <v>44</v>
      </c>
      <c r="O291" s="43"/>
      <c r="P291" s="212">
        <f>O291*H291</f>
        <v>0</v>
      </c>
      <c r="Q291" s="212">
        <v>0</v>
      </c>
      <c r="R291" s="212">
        <f>Q291*H291</f>
        <v>0</v>
      </c>
      <c r="S291" s="212">
        <v>5.5E-2</v>
      </c>
      <c r="T291" s="213">
        <f>S291*H291</f>
        <v>2.3595000000000002</v>
      </c>
      <c r="AR291" s="25" t="s">
        <v>159</v>
      </c>
      <c r="AT291" s="25" t="s">
        <v>154</v>
      </c>
      <c r="AU291" s="25" t="s">
        <v>94</v>
      </c>
      <c r="AY291" s="25" t="s">
        <v>152</v>
      </c>
      <c r="BE291" s="214">
        <f>IF(N291="základní",J291,0)</f>
        <v>0</v>
      </c>
      <c r="BF291" s="214">
        <f>IF(N291="snížená",J291,0)</f>
        <v>0</v>
      </c>
      <c r="BG291" s="214">
        <f>IF(N291="zákl. přenesená",J291,0)</f>
        <v>0</v>
      </c>
      <c r="BH291" s="214">
        <f>IF(N291="sníž. přenesená",J291,0)</f>
        <v>0</v>
      </c>
      <c r="BI291" s="214">
        <f>IF(N291="nulová",J291,0)</f>
        <v>0</v>
      </c>
      <c r="BJ291" s="25" t="s">
        <v>94</v>
      </c>
      <c r="BK291" s="214">
        <f>ROUND(I291*H291,2)</f>
        <v>0</v>
      </c>
      <c r="BL291" s="25" t="s">
        <v>159</v>
      </c>
      <c r="BM291" s="25" t="s">
        <v>416</v>
      </c>
    </row>
    <row r="292" spans="2:65" s="12" customFormat="1">
      <c r="B292" s="215"/>
      <c r="C292" s="216"/>
      <c r="D292" s="217" t="s">
        <v>161</v>
      </c>
      <c r="E292" s="218" t="s">
        <v>21</v>
      </c>
      <c r="F292" s="219" t="s">
        <v>417</v>
      </c>
      <c r="G292" s="216"/>
      <c r="H292" s="220" t="s">
        <v>21</v>
      </c>
      <c r="I292" s="221"/>
      <c r="J292" s="216"/>
      <c r="K292" s="216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161</v>
      </c>
      <c r="AU292" s="226" t="s">
        <v>94</v>
      </c>
      <c r="AV292" s="12" t="s">
        <v>80</v>
      </c>
      <c r="AW292" s="12" t="s">
        <v>35</v>
      </c>
      <c r="AX292" s="12" t="s">
        <v>72</v>
      </c>
      <c r="AY292" s="226" t="s">
        <v>152</v>
      </c>
    </row>
    <row r="293" spans="2:65" s="13" customFormat="1">
      <c r="B293" s="227"/>
      <c r="C293" s="228"/>
      <c r="D293" s="217" t="s">
        <v>161</v>
      </c>
      <c r="E293" s="229" t="s">
        <v>21</v>
      </c>
      <c r="F293" s="230" t="s">
        <v>418</v>
      </c>
      <c r="G293" s="228"/>
      <c r="H293" s="231">
        <v>30.42</v>
      </c>
      <c r="I293" s="232"/>
      <c r="J293" s="228"/>
      <c r="K293" s="228"/>
      <c r="L293" s="233"/>
      <c r="M293" s="234"/>
      <c r="N293" s="235"/>
      <c r="O293" s="235"/>
      <c r="P293" s="235"/>
      <c r="Q293" s="235"/>
      <c r="R293" s="235"/>
      <c r="S293" s="235"/>
      <c r="T293" s="236"/>
      <c r="AT293" s="237" t="s">
        <v>161</v>
      </c>
      <c r="AU293" s="237" t="s">
        <v>94</v>
      </c>
      <c r="AV293" s="13" t="s">
        <v>94</v>
      </c>
      <c r="AW293" s="13" t="s">
        <v>35</v>
      </c>
      <c r="AX293" s="13" t="s">
        <v>72</v>
      </c>
      <c r="AY293" s="237" t="s">
        <v>152</v>
      </c>
    </row>
    <row r="294" spans="2:65" s="13" customFormat="1">
      <c r="B294" s="227"/>
      <c r="C294" s="228"/>
      <c r="D294" s="217" t="s">
        <v>161</v>
      </c>
      <c r="E294" s="229" t="s">
        <v>21</v>
      </c>
      <c r="F294" s="230" t="s">
        <v>419</v>
      </c>
      <c r="G294" s="228"/>
      <c r="H294" s="231">
        <v>12.48</v>
      </c>
      <c r="I294" s="232"/>
      <c r="J294" s="228"/>
      <c r="K294" s="228"/>
      <c r="L294" s="233"/>
      <c r="M294" s="234"/>
      <c r="N294" s="235"/>
      <c r="O294" s="235"/>
      <c r="P294" s="235"/>
      <c r="Q294" s="235"/>
      <c r="R294" s="235"/>
      <c r="S294" s="235"/>
      <c r="T294" s="236"/>
      <c r="AT294" s="237" t="s">
        <v>161</v>
      </c>
      <c r="AU294" s="237" t="s">
        <v>94</v>
      </c>
      <c r="AV294" s="13" t="s">
        <v>94</v>
      </c>
      <c r="AW294" s="13" t="s">
        <v>35</v>
      </c>
      <c r="AX294" s="13" t="s">
        <v>72</v>
      </c>
      <c r="AY294" s="237" t="s">
        <v>152</v>
      </c>
    </row>
    <row r="295" spans="2:65" s="14" customFormat="1">
      <c r="B295" s="238"/>
      <c r="C295" s="239"/>
      <c r="D295" s="249" t="s">
        <v>161</v>
      </c>
      <c r="E295" s="253" t="s">
        <v>21</v>
      </c>
      <c r="F295" s="254" t="s">
        <v>166</v>
      </c>
      <c r="G295" s="239"/>
      <c r="H295" s="255">
        <v>42.9</v>
      </c>
      <c r="I295" s="243"/>
      <c r="J295" s="239"/>
      <c r="K295" s="239"/>
      <c r="L295" s="244"/>
      <c r="M295" s="245"/>
      <c r="N295" s="246"/>
      <c r="O295" s="246"/>
      <c r="P295" s="246"/>
      <c r="Q295" s="246"/>
      <c r="R295" s="246"/>
      <c r="S295" s="246"/>
      <c r="T295" s="247"/>
      <c r="AT295" s="248" t="s">
        <v>161</v>
      </c>
      <c r="AU295" s="248" t="s">
        <v>94</v>
      </c>
      <c r="AV295" s="14" t="s">
        <v>159</v>
      </c>
      <c r="AW295" s="14" t="s">
        <v>35</v>
      </c>
      <c r="AX295" s="14" t="s">
        <v>80</v>
      </c>
      <c r="AY295" s="248" t="s">
        <v>152</v>
      </c>
    </row>
    <row r="296" spans="2:65" s="1" customFormat="1" ht="22.5" customHeight="1">
      <c r="B296" s="42"/>
      <c r="C296" s="203" t="s">
        <v>420</v>
      </c>
      <c r="D296" s="203" t="s">
        <v>154</v>
      </c>
      <c r="E296" s="204" t="s">
        <v>421</v>
      </c>
      <c r="F296" s="205" t="s">
        <v>422</v>
      </c>
      <c r="G296" s="206" t="s">
        <v>186</v>
      </c>
      <c r="H296" s="207">
        <v>466.2</v>
      </c>
      <c r="I296" s="208"/>
      <c r="J296" s="209">
        <f>ROUND(I296*H296,2)</f>
        <v>0</v>
      </c>
      <c r="K296" s="205" t="s">
        <v>158</v>
      </c>
      <c r="L296" s="62"/>
      <c r="M296" s="210" t="s">
        <v>21</v>
      </c>
      <c r="N296" s="211" t="s">
        <v>44</v>
      </c>
      <c r="O296" s="43"/>
      <c r="P296" s="212">
        <f>O296*H296</f>
        <v>0</v>
      </c>
      <c r="Q296" s="212">
        <v>0</v>
      </c>
      <c r="R296" s="212">
        <f>Q296*H296</f>
        <v>0</v>
      </c>
      <c r="S296" s="212">
        <v>7.5999999999999998E-2</v>
      </c>
      <c r="T296" s="213">
        <f>S296*H296</f>
        <v>35.431199999999997</v>
      </c>
      <c r="AR296" s="25" t="s">
        <v>159</v>
      </c>
      <c r="AT296" s="25" t="s">
        <v>154</v>
      </c>
      <c r="AU296" s="25" t="s">
        <v>94</v>
      </c>
      <c r="AY296" s="25" t="s">
        <v>152</v>
      </c>
      <c r="BE296" s="214">
        <f>IF(N296="základní",J296,0)</f>
        <v>0</v>
      </c>
      <c r="BF296" s="214">
        <f>IF(N296="snížená",J296,0)</f>
        <v>0</v>
      </c>
      <c r="BG296" s="214">
        <f>IF(N296="zákl. přenesená",J296,0)</f>
        <v>0</v>
      </c>
      <c r="BH296" s="214">
        <f>IF(N296="sníž. přenesená",J296,0)</f>
        <v>0</v>
      </c>
      <c r="BI296" s="214">
        <f>IF(N296="nulová",J296,0)</f>
        <v>0</v>
      </c>
      <c r="BJ296" s="25" t="s">
        <v>94</v>
      </c>
      <c r="BK296" s="214">
        <f>ROUND(I296*H296,2)</f>
        <v>0</v>
      </c>
      <c r="BL296" s="25" t="s">
        <v>159</v>
      </c>
      <c r="BM296" s="25" t="s">
        <v>423</v>
      </c>
    </row>
    <row r="297" spans="2:65" s="12" customFormat="1">
      <c r="B297" s="215"/>
      <c r="C297" s="216"/>
      <c r="D297" s="217" t="s">
        <v>161</v>
      </c>
      <c r="E297" s="218" t="s">
        <v>21</v>
      </c>
      <c r="F297" s="219" t="s">
        <v>424</v>
      </c>
      <c r="G297" s="216"/>
      <c r="H297" s="220" t="s">
        <v>21</v>
      </c>
      <c r="I297" s="221"/>
      <c r="J297" s="216"/>
      <c r="K297" s="216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161</v>
      </c>
      <c r="AU297" s="226" t="s">
        <v>94</v>
      </c>
      <c r="AV297" s="12" t="s">
        <v>80</v>
      </c>
      <c r="AW297" s="12" t="s">
        <v>35</v>
      </c>
      <c r="AX297" s="12" t="s">
        <v>72</v>
      </c>
      <c r="AY297" s="226" t="s">
        <v>152</v>
      </c>
    </row>
    <row r="298" spans="2:65" s="13" customFormat="1">
      <c r="B298" s="227"/>
      <c r="C298" s="228"/>
      <c r="D298" s="217" t="s">
        <v>161</v>
      </c>
      <c r="E298" s="229" t="s">
        <v>21</v>
      </c>
      <c r="F298" s="230" t="s">
        <v>425</v>
      </c>
      <c r="G298" s="228"/>
      <c r="H298" s="231">
        <v>115.2</v>
      </c>
      <c r="I298" s="232"/>
      <c r="J298" s="228"/>
      <c r="K298" s="228"/>
      <c r="L298" s="233"/>
      <c r="M298" s="234"/>
      <c r="N298" s="235"/>
      <c r="O298" s="235"/>
      <c r="P298" s="235"/>
      <c r="Q298" s="235"/>
      <c r="R298" s="235"/>
      <c r="S298" s="235"/>
      <c r="T298" s="236"/>
      <c r="AT298" s="237" t="s">
        <v>161</v>
      </c>
      <c r="AU298" s="237" t="s">
        <v>94</v>
      </c>
      <c r="AV298" s="13" t="s">
        <v>94</v>
      </c>
      <c r="AW298" s="13" t="s">
        <v>35</v>
      </c>
      <c r="AX298" s="13" t="s">
        <v>72</v>
      </c>
      <c r="AY298" s="237" t="s">
        <v>152</v>
      </c>
    </row>
    <row r="299" spans="2:65" s="13" customFormat="1">
      <c r="B299" s="227"/>
      <c r="C299" s="228"/>
      <c r="D299" s="217" t="s">
        <v>161</v>
      </c>
      <c r="E299" s="229" t="s">
        <v>21</v>
      </c>
      <c r="F299" s="230" t="s">
        <v>426</v>
      </c>
      <c r="G299" s="228"/>
      <c r="H299" s="231">
        <v>351</v>
      </c>
      <c r="I299" s="232"/>
      <c r="J299" s="228"/>
      <c r="K299" s="228"/>
      <c r="L299" s="233"/>
      <c r="M299" s="234"/>
      <c r="N299" s="235"/>
      <c r="O299" s="235"/>
      <c r="P299" s="235"/>
      <c r="Q299" s="235"/>
      <c r="R299" s="235"/>
      <c r="S299" s="235"/>
      <c r="T299" s="236"/>
      <c r="AT299" s="237" t="s">
        <v>161</v>
      </c>
      <c r="AU299" s="237" t="s">
        <v>94</v>
      </c>
      <c r="AV299" s="13" t="s">
        <v>94</v>
      </c>
      <c r="AW299" s="13" t="s">
        <v>35</v>
      </c>
      <c r="AX299" s="13" t="s">
        <v>72</v>
      </c>
      <c r="AY299" s="237" t="s">
        <v>152</v>
      </c>
    </row>
    <row r="300" spans="2:65" s="14" customFormat="1">
      <c r="B300" s="238"/>
      <c r="C300" s="239"/>
      <c r="D300" s="249" t="s">
        <v>161</v>
      </c>
      <c r="E300" s="253" t="s">
        <v>21</v>
      </c>
      <c r="F300" s="254" t="s">
        <v>166</v>
      </c>
      <c r="G300" s="239"/>
      <c r="H300" s="255">
        <v>466.2</v>
      </c>
      <c r="I300" s="243"/>
      <c r="J300" s="239"/>
      <c r="K300" s="239"/>
      <c r="L300" s="244"/>
      <c r="M300" s="245"/>
      <c r="N300" s="246"/>
      <c r="O300" s="246"/>
      <c r="P300" s="246"/>
      <c r="Q300" s="246"/>
      <c r="R300" s="246"/>
      <c r="S300" s="246"/>
      <c r="T300" s="247"/>
      <c r="AT300" s="248" t="s">
        <v>161</v>
      </c>
      <c r="AU300" s="248" t="s">
        <v>94</v>
      </c>
      <c r="AV300" s="14" t="s">
        <v>159</v>
      </c>
      <c r="AW300" s="14" t="s">
        <v>35</v>
      </c>
      <c r="AX300" s="14" t="s">
        <v>80</v>
      </c>
      <c r="AY300" s="248" t="s">
        <v>152</v>
      </c>
    </row>
    <row r="301" spans="2:65" s="1" customFormat="1" ht="22.5" customHeight="1">
      <c r="B301" s="42"/>
      <c r="C301" s="203" t="s">
        <v>427</v>
      </c>
      <c r="D301" s="203" t="s">
        <v>154</v>
      </c>
      <c r="E301" s="204" t="s">
        <v>428</v>
      </c>
      <c r="F301" s="205" t="s">
        <v>429</v>
      </c>
      <c r="G301" s="206" t="s">
        <v>258</v>
      </c>
      <c r="H301" s="207">
        <v>243</v>
      </c>
      <c r="I301" s="208"/>
      <c r="J301" s="209">
        <f>ROUND(I301*H301,2)</f>
        <v>0</v>
      </c>
      <c r="K301" s="205" t="s">
        <v>158</v>
      </c>
      <c r="L301" s="62"/>
      <c r="M301" s="210" t="s">
        <v>21</v>
      </c>
      <c r="N301" s="211" t="s">
        <v>44</v>
      </c>
      <c r="O301" s="43"/>
      <c r="P301" s="212">
        <f>O301*H301</f>
        <v>0</v>
      </c>
      <c r="Q301" s="212">
        <v>0</v>
      </c>
      <c r="R301" s="212">
        <f>Q301*H301</f>
        <v>0</v>
      </c>
      <c r="S301" s="212">
        <v>8.1000000000000003E-2</v>
      </c>
      <c r="T301" s="213">
        <f>S301*H301</f>
        <v>19.683</v>
      </c>
      <c r="AR301" s="25" t="s">
        <v>159</v>
      </c>
      <c r="AT301" s="25" t="s">
        <v>154</v>
      </c>
      <c r="AU301" s="25" t="s">
        <v>94</v>
      </c>
      <c r="AY301" s="25" t="s">
        <v>152</v>
      </c>
      <c r="BE301" s="214">
        <f>IF(N301="základní",J301,0)</f>
        <v>0</v>
      </c>
      <c r="BF301" s="214">
        <f>IF(N301="snížená",J301,0)</f>
        <v>0</v>
      </c>
      <c r="BG301" s="214">
        <f>IF(N301="zákl. přenesená",J301,0)</f>
        <v>0</v>
      </c>
      <c r="BH301" s="214">
        <f>IF(N301="sníž. přenesená",J301,0)</f>
        <v>0</v>
      </c>
      <c r="BI301" s="214">
        <f>IF(N301="nulová",J301,0)</f>
        <v>0</v>
      </c>
      <c r="BJ301" s="25" t="s">
        <v>94</v>
      </c>
      <c r="BK301" s="214">
        <f>ROUND(I301*H301,2)</f>
        <v>0</v>
      </c>
      <c r="BL301" s="25" t="s">
        <v>159</v>
      </c>
      <c r="BM301" s="25" t="s">
        <v>430</v>
      </c>
    </row>
    <row r="302" spans="2:65" s="12" customFormat="1">
      <c r="B302" s="215"/>
      <c r="C302" s="216"/>
      <c r="D302" s="217" t="s">
        <v>161</v>
      </c>
      <c r="E302" s="218" t="s">
        <v>21</v>
      </c>
      <c r="F302" s="219" t="s">
        <v>200</v>
      </c>
      <c r="G302" s="216"/>
      <c r="H302" s="220" t="s">
        <v>21</v>
      </c>
      <c r="I302" s="221"/>
      <c r="J302" s="216"/>
      <c r="K302" s="216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161</v>
      </c>
      <c r="AU302" s="226" t="s">
        <v>94</v>
      </c>
      <c r="AV302" s="12" t="s">
        <v>80</v>
      </c>
      <c r="AW302" s="12" t="s">
        <v>35</v>
      </c>
      <c r="AX302" s="12" t="s">
        <v>72</v>
      </c>
      <c r="AY302" s="226" t="s">
        <v>152</v>
      </c>
    </row>
    <row r="303" spans="2:65" s="13" customFormat="1">
      <c r="B303" s="227"/>
      <c r="C303" s="228"/>
      <c r="D303" s="217" t="s">
        <v>161</v>
      </c>
      <c r="E303" s="229" t="s">
        <v>21</v>
      </c>
      <c r="F303" s="230" t="s">
        <v>431</v>
      </c>
      <c r="G303" s="228"/>
      <c r="H303" s="231">
        <v>210.6</v>
      </c>
      <c r="I303" s="232"/>
      <c r="J303" s="228"/>
      <c r="K303" s="228"/>
      <c r="L303" s="233"/>
      <c r="M303" s="234"/>
      <c r="N303" s="235"/>
      <c r="O303" s="235"/>
      <c r="P303" s="235"/>
      <c r="Q303" s="235"/>
      <c r="R303" s="235"/>
      <c r="S303" s="235"/>
      <c r="T303" s="236"/>
      <c r="AT303" s="237" t="s">
        <v>161</v>
      </c>
      <c r="AU303" s="237" t="s">
        <v>94</v>
      </c>
      <c r="AV303" s="13" t="s">
        <v>94</v>
      </c>
      <c r="AW303" s="13" t="s">
        <v>35</v>
      </c>
      <c r="AX303" s="13" t="s">
        <v>72</v>
      </c>
      <c r="AY303" s="237" t="s">
        <v>152</v>
      </c>
    </row>
    <row r="304" spans="2:65" s="13" customFormat="1">
      <c r="B304" s="227"/>
      <c r="C304" s="228"/>
      <c r="D304" s="217" t="s">
        <v>161</v>
      </c>
      <c r="E304" s="229" t="s">
        <v>21</v>
      </c>
      <c r="F304" s="230" t="s">
        <v>432</v>
      </c>
      <c r="G304" s="228"/>
      <c r="H304" s="231">
        <v>32.4</v>
      </c>
      <c r="I304" s="232"/>
      <c r="J304" s="228"/>
      <c r="K304" s="228"/>
      <c r="L304" s="233"/>
      <c r="M304" s="234"/>
      <c r="N304" s="235"/>
      <c r="O304" s="235"/>
      <c r="P304" s="235"/>
      <c r="Q304" s="235"/>
      <c r="R304" s="235"/>
      <c r="S304" s="235"/>
      <c r="T304" s="236"/>
      <c r="AT304" s="237" t="s">
        <v>161</v>
      </c>
      <c r="AU304" s="237" t="s">
        <v>94</v>
      </c>
      <c r="AV304" s="13" t="s">
        <v>94</v>
      </c>
      <c r="AW304" s="13" t="s">
        <v>35</v>
      </c>
      <c r="AX304" s="13" t="s">
        <v>72</v>
      </c>
      <c r="AY304" s="237" t="s">
        <v>152</v>
      </c>
    </row>
    <row r="305" spans="2:65" s="14" customFormat="1">
      <c r="B305" s="238"/>
      <c r="C305" s="239"/>
      <c r="D305" s="249" t="s">
        <v>161</v>
      </c>
      <c r="E305" s="253" t="s">
        <v>21</v>
      </c>
      <c r="F305" s="254" t="s">
        <v>166</v>
      </c>
      <c r="G305" s="239"/>
      <c r="H305" s="255">
        <v>243</v>
      </c>
      <c r="I305" s="243"/>
      <c r="J305" s="239"/>
      <c r="K305" s="239"/>
      <c r="L305" s="244"/>
      <c r="M305" s="245"/>
      <c r="N305" s="246"/>
      <c r="O305" s="246"/>
      <c r="P305" s="246"/>
      <c r="Q305" s="246"/>
      <c r="R305" s="246"/>
      <c r="S305" s="246"/>
      <c r="T305" s="247"/>
      <c r="AT305" s="248" t="s">
        <v>161</v>
      </c>
      <c r="AU305" s="248" t="s">
        <v>94</v>
      </c>
      <c r="AV305" s="14" t="s">
        <v>159</v>
      </c>
      <c r="AW305" s="14" t="s">
        <v>35</v>
      </c>
      <c r="AX305" s="14" t="s">
        <v>80</v>
      </c>
      <c r="AY305" s="248" t="s">
        <v>152</v>
      </c>
    </row>
    <row r="306" spans="2:65" s="1" customFormat="1" ht="22.5" customHeight="1">
      <c r="B306" s="42"/>
      <c r="C306" s="203" t="s">
        <v>433</v>
      </c>
      <c r="D306" s="203" t="s">
        <v>154</v>
      </c>
      <c r="E306" s="204" t="s">
        <v>434</v>
      </c>
      <c r="F306" s="205" t="s">
        <v>435</v>
      </c>
      <c r="G306" s="206" t="s">
        <v>258</v>
      </c>
      <c r="H306" s="207">
        <v>243</v>
      </c>
      <c r="I306" s="208"/>
      <c r="J306" s="209">
        <f>ROUND(I306*H306,2)</f>
        <v>0</v>
      </c>
      <c r="K306" s="205" t="s">
        <v>158</v>
      </c>
      <c r="L306" s="62"/>
      <c r="M306" s="210" t="s">
        <v>21</v>
      </c>
      <c r="N306" s="211" t="s">
        <v>44</v>
      </c>
      <c r="O306" s="43"/>
      <c r="P306" s="212">
        <f>O306*H306</f>
        <v>0</v>
      </c>
      <c r="Q306" s="212">
        <v>0</v>
      </c>
      <c r="R306" s="212">
        <f>Q306*H306</f>
        <v>0</v>
      </c>
      <c r="S306" s="212">
        <v>0.04</v>
      </c>
      <c r="T306" s="213">
        <f>S306*H306</f>
        <v>9.7200000000000006</v>
      </c>
      <c r="AR306" s="25" t="s">
        <v>159</v>
      </c>
      <c r="AT306" s="25" t="s">
        <v>154</v>
      </c>
      <c r="AU306" s="25" t="s">
        <v>94</v>
      </c>
      <c r="AY306" s="25" t="s">
        <v>152</v>
      </c>
      <c r="BE306" s="214">
        <f>IF(N306="základní",J306,0)</f>
        <v>0</v>
      </c>
      <c r="BF306" s="214">
        <f>IF(N306="snížená",J306,0)</f>
        <v>0</v>
      </c>
      <c r="BG306" s="214">
        <f>IF(N306="zákl. přenesená",J306,0)</f>
        <v>0</v>
      </c>
      <c r="BH306" s="214">
        <f>IF(N306="sníž. přenesená",J306,0)</f>
        <v>0</v>
      </c>
      <c r="BI306" s="214">
        <f>IF(N306="nulová",J306,0)</f>
        <v>0</v>
      </c>
      <c r="BJ306" s="25" t="s">
        <v>94</v>
      </c>
      <c r="BK306" s="214">
        <f>ROUND(I306*H306,2)</f>
        <v>0</v>
      </c>
      <c r="BL306" s="25" t="s">
        <v>159</v>
      </c>
      <c r="BM306" s="25" t="s">
        <v>436</v>
      </c>
    </row>
    <row r="307" spans="2:65" s="1" customFormat="1" ht="22.5" customHeight="1">
      <c r="B307" s="42"/>
      <c r="C307" s="203" t="s">
        <v>437</v>
      </c>
      <c r="D307" s="203" t="s">
        <v>154</v>
      </c>
      <c r="E307" s="204" t="s">
        <v>438</v>
      </c>
      <c r="F307" s="205" t="s">
        <v>439</v>
      </c>
      <c r="G307" s="206" t="s">
        <v>258</v>
      </c>
      <c r="H307" s="207">
        <v>25.2</v>
      </c>
      <c r="I307" s="208"/>
      <c r="J307" s="209">
        <f>ROUND(I307*H307,2)</f>
        <v>0</v>
      </c>
      <c r="K307" s="205" t="s">
        <v>158</v>
      </c>
      <c r="L307" s="62"/>
      <c r="M307" s="210" t="s">
        <v>21</v>
      </c>
      <c r="N307" s="211" t="s">
        <v>44</v>
      </c>
      <c r="O307" s="43"/>
      <c r="P307" s="212">
        <f>O307*H307</f>
        <v>0</v>
      </c>
      <c r="Q307" s="212">
        <v>8.0999999999999996E-4</v>
      </c>
      <c r="R307" s="212">
        <f>Q307*H307</f>
        <v>2.0412E-2</v>
      </c>
      <c r="S307" s="212">
        <v>8.0000000000000002E-3</v>
      </c>
      <c r="T307" s="213">
        <f>S307*H307</f>
        <v>0.2016</v>
      </c>
      <c r="AR307" s="25" t="s">
        <v>159</v>
      </c>
      <c r="AT307" s="25" t="s">
        <v>154</v>
      </c>
      <c r="AU307" s="25" t="s">
        <v>94</v>
      </c>
      <c r="AY307" s="25" t="s">
        <v>152</v>
      </c>
      <c r="BE307" s="214">
        <f>IF(N307="základní",J307,0)</f>
        <v>0</v>
      </c>
      <c r="BF307" s="214">
        <f>IF(N307="snížená",J307,0)</f>
        <v>0</v>
      </c>
      <c r="BG307" s="214">
        <f>IF(N307="zákl. přenesená",J307,0)</f>
        <v>0</v>
      </c>
      <c r="BH307" s="214">
        <f>IF(N307="sníž. přenesená",J307,0)</f>
        <v>0</v>
      </c>
      <c r="BI307" s="214">
        <f>IF(N307="nulová",J307,0)</f>
        <v>0</v>
      </c>
      <c r="BJ307" s="25" t="s">
        <v>94</v>
      </c>
      <c r="BK307" s="214">
        <f>ROUND(I307*H307,2)</f>
        <v>0</v>
      </c>
      <c r="BL307" s="25" t="s">
        <v>159</v>
      </c>
      <c r="BM307" s="25" t="s">
        <v>440</v>
      </c>
    </row>
    <row r="308" spans="2:65" s="12" customFormat="1">
      <c r="B308" s="215"/>
      <c r="C308" s="216"/>
      <c r="D308" s="217" t="s">
        <v>161</v>
      </c>
      <c r="E308" s="218" t="s">
        <v>21</v>
      </c>
      <c r="F308" s="219" t="s">
        <v>441</v>
      </c>
      <c r="G308" s="216"/>
      <c r="H308" s="220" t="s">
        <v>21</v>
      </c>
      <c r="I308" s="221"/>
      <c r="J308" s="216"/>
      <c r="K308" s="216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161</v>
      </c>
      <c r="AU308" s="226" t="s">
        <v>94</v>
      </c>
      <c r="AV308" s="12" t="s">
        <v>80</v>
      </c>
      <c r="AW308" s="12" t="s">
        <v>35</v>
      </c>
      <c r="AX308" s="12" t="s">
        <v>72</v>
      </c>
      <c r="AY308" s="226" t="s">
        <v>152</v>
      </c>
    </row>
    <row r="309" spans="2:65" s="13" customFormat="1">
      <c r="B309" s="227"/>
      <c r="C309" s="228"/>
      <c r="D309" s="217" t="s">
        <v>161</v>
      </c>
      <c r="E309" s="229" t="s">
        <v>21</v>
      </c>
      <c r="F309" s="230" t="s">
        <v>442</v>
      </c>
      <c r="G309" s="228"/>
      <c r="H309" s="231">
        <v>8.4</v>
      </c>
      <c r="I309" s="232"/>
      <c r="J309" s="228"/>
      <c r="K309" s="228"/>
      <c r="L309" s="233"/>
      <c r="M309" s="234"/>
      <c r="N309" s="235"/>
      <c r="O309" s="235"/>
      <c r="P309" s="235"/>
      <c r="Q309" s="235"/>
      <c r="R309" s="235"/>
      <c r="S309" s="235"/>
      <c r="T309" s="236"/>
      <c r="AT309" s="237" t="s">
        <v>161</v>
      </c>
      <c r="AU309" s="237" t="s">
        <v>94</v>
      </c>
      <c r="AV309" s="13" t="s">
        <v>94</v>
      </c>
      <c r="AW309" s="13" t="s">
        <v>35</v>
      </c>
      <c r="AX309" s="13" t="s">
        <v>72</v>
      </c>
      <c r="AY309" s="237" t="s">
        <v>152</v>
      </c>
    </row>
    <row r="310" spans="2:65" s="13" customFormat="1">
      <c r="B310" s="227"/>
      <c r="C310" s="228"/>
      <c r="D310" s="217" t="s">
        <v>161</v>
      </c>
      <c r="E310" s="229" t="s">
        <v>21</v>
      </c>
      <c r="F310" s="230" t="s">
        <v>443</v>
      </c>
      <c r="G310" s="228"/>
      <c r="H310" s="231">
        <v>4.2</v>
      </c>
      <c r="I310" s="232"/>
      <c r="J310" s="228"/>
      <c r="K310" s="228"/>
      <c r="L310" s="233"/>
      <c r="M310" s="234"/>
      <c r="N310" s="235"/>
      <c r="O310" s="235"/>
      <c r="P310" s="235"/>
      <c r="Q310" s="235"/>
      <c r="R310" s="235"/>
      <c r="S310" s="235"/>
      <c r="T310" s="236"/>
      <c r="AT310" s="237" t="s">
        <v>161</v>
      </c>
      <c r="AU310" s="237" t="s">
        <v>94</v>
      </c>
      <c r="AV310" s="13" t="s">
        <v>94</v>
      </c>
      <c r="AW310" s="13" t="s">
        <v>35</v>
      </c>
      <c r="AX310" s="13" t="s">
        <v>72</v>
      </c>
      <c r="AY310" s="237" t="s">
        <v>152</v>
      </c>
    </row>
    <row r="311" spans="2:65" s="13" customFormat="1">
      <c r="B311" s="227"/>
      <c r="C311" s="228"/>
      <c r="D311" s="217" t="s">
        <v>161</v>
      </c>
      <c r="E311" s="229" t="s">
        <v>21</v>
      </c>
      <c r="F311" s="230" t="s">
        <v>444</v>
      </c>
      <c r="G311" s="228"/>
      <c r="H311" s="231">
        <v>8.4</v>
      </c>
      <c r="I311" s="232"/>
      <c r="J311" s="228"/>
      <c r="K311" s="228"/>
      <c r="L311" s="233"/>
      <c r="M311" s="234"/>
      <c r="N311" s="235"/>
      <c r="O311" s="235"/>
      <c r="P311" s="235"/>
      <c r="Q311" s="235"/>
      <c r="R311" s="235"/>
      <c r="S311" s="235"/>
      <c r="T311" s="236"/>
      <c r="AT311" s="237" t="s">
        <v>161</v>
      </c>
      <c r="AU311" s="237" t="s">
        <v>94</v>
      </c>
      <c r="AV311" s="13" t="s">
        <v>94</v>
      </c>
      <c r="AW311" s="13" t="s">
        <v>35</v>
      </c>
      <c r="AX311" s="13" t="s">
        <v>72</v>
      </c>
      <c r="AY311" s="237" t="s">
        <v>152</v>
      </c>
    </row>
    <row r="312" spans="2:65" s="13" customFormat="1">
      <c r="B312" s="227"/>
      <c r="C312" s="228"/>
      <c r="D312" s="217" t="s">
        <v>161</v>
      </c>
      <c r="E312" s="229" t="s">
        <v>21</v>
      </c>
      <c r="F312" s="230" t="s">
        <v>445</v>
      </c>
      <c r="G312" s="228"/>
      <c r="H312" s="231">
        <v>4.2</v>
      </c>
      <c r="I312" s="232"/>
      <c r="J312" s="228"/>
      <c r="K312" s="228"/>
      <c r="L312" s="233"/>
      <c r="M312" s="234"/>
      <c r="N312" s="235"/>
      <c r="O312" s="235"/>
      <c r="P312" s="235"/>
      <c r="Q312" s="235"/>
      <c r="R312" s="235"/>
      <c r="S312" s="235"/>
      <c r="T312" s="236"/>
      <c r="AT312" s="237" t="s">
        <v>161</v>
      </c>
      <c r="AU312" s="237" t="s">
        <v>94</v>
      </c>
      <c r="AV312" s="13" t="s">
        <v>94</v>
      </c>
      <c r="AW312" s="13" t="s">
        <v>35</v>
      </c>
      <c r="AX312" s="13" t="s">
        <v>72</v>
      </c>
      <c r="AY312" s="237" t="s">
        <v>152</v>
      </c>
    </row>
    <row r="313" spans="2:65" s="14" customFormat="1">
      <c r="B313" s="238"/>
      <c r="C313" s="239"/>
      <c r="D313" s="249" t="s">
        <v>161</v>
      </c>
      <c r="E313" s="253" t="s">
        <v>21</v>
      </c>
      <c r="F313" s="254" t="s">
        <v>166</v>
      </c>
      <c r="G313" s="239"/>
      <c r="H313" s="255">
        <v>25.2</v>
      </c>
      <c r="I313" s="243"/>
      <c r="J313" s="239"/>
      <c r="K313" s="239"/>
      <c r="L313" s="244"/>
      <c r="M313" s="245"/>
      <c r="N313" s="246"/>
      <c r="O313" s="246"/>
      <c r="P313" s="246"/>
      <c r="Q313" s="246"/>
      <c r="R313" s="246"/>
      <c r="S313" s="246"/>
      <c r="T313" s="247"/>
      <c r="AT313" s="248" t="s">
        <v>161</v>
      </c>
      <c r="AU313" s="248" t="s">
        <v>94</v>
      </c>
      <c r="AV313" s="14" t="s">
        <v>159</v>
      </c>
      <c r="AW313" s="14" t="s">
        <v>35</v>
      </c>
      <c r="AX313" s="14" t="s">
        <v>80</v>
      </c>
      <c r="AY313" s="248" t="s">
        <v>152</v>
      </c>
    </row>
    <row r="314" spans="2:65" s="1" customFormat="1" ht="31.5" customHeight="1">
      <c r="B314" s="42"/>
      <c r="C314" s="203" t="s">
        <v>446</v>
      </c>
      <c r="D314" s="203" t="s">
        <v>154</v>
      </c>
      <c r="E314" s="204" t="s">
        <v>447</v>
      </c>
      <c r="F314" s="205" t="s">
        <v>448</v>
      </c>
      <c r="G314" s="206" t="s">
        <v>186</v>
      </c>
      <c r="H314" s="207">
        <v>2221.94</v>
      </c>
      <c r="I314" s="208"/>
      <c r="J314" s="209">
        <f>ROUND(I314*H314,2)</f>
        <v>0</v>
      </c>
      <c r="K314" s="205" t="s">
        <v>158</v>
      </c>
      <c r="L314" s="62"/>
      <c r="M314" s="210" t="s">
        <v>21</v>
      </c>
      <c r="N314" s="211" t="s">
        <v>44</v>
      </c>
      <c r="O314" s="43"/>
      <c r="P314" s="212">
        <f>O314*H314</f>
        <v>0</v>
      </c>
      <c r="Q314" s="212">
        <v>0</v>
      </c>
      <c r="R314" s="212">
        <f>Q314*H314</f>
        <v>0</v>
      </c>
      <c r="S314" s="212">
        <v>0.01</v>
      </c>
      <c r="T314" s="213">
        <f>S314*H314</f>
        <v>22.2194</v>
      </c>
      <c r="AR314" s="25" t="s">
        <v>159</v>
      </c>
      <c r="AT314" s="25" t="s">
        <v>154</v>
      </c>
      <c r="AU314" s="25" t="s">
        <v>94</v>
      </c>
      <c r="AY314" s="25" t="s">
        <v>152</v>
      </c>
      <c r="BE314" s="214">
        <f>IF(N314="základní",J314,0)</f>
        <v>0</v>
      </c>
      <c r="BF314" s="214">
        <f>IF(N314="snížená",J314,0)</f>
        <v>0</v>
      </c>
      <c r="BG314" s="214">
        <f>IF(N314="zákl. přenesená",J314,0)</f>
        <v>0</v>
      </c>
      <c r="BH314" s="214">
        <f>IF(N314="sníž. přenesená",J314,0)</f>
        <v>0</v>
      </c>
      <c r="BI314" s="214">
        <f>IF(N314="nulová",J314,0)</f>
        <v>0</v>
      </c>
      <c r="BJ314" s="25" t="s">
        <v>94</v>
      </c>
      <c r="BK314" s="214">
        <f>ROUND(I314*H314,2)</f>
        <v>0</v>
      </c>
      <c r="BL314" s="25" t="s">
        <v>159</v>
      </c>
      <c r="BM314" s="25" t="s">
        <v>449</v>
      </c>
    </row>
    <row r="315" spans="2:65" s="13" customFormat="1">
      <c r="B315" s="227"/>
      <c r="C315" s="228"/>
      <c r="D315" s="217" t="s">
        <v>161</v>
      </c>
      <c r="E315" s="229" t="s">
        <v>21</v>
      </c>
      <c r="F315" s="230" t="s">
        <v>208</v>
      </c>
      <c r="G315" s="228"/>
      <c r="H315" s="231">
        <v>1384.5</v>
      </c>
      <c r="I315" s="232"/>
      <c r="J315" s="228"/>
      <c r="K315" s="228"/>
      <c r="L315" s="233"/>
      <c r="M315" s="234"/>
      <c r="N315" s="235"/>
      <c r="O315" s="235"/>
      <c r="P315" s="235"/>
      <c r="Q315" s="235"/>
      <c r="R315" s="235"/>
      <c r="S315" s="235"/>
      <c r="T315" s="236"/>
      <c r="AT315" s="237" t="s">
        <v>161</v>
      </c>
      <c r="AU315" s="237" t="s">
        <v>94</v>
      </c>
      <c r="AV315" s="13" t="s">
        <v>94</v>
      </c>
      <c r="AW315" s="13" t="s">
        <v>35</v>
      </c>
      <c r="AX315" s="13" t="s">
        <v>72</v>
      </c>
      <c r="AY315" s="237" t="s">
        <v>152</v>
      </c>
    </row>
    <row r="316" spans="2:65" s="13" customFormat="1">
      <c r="B316" s="227"/>
      <c r="C316" s="228"/>
      <c r="D316" s="217" t="s">
        <v>161</v>
      </c>
      <c r="E316" s="229" t="s">
        <v>21</v>
      </c>
      <c r="F316" s="230" t="s">
        <v>209</v>
      </c>
      <c r="G316" s="228"/>
      <c r="H316" s="231">
        <v>837.44</v>
      </c>
      <c r="I316" s="232"/>
      <c r="J316" s="228"/>
      <c r="K316" s="228"/>
      <c r="L316" s="233"/>
      <c r="M316" s="234"/>
      <c r="N316" s="235"/>
      <c r="O316" s="235"/>
      <c r="P316" s="235"/>
      <c r="Q316" s="235"/>
      <c r="R316" s="235"/>
      <c r="S316" s="235"/>
      <c r="T316" s="236"/>
      <c r="AT316" s="237" t="s">
        <v>161</v>
      </c>
      <c r="AU316" s="237" t="s">
        <v>94</v>
      </c>
      <c r="AV316" s="13" t="s">
        <v>94</v>
      </c>
      <c r="AW316" s="13" t="s">
        <v>35</v>
      </c>
      <c r="AX316" s="13" t="s">
        <v>72</v>
      </c>
      <c r="AY316" s="237" t="s">
        <v>152</v>
      </c>
    </row>
    <row r="317" spans="2:65" s="14" customFormat="1">
      <c r="B317" s="238"/>
      <c r="C317" s="239"/>
      <c r="D317" s="249" t="s">
        <v>161</v>
      </c>
      <c r="E317" s="253" t="s">
        <v>21</v>
      </c>
      <c r="F317" s="254" t="s">
        <v>166</v>
      </c>
      <c r="G317" s="239"/>
      <c r="H317" s="255">
        <v>2221.94</v>
      </c>
      <c r="I317" s="243"/>
      <c r="J317" s="239"/>
      <c r="K317" s="239"/>
      <c r="L317" s="244"/>
      <c r="M317" s="245"/>
      <c r="N317" s="246"/>
      <c r="O317" s="246"/>
      <c r="P317" s="246"/>
      <c r="Q317" s="246"/>
      <c r="R317" s="246"/>
      <c r="S317" s="246"/>
      <c r="T317" s="247"/>
      <c r="AT317" s="248" t="s">
        <v>161</v>
      </c>
      <c r="AU317" s="248" t="s">
        <v>94</v>
      </c>
      <c r="AV317" s="14" t="s">
        <v>159</v>
      </c>
      <c r="AW317" s="14" t="s">
        <v>35</v>
      </c>
      <c r="AX317" s="14" t="s">
        <v>80</v>
      </c>
      <c r="AY317" s="248" t="s">
        <v>152</v>
      </c>
    </row>
    <row r="318" spans="2:65" s="1" customFormat="1" ht="22.5" customHeight="1">
      <c r="B318" s="42"/>
      <c r="C318" s="203" t="s">
        <v>450</v>
      </c>
      <c r="D318" s="203" t="s">
        <v>154</v>
      </c>
      <c r="E318" s="204" t="s">
        <v>451</v>
      </c>
      <c r="F318" s="205" t="s">
        <v>452</v>
      </c>
      <c r="G318" s="206" t="s">
        <v>186</v>
      </c>
      <c r="H318" s="207">
        <v>2611.29</v>
      </c>
      <c r="I318" s="208"/>
      <c r="J318" s="209">
        <f>ROUND(I318*H318,2)</f>
        <v>0</v>
      </c>
      <c r="K318" s="205" t="s">
        <v>158</v>
      </c>
      <c r="L318" s="62"/>
      <c r="M318" s="210" t="s">
        <v>21</v>
      </c>
      <c r="N318" s="211" t="s">
        <v>44</v>
      </c>
      <c r="O318" s="43"/>
      <c r="P318" s="212">
        <f>O318*H318</f>
        <v>0</v>
      </c>
      <c r="Q318" s="212">
        <v>0</v>
      </c>
      <c r="R318" s="212">
        <f>Q318*H318</f>
        <v>0</v>
      </c>
      <c r="S318" s="212">
        <v>0.01</v>
      </c>
      <c r="T318" s="213">
        <f>S318*H318</f>
        <v>26.1129</v>
      </c>
      <c r="AR318" s="25" t="s">
        <v>159</v>
      </c>
      <c r="AT318" s="25" t="s">
        <v>154</v>
      </c>
      <c r="AU318" s="25" t="s">
        <v>94</v>
      </c>
      <c r="AY318" s="25" t="s">
        <v>152</v>
      </c>
      <c r="BE318" s="214">
        <f>IF(N318="základní",J318,0)</f>
        <v>0</v>
      </c>
      <c r="BF318" s="214">
        <f>IF(N318="snížená",J318,0)</f>
        <v>0</v>
      </c>
      <c r="BG318" s="214">
        <f>IF(N318="zákl. přenesená",J318,0)</f>
        <v>0</v>
      </c>
      <c r="BH318" s="214">
        <f>IF(N318="sníž. přenesená",J318,0)</f>
        <v>0</v>
      </c>
      <c r="BI318" s="214">
        <f>IF(N318="nulová",J318,0)</f>
        <v>0</v>
      </c>
      <c r="BJ318" s="25" t="s">
        <v>94</v>
      </c>
      <c r="BK318" s="214">
        <f>ROUND(I318*H318,2)</f>
        <v>0</v>
      </c>
      <c r="BL318" s="25" t="s">
        <v>159</v>
      </c>
      <c r="BM318" s="25" t="s">
        <v>453</v>
      </c>
    </row>
    <row r="319" spans="2:65" s="12" customFormat="1">
      <c r="B319" s="215"/>
      <c r="C319" s="216"/>
      <c r="D319" s="217" t="s">
        <v>161</v>
      </c>
      <c r="E319" s="218" t="s">
        <v>21</v>
      </c>
      <c r="F319" s="219" t="s">
        <v>224</v>
      </c>
      <c r="G319" s="216"/>
      <c r="H319" s="220" t="s">
        <v>21</v>
      </c>
      <c r="I319" s="221"/>
      <c r="J319" s="216"/>
      <c r="K319" s="216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161</v>
      </c>
      <c r="AU319" s="226" t="s">
        <v>94</v>
      </c>
      <c r="AV319" s="12" t="s">
        <v>80</v>
      </c>
      <c r="AW319" s="12" t="s">
        <v>35</v>
      </c>
      <c r="AX319" s="12" t="s">
        <v>72</v>
      </c>
      <c r="AY319" s="226" t="s">
        <v>152</v>
      </c>
    </row>
    <row r="320" spans="2:65" s="13" customFormat="1" ht="27">
      <c r="B320" s="227"/>
      <c r="C320" s="228"/>
      <c r="D320" s="217" t="s">
        <v>161</v>
      </c>
      <c r="E320" s="229" t="s">
        <v>21</v>
      </c>
      <c r="F320" s="230" t="s">
        <v>225</v>
      </c>
      <c r="G320" s="228"/>
      <c r="H320" s="231">
        <v>910.65</v>
      </c>
      <c r="I320" s="232"/>
      <c r="J320" s="228"/>
      <c r="K320" s="228"/>
      <c r="L320" s="233"/>
      <c r="M320" s="234"/>
      <c r="N320" s="235"/>
      <c r="O320" s="235"/>
      <c r="P320" s="235"/>
      <c r="Q320" s="235"/>
      <c r="R320" s="235"/>
      <c r="S320" s="235"/>
      <c r="T320" s="236"/>
      <c r="AT320" s="237" t="s">
        <v>161</v>
      </c>
      <c r="AU320" s="237" t="s">
        <v>94</v>
      </c>
      <c r="AV320" s="13" t="s">
        <v>94</v>
      </c>
      <c r="AW320" s="13" t="s">
        <v>35</v>
      </c>
      <c r="AX320" s="13" t="s">
        <v>72</v>
      </c>
      <c r="AY320" s="237" t="s">
        <v>152</v>
      </c>
    </row>
    <row r="321" spans="2:65" s="13" customFormat="1" ht="27">
      <c r="B321" s="227"/>
      <c r="C321" s="228"/>
      <c r="D321" s="217" t="s">
        <v>161</v>
      </c>
      <c r="E321" s="229" t="s">
        <v>21</v>
      </c>
      <c r="F321" s="230" t="s">
        <v>226</v>
      </c>
      <c r="G321" s="228"/>
      <c r="H321" s="231">
        <v>1700.64</v>
      </c>
      <c r="I321" s="232"/>
      <c r="J321" s="228"/>
      <c r="K321" s="228"/>
      <c r="L321" s="233"/>
      <c r="M321" s="234"/>
      <c r="N321" s="235"/>
      <c r="O321" s="235"/>
      <c r="P321" s="235"/>
      <c r="Q321" s="235"/>
      <c r="R321" s="235"/>
      <c r="S321" s="235"/>
      <c r="T321" s="236"/>
      <c r="AT321" s="237" t="s">
        <v>161</v>
      </c>
      <c r="AU321" s="237" t="s">
        <v>94</v>
      </c>
      <c r="AV321" s="13" t="s">
        <v>94</v>
      </c>
      <c r="AW321" s="13" t="s">
        <v>35</v>
      </c>
      <c r="AX321" s="13" t="s">
        <v>72</v>
      </c>
      <c r="AY321" s="237" t="s">
        <v>152</v>
      </c>
    </row>
    <row r="322" spans="2:65" s="14" customFormat="1">
      <c r="B322" s="238"/>
      <c r="C322" s="239"/>
      <c r="D322" s="249" t="s">
        <v>161</v>
      </c>
      <c r="E322" s="253" t="s">
        <v>21</v>
      </c>
      <c r="F322" s="254" t="s">
        <v>166</v>
      </c>
      <c r="G322" s="239"/>
      <c r="H322" s="255">
        <v>2611.29</v>
      </c>
      <c r="I322" s="243"/>
      <c r="J322" s="239"/>
      <c r="K322" s="239"/>
      <c r="L322" s="244"/>
      <c r="M322" s="245"/>
      <c r="N322" s="246"/>
      <c r="O322" s="246"/>
      <c r="P322" s="246"/>
      <c r="Q322" s="246"/>
      <c r="R322" s="246"/>
      <c r="S322" s="246"/>
      <c r="T322" s="247"/>
      <c r="AT322" s="248" t="s">
        <v>161</v>
      </c>
      <c r="AU322" s="248" t="s">
        <v>94</v>
      </c>
      <c r="AV322" s="14" t="s">
        <v>159</v>
      </c>
      <c r="AW322" s="14" t="s">
        <v>35</v>
      </c>
      <c r="AX322" s="14" t="s">
        <v>80</v>
      </c>
      <c r="AY322" s="248" t="s">
        <v>152</v>
      </c>
    </row>
    <row r="323" spans="2:65" s="1" customFormat="1" ht="22.5" customHeight="1">
      <c r="B323" s="42"/>
      <c r="C323" s="203" t="s">
        <v>454</v>
      </c>
      <c r="D323" s="203" t="s">
        <v>154</v>
      </c>
      <c r="E323" s="204" t="s">
        <v>455</v>
      </c>
      <c r="F323" s="205" t="s">
        <v>456</v>
      </c>
      <c r="G323" s="206" t="s">
        <v>186</v>
      </c>
      <c r="H323" s="207">
        <v>861.63</v>
      </c>
      <c r="I323" s="208"/>
      <c r="J323" s="209">
        <f>ROUND(I323*H323,2)</f>
        <v>0</v>
      </c>
      <c r="K323" s="205" t="s">
        <v>158</v>
      </c>
      <c r="L323" s="62"/>
      <c r="M323" s="210" t="s">
        <v>21</v>
      </c>
      <c r="N323" s="211" t="s">
        <v>44</v>
      </c>
      <c r="O323" s="43"/>
      <c r="P323" s="212">
        <f>O323*H323</f>
        <v>0</v>
      </c>
      <c r="Q323" s="212">
        <v>0</v>
      </c>
      <c r="R323" s="212">
        <f>Q323*H323</f>
        <v>0</v>
      </c>
      <c r="S323" s="212">
        <v>6.8000000000000005E-2</v>
      </c>
      <c r="T323" s="213">
        <f>S323*H323</f>
        <v>58.590840000000007</v>
      </c>
      <c r="AR323" s="25" t="s">
        <v>159</v>
      </c>
      <c r="AT323" s="25" t="s">
        <v>154</v>
      </c>
      <c r="AU323" s="25" t="s">
        <v>94</v>
      </c>
      <c r="AY323" s="25" t="s">
        <v>152</v>
      </c>
      <c r="BE323" s="214">
        <f>IF(N323="základní",J323,0)</f>
        <v>0</v>
      </c>
      <c r="BF323" s="214">
        <f>IF(N323="snížená",J323,0)</f>
        <v>0</v>
      </c>
      <c r="BG323" s="214">
        <f>IF(N323="zákl. přenesená",J323,0)</f>
        <v>0</v>
      </c>
      <c r="BH323" s="214">
        <f>IF(N323="sníž. přenesená",J323,0)</f>
        <v>0</v>
      </c>
      <c r="BI323" s="214">
        <f>IF(N323="nulová",J323,0)</f>
        <v>0</v>
      </c>
      <c r="BJ323" s="25" t="s">
        <v>94</v>
      </c>
      <c r="BK323" s="214">
        <f>ROUND(I323*H323,2)</f>
        <v>0</v>
      </c>
      <c r="BL323" s="25" t="s">
        <v>159</v>
      </c>
      <c r="BM323" s="25" t="s">
        <v>457</v>
      </c>
    </row>
    <row r="324" spans="2:65" s="12" customFormat="1">
      <c r="B324" s="215"/>
      <c r="C324" s="216"/>
      <c r="D324" s="217" t="s">
        <v>161</v>
      </c>
      <c r="E324" s="218" t="s">
        <v>21</v>
      </c>
      <c r="F324" s="219" t="s">
        <v>458</v>
      </c>
      <c r="G324" s="216"/>
      <c r="H324" s="220" t="s">
        <v>21</v>
      </c>
      <c r="I324" s="221"/>
      <c r="J324" s="216"/>
      <c r="K324" s="216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161</v>
      </c>
      <c r="AU324" s="226" t="s">
        <v>94</v>
      </c>
      <c r="AV324" s="12" t="s">
        <v>80</v>
      </c>
      <c r="AW324" s="12" t="s">
        <v>35</v>
      </c>
      <c r="AX324" s="12" t="s">
        <v>72</v>
      </c>
      <c r="AY324" s="226" t="s">
        <v>152</v>
      </c>
    </row>
    <row r="325" spans="2:65" s="13" customFormat="1">
      <c r="B325" s="227"/>
      <c r="C325" s="228"/>
      <c r="D325" s="217" t="s">
        <v>161</v>
      </c>
      <c r="E325" s="229" t="s">
        <v>21</v>
      </c>
      <c r="F325" s="230" t="s">
        <v>459</v>
      </c>
      <c r="G325" s="228"/>
      <c r="H325" s="231">
        <v>600.99</v>
      </c>
      <c r="I325" s="232"/>
      <c r="J325" s="228"/>
      <c r="K325" s="228"/>
      <c r="L325" s="233"/>
      <c r="M325" s="234"/>
      <c r="N325" s="235"/>
      <c r="O325" s="235"/>
      <c r="P325" s="235"/>
      <c r="Q325" s="235"/>
      <c r="R325" s="235"/>
      <c r="S325" s="235"/>
      <c r="T325" s="236"/>
      <c r="AT325" s="237" t="s">
        <v>161</v>
      </c>
      <c r="AU325" s="237" t="s">
        <v>94</v>
      </c>
      <c r="AV325" s="13" t="s">
        <v>94</v>
      </c>
      <c r="AW325" s="13" t="s">
        <v>35</v>
      </c>
      <c r="AX325" s="13" t="s">
        <v>72</v>
      </c>
      <c r="AY325" s="237" t="s">
        <v>152</v>
      </c>
    </row>
    <row r="326" spans="2:65" s="13" customFormat="1">
      <c r="B326" s="227"/>
      <c r="C326" s="228"/>
      <c r="D326" s="217" t="s">
        <v>161</v>
      </c>
      <c r="E326" s="229" t="s">
        <v>21</v>
      </c>
      <c r="F326" s="230" t="s">
        <v>460</v>
      </c>
      <c r="G326" s="228"/>
      <c r="H326" s="231">
        <v>260.64</v>
      </c>
      <c r="I326" s="232"/>
      <c r="J326" s="228"/>
      <c r="K326" s="228"/>
      <c r="L326" s="233"/>
      <c r="M326" s="234"/>
      <c r="N326" s="235"/>
      <c r="O326" s="235"/>
      <c r="P326" s="235"/>
      <c r="Q326" s="235"/>
      <c r="R326" s="235"/>
      <c r="S326" s="235"/>
      <c r="T326" s="236"/>
      <c r="AT326" s="237" t="s">
        <v>161</v>
      </c>
      <c r="AU326" s="237" t="s">
        <v>94</v>
      </c>
      <c r="AV326" s="13" t="s">
        <v>94</v>
      </c>
      <c r="AW326" s="13" t="s">
        <v>35</v>
      </c>
      <c r="AX326" s="13" t="s">
        <v>72</v>
      </c>
      <c r="AY326" s="237" t="s">
        <v>152</v>
      </c>
    </row>
    <row r="327" spans="2:65" s="14" customFormat="1">
      <c r="B327" s="238"/>
      <c r="C327" s="239"/>
      <c r="D327" s="217" t="s">
        <v>161</v>
      </c>
      <c r="E327" s="240" t="s">
        <v>21</v>
      </c>
      <c r="F327" s="241" t="s">
        <v>166</v>
      </c>
      <c r="G327" s="239"/>
      <c r="H327" s="242">
        <v>861.63</v>
      </c>
      <c r="I327" s="243"/>
      <c r="J327" s="239"/>
      <c r="K327" s="239"/>
      <c r="L327" s="244"/>
      <c r="M327" s="245"/>
      <c r="N327" s="246"/>
      <c r="O327" s="246"/>
      <c r="P327" s="246"/>
      <c r="Q327" s="246"/>
      <c r="R327" s="246"/>
      <c r="S327" s="246"/>
      <c r="T327" s="247"/>
      <c r="AT327" s="248" t="s">
        <v>161</v>
      </c>
      <c r="AU327" s="248" t="s">
        <v>94</v>
      </c>
      <c r="AV327" s="14" t="s">
        <v>159</v>
      </c>
      <c r="AW327" s="14" t="s">
        <v>35</v>
      </c>
      <c r="AX327" s="14" t="s">
        <v>80</v>
      </c>
      <c r="AY327" s="248" t="s">
        <v>152</v>
      </c>
    </row>
    <row r="328" spans="2:65" s="11" customFormat="1" ht="29.85" customHeight="1">
      <c r="B328" s="186"/>
      <c r="C328" s="187"/>
      <c r="D328" s="200" t="s">
        <v>71</v>
      </c>
      <c r="E328" s="201" t="s">
        <v>461</v>
      </c>
      <c r="F328" s="201" t="s">
        <v>462</v>
      </c>
      <c r="G328" s="187"/>
      <c r="H328" s="187"/>
      <c r="I328" s="190"/>
      <c r="J328" s="202">
        <f>BK328</f>
        <v>0</v>
      </c>
      <c r="K328" s="187"/>
      <c r="L328" s="192"/>
      <c r="M328" s="193"/>
      <c r="N328" s="194"/>
      <c r="O328" s="194"/>
      <c r="P328" s="195">
        <f>SUM(P329:P332)</f>
        <v>0</v>
      </c>
      <c r="Q328" s="194"/>
      <c r="R328" s="195">
        <f>SUM(R329:R332)</f>
        <v>0.2888522</v>
      </c>
      <c r="S328" s="194"/>
      <c r="T328" s="196">
        <f>SUM(T329:T332)</f>
        <v>0</v>
      </c>
      <c r="AR328" s="197" t="s">
        <v>80</v>
      </c>
      <c r="AT328" s="198" t="s">
        <v>71</v>
      </c>
      <c r="AU328" s="198" t="s">
        <v>80</v>
      </c>
      <c r="AY328" s="197" t="s">
        <v>152</v>
      </c>
      <c r="BK328" s="199">
        <f>SUM(BK329:BK332)</f>
        <v>0</v>
      </c>
    </row>
    <row r="329" spans="2:65" s="1" customFormat="1" ht="31.5" customHeight="1">
      <c r="B329" s="42"/>
      <c r="C329" s="203" t="s">
        <v>463</v>
      </c>
      <c r="D329" s="203" t="s">
        <v>154</v>
      </c>
      <c r="E329" s="204" t="s">
        <v>464</v>
      </c>
      <c r="F329" s="205" t="s">
        <v>465</v>
      </c>
      <c r="G329" s="206" t="s">
        <v>186</v>
      </c>
      <c r="H329" s="207">
        <v>2221.94</v>
      </c>
      <c r="I329" s="208"/>
      <c r="J329" s="209">
        <f>ROUND(I329*H329,2)</f>
        <v>0</v>
      </c>
      <c r="K329" s="205" t="s">
        <v>158</v>
      </c>
      <c r="L329" s="62"/>
      <c r="M329" s="210" t="s">
        <v>21</v>
      </c>
      <c r="N329" s="211" t="s">
        <v>44</v>
      </c>
      <c r="O329" s="43"/>
      <c r="P329" s="212">
        <f>O329*H329</f>
        <v>0</v>
      </c>
      <c r="Q329" s="212">
        <v>1.2999999999999999E-4</v>
      </c>
      <c r="R329" s="212">
        <f>Q329*H329</f>
        <v>0.2888522</v>
      </c>
      <c r="S329" s="212">
        <v>0</v>
      </c>
      <c r="T329" s="213">
        <f>S329*H329</f>
        <v>0</v>
      </c>
      <c r="AR329" s="25" t="s">
        <v>159</v>
      </c>
      <c r="AT329" s="25" t="s">
        <v>154</v>
      </c>
      <c r="AU329" s="25" t="s">
        <v>94</v>
      </c>
      <c r="AY329" s="25" t="s">
        <v>152</v>
      </c>
      <c r="BE329" s="214">
        <f>IF(N329="základní",J329,0)</f>
        <v>0</v>
      </c>
      <c r="BF329" s="214">
        <f>IF(N329="snížená",J329,0)</f>
        <v>0</v>
      </c>
      <c r="BG329" s="214">
        <f>IF(N329="zákl. přenesená",J329,0)</f>
        <v>0</v>
      </c>
      <c r="BH329" s="214">
        <f>IF(N329="sníž. přenesená",J329,0)</f>
        <v>0</v>
      </c>
      <c r="BI329" s="214">
        <f>IF(N329="nulová",J329,0)</f>
        <v>0</v>
      </c>
      <c r="BJ329" s="25" t="s">
        <v>94</v>
      </c>
      <c r="BK329" s="214">
        <f>ROUND(I329*H329,2)</f>
        <v>0</v>
      </c>
      <c r="BL329" s="25" t="s">
        <v>159</v>
      </c>
      <c r="BM329" s="25" t="s">
        <v>466</v>
      </c>
    </row>
    <row r="330" spans="2:65" s="13" customFormat="1">
      <c r="B330" s="227"/>
      <c r="C330" s="228"/>
      <c r="D330" s="217" t="s">
        <v>161</v>
      </c>
      <c r="E330" s="229" t="s">
        <v>21</v>
      </c>
      <c r="F330" s="230" t="s">
        <v>208</v>
      </c>
      <c r="G330" s="228"/>
      <c r="H330" s="231">
        <v>1384.5</v>
      </c>
      <c r="I330" s="232"/>
      <c r="J330" s="228"/>
      <c r="K330" s="228"/>
      <c r="L330" s="233"/>
      <c r="M330" s="234"/>
      <c r="N330" s="235"/>
      <c r="O330" s="235"/>
      <c r="P330" s="235"/>
      <c r="Q330" s="235"/>
      <c r="R330" s="235"/>
      <c r="S330" s="235"/>
      <c r="T330" s="236"/>
      <c r="AT330" s="237" t="s">
        <v>161</v>
      </c>
      <c r="AU330" s="237" t="s">
        <v>94</v>
      </c>
      <c r="AV330" s="13" t="s">
        <v>94</v>
      </c>
      <c r="AW330" s="13" t="s">
        <v>35</v>
      </c>
      <c r="AX330" s="13" t="s">
        <v>72</v>
      </c>
      <c r="AY330" s="237" t="s">
        <v>152</v>
      </c>
    </row>
    <row r="331" spans="2:65" s="13" customFormat="1">
      <c r="B331" s="227"/>
      <c r="C331" s="228"/>
      <c r="D331" s="217" t="s">
        <v>161</v>
      </c>
      <c r="E331" s="229" t="s">
        <v>21</v>
      </c>
      <c r="F331" s="230" t="s">
        <v>209</v>
      </c>
      <c r="G331" s="228"/>
      <c r="H331" s="231">
        <v>837.44</v>
      </c>
      <c r="I331" s="232"/>
      <c r="J331" s="228"/>
      <c r="K331" s="228"/>
      <c r="L331" s="233"/>
      <c r="M331" s="234"/>
      <c r="N331" s="235"/>
      <c r="O331" s="235"/>
      <c r="P331" s="235"/>
      <c r="Q331" s="235"/>
      <c r="R331" s="235"/>
      <c r="S331" s="235"/>
      <c r="T331" s="236"/>
      <c r="AT331" s="237" t="s">
        <v>161</v>
      </c>
      <c r="AU331" s="237" t="s">
        <v>94</v>
      </c>
      <c r="AV331" s="13" t="s">
        <v>94</v>
      </c>
      <c r="AW331" s="13" t="s">
        <v>35</v>
      </c>
      <c r="AX331" s="13" t="s">
        <v>72</v>
      </c>
      <c r="AY331" s="237" t="s">
        <v>152</v>
      </c>
    </row>
    <row r="332" spans="2:65" s="14" customFormat="1">
      <c r="B332" s="238"/>
      <c r="C332" s="239"/>
      <c r="D332" s="217" t="s">
        <v>161</v>
      </c>
      <c r="E332" s="240" t="s">
        <v>21</v>
      </c>
      <c r="F332" s="241" t="s">
        <v>166</v>
      </c>
      <c r="G332" s="239"/>
      <c r="H332" s="242">
        <v>2221.94</v>
      </c>
      <c r="I332" s="243"/>
      <c r="J332" s="239"/>
      <c r="K332" s="239"/>
      <c r="L332" s="244"/>
      <c r="M332" s="245"/>
      <c r="N332" s="246"/>
      <c r="O332" s="246"/>
      <c r="P332" s="246"/>
      <c r="Q332" s="246"/>
      <c r="R332" s="246"/>
      <c r="S332" s="246"/>
      <c r="T332" s="247"/>
      <c r="AT332" s="248" t="s">
        <v>161</v>
      </c>
      <c r="AU332" s="248" t="s">
        <v>94</v>
      </c>
      <c r="AV332" s="14" t="s">
        <v>159</v>
      </c>
      <c r="AW332" s="14" t="s">
        <v>35</v>
      </c>
      <c r="AX332" s="14" t="s">
        <v>80</v>
      </c>
      <c r="AY332" s="248" t="s">
        <v>152</v>
      </c>
    </row>
    <row r="333" spans="2:65" s="11" customFormat="1" ht="29.85" customHeight="1">
      <c r="B333" s="186"/>
      <c r="C333" s="187"/>
      <c r="D333" s="200" t="s">
        <v>71</v>
      </c>
      <c r="E333" s="201" t="s">
        <v>467</v>
      </c>
      <c r="F333" s="201" t="s">
        <v>468</v>
      </c>
      <c r="G333" s="187"/>
      <c r="H333" s="187"/>
      <c r="I333" s="190"/>
      <c r="J333" s="202">
        <f>BK333</f>
        <v>0</v>
      </c>
      <c r="K333" s="187"/>
      <c r="L333" s="192"/>
      <c r="M333" s="193"/>
      <c r="N333" s="194"/>
      <c r="O333" s="194"/>
      <c r="P333" s="195">
        <f>SUM(P334:P345)</f>
        <v>0</v>
      </c>
      <c r="Q333" s="194"/>
      <c r="R333" s="195">
        <f>SUM(R334:R345)</f>
        <v>0</v>
      </c>
      <c r="S333" s="194"/>
      <c r="T333" s="196">
        <f>SUM(T334:T345)</f>
        <v>0</v>
      </c>
      <c r="AR333" s="197" t="s">
        <v>80</v>
      </c>
      <c r="AT333" s="198" t="s">
        <v>71</v>
      </c>
      <c r="AU333" s="198" t="s">
        <v>80</v>
      </c>
      <c r="AY333" s="197" t="s">
        <v>152</v>
      </c>
      <c r="BK333" s="199">
        <f>SUM(BK334:BK345)</f>
        <v>0</v>
      </c>
    </row>
    <row r="334" spans="2:65" s="1" customFormat="1" ht="31.5" customHeight="1">
      <c r="B334" s="42"/>
      <c r="C334" s="203" t="s">
        <v>469</v>
      </c>
      <c r="D334" s="203" t="s">
        <v>154</v>
      </c>
      <c r="E334" s="204" t="s">
        <v>470</v>
      </c>
      <c r="F334" s="205" t="s">
        <v>471</v>
      </c>
      <c r="G334" s="206" t="s">
        <v>306</v>
      </c>
      <c r="H334" s="207">
        <v>506.024</v>
      </c>
      <c r="I334" s="208"/>
      <c r="J334" s="209">
        <f>ROUND(I334*H334,2)</f>
        <v>0</v>
      </c>
      <c r="K334" s="205" t="s">
        <v>158</v>
      </c>
      <c r="L334" s="62"/>
      <c r="M334" s="210" t="s">
        <v>21</v>
      </c>
      <c r="N334" s="211" t="s">
        <v>44</v>
      </c>
      <c r="O334" s="43"/>
      <c r="P334" s="212">
        <f>O334*H334</f>
        <v>0</v>
      </c>
      <c r="Q334" s="212">
        <v>0</v>
      </c>
      <c r="R334" s="212">
        <f>Q334*H334</f>
        <v>0</v>
      </c>
      <c r="S334" s="212">
        <v>0</v>
      </c>
      <c r="T334" s="213">
        <f>S334*H334</f>
        <v>0</v>
      </c>
      <c r="AR334" s="25" t="s">
        <v>159</v>
      </c>
      <c r="AT334" s="25" t="s">
        <v>154</v>
      </c>
      <c r="AU334" s="25" t="s">
        <v>94</v>
      </c>
      <c r="AY334" s="25" t="s">
        <v>152</v>
      </c>
      <c r="BE334" s="214">
        <f>IF(N334="základní",J334,0)</f>
        <v>0</v>
      </c>
      <c r="BF334" s="214">
        <f>IF(N334="snížená",J334,0)</f>
        <v>0</v>
      </c>
      <c r="BG334" s="214">
        <f>IF(N334="zákl. přenesená",J334,0)</f>
        <v>0</v>
      </c>
      <c r="BH334" s="214">
        <f>IF(N334="sníž. přenesená",J334,0)</f>
        <v>0</v>
      </c>
      <c r="BI334" s="214">
        <f>IF(N334="nulová",J334,0)</f>
        <v>0</v>
      </c>
      <c r="BJ334" s="25" t="s">
        <v>94</v>
      </c>
      <c r="BK334" s="214">
        <f>ROUND(I334*H334,2)</f>
        <v>0</v>
      </c>
      <c r="BL334" s="25" t="s">
        <v>159</v>
      </c>
      <c r="BM334" s="25" t="s">
        <v>472</v>
      </c>
    </row>
    <row r="335" spans="2:65" s="1" customFormat="1" ht="22.5" customHeight="1">
      <c r="B335" s="42"/>
      <c r="C335" s="203" t="s">
        <v>473</v>
      </c>
      <c r="D335" s="203" t="s">
        <v>154</v>
      </c>
      <c r="E335" s="204" t="s">
        <v>474</v>
      </c>
      <c r="F335" s="205" t="s">
        <v>475</v>
      </c>
      <c r="G335" s="206" t="s">
        <v>306</v>
      </c>
      <c r="H335" s="207">
        <v>506.024</v>
      </c>
      <c r="I335" s="208"/>
      <c r="J335" s="209">
        <f>ROUND(I335*H335,2)</f>
        <v>0</v>
      </c>
      <c r="K335" s="205" t="s">
        <v>158</v>
      </c>
      <c r="L335" s="62"/>
      <c r="M335" s="210" t="s">
        <v>21</v>
      </c>
      <c r="N335" s="211" t="s">
        <v>44</v>
      </c>
      <c r="O335" s="43"/>
      <c r="P335" s="212">
        <f>O335*H335</f>
        <v>0</v>
      </c>
      <c r="Q335" s="212">
        <v>0</v>
      </c>
      <c r="R335" s="212">
        <f>Q335*H335</f>
        <v>0</v>
      </c>
      <c r="S335" s="212">
        <v>0</v>
      </c>
      <c r="T335" s="213">
        <f>S335*H335</f>
        <v>0</v>
      </c>
      <c r="AR335" s="25" t="s">
        <v>159</v>
      </c>
      <c r="AT335" s="25" t="s">
        <v>154</v>
      </c>
      <c r="AU335" s="25" t="s">
        <v>94</v>
      </c>
      <c r="AY335" s="25" t="s">
        <v>152</v>
      </c>
      <c r="BE335" s="214">
        <f>IF(N335="základní",J335,0)</f>
        <v>0</v>
      </c>
      <c r="BF335" s="214">
        <f>IF(N335="snížená",J335,0)</f>
        <v>0</v>
      </c>
      <c r="BG335" s="214">
        <f>IF(N335="zákl. přenesená",J335,0)</f>
        <v>0</v>
      </c>
      <c r="BH335" s="214">
        <f>IF(N335="sníž. přenesená",J335,0)</f>
        <v>0</v>
      </c>
      <c r="BI335" s="214">
        <f>IF(N335="nulová",J335,0)</f>
        <v>0</v>
      </c>
      <c r="BJ335" s="25" t="s">
        <v>94</v>
      </c>
      <c r="BK335" s="214">
        <f>ROUND(I335*H335,2)</f>
        <v>0</v>
      </c>
      <c r="BL335" s="25" t="s">
        <v>159</v>
      </c>
      <c r="BM335" s="25" t="s">
        <v>476</v>
      </c>
    </row>
    <row r="336" spans="2:65" s="1" customFormat="1" ht="22.5" customHeight="1">
      <c r="B336" s="42"/>
      <c r="C336" s="203" t="s">
        <v>477</v>
      </c>
      <c r="D336" s="203" t="s">
        <v>154</v>
      </c>
      <c r="E336" s="204" t="s">
        <v>478</v>
      </c>
      <c r="F336" s="205" t="s">
        <v>479</v>
      </c>
      <c r="G336" s="206" t="s">
        <v>306</v>
      </c>
      <c r="H336" s="207">
        <v>10578.744000000001</v>
      </c>
      <c r="I336" s="208"/>
      <c r="J336" s="209">
        <f>ROUND(I336*H336,2)</f>
        <v>0</v>
      </c>
      <c r="K336" s="205" t="s">
        <v>158</v>
      </c>
      <c r="L336" s="62"/>
      <c r="M336" s="210" t="s">
        <v>21</v>
      </c>
      <c r="N336" s="211" t="s">
        <v>44</v>
      </c>
      <c r="O336" s="43"/>
      <c r="P336" s="212">
        <f>O336*H336</f>
        <v>0</v>
      </c>
      <c r="Q336" s="212">
        <v>0</v>
      </c>
      <c r="R336" s="212">
        <f>Q336*H336</f>
        <v>0</v>
      </c>
      <c r="S336" s="212">
        <v>0</v>
      </c>
      <c r="T336" s="213">
        <f>S336*H336</f>
        <v>0</v>
      </c>
      <c r="AR336" s="25" t="s">
        <v>159</v>
      </c>
      <c r="AT336" s="25" t="s">
        <v>154</v>
      </c>
      <c r="AU336" s="25" t="s">
        <v>94</v>
      </c>
      <c r="AY336" s="25" t="s">
        <v>152</v>
      </c>
      <c r="BE336" s="214">
        <f>IF(N336="základní",J336,0)</f>
        <v>0</v>
      </c>
      <c r="BF336" s="214">
        <f>IF(N336="snížená",J336,0)</f>
        <v>0</v>
      </c>
      <c r="BG336" s="214">
        <f>IF(N336="zákl. přenesená",J336,0)</f>
        <v>0</v>
      </c>
      <c r="BH336" s="214">
        <f>IF(N336="sníž. přenesená",J336,0)</f>
        <v>0</v>
      </c>
      <c r="BI336" s="214">
        <f>IF(N336="nulová",J336,0)</f>
        <v>0</v>
      </c>
      <c r="BJ336" s="25" t="s">
        <v>94</v>
      </c>
      <c r="BK336" s="214">
        <f>ROUND(I336*H336,2)</f>
        <v>0</v>
      </c>
      <c r="BL336" s="25" t="s">
        <v>159</v>
      </c>
      <c r="BM336" s="25" t="s">
        <v>480</v>
      </c>
    </row>
    <row r="337" spans="2:65" s="13" customFormat="1">
      <c r="B337" s="227"/>
      <c r="C337" s="228"/>
      <c r="D337" s="249" t="s">
        <v>161</v>
      </c>
      <c r="E337" s="250" t="s">
        <v>21</v>
      </c>
      <c r="F337" s="251" t="s">
        <v>481</v>
      </c>
      <c r="G337" s="228"/>
      <c r="H337" s="252">
        <v>10578.744000000001</v>
      </c>
      <c r="I337" s="232"/>
      <c r="J337" s="228"/>
      <c r="K337" s="228"/>
      <c r="L337" s="233"/>
      <c r="M337" s="234"/>
      <c r="N337" s="235"/>
      <c r="O337" s="235"/>
      <c r="P337" s="235"/>
      <c r="Q337" s="235"/>
      <c r="R337" s="235"/>
      <c r="S337" s="235"/>
      <c r="T337" s="236"/>
      <c r="AT337" s="237" t="s">
        <v>161</v>
      </c>
      <c r="AU337" s="237" t="s">
        <v>94</v>
      </c>
      <c r="AV337" s="13" t="s">
        <v>94</v>
      </c>
      <c r="AW337" s="13" t="s">
        <v>35</v>
      </c>
      <c r="AX337" s="13" t="s">
        <v>80</v>
      </c>
      <c r="AY337" s="237" t="s">
        <v>152</v>
      </c>
    </row>
    <row r="338" spans="2:65" s="1" customFormat="1" ht="22.5" customHeight="1">
      <c r="B338" s="42"/>
      <c r="C338" s="203" t="s">
        <v>482</v>
      </c>
      <c r="D338" s="203" t="s">
        <v>154</v>
      </c>
      <c r="E338" s="204" t="s">
        <v>483</v>
      </c>
      <c r="F338" s="205" t="s">
        <v>484</v>
      </c>
      <c r="G338" s="206" t="s">
        <v>306</v>
      </c>
      <c r="H338" s="207">
        <v>471.75099999999998</v>
      </c>
      <c r="I338" s="208"/>
      <c r="J338" s="209">
        <f>ROUND(I338*H338,2)</f>
        <v>0</v>
      </c>
      <c r="K338" s="205" t="s">
        <v>158</v>
      </c>
      <c r="L338" s="62"/>
      <c r="M338" s="210" t="s">
        <v>21</v>
      </c>
      <c r="N338" s="211" t="s">
        <v>44</v>
      </c>
      <c r="O338" s="43"/>
      <c r="P338" s="212">
        <f>O338*H338</f>
        <v>0</v>
      </c>
      <c r="Q338" s="212">
        <v>0</v>
      </c>
      <c r="R338" s="212">
        <f>Q338*H338</f>
        <v>0</v>
      </c>
      <c r="S338" s="212">
        <v>0</v>
      </c>
      <c r="T338" s="213">
        <f>S338*H338</f>
        <v>0</v>
      </c>
      <c r="AR338" s="25" t="s">
        <v>159</v>
      </c>
      <c r="AT338" s="25" t="s">
        <v>154</v>
      </c>
      <c r="AU338" s="25" t="s">
        <v>94</v>
      </c>
      <c r="AY338" s="25" t="s">
        <v>152</v>
      </c>
      <c r="BE338" s="214">
        <f>IF(N338="základní",J338,0)</f>
        <v>0</v>
      </c>
      <c r="BF338" s="214">
        <f>IF(N338="snížená",J338,0)</f>
        <v>0</v>
      </c>
      <c r="BG338" s="214">
        <f>IF(N338="zákl. přenesená",J338,0)</f>
        <v>0</v>
      </c>
      <c r="BH338" s="214">
        <f>IF(N338="sníž. přenesená",J338,0)</f>
        <v>0</v>
      </c>
      <c r="BI338" s="214">
        <f>IF(N338="nulová",J338,0)</f>
        <v>0</v>
      </c>
      <c r="BJ338" s="25" t="s">
        <v>94</v>
      </c>
      <c r="BK338" s="214">
        <f>ROUND(I338*H338,2)</f>
        <v>0</v>
      </c>
      <c r="BL338" s="25" t="s">
        <v>159</v>
      </c>
      <c r="BM338" s="25" t="s">
        <v>485</v>
      </c>
    </row>
    <row r="339" spans="2:65" s="13" customFormat="1">
      <c r="B339" s="227"/>
      <c r="C339" s="228"/>
      <c r="D339" s="249" t="s">
        <v>161</v>
      </c>
      <c r="E339" s="250" t="s">
        <v>21</v>
      </c>
      <c r="F339" s="251" t="s">
        <v>486</v>
      </c>
      <c r="G339" s="228"/>
      <c r="H339" s="252">
        <v>471.75099999999998</v>
      </c>
      <c r="I339" s="232"/>
      <c r="J339" s="228"/>
      <c r="K339" s="228"/>
      <c r="L339" s="233"/>
      <c r="M339" s="234"/>
      <c r="N339" s="235"/>
      <c r="O339" s="235"/>
      <c r="P339" s="235"/>
      <c r="Q339" s="235"/>
      <c r="R339" s="235"/>
      <c r="S339" s="235"/>
      <c r="T339" s="236"/>
      <c r="AT339" s="237" t="s">
        <v>161</v>
      </c>
      <c r="AU339" s="237" t="s">
        <v>94</v>
      </c>
      <c r="AV339" s="13" t="s">
        <v>94</v>
      </c>
      <c r="AW339" s="13" t="s">
        <v>35</v>
      </c>
      <c r="AX339" s="13" t="s">
        <v>80</v>
      </c>
      <c r="AY339" s="237" t="s">
        <v>152</v>
      </c>
    </row>
    <row r="340" spans="2:65" s="1" customFormat="1" ht="22.5" customHeight="1">
      <c r="B340" s="42"/>
      <c r="C340" s="203" t="s">
        <v>487</v>
      </c>
      <c r="D340" s="203" t="s">
        <v>154</v>
      </c>
      <c r="E340" s="204" t="s">
        <v>488</v>
      </c>
      <c r="F340" s="205" t="s">
        <v>489</v>
      </c>
      <c r="G340" s="206" t="s">
        <v>306</v>
      </c>
      <c r="H340" s="207">
        <v>22.401</v>
      </c>
      <c r="I340" s="208"/>
      <c r="J340" s="209">
        <f>ROUND(I340*H340,2)</f>
        <v>0</v>
      </c>
      <c r="K340" s="205" t="s">
        <v>158</v>
      </c>
      <c r="L340" s="62"/>
      <c r="M340" s="210" t="s">
        <v>21</v>
      </c>
      <c r="N340" s="211" t="s">
        <v>44</v>
      </c>
      <c r="O340" s="43"/>
      <c r="P340" s="212">
        <f>O340*H340</f>
        <v>0</v>
      </c>
      <c r="Q340" s="212">
        <v>0</v>
      </c>
      <c r="R340" s="212">
        <f>Q340*H340</f>
        <v>0</v>
      </c>
      <c r="S340" s="212">
        <v>0</v>
      </c>
      <c r="T340" s="213">
        <f>S340*H340</f>
        <v>0</v>
      </c>
      <c r="AR340" s="25" t="s">
        <v>159</v>
      </c>
      <c r="AT340" s="25" t="s">
        <v>154</v>
      </c>
      <c r="AU340" s="25" t="s">
        <v>94</v>
      </c>
      <c r="AY340" s="25" t="s">
        <v>152</v>
      </c>
      <c r="BE340" s="214">
        <f>IF(N340="základní",J340,0)</f>
        <v>0</v>
      </c>
      <c r="BF340" s="214">
        <f>IF(N340="snížená",J340,0)</f>
        <v>0</v>
      </c>
      <c r="BG340" s="214">
        <f>IF(N340="zákl. přenesená",J340,0)</f>
        <v>0</v>
      </c>
      <c r="BH340" s="214">
        <f>IF(N340="sníž. přenesená",J340,0)</f>
        <v>0</v>
      </c>
      <c r="BI340" s="214">
        <f>IF(N340="nulová",J340,0)</f>
        <v>0</v>
      </c>
      <c r="BJ340" s="25" t="s">
        <v>94</v>
      </c>
      <c r="BK340" s="214">
        <f>ROUND(I340*H340,2)</f>
        <v>0</v>
      </c>
      <c r="BL340" s="25" t="s">
        <v>159</v>
      </c>
      <c r="BM340" s="25" t="s">
        <v>490</v>
      </c>
    </row>
    <row r="341" spans="2:65" s="13" customFormat="1">
      <c r="B341" s="227"/>
      <c r="C341" s="228"/>
      <c r="D341" s="249" t="s">
        <v>161</v>
      </c>
      <c r="E341" s="250" t="s">
        <v>21</v>
      </c>
      <c r="F341" s="251" t="s">
        <v>491</v>
      </c>
      <c r="G341" s="228"/>
      <c r="H341" s="252">
        <v>22.401</v>
      </c>
      <c r="I341" s="232"/>
      <c r="J341" s="228"/>
      <c r="K341" s="228"/>
      <c r="L341" s="233"/>
      <c r="M341" s="234"/>
      <c r="N341" s="235"/>
      <c r="O341" s="235"/>
      <c r="P341" s="235"/>
      <c r="Q341" s="235"/>
      <c r="R341" s="235"/>
      <c r="S341" s="235"/>
      <c r="T341" s="236"/>
      <c r="AT341" s="237" t="s">
        <v>161</v>
      </c>
      <c r="AU341" s="237" t="s">
        <v>94</v>
      </c>
      <c r="AV341" s="13" t="s">
        <v>94</v>
      </c>
      <c r="AW341" s="13" t="s">
        <v>35</v>
      </c>
      <c r="AX341" s="13" t="s">
        <v>80</v>
      </c>
      <c r="AY341" s="237" t="s">
        <v>152</v>
      </c>
    </row>
    <row r="342" spans="2:65" s="1" customFormat="1" ht="22.5" customHeight="1">
      <c r="B342" s="42"/>
      <c r="C342" s="203" t="s">
        <v>492</v>
      </c>
      <c r="D342" s="203" t="s">
        <v>154</v>
      </c>
      <c r="E342" s="204" t="s">
        <v>493</v>
      </c>
      <c r="F342" s="205" t="s">
        <v>494</v>
      </c>
      <c r="G342" s="206" t="s">
        <v>306</v>
      </c>
      <c r="H342" s="207">
        <v>5.5309999999999997</v>
      </c>
      <c r="I342" s="208"/>
      <c r="J342" s="209">
        <f>ROUND(I342*H342,2)</f>
        <v>0</v>
      </c>
      <c r="K342" s="205" t="s">
        <v>158</v>
      </c>
      <c r="L342" s="62"/>
      <c r="M342" s="210" t="s">
        <v>21</v>
      </c>
      <c r="N342" s="211" t="s">
        <v>44</v>
      </c>
      <c r="O342" s="43"/>
      <c r="P342" s="212">
        <f>O342*H342</f>
        <v>0</v>
      </c>
      <c r="Q342" s="212">
        <v>0</v>
      </c>
      <c r="R342" s="212">
        <f>Q342*H342</f>
        <v>0</v>
      </c>
      <c r="S342" s="212">
        <v>0</v>
      </c>
      <c r="T342" s="213">
        <f>S342*H342</f>
        <v>0</v>
      </c>
      <c r="AR342" s="25" t="s">
        <v>159</v>
      </c>
      <c r="AT342" s="25" t="s">
        <v>154</v>
      </c>
      <c r="AU342" s="25" t="s">
        <v>94</v>
      </c>
      <c r="AY342" s="25" t="s">
        <v>152</v>
      </c>
      <c r="BE342" s="214">
        <f>IF(N342="základní",J342,0)</f>
        <v>0</v>
      </c>
      <c r="BF342" s="214">
        <f>IF(N342="snížená",J342,0)</f>
        <v>0</v>
      </c>
      <c r="BG342" s="214">
        <f>IF(N342="zákl. přenesená",J342,0)</f>
        <v>0</v>
      </c>
      <c r="BH342" s="214">
        <f>IF(N342="sníž. přenesená",J342,0)</f>
        <v>0</v>
      </c>
      <c r="BI342" s="214">
        <f>IF(N342="nulová",J342,0)</f>
        <v>0</v>
      </c>
      <c r="BJ342" s="25" t="s">
        <v>94</v>
      </c>
      <c r="BK342" s="214">
        <f>ROUND(I342*H342,2)</f>
        <v>0</v>
      </c>
      <c r="BL342" s="25" t="s">
        <v>159</v>
      </c>
      <c r="BM342" s="25" t="s">
        <v>495</v>
      </c>
    </row>
    <row r="343" spans="2:65" s="13" customFormat="1">
      <c r="B343" s="227"/>
      <c r="C343" s="228"/>
      <c r="D343" s="249" t="s">
        <v>161</v>
      </c>
      <c r="E343" s="250" t="s">
        <v>21</v>
      </c>
      <c r="F343" s="251" t="s">
        <v>496</v>
      </c>
      <c r="G343" s="228"/>
      <c r="H343" s="252">
        <v>5.5309999999999997</v>
      </c>
      <c r="I343" s="232"/>
      <c r="J343" s="228"/>
      <c r="K343" s="228"/>
      <c r="L343" s="233"/>
      <c r="M343" s="234"/>
      <c r="N343" s="235"/>
      <c r="O343" s="235"/>
      <c r="P343" s="235"/>
      <c r="Q343" s="235"/>
      <c r="R343" s="235"/>
      <c r="S343" s="235"/>
      <c r="T343" s="236"/>
      <c r="AT343" s="237" t="s">
        <v>161</v>
      </c>
      <c r="AU343" s="237" t="s">
        <v>94</v>
      </c>
      <c r="AV343" s="13" t="s">
        <v>94</v>
      </c>
      <c r="AW343" s="13" t="s">
        <v>35</v>
      </c>
      <c r="AX343" s="13" t="s">
        <v>80</v>
      </c>
      <c r="AY343" s="237" t="s">
        <v>152</v>
      </c>
    </row>
    <row r="344" spans="2:65" s="1" customFormat="1" ht="22.5" customHeight="1">
      <c r="B344" s="42"/>
      <c r="C344" s="203" t="s">
        <v>497</v>
      </c>
      <c r="D344" s="203" t="s">
        <v>154</v>
      </c>
      <c r="E344" s="204" t="s">
        <v>498</v>
      </c>
      <c r="F344" s="205" t="s">
        <v>499</v>
      </c>
      <c r="G344" s="206" t="s">
        <v>306</v>
      </c>
      <c r="H344" s="207">
        <v>6.093</v>
      </c>
      <c r="I344" s="208"/>
      <c r="J344" s="209">
        <f>ROUND(I344*H344,2)</f>
        <v>0</v>
      </c>
      <c r="K344" s="205" t="s">
        <v>158</v>
      </c>
      <c r="L344" s="62"/>
      <c r="M344" s="210" t="s">
        <v>21</v>
      </c>
      <c r="N344" s="211" t="s">
        <v>44</v>
      </c>
      <c r="O344" s="43"/>
      <c r="P344" s="212">
        <f>O344*H344</f>
        <v>0</v>
      </c>
      <c r="Q344" s="212">
        <v>0</v>
      </c>
      <c r="R344" s="212">
        <f>Q344*H344</f>
        <v>0</v>
      </c>
      <c r="S344" s="212">
        <v>0</v>
      </c>
      <c r="T344" s="213">
        <f>S344*H344</f>
        <v>0</v>
      </c>
      <c r="AR344" s="25" t="s">
        <v>159</v>
      </c>
      <c r="AT344" s="25" t="s">
        <v>154</v>
      </c>
      <c r="AU344" s="25" t="s">
        <v>94</v>
      </c>
      <c r="AY344" s="25" t="s">
        <v>152</v>
      </c>
      <c r="BE344" s="214">
        <f>IF(N344="základní",J344,0)</f>
        <v>0</v>
      </c>
      <c r="BF344" s="214">
        <f>IF(N344="snížená",J344,0)</f>
        <v>0</v>
      </c>
      <c r="BG344" s="214">
        <f>IF(N344="zákl. přenesená",J344,0)</f>
        <v>0</v>
      </c>
      <c r="BH344" s="214">
        <f>IF(N344="sníž. přenesená",J344,0)</f>
        <v>0</v>
      </c>
      <c r="BI344" s="214">
        <f>IF(N344="nulová",J344,0)</f>
        <v>0</v>
      </c>
      <c r="BJ344" s="25" t="s">
        <v>94</v>
      </c>
      <c r="BK344" s="214">
        <f>ROUND(I344*H344,2)</f>
        <v>0</v>
      </c>
      <c r="BL344" s="25" t="s">
        <v>159</v>
      </c>
      <c r="BM344" s="25" t="s">
        <v>500</v>
      </c>
    </row>
    <row r="345" spans="2:65" s="13" customFormat="1">
      <c r="B345" s="227"/>
      <c r="C345" s="228"/>
      <c r="D345" s="217" t="s">
        <v>161</v>
      </c>
      <c r="E345" s="229" t="s">
        <v>21</v>
      </c>
      <c r="F345" s="230" t="s">
        <v>501</v>
      </c>
      <c r="G345" s="228"/>
      <c r="H345" s="231">
        <v>6.093</v>
      </c>
      <c r="I345" s="232"/>
      <c r="J345" s="228"/>
      <c r="K345" s="228"/>
      <c r="L345" s="233"/>
      <c r="M345" s="234"/>
      <c r="N345" s="235"/>
      <c r="O345" s="235"/>
      <c r="P345" s="235"/>
      <c r="Q345" s="235"/>
      <c r="R345" s="235"/>
      <c r="S345" s="235"/>
      <c r="T345" s="236"/>
      <c r="AT345" s="237" t="s">
        <v>161</v>
      </c>
      <c r="AU345" s="237" t="s">
        <v>94</v>
      </c>
      <c r="AV345" s="13" t="s">
        <v>94</v>
      </c>
      <c r="AW345" s="13" t="s">
        <v>35</v>
      </c>
      <c r="AX345" s="13" t="s">
        <v>80</v>
      </c>
      <c r="AY345" s="237" t="s">
        <v>152</v>
      </c>
    </row>
    <row r="346" spans="2:65" s="11" customFormat="1" ht="29.85" customHeight="1">
      <c r="B346" s="186"/>
      <c r="C346" s="187"/>
      <c r="D346" s="200" t="s">
        <v>71</v>
      </c>
      <c r="E346" s="201" t="s">
        <v>502</v>
      </c>
      <c r="F346" s="201" t="s">
        <v>503</v>
      </c>
      <c r="G346" s="187"/>
      <c r="H346" s="187"/>
      <c r="I346" s="190"/>
      <c r="J346" s="202">
        <f>BK346</f>
        <v>0</v>
      </c>
      <c r="K346" s="187"/>
      <c r="L346" s="192"/>
      <c r="M346" s="193"/>
      <c r="N346" s="194"/>
      <c r="O346" s="194"/>
      <c r="P346" s="195">
        <f>P347</f>
        <v>0</v>
      </c>
      <c r="Q346" s="194"/>
      <c r="R346" s="195">
        <f>R347</f>
        <v>0</v>
      </c>
      <c r="S346" s="194"/>
      <c r="T346" s="196">
        <f>T347</f>
        <v>0</v>
      </c>
      <c r="AR346" s="197" t="s">
        <v>80</v>
      </c>
      <c r="AT346" s="198" t="s">
        <v>71</v>
      </c>
      <c r="AU346" s="198" t="s">
        <v>80</v>
      </c>
      <c r="AY346" s="197" t="s">
        <v>152</v>
      </c>
      <c r="BK346" s="199">
        <f>BK347</f>
        <v>0</v>
      </c>
    </row>
    <row r="347" spans="2:65" s="1" customFormat="1" ht="22.5" customHeight="1">
      <c r="B347" s="42"/>
      <c r="C347" s="203" t="s">
        <v>504</v>
      </c>
      <c r="D347" s="203" t="s">
        <v>154</v>
      </c>
      <c r="E347" s="204" t="s">
        <v>505</v>
      </c>
      <c r="F347" s="205" t="s">
        <v>506</v>
      </c>
      <c r="G347" s="206" t="s">
        <v>306</v>
      </c>
      <c r="H347" s="207">
        <v>337.91899999999998</v>
      </c>
      <c r="I347" s="208"/>
      <c r="J347" s="209">
        <f>ROUND(I347*H347,2)</f>
        <v>0</v>
      </c>
      <c r="K347" s="205" t="s">
        <v>158</v>
      </c>
      <c r="L347" s="62"/>
      <c r="M347" s="210" t="s">
        <v>21</v>
      </c>
      <c r="N347" s="211" t="s">
        <v>44</v>
      </c>
      <c r="O347" s="43"/>
      <c r="P347" s="212">
        <f>O347*H347</f>
        <v>0</v>
      </c>
      <c r="Q347" s="212">
        <v>0</v>
      </c>
      <c r="R347" s="212">
        <f>Q347*H347</f>
        <v>0</v>
      </c>
      <c r="S347" s="212">
        <v>0</v>
      </c>
      <c r="T347" s="213">
        <f>S347*H347</f>
        <v>0</v>
      </c>
      <c r="AR347" s="25" t="s">
        <v>159</v>
      </c>
      <c r="AT347" s="25" t="s">
        <v>154</v>
      </c>
      <c r="AU347" s="25" t="s">
        <v>94</v>
      </c>
      <c r="AY347" s="25" t="s">
        <v>152</v>
      </c>
      <c r="BE347" s="214">
        <f>IF(N347="základní",J347,0)</f>
        <v>0</v>
      </c>
      <c r="BF347" s="214">
        <f>IF(N347="snížená",J347,0)</f>
        <v>0</v>
      </c>
      <c r="BG347" s="214">
        <f>IF(N347="zákl. přenesená",J347,0)</f>
        <v>0</v>
      </c>
      <c r="BH347" s="214">
        <f>IF(N347="sníž. přenesená",J347,0)</f>
        <v>0</v>
      </c>
      <c r="BI347" s="214">
        <f>IF(N347="nulová",J347,0)</f>
        <v>0</v>
      </c>
      <c r="BJ347" s="25" t="s">
        <v>94</v>
      </c>
      <c r="BK347" s="214">
        <f>ROUND(I347*H347,2)</f>
        <v>0</v>
      </c>
      <c r="BL347" s="25" t="s">
        <v>159</v>
      </c>
      <c r="BM347" s="25" t="s">
        <v>507</v>
      </c>
    </row>
    <row r="348" spans="2:65" s="11" customFormat="1" ht="37.35" customHeight="1">
      <c r="B348" s="186"/>
      <c r="C348" s="187"/>
      <c r="D348" s="188" t="s">
        <v>71</v>
      </c>
      <c r="E348" s="189" t="s">
        <v>508</v>
      </c>
      <c r="F348" s="189" t="s">
        <v>509</v>
      </c>
      <c r="G348" s="187"/>
      <c r="H348" s="187"/>
      <c r="I348" s="190"/>
      <c r="J348" s="191">
        <f>BK348</f>
        <v>0</v>
      </c>
      <c r="K348" s="187"/>
      <c r="L348" s="192"/>
      <c r="M348" s="193"/>
      <c r="N348" s="194"/>
      <c r="O348" s="194"/>
      <c r="P348" s="195">
        <f>P349+P384+P398+P415+P427+P432+P531+P543+P579+P599+P616</f>
        <v>0</v>
      </c>
      <c r="Q348" s="194"/>
      <c r="R348" s="195">
        <f>R349+R384+R398+R415+R427+R432+R531+R543+R579+R599+R616</f>
        <v>74.773126499999989</v>
      </c>
      <c r="S348" s="194"/>
      <c r="T348" s="196">
        <f>T349+T384+T398+T415+T427+T432+T531+T543+T579+T599+T616</f>
        <v>31.273304099999997</v>
      </c>
      <c r="AR348" s="197" t="s">
        <v>94</v>
      </c>
      <c r="AT348" s="198" t="s">
        <v>71</v>
      </c>
      <c r="AU348" s="198" t="s">
        <v>72</v>
      </c>
      <c r="AY348" s="197" t="s">
        <v>152</v>
      </c>
      <c r="BK348" s="199">
        <f>BK349+BK384+BK398+BK415+BK427+BK432+BK531+BK543+BK579+BK599+BK616</f>
        <v>0</v>
      </c>
    </row>
    <row r="349" spans="2:65" s="11" customFormat="1" ht="19.899999999999999" customHeight="1">
      <c r="B349" s="186"/>
      <c r="C349" s="187"/>
      <c r="D349" s="200" t="s">
        <v>71</v>
      </c>
      <c r="E349" s="201" t="s">
        <v>510</v>
      </c>
      <c r="F349" s="201" t="s">
        <v>511</v>
      </c>
      <c r="G349" s="187"/>
      <c r="H349" s="187"/>
      <c r="I349" s="190"/>
      <c r="J349" s="202">
        <f>BK349</f>
        <v>0</v>
      </c>
      <c r="K349" s="187"/>
      <c r="L349" s="192"/>
      <c r="M349" s="193"/>
      <c r="N349" s="194"/>
      <c r="O349" s="194"/>
      <c r="P349" s="195">
        <f>SUM(P350:P383)</f>
        <v>0</v>
      </c>
      <c r="Q349" s="194"/>
      <c r="R349" s="195">
        <f>SUM(R350:R383)</f>
        <v>6.1554975000000001</v>
      </c>
      <c r="S349" s="194"/>
      <c r="T349" s="196">
        <f>SUM(T350:T383)</f>
        <v>0</v>
      </c>
      <c r="AR349" s="197" t="s">
        <v>94</v>
      </c>
      <c r="AT349" s="198" t="s">
        <v>71</v>
      </c>
      <c r="AU349" s="198" t="s">
        <v>80</v>
      </c>
      <c r="AY349" s="197" t="s">
        <v>152</v>
      </c>
      <c r="BK349" s="199">
        <f>SUM(BK350:BK383)</f>
        <v>0</v>
      </c>
    </row>
    <row r="350" spans="2:65" s="1" customFormat="1" ht="22.5" customHeight="1">
      <c r="B350" s="42"/>
      <c r="C350" s="203" t="s">
        <v>512</v>
      </c>
      <c r="D350" s="203" t="s">
        <v>154</v>
      </c>
      <c r="E350" s="204" t="s">
        <v>513</v>
      </c>
      <c r="F350" s="205" t="s">
        <v>514</v>
      </c>
      <c r="G350" s="206" t="s">
        <v>186</v>
      </c>
      <c r="H350" s="207">
        <v>290.95</v>
      </c>
      <c r="I350" s="208"/>
      <c r="J350" s="209">
        <f>ROUND(I350*H350,2)</f>
        <v>0</v>
      </c>
      <c r="K350" s="205" t="s">
        <v>158</v>
      </c>
      <c r="L350" s="62"/>
      <c r="M350" s="210" t="s">
        <v>21</v>
      </c>
      <c r="N350" s="211" t="s">
        <v>44</v>
      </c>
      <c r="O350" s="43"/>
      <c r="P350" s="212">
        <f>O350*H350</f>
        <v>0</v>
      </c>
      <c r="Q350" s="212">
        <v>0</v>
      </c>
      <c r="R350" s="212">
        <f>Q350*H350</f>
        <v>0</v>
      </c>
      <c r="S350" s="212">
        <v>0</v>
      </c>
      <c r="T350" s="213">
        <f>S350*H350</f>
        <v>0</v>
      </c>
      <c r="AR350" s="25" t="s">
        <v>255</v>
      </c>
      <c r="AT350" s="25" t="s">
        <v>154</v>
      </c>
      <c r="AU350" s="25" t="s">
        <v>94</v>
      </c>
      <c r="AY350" s="25" t="s">
        <v>152</v>
      </c>
      <c r="BE350" s="214">
        <f>IF(N350="základní",J350,0)</f>
        <v>0</v>
      </c>
      <c r="BF350" s="214">
        <f>IF(N350="snížená",J350,0)</f>
        <v>0</v>
      </c>
      <c r="BG350" s="214">
        <f>IF(N350="zákl. přenesená",J350,0)</f>
        <v>0</v>
      </c>
      <c r="BH350" s="214">
        <f>IF(N350="sníž. přenesená",J350,0)</f>
        <v>0</v>
      </c>
      <c r="BI350" s="214">
        <f>IF(N350="nulová",J350,0)</f>
        <v>0</v>
      </c>
      <c r="BJ350" s="25" t="s">
        <v>94</v>
      </c>
      <c r="BK350" s="214">
        <f>ROUND(I350*H350,2)</f>
        <v>0</v>
      </c>
      <c r="BL350" s="25" t="s">
        <v>255</v>
      </c>
      <c r="BM350" s="25" t="s">
        <v>515</v>
      </c>
    </row>
    <row r="351" spans="2:65" s="13" customFormat="1">
      <c r="B351" s="227"/>
      <c r="C351" s="228"/>
      <c r="D351" s="217" t="s">
        <v>161</v>
      </c>
      <c r="E351" s="229" t="s">
        <v>21</v>
      </c>
      <c r="F351" s="230" t="s">
        <v>516</v>
      </c>
      <c r="G351" s="228"/>
      <c r="H351" s="231">
        <v>206.31</v>
      </c>
      <c r="I351" s="232"/>
      <c r="J351" s="228"/>
      <c r="K351" s="228"/>
      <c r="L351" s="233"/>
      <c r="M351" s="234"/>
      <c r="N351" s="235"/>
      <c r="O351" s="235"/>
      <c r="P351" s="235"/>
      <c r="Q351" s="235"/>
      <c r="R351" s="235"/>
      <c r="S351" s="235"/>
      <c r="T351" s="236"/>
      <c r="AT351" s="237" t="s">
        <v>161</v>
      </c>
      <c r="AU351" s="237" t="s">
        <v>94</v>
      </c>
      <c r="AV351" s="13" t="s">
        <v>94</v>
      </c>
      <c r="AW351" s="13" t="s">
        <v>35</v>
      </c>
      <c r="AX351" s="13" t="s">
        <v>72</v>
      </c>
      <c r="AY351" s="237" t="s">
        <v>152</v>
      </c>
    </row>
    <row r="352" spans="2:65" s="13" customFormat="1">
      <c r="B352" s="227"/>
      <c r="C352" s="228"/>
      <c r="D352" s="217" t="s">
        <v>161</v>
      </c>
      <c r="E352" s="229" t="s">
        <v>21</v>
      </c>
      <c r="F352" s="230" t="s">
        <v>517</v>
      </c>
      <c r="G352" s="228"/>
      <c r="H352" s="231">
        <v>84.64</v>
      </c>
      <c r="I352" s="232"/>
      <c r="J352" s="228"/>
      <c r="K352" s="228"/>
      <c r="L352" s="233"/>
      <c r="M352" s="234"/>
      <c r="N352" s="235"/>
      <c r="O352" s="235"/>
      <c r="P352" s="235"/>
      <c r="Q352" s="235"/>
      <c r="R352" s="235"/>
      <c r="S352" s="235"/>
      <c r="T352" s="236"/>
      <c r="AT352" s="237" t="s">
        <v>161</v>
      </c>
      <c r="AU352" s="237" t="s">
        <v>94</v>
      </c>
      <c r="AV352" s="13" t="s">
        <v>94</v>
      </c>
      <c r="AW352" s="13" t="s">
        <v>35</v>
      </c>
      <c r="AX352" s="13" t="s">
        <v>72</v>
      </c>
      <c r="AY352" s="237" t="s">
        <v>152</v>
      </c>
    </row>
    <row r="353" spans="2:65" s="14" customFormat="1">
      <c r="B353" s="238"/>
      <c r="C353" s="239"/>
      <c r="D353" s="249" t="s">
        <v>161</v>
      </c>
      <c r="E353" s="253" t="s">
        <v>21</v>
      </c>
      <c r="F353" s="254" t="s">
        <v>166</v>
      </c>
      <c r="G353" s="239"/>
      <c r="H353" s="255">
        <v>290.95</v>
      </c>
      <c r="I353" s="243"/>
      <c r="J353" s="239"/>
      <c r="K353" s="239"/>
      <c r="L353" s="244"/>
      <c r="M353" s="245"/>
      <c r="N353" s="246"/>
      <c r="O353" s="246"/>
      <c r="P353" s="246"/>
      <c r="Q353" s="246"/>
      <c r="R353" s="246"/>
      <c r="S353" s="246"/>
      <c r="T353" s="247"/>
      <c r="AT353" s="248" t="s">
        <v>161</v>
      </c>
      <c r="AU353" s="248" t="s">
        <v>94</v>
      </c>
      <c r="AV353" s="14" t="s">
        <v>159</v>
      </c>
      <c r="AW353" s="14" t="s">
        <v>35</v>
      </c>
      <c r="AX353" s="14" t="s">
        <v>80</v>
      </c>
      <c r="AY353" s="248" t="s">
        <v>152</v>
      </c>
    </row>
    <row r="354" spans="2:65" s="1" customFormat="1" ht="22.5" customHeight="1">
      <c r="B354" s="42"/>
      <c r="C354" s="256" t="s">
        <v>518</v>
      </c>
      <c r="D354" s="256" t="s">
        <v>262</v>
      </c>
      <c r="E354" s="257" t="s">
        <v>519</v>
      </c>
      <c r="F354" s="258" t="s">
        <v>520</v>
      </c>
      <c r="G354" s="259" t="s">
        <v>306</v>
      </c>
      <c r="H354" s="260">
        <v>8.6999999999999994E-2</v>
      </c>
      <c r="I354" s="261"/>
      <c r="J354" s="262">
        <f>ROUND(I354*H354,2)</f>
        <v>0</v>
      </c>
      <c r="K354" s="258" t="s">
        <v>158</v>
      </c>
      <c r="L354" s="263"/>
      <c r="M354" s="264" t="s">
        <v>21</v>
      </c>
      <c r="N354" s="265" t="s">
        <v>44</v>
      </c>
      <c r="O354" s="43"/>
      <c r="P354" s="212">
        <f>O354*H354</f>
        <v>0</v>
      </c>
      <c r="Q354" s="212">
        <v>1</v>
      </c>
      <c r="R354" s="212">
        <f>Q354*H354</f>
        <v>8.6999999999999994E-2</v>
      </c>
      <c r="S354" s="212">
        <v>0</v>
      </c>
      <c r="T354" s="213">
        <f>S354*H354</f>
        <v>0</v>
      </c>
      <c r="AR354" s="25" t="s">
        <v>334</v>
      </c>
      <c r="AT354" s="25" t="s">
        <v>262</v>
      </c>
      <c r="AU354" s="25" t="s">
        <v>94</v>
      </c>
      <c r="AY354" s="25" t="s">
        <v>152</v>
      </c>
      <c r="BE354" s="214">
        <f>IF(N354="základní",J354,0)</f>
        <v>0</v>
      </c>
      <c r="BF354" s="214">
        <f>IF(N354="snížená",J354,0)</f>
        <v>0</v>
      </c>
      <c r="BG354" s="214">
        <f>IF(N354="zákl. přenesená",J354,0)</f>
        <v>0</v>
      </c>
      <c r="BH354" s="214">
        <f>IF(N354="sníž. přenesená",J354,0)</f>
        <v>0</v>
      </c>
      <c r="BI354" s="214">
        <f>IF(N354="nulová",J354,0)</f>
        <v>0</v>
      </c>
      <c r="BJ354" s="25" t="s">
        <v>94</v>
      </c>
      <c r="BK354" s="214">
        <f>ROUND(I354*H354,2)</f>
        <v>0</v>
      </c>
      <c r="BL354" s="25" t="s">
        <v>255</v>
      </c>
      <c r="BM354" s="25" t="s">
        <v>521</v>
      </c>
    </row>
    <row r="355" spans="2:65" s="13" customFormat="1">
      <c r="B355" s="227"/>
      <c r="C355" s="228"/>
      <c r="D355" s="249" t="s">
        <v>161</v>
      </c>
      <c r="E355" s="250" t="s">
        <v>21</v>
      </c>
      <c r="F355" s="251" t="s">
        <v>522</v>
      </c>
      <c r="G355" s="228"/>
      <c r="H355" s="252">
        <v>8.6999999999999994E-2</v>
      </c>
      <c r="I355" s="232"/>
      <c r="J355" s="228"/>
      <c r="K355" s="228"/>
      <c r="L355" s="233"/>
      <c r="M355" s="234"/>
      <c r="N355" s="235"/>
      <c r="O355" s="235"/>
      <c r="P355" s="235"/>
      <c r="Q355" s="235"/>
      <c r="R355" s="235"/>
      <c r="S355" s="235"/>
      <c r="T355" s="236"/>
      <c r="AT355" s="237" t="s">
        <v>161</v>
      </c>
      <c r="AU355" s="237" t="s">
        <v>94</v>
      </c>
      <c r="AV355" s="13" t="s">
        <v>94</v>
      </c>
      <c r="AW355" s="13" t="s">
        <v>35</v>
      </c>
      <c r="AX355" s="13" t="s">
        <v>80</v>
      </c>
      <c r="AY355" s="237" t="s">
        <v>152</v>
      </c>
    </row>
    <row r="356" spans="2:65" s="1" customFormat="1" ht="22.5" customHeight="1">
      <c r="B356" s="42"/>
      <c r="C356" s="203" t="s">
        <v>523</v>
      </c>
      <c r="D356" s="203" t="s">
        <v>154</v>
      </c>
      <c r="E356" s="204" t="s">
        <v>513</v>
      </c>
      <c r="F356" s="205" t="s">
        <v>514</v>
      </c>
      <c r="G356" s="206" t="s">
        <v>186</v>
      </c>
      <c r="H356" s="207">
        <v>28.52</v>
      </c>
      <c r="I356" s="208"/>
      <c r="J356" s="209">
        <f>ROUND(I356*H356,2)</f>
        <v>0</v>
      </c>
      <c r="K356" s="205" t="s">
        <v>158</v>
      </c>
      <c r="L356" s="62"/>
      <c r="M356" s="210" t="s">
        <v>21</v>
      </c>
      <c r="N356" s="211" t="s">
        <v>44</v>
      </c>
      <c r="O356" s="43"/>
      <c r="P356" s="212">
        <f>O356*H356</f>
        <v>0</v>
      </c>
      <c r="Q356" s="212">
        <v>0</v>
      </c>
      <c r="R356" s="212">
        <f>Q356*H356</f>
        <v>0</v>
      </c>
      <c r="S356" s="212">
        <v>0</v>
      </c>
      <c r="T356" s="213">
        <f>S356*H356</f>
        <v>0</v>
      </c>
      <c r="AR356" s="25" t="s">
        <v>255</v>
      </c>
      <c r="AT356" s="25" t="s">
        <v>154</v>
      </c>
      <c r="AU356" s="25" t="s">
        <v>94</v>
      </c>
      <c r="AY356" s="25" t="s">
        <v>152</v>
      </c>
      <c r="BE356" s="214">
        <f>IF(N356="základní",J356,0)</f>
        <v>0</v>
      </c>
      <c r="BF356" s="214">
        <f>IF(N356="snížená",J356,0)</f>
        <v>0</v>
      </c>
      <c r="BG356" s="214">
        <f>IF(N356="zákl. přenesená",J356,0)</f>
        <v>0</v>
      </c>
      <c r="BH356" s="214">
        <f>IF(N356="sníž. přenesená",J356,0)</f>
        <v>0</v>
      </c>
      <c r="BI356" s="214">
        <f>IF(N356="nulová",J356,0)</f>
        <v>0</v>
      </c>
      <c r="BJ356" s="25" t="s">
        <v>94</v>
      </c>
      <c r="BK356" s="214">
        <f>ROUND(I356*H356,2)</f>
        <v>0</v>
      </c>
      <c r="BL356" s="25" t="s">
        <v>255</v>
      </c>
      <c r="BM356" s="25" t="s">
        <v>524</v>
      </c>
    </row>
    <row r="357" spans="2:65" s="12" customFormat="1">
      <c r="B357" s="215"/>
      <c r="C357" s="216"/>
      <c r="D357" s="217" t="s">
        <v>161</v>
      </c>
      <c r="E357" s="218" t="s">
        <v>21</v>
      </c>
      <c r="F357" s="219" t="s">
        <v>163</v>
      </c>
      <c r="G357" s="216"/>
      <c r="H357" s="220" t="s">
        <v>21</v>
      </c>
      <c r="I357" s="221"/>
      <c r="J357" s="216"/>
      <c r="K357" s="216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161</v>
      </c>
      <c r="AU357" s="226" t="s">
        <v>94</v>
      </c>
      <c r="AV357" s="12" t="s">
        <v>80</v>
      </c>
      <c r="AW357" s="12" t="s">
        <v>35</v>
      </c>
      <c r="AX357" s="12" t="s">
        <v>72</v>
      </c>
      <c r="AY357" s="226" t="s">
        <v>152</v>
      </c>
    </row>
    <row r="358" spans="2:65" s="13" customFormat="1">
      <c r="B358" s="227"/>
      <c r="C358" s="228"/>
      <c r="D358" s="217" t="s">
        <v>161</v>
      </c>
      <c r="E358" s="229" t="s">
        <v>21</v>
      </c>
      <c r="F358" s="230" t="s">
        <v>525</v>
      </c>
      <c r="G358" s="228"/>
      <c r="H358" s="231">
        <v>24.84</v>
      </c>
      <c r="I358" s="232"/>
      <c r="J358" s="228"/>
      <c r="K358" s="228"/>
      <c r="L358" s="233"/>
      <c r="M358" s="234"/>
      <c r="N358" s="235"/>
      <c r="O358" s="235"/>
      <c r="P358" s="235"/>
      <c r="Q358" s="235"/>
      <c r="R358" s="235"/>
      <c r="S358" s="235"/>
      <c r="T358" s="236"/>
      <c r="AT358" s="237" t="s">
        <v>161</v>
      </c>
      <c r="AU358" s="237" t="s">
        <v>94</v>
      </c>
      <c r="AV358" s="13" t="s">
        <v>94</v>
      </c>
      <c r="AW358" s="13" t="s">
        <v>35</v>
      </c>
      <c r="AX358" s="13" t="s">
        <v>72</v>
      </c>
      <c r="AY358" s="237" t="s">
        <v>152</v>
      </c>
    </row>
    <row r="359" spans="2:65" s="13" customFormat="1">
      <c r="B359" s="227"/>
      <c r="C359" s="228"/>
      <c r="D359" s="217" t="s">
        <v>161</v>
      </c>
      <c r="E359" s="229" t="s">
        <v>21</v>
      </c>
      <c r="F359" s="230" t="s">
        <v>526</v>
      </c>
      <c r="G359" s="228"/>
      <c r="H359" s="231">
        <v>3.68</v>
      </c>
      <c r="I359" s="232"/>
      <c r="J359" s="228"/>
      <c r="K359" s="228"/>
      <c r="L359" s="233"/>
      <c r="M359" s="234"/>
      <c r="N359" s="235"/>
      <c r="O359" s="235"/>
      <c r="P359" s="235"/>
      <c r="Q359" s="235"/>
      <c r="R359" s="235"/>
      <c r="S359" s="235"/>
      <c r="T359" s="236"/>
      <c r="AT359" s="237" t="s">
        <v>161</v>
      </c>
      <c r="AU359" s="237" t="s">
        <v>94</v>
      </c>
      <c r="AV359" s="13" t="s">
        <v>94</v>
      </c>
      <c r="AW359" s="13" t="s">
        <v>35</v>
      </c>
      <c r="AX359" s="13" t="s">
        <v>72</v>
      </c>
      <c r="AY359" s="237" t="s">
        <v>152</v>
      </c>
    </row>
    <row r="360" spans="2:65" s="14" customFormat="1">
      <c r="B360" s="238"/>
      <c r="C360" s="239"/>
      <c r="D360" s="249" t="s">
        <v>161</v>
      </c>
      <c r="E360" s="253" t="s">
        <v>21</v>
      </c>
      <c r="F360" s="254" t="s">
        <v>166</v>
      </c>
      <c r="G360" s="239"/>
      <c r="H360" s="255">
        <v>28.52</v>
      </c>
      <c r="I360" s="243"/>
      <c r="J360" s="239"/>
      <c r="K360" s="239"/>
      <c r="L360" s="244"/>
      <c r="M360" s="245"/>
      <c r="N360" s="246"/>
      <c r="O360" s="246"/>
      <c r="P360" s="246"/>
      <c r="Q360" s="246"/>
      <c r="R360" s="246"/>
      <c r="S360" s="246"/>
      <c r="T360" s="247"/>
      <c r="AT360" s="248" t="s">
        <v>161</v>
      </c>
      <c r="AU360" s="248" t="s">
        <v>94</v>
      </c>
      <c r="AV360" s="14" t="s">
        <v>159</v>
      </c>
      <c r="AW360" s="14" t="s">
        <v>35</v>
      </c>
      <c r="AX360" s="14" t="s">
        <v>80</v>
      </c>
      <c r="AY360" s="248" t="s">
        <v>152</v>
      </c>
    </row>
    <row r="361" spans="2:65" s="1" customFormat="1" ht="22.5" customHeight="1">
      <c r="B361" s="42"/>
      <c r="C361" s="256" t="s">
        <v>527</v>
      </c>
      <c r="D361" s="256" t="s">
        <v>262</v>
      </c>
      <c r="E361" s="257" t="s">
        <v>519</v>
      </c>
      <c r="F361" s="258" t="s">
        <v>520</v>
      </c>
      <c r="G361" s="259" t="s">
        <v>306</v>
      </c>
      <c r="H361" s="260">
        <v>8.9999999999999993E-3</v>
      </c>
      <c r="I361" s="261"/>
      <c r="J361" s="262">
        <f>ROUND(I361*H361,2)</f>
        <v>0</v>
      </c>
      <c r="K361" s="258" t="s">
        <v>158</v>
      </c>
      <c r="L361" s="263"/>
      <c r="M361" s="264" t="s">
        <v>21</v>
      </c>
      <c r="N361" s="265" t="s">
        <v>44</v>
      </c>
      <c r="O361" s="43"/>
      <c r="P361" s="212">
        <f>O361*H361</f>
        <v>0</v>
      </c>
      <c r="Q361" s="212">
        <v>1</v>
      </c>
      <c r="R361" s="212">
        <f>Q361*H361</f>
        <v>8.9999999999999993E-3</v>
      </c>
      <c r="S361" s="212">
        <v>0</v>
      </c>
      <c r="T361" s="213">
        <f>S361*H361</f>
        <v>0</v>
      </c>
      <c r="AR361" s="25" t="s">
        <v>334</v>
      </c>
      <c r="AT361" s="25" t="s">
        <v>262</v>
      </c>
      <c r="AU361" s="25" t="s">
        <v>94</v>
      </c>
      <c r="AY361" s="25" t="s">
        <v>152</v>
      </c>
      <c r="BE361" s="214">
        <f>IF(N361="základní",J361,0)</f>
        <v>0</v>
      </c>
      <c r="BF361" s="214">
        <f>IF(N361="snížená",J361,0)</f>
        <v>0</v>
      </c>
      <c r="BG361" s="214">
        <f>IF(N361="zákl. přenesená",J361,0)</f>
        <v>0</v>
      </c>
      <c r="BH361" s="214">
        <f>IF(N361="sníž. přenesená",J361,0)</f>
        <v>0</v>
      </c>
      <c r="BI361" s="214">
        <f>IF(N361="nulová",J361,0)</f>
        <v>0</v>
      </c>
      <c r="BJ361" s="25" t="s">
        <v>94</v>
      </c>
      <c r="BK361" s="214">
        <f>ROUND(I361*H361,2)</f>
        <v>0</v>
      </c>
      <c r="BL361" s="25" t="s">
        <v>255</v>
      </c>
      <c r="BM361" s="25" t="s">
        <v>528</v>
      </c>
    </row>
    <row r="362" spans="2:65" s="13" customFormat="1">
      <c r="B362" s="227"/>
      <c r="C362" s="228"/>
      <c r="D362" s="249" t="s">
        <v>161</v>
      </c>
      <c r="E362" s="250" t="s">
        <v>21</v>
      </c>
      <c r="F362" s="251" t="s">
        <v>529</v>
      </c>
      <c r="G362" s="228"/>
      <c r="H362" s="252">
        <v>8.9999999999999993E-3</v>
      </c>
      <c r="I362" s="232"/>
      <c r="J362" s="228"/>
      <c r="K362" s="228"/>
      <c r="L362" s="233"/>
      <c r="M362" s="234"/>
      <c r="N362" s="235"/>
      <c r="O362" s="235"/>
      <c r="P362" s="235"/>
      <c r="Q362" s="235"/>
      <c r="R362" s="235"/>
      <c r="S362" s="235"/>
      <c r="T362" s="236"/>
      <c r="AT362" s="237" t="s">
        <v>161</v>
      </c>
      <c r="AU362" s="237" t="s">
        <v>94</v>
      </c>
      <c r="AV362" s="13" t="s">
        <v>94</v>
      </c>
      <c r="AW362" s="13" t="s">
        <v>35</v>
      </c>
      <c r="AX362" s="13" t="s">
        <v>80</v>
      </c>
      <c r="AY362" s="237" t="s">
        <v>152</v>
      </c>
    </row>
    <row r="363" spans="2:65" s="1" customFormat="1" ht="22.5" customHeight="1">
      <c r="B363" s="42"/>
      <c r="C363" s="203" t="s">
        <v>530</v>
      </c>
      <c r="D363" s="203" t="s">
        <v>154</v>
      </c>
      <c r="E363" s="204" t="s">
        <v>531</v>
      </c>
      <c r="F363" s="205" t="s">
        <v>532</v>
      </c>
      <c r="G363" s="206" t="s">
        <v>186</v>
      </c>
      <c r="H363" s="207">
        <v>290.95</v>
      </c>
      <c r="I363" s="208"/>
      <c r="J363" s="209">
        <f>ROUND(I363*H363,2)</f>
        <v>0</v>
      </c>
      <c r="K363" s="205" t="s">
        <v>158</v>
      </c>
      <c r="L363" s="62"/>
      <c r="M363" s="210" t="s">
        <v>21</v>
      </c>
      <c r="N363" s="211" t="s">
        <v>44</v>
      </c>
      <c r="O363" s="43"/>
      <c r="P363" s="212">
        <f>O363*H363</f>
        <v>0</v>
      </c>
      <c r="Q363" s="212">
        <v>3.0000000000000001E-3</v>
      </c>
      <c r="R363" s="212">
        <f>Q363*H363</f>
        <v>0.87285000000000001</v>
      </c>
      <c r="S363" s="212">
        <v>0</v>
      </c>
      <c r="T363" s="213">
        <f>S363*H363</f>
        <v>0</v>
      </c>
      <c r="AR363" s="25" t="s">
        <v>255</v>
      </c>
      <c r="AT363" s="25" t="s">
        <v>154</v>
      </c>
      <c r="AU363" s="25" t="s">
        <v>94</v>
      </c>
      <c r="AY363" s="25" t="s">
        <v>152</v>
      </c>
      <c r="BE363" s="214">
        <f>IF(N363="základní",J363,0)</f>
        <v>0</v>
      </c>
      <c r="BF363" s="214">
        <f>IF(N363="snížená",J363,0)</f>
        <v>0</v>
      </c>
      <c r="BG363" s="214">
        <f>IF(N363="zákl. přenesená",J363,0)</f>
        <v>0</v>
      </c>
      <c r="BH363" s="214">
        <f>IF(N363="sníž. přenesená",J363,0)</f>
        <v>0</v>
      </c>
      <c r="BI363" s="214">
        <f>IF(N363="nulová",J363,0)</f>
        <v>0</v>
      </c>
      <c r="BJ363" s="25" t="s">
        <v>94</v>
      </c>
      <c r="BK363" s="214">
        <f>ROUND(I363*H363,2)</f>
        <v>0</v>
      </c>
      <c r="BL363" s="25" t="s">
        <v>255</v>
      </c>
      <c r="BM363" s="25" t="s">
        <v>533</v>
      </c>
    </row>
    <row r="364" spans="2:65" s="13" customFormat="1">
      <c r="B364" s="227"/>
      <c r="C364" s="228"/>
      <c r="D364" s="217" t="s">
        <v>161</v>
      </c>
      <c r="E364" s="229" t="s">
        <v>21</v>
      </c>
      <c r="F364" s="230" t="s">
        <v>516</v>
      </c>
      <c r="G364" s="228"/>
      <c r="H364" s="231">
        <v>206.31</v>
      </c>
      <c r="I364" s="232"/>
      <c r="J364" s="228"/>
      <c r="K364" s="228"/>
      <c r="L364" s="233"/>
      <c r="M364" s="234"/>
      <c r="N364" s="235"/>
      <c r="O364" s="235"/>
      <c r="P364" s="235"/>
      <c r="Q364" s="235"/>
      <c r="R364" s="235"/>
      <c r="S364" s="235"/>
      <c r="T364" s="236"/>
      <c r="AT364" s="237" t="s">
        <v>161</v>
      </c>
      <c r="AU364" s="237" t="s">
        <v>94</v>
      </c>
      <c r="AV364" s="13" t="s">
        <v>94</v>
      </c>
      <c r="AW364" s="13" t="s">
        <v>35</v>
      </c>
      <c r="AX364" s="13" t="s">
        <v>72</v>
      </c>
      <c r="AY364" s="237" t="s">
        <v>152</v>
      </c>
    </row>
    <row r="365" spans="2:65" s="13" customFormat="1">
      <c r="B365" s="227"/>
      <c r="C365" s="228"/>
      <c r="D365" s="217" t="s">
        <v>161</v>
      </c>
      <c r="E365" s="229" t="s">
        <v>21</v>
      </c>
      <c r="F365" s="230" t="s">
        <v>517</v>
      </c>
      <c r="G365" s="228"/>
      <c r="H365" s="231">
        <v>84.64</v>
      </c>
      <c r="I365" s="232"/>
      <c r="J365" s="228"/>
      <c r="K365" s="228"/>
      <c r="L365" s="233"/>
      <c r="M365" s="234"/>
      <c r="N365" s="235"/>
      <c r="O365" s="235"/>
      <c r="P365" s="235"/>
      <c r="Q365" s="235"/>
      <c r="R365" s="235"/>
      <c r="S365" s="235"/>
      <c r="T365" s="236"/>
      <c r="AT365" s="237" t="s">
        <v>161</v>
      </c>
      <c r="AU365" s="237" t="s">
        <v>94</v>
      </c>
      <c r="AV365" s="13" t="s">
        <v>94</v>
      </c>
      <c r="AW365" s="13" t="s">
        <v>35</v>
      </c>
      <c r="AX365" s="13" t="s">
        <v>72</v>
      </c>
      <c r="AY365" s="237" t="s">
        <v>152</v>
      </c>
    </row>
    <row r="366" spans="2:65" s="14" customFormat="1">
      <c r="B366" s="238"/>
      <c r="C366" s="239"/>
      <c r="D366" s="249" t="s">
        <v>161</v>
      </c>
      <c r="E366" s="253" t="s">
        <v>21</v>
      </c>
      <c r="F366" s="254" t="s">
        <v>166</v>
      </c>
      <c r="G366" s="239"/>
      <c r="H366" s="255">
        <v>290.95</v>
      </c>
      <c r="I366" s="243"/>
      <c r="J366" s="239"/>
      <c r="K366" s="239"/>
      <c r="L366" s="244"/>
      <c r="M366" s="245"/>
      <c r="N366" s="246"/>
      <c r="O366" s="246"/>
      <c r="P366" s="246"/>
      <c r="Q366" s="246"/>
      <c r="R366" s="246"/>
      <c r="S366" s="246"/>
      <c r="T366" s="247"/>
      <c r="AT366" s="248" t="s">
        <v>161</v>
      </c>
      <c r="AU366" s="248" t="s">
        <v>94</v>
      </c>
      <c r="AV366" s="14" t="s">
        <v>159</v>
      </c>
      <c r="AW366" s="14" t="s">
        <v>35</v>
      </c>
      <c r="AX366" s="14" t="s">
        <v>80</v>
      </c>
      <c r="AY366" s="248" t="s">
        <v>152</v>
      </c>
    </row>
    <row r="367" spans="2:65" s="1" customFormat="1" ht="22.5" customHeight="1">
      <c r="B367" s="42"/>
      <c r="C367" s="203" t="s">
        <v>534</v>
      </c>
      <c r="D367" s="203" t="s">
        <v>154</v>
      </c>
      <c r="E367" s="204" t="s">
        <v>535</v>
      </c>
      <c r="F367" s="205" t="s">
        <v>536</v>
      </c>
      <c r="G367" s="206" t="s">
        <v>186</v>
      </c>
      <c r="H367" s="207">
        <v>1135.2</v>
      </c>
      <c r="I367" s="208"/>
      <c r="J367" s="209">
        <f>ROUND(I367*H367,2)</f>
        <v>0</v>
      </c>
      <c r="K367" s="205" t="s">
        <v>158</v>
      </c>
      <c r="L367" s="62"/>
      <c r="M367" s="210" t="s">
        <v>21</v>
      </c>
      <c r="N367" s="211" t="s">
        <v>44</v>
      </c>
      <c r="O367" s="43"/>
      <c r="P367" s="212">
        <f>O367*H367</f>
        <v>0</v>
      </c>
      <c r="Q367" s="212">
        <v>3.0000000000000001E-3</v>
      </c>
      <c r="R367" s="212">
        <f>Q367*H367</f>
        <v>3.4056000000000002</v>
      </c>
      <c r="S367" s="212">
        <v>0</v>
      </c>
      <c r="T367" s="213">
        <f>S367*H367</f>
        <v>0</v>
      </c>
      <c r="AR367" s="25" t="s">
        <v>255</v>
      </c>
      <c r="AT367" s="25" t="s">
        <v>154</v>
      </c>
      <c r="AU367" s="25" t="s">
        <v>94</v>
      </c>
      <c r="AY367" s="25" t="s">
        <v>152</v>
      </c>
      <c r="BE367" s="214">
        <f>IF(N367="základní",J367,0)</f>
        <v>0</v>
      </c>
      <c r="BF367" s="214">
        <f>IF(N367="snížená",J367,0)</f>
        <v>0</v>
      </c>
      <c r="BG367" s="214">
        <f>IF(N367="zákl. přenesená",J367,0)</f>
        <v>0</v>
      </c>
      <c r="BH367" s="214">
        <f>IF(N367="sníž. přenesená",J367,0)</f>
        <v>0</v>
      </c>
      <c r="BI367" s="214">
        <f>IF(N367="nulová",J367,0)</f>
        <v>0</v>
      </c>
      <c r="BJ367" s="25" t="s">
        <v>94</v>
      </c>
      <c r="BK367" s="214">
        <f>ROUND(I367*H367,2)</f>
        <v>0</v>
      </c>
      <c r="BL367" s="25" t="s">
        <v>255</v>
      </c>
      <c r="BM367" s="25" t="s">
        <v>537</v>
      </c>
    </row>
    <row r="368" spans="2:65" s="12" customFormat="1">
      <c r="B368" s="215"/>
      <c r="C368" s="216"/>
      <c r="D368" s="217" t="s">
        <v>161</v>
      </c>
      <c r="E368" s="218" t="s">
        <v>21</v>
      </c>
      <c r="F368" s="219" t="s">
        <v>231</v>
      </c>
      <c r="G368" s="216"/>
      <c r="H368" s="220" t="s">
        <v>21</v>
      </c>
      <c r="I368" s="221"/>
      <c r="J368" s="216"/>
      <c r="K368" s="216"/>
      <c r="L368" s="222"/>
      <c r="M368" s="223"/>
      <c r="N368" s="224"/>
      <c r="O368" s="224"/>
      <c r="P368" s="224"/>
      <c r="Q368" s="224"/>
      <c r="R368" s="224"/>
      <c r="S368" s="224"/>
      <c r="T368" s="225"/>
      <c r="AT368" s="226" t="s">
        <v>161</v>
      </c>
      <c r="AU368" s="226" t="s">
        <v>94</v>
      </c>
      <c r="AV368" s="12" t="s">
        <v>80</v>
      </c>
      <c r="AW368" s="12" t="s">
        <v>35</v>
      </c>
      <c r="AX368" s="12" t="s">
        <v>72</v>
      </c>
      <c r="AY368" s="226" t="s">
        <v>152</v>
      </c>
    </row>
    <row r="369" spans="2:65" s="13" customFormat="1">
      <c r="B369" s="227"/>
      <c r="C369" s="228"/>
      <c r="D369" s="217" t="s">
        <v>161</v>
      </c>
      <c r="E369" s="229" t="s">
        <v>21</v>
      </c>
      <c r="F369" s="230" t="s">
        <v>232</v>
      </c>
      <c r="G369" s="228"/>
      <c r="H369" s="231">
        <v>753.48</v>
      </c>
      <c r="I369" s="232"/>
      <c r="J369" s="228"/>
      <c r="K369" s="228"/>
      <c r="L369" s="233"/>
      <c r="M369" s="234"/>
      <c r="N369" s="235"/>
      <c r="O369" s="235"/>
      <c r="P369" s="235"/>
      <c r="Q369" s="235"/>
      <c r="R369" s="235"/>
      <c r="S369" s="235"/>
      <c r="T369" s="236"/>
      <c r="AT369" s="237" t="s">
        <v>161</v>
      </c>
      <c r="AU369" s="237" t="s">
        <v>94</v>
      </c>
      <c r="AV369" s="13" t="s">
        <v>94</v>
      </c>
      <c r="AW369" s="13" t="s">
        <v>35</v>
      </c>
      <c r="AX369" s="13" t="s">
        <v>72</v>
      </c>
      <c r="AY369" s="237" t="s">
        <v>152</v>
      </c>
    </row>
    <row r="370" spans="2:65" s="13" customFormat="1">
      <c r="B370" s="227"/>
      <c r="C370" s="228"/>
      <c r="D370" s="217" t="s">
        <v>161</v>
      </c>
      <c r="E370" s="229" t="s">
        <v>21</v>
      </c>
      <c r="F370" s="230" t="s">
        <v>233</v>
      </c>
      <c r="G370" s="228"/>
      <c r="H370" s="231">
        <v>309.12</v>
      </c>
      <c r="I370" s="232"/>
      <c r="J370" s="228"/>
      <c r="K370" s="228"/>
      <c r="L370" s="233"/>
      <c r="M370" s="234"/>
      <c r="N370" s="235"/>
      <c r="O370" s="235"/>
      <c r="P370" s="235"/>
      <c r="Q370" s="235"/>
      <c r="R370" s="235"/>
      <c r="S370" s="235"/>
      <c r="T370" s="236"/>
      <c r="AT370" s="237" t="s">
        <v>161</v>
      </c>
      <c r="AU370" s="237" t="s">
        <v>94</v>
      </c>
      <c r="AV370" s="13" t="s">
        <v>94</v>
      </c>
      <c r="AW370" s="13" t="s">
        <v>35</v>
      </c>
      <c r="AX370" s="13" t="s">
        <v>72</v>
      </c>
      <c r="AY370" s="237" t="s">
        <v>152</v>
      </c>
    </row>
    <row r="371" spans="2:65" s="13" customFormat="1">
      <c r="B371" s="227"/>
      <c r="C371" s="228"/>
      <c r="D371" s="217" t="s">
        <v>161</v>
      </c>
      <c r="E371" s="229" t="s">
        <v>21</v>
      </c>
      <c r="F371" s="230" t="s">
        <v>234</v>
      </c>
      <c r="G371" s="228"/>
      <c r="H371" s="231">
        <v>51.48</v>
      </c>
      <c r="I371" s="232"/>
      <c r="J371" s="228"/>
      <c r="K371" s="228"/>
      <c r="L371" s="233"/>
      <c r="M371" s="234"/>
      <c r="N371" s="235"/>
      <c r="O371" s="235"/>
      <c r="P371" s="235"/>
      <c r="Q371" s="235"/>
      <c r="R371" s="235"/>
      <c r="S371" s="235"/>
      <c r="T371" s="236"/>
      <c r="AT371" s="237" t="s">
        <v>161</v>
      </c>
      <c r="AU371" s="237" t="s">
        <v>94</v>
      </c>
      <c r="AV371" s="13" t="s">
        <v>94</v>
      </c>
      <c r="AW371" s="13" t="s">
        <v>35</v>
      </c>
      <c r="AX371" s="13" t="s">
        <v>72</v>
      </c>
      <c r="AY371" s="237" t="s">
        <v>152</v>
      </c>
    </row>
    <row r="372" spans="2:65" s="13" customFormat="1">
      <c r="B372" s="227"/>
      <c r="C372" s="228"/>
      <c r="D372" s="217" t="s">
        <v>161</v>
      </c>
      <c r="E372" s="229" t="s">
        <v>21</v>
      </c>
      <c r="F372" s="230" t="s">
        <v>235</v>
      </c>
      <c r="G372" s="228"/>
      <c r="H372" s="231">
        <v>21.12</v>
      </c>
      <c r="I372" s="232"/>
      <c r="J372" s="228"/>
      <c r="K372" s="228"/>
      <c r="L372" s="233"/>
      <c r="M372" s="234"/>
      <c r="N372" s="235"/>
      <c r="O372" s="235"/>
      <c r="P372" s="235"/>
      <c r="Q372" s="235"/>
      <c r="R372" s="235"/>
      <c r="S372" s="235"/>
      <c r="T372" s="236"/>
      <c r="AT372" s="237" t="s">
        <v>161</v>
      </c>
      <c r="AU372" s="237" t="s">
        <v>94</v>
      </c>
      <c r="AV372" s="13" t="s">
        <v>94</v>
      </c>
      <c r="AW372" s="13" t="s">
        <v>35</v>
      </c>
      <c r="AX372" s="13" t="s">
        <v>72</v>
      </c>
      <c r="AY372" s="237" t="s">
        <v>152</v>
      </c>
    </row>
    <row r="373" spans="2:65" s="14" customFormat="1">
      <c r="B373" s="238"/>
      <c r="C373" s="239"/>
      <c r="D373" s="249" t="s">
        <v>161</v>
      </c>
      <c r="E373" s="253" t="s">
        <v>21</v>
      </c>
      <c r="F373" s="254" t="s">
        <v>166</v>
      </c>
      <c r="G373" s="239"/>
      <c r="H373" s="255">
        <v>1135.2</v>
      </c>
      <c r="I373" s="243"/>
      <c r="J373" s="239"/>
      <c r="K373" s="239"/>
      <c r="L373" s="244"/>
      <c r="M373" s="245"/>
      <c r="N373" s="246"/>
      <c r="O373" s="246"/>
      <c r="P373" s="246"/>
      <c r="Q373" s="246"/>
      <c r="R373" s="246"/>
      <c r="S373" s="246"/>
      <c r="T373" s="247"/>
      <c r="AT373" s="248" t="s">
        <v>161</v>
      </c>
      <c r="AU373" s="248" t="s">
        <v>94</v>
      </c>
      <c r="AV373" s="14" t="s">
        <v>159</v>
      </c>
      <c r="AW373" s="14" t="s">
        <v>35</v>
      </c>
      <c r="AX373" s="14" t="s">
        <v>80</v>
      </c>
      <c r="AY373" s="248" t="s">
        <v>152</v>
      </c>
    </row>
    <row r="374" spans="2:65" s="1" customFormat="1" ht="22.5" customHeight="1">
      <c r="B374" s="42"/>
      <c r="C374" s="203" t="s">
        <v>538</v>
      </c>
      <c r="D374" s="203" t="s">
        <v>154</v>
      </c>
      <c r="E374" s="204" t="s">
        <v>539</v>
      </c>
      <c r="F374" s="205" t="s">
        <v>540</v>
      </c>
      <c r="G374" s="206" t="s">
        <v>186</v>
      </c>
      <c r="H374" s="207">
        <v>319.47000000000003</v>
      </c>
      <c r="I374" s="208"/>
      <c r="J374" s="209">
        <f>ROUND(I374*H374,2)</f>
        <v>0</v>
      </c>
      <c r="K374" s="205" t="s">
        <v>158</v>
      </c>
      <c r="L374" s="62"/>
      <c r="M374" s="210" t="s">
        <v>21</v>
      </c>
      <c r="N374" s="211" t="s">
        <v>44</v>
      </c>
      <c r="O374" s="43"/>
      <c r="P374" s="212">
        <f>O374*H374</f>
        <v>0</v>
      </c>
      <c r="Q374" s="212">
        <v>4.0000000000000002E-4</v>
      </c>
      <c r="R374" s="212">
        <f>Q374*H374</f>
        <v>0.12778800000000001</v>
      </c>
      <c r="S374" s="212">
        <v>0</v>
      </c>
      <c r="T374" s="213">
        <f>S374*H374</f>
        <v>0</v>
      </c>
      <c r="AR374" s="25" t="s">
        <v>255</v>
      </c>
      <c r="AT374" s="25" t="s">
        <v>154</v>
      </c>
      <c r="AU374" s="25" t="s">
        <v>94</v>
      </c>
      <c r="AY374" s="25" t="s">
        <v>152</v>
      </c>
      <c r="BE374" s="214">
        <f>IF(N374="základní",J374,0)</f>
        <v>0</v>
      </c>
      <c r="BF374" s="214">
        <f>IF(N374="snížená",J374,0)</f>
        <v>0</v>
      </c>
      <c r="BG374" s="214">
        <f>IF(N374="zákl. přenesená",J374,0)</f>
        <v>0</v>
      </c>
      <c r="BH374" s="214">
        <f>IF(N374="sníž. přenesená",J374,0)</f>
        <v>0</v>
      </c>
      <c r="BI374" s="214">
        <f>IF(N374="nulová",J374,0)</f>
        <v>0</v>
      </c>
      <c r="BJ374" s="25" t="s">
        <v>94</v>
      </c>
      <c r="BK374" s="214">
        <f>ROUND(I374*H374,2)</f>
        <v>0</v>
      </c>
      <c r="BL374" s="25" t="s">
        <v>255</v>
      </c>
      <c r="BM374" s="25" t="s">
        <v>541</v>
      </c>
    </row>
    <row r="375" spans="2:65" s="13" customFormat="1">
      <c r="B375" s="227"/>
      <c r="C375" s="228"/>
      <c r="D375" s="217" t="s">
        <v>161</v>
      </c>
      <c r="E375" s="229" t="s">
        <v>21</v>
      </c>
      <c r="F375" s="230" t="s">
        <v>516</v>
      </c>
      <c r="G375" s="228"/>
      <c r="H375" s="231">
        <v>206.31</v>
      </c>
      <c r="I375" s="232"/>
      <c r="J375" s="228"/>
      <c r="K375" s="228"/>
      <c r="L375" s="233"/>
      <c r="M375" s="234"/>
      <c r="N375" s="235"/>
      <c r="O375" s="235"/>
      <c r="P375" s="235"/>
      <c r="Q375" s="235"/>
      <c r="R375" s="235"/>
      <c r="S375" s="235"/>
      <c r="T375" s="236"/>
      <c r="AT375" s="237" t="s">
        <v>161</v>
      </c>
      <c r="AU375" s="237" t="s">
        <v>94</v>
      </c>
      <c r="AV375" s="13" t="s">
        <v>94</v>
      </c>
      <c r="AW375" s="13" t="s">
        <v>35</v>
      </c>
      <c r="AX375" s="13" t="s">
        <v>72</v>
      </c>
      <c r="AY375" s="237" t="s">
        <v>152</v>
      </c>
    </row>
    <row r="376" spans="2:65" s="13" customFormat="1">
      <c r="B376" s="227"/>
      <c r="C376" s="228"/>
      <c r="D376" s="217" t="s">
        <v>161</v>
      </c>
      <c r="E376" s="229" t="s">
        <v>21</v>
      </c>
      <c r="F376" s="230" t="s">
        <v>517</v>
      </c>
      <c r="G376" s="228"/>
      <c r="H376" s="231">
        <v>84.64</v>
      </c>
      <c r="I376" s="232"/>
      <c r="J376" s="228"/>
      <c r="K376" s="228"/>
      <c r="L376" s="233"/>
      <c r="M376" s="234"/>
      <c r="N376" s="235"/>
      <c r="O376" s="235"/>
      <c r="P376" s="235"/>
      <c r="Q376" s="235"/>
      <c r="R376" s="235"/>
      <c r="S376" s="235"/>
      <c r="T376" s="236"/>
      <c r="AT376" s="237" t="s">
        <v>161</v>
      </c>
      <c r="AU376" s="237" t="s">
        <v>94</v>
      </c>
      <c r="AV376" s="13" t="s">
        <v>94</v>
      </c>
      <c r="AW376" s="13" t="s">
        <v>35</v>
      </c>
      <c r="AX376" s="13" t="s">
        <v>72</v>
      </c>
      <c r="AY376" s="237" t="s">
        <v>152</v>
      </c>
    </row>
    <row r="377" spans="2:65" s="12" customFormat="1">
      <c r="B377" s="215"/>
      <c r="C377" s="216"/>
      <c r="D377" s="217" t="s">
        <v>161</v>
      </c>
      <c r="E377" s="218" t="s">
        <v>21</v>
      </c>
      <c r="F377" s="219" t="s">
        <v>163</v>
      </c>
      <c r="G377" s="216"/>
      <c r="H377" s="220" t="s">
        <v>21</v>
      </c>
      <c r="I377" s="221"/>
      <c r="J377" s="216"/>
      <c r="K377" s="216"/>
      <c r="L377" s="222"/>
      <c r="M377" s="223"/>
      <c r="N377" s="224"/>
      <c r="O377" s="224"/>
      <c r="P377" s="224"/>
      <c r="Q377" s="224"/>
      <c r="R377" s="224"/>
      <c r="S377" s="224"/>
      <c r="T377" s="225"/>
      <c r="AT377" s="226" t="s">
        <v>161</v>
      </c>
      <c r="AU377" s="226" t="s">
        <v>94</v>
      </c>
      <c r="AV377" s="12" t="s">
        <v>80</v>
      </c>
      <c r="AW377" s="12" t="s">
        <v>35</v>
      </c>
      <c r="AX377" s="12" t="s">
        <v>72</v>
      </c>
      <c r="AY377" s="226" t="s">
        <v>152</v>
      </c>
    </row>
    <row r="378" spans="2:65" s="13" customFormat="1">
      <c r="B378" s="227"/>
      <c r="C378" s="228"/>
      <c r="D378" s="217" t="s">
        <v>161</v>
      </c>
      <c r="E378" s="229" t="s">
        <v>21</v>
      </c>
      <c r="F378" s="230" t="s">
        <v>525</v>
      </c>
      <c r="G378" s="228"/>
      <c r="H378" s="231">
        <v>24.84</v>
      </c>
      <c r="I378" s="232"/>
      <c r="J378" s="228"/>
      <c r="K378" s="228"/>
      <c r="L378" s="233"/>
      <c r="M378" s="234"/>
      <c r="N378" s="235"/>
      <c r="O378" s="235"/>
      <c r="P378" s="235"/>
      <c r="Q378" s="235"/>
      <c r="R378" s="235"/>
      <c r="S378" s="235"/>
      <c r="T378" s="236"/>
      <c r="AT378" s="237" t="s">
        <v>161</v>
      </c>
      <c r="AU378" s="237" t="s">
        <v>94</v>
      </c>
      <c r="AV378" s="13" t="s">
        <v>94</v>
      </c>
      <c r="AW378" s="13" t="s">
        <v>35</v>
      </c>
      <c r="AX378" s="13" t="s">
        <v>72</v>
      </c>
      <c r="AY378" s="237" t="s">
        <v>152</v>
      </c>
    </row>
    <row r="379" spans="2:65" s="13" customFormat="1">
      <c r="B379" s="227"/>
      <c r="C379" s="228"/>
      <c r="D379" s="217" t="s">
        <v>161</v>
      </c>
      <c r="E379" s="229" t="s">
        <v>21</v>
      </c>
      <c r="F379" s="230" t="s">
        <v>526</v>
      </c>
      <c r="G379" s="228"/>
      <c r="H379" s="231">
        <v>3.68</v>
      </c>
      <c r="I379" s="232"/>
      <c r="J379" s="228"/>
      <c r="K379" s="228"/>
      <c r="L379" s="233"/>
      <c r="M379" s="234"/>
      <c r="N379" s="235"/>
      <c r="O379" s="235"/>
      <c r="P379" s="235"/>
      <c r="Q379" s="235"/>
      <c r="R379" s="235"/>
      <c r="S379" s="235"/>
      <c r="T379" s="236"/>
      <c r="AT379" s="237" t="s">
        <v>161</v>
      </c>
      <c r="AU379" s="237" t="s">
        <v>94</v>
      </c>
      <c r="AV379" s="13" t="s">
        <v>94</v>
      </c>
      <c r="AW379" s="13" t="s">
        <v>35</v>
      </c>
      <c r="AX379" s="13" t="s">
        <v>72</v>
      </c>
      <c r="AY379" s="237" t="s">
        <v>152</v>
      </c>
    </row>
    <row r="380" spans="2:65" s="14" customFormat="1">
      <c r="B380" s="238"/>
      <c r="C380" s="239"/>
      <c r="D380" s="249" t="s">
        <v>161</v>
      </c>
      <c r="E380" s="253" t="s">
        <v>21</v>
      </c>
      <c r="F380" s="254" t="s">
        <v>166</v>
      </c>
      <c r="G380" s="239"/>
      <c r="H380" s="255">
        <v>319.47000000000003</v>
      </c>
      <c r="I380" s="243"/>
      <c r="J380" s="239"/>
      <c r="K380" s="239"/>
      <c r="L380" s="244"/>
      <c r="M380" s="245"/>
      <c r="N380" s="246"/>
      <c r="O380" s="246"/>
      <c r="P380" s="246"/>
      <c r="Q380" s="246"/>
      <c r="R380" s="246"/>
      <c r="S380" s="246"/>
      <c r="T380" s="247"/>
      <c r="AT380" s="248" t="s">
        <v>161</v>
      </c>
      <c r="AU380" s="248" t="s">
        <v>94</v>
      </c>
      <c r="AV380" s="14" t="s">
        <v>159</v>
      </c>
      <c r="AW380" s="14" t="s">
        <v>35</v>
      </c>
      <c r="AX380" s="14" t="s">
        <v>80</v>
      </c>
      <c r="AY380" s="248" t="s">
        <v>152</v>
      </c>
    </row>
    <row r="381" spans="2:65" s="1" customFormat="1" ht="22.5" customHeight="1">
      <c r="B381" s="42"/>
      <c r="C381" s="256" t="s">
        <v>542</v>
      </c>
      <c r="D381" s="256" t="s">
        <v>262</v>
      </c>
      <c r="E381" s="257" t="s">
        <v>543</v>
      </c>
      <c r="F381" s="258" t="s">
        <v>544</v>
      </c>
      <c r="G381" s="259" t="s">
        <v>186</v>
      </c>
      <c r="H381" s="260">
        <v>367.39100000000002</v>
      </c>
      <c r="I381" s="261"/>
      <c r="J381" s="262">
        <f>ROUND(I381*H381,2)</f>
        <v>0</v>
      </c>
      <c r="K381" s="258" t="s">
        <v>158</v>
      </c>
      <c r="L381" s="263"/>
      <c r="M381" s="264" t="s">
        <v>21</v>
      </c>
      <c r="N381" s="265" t="s">
        <v>44</v>
      </c>
      <c r="O381" s="43"/>
      <c r="P381" s="212">
        <f>O381*H381</f>
        <v>0</v>
      </c>
      <c r="Q381" s="212">
        <v>4.4999999999999997E-3</v>
      </c>
      <c r="R381" s="212">
        <f>Q381*H381</f>
        <v>1.6532594999999999</v>
      </c>
      <c r="S381" s="212">
        <v>0</v>
      </c>
      <c r="T381" s="213">
        <f>S381*H381</f>
        <v>0</v>
      </c>
      <c r="AR381" s="25" t="s">
        <v>334</v>
      </c>
      <c r="AT381" s="25" t="s">
        <v>262</v>
      </c>
      <c r="AU381" s="25" t="s">
        <v>94</v>
      </c>
      <c r="AY381" s="25" t="s">
        <v>152</v>
      </c>
      <c r="BE381" s="214">
        <f>IF(N381="základní",J381,0)</f>
        <v>0</v>
      </c>
      <c r="BF381" s="214">
        <f>IF(N381="snížená",J381,0)</f>
        <v>0</v>
      </c>
      <c r="BG381" s="214">
        <f>IF(N381="zákl. přenesená",J381,0)</f>
        <v>0</v>
      </c>
      <c r="BH381" s="214">
        <f>IF(N381="sníž. přenesená",J381,0)</f>
        <v>0</v>
      </c>
      <c r="BI381" s="214">
        <f>IF(N381="nulová",J381,0)</f>
        <v>0</v>
      </c>
      <c r="BJ381" s="25" t="s">
        <v>94</v>
      </c>
      <c r="BK381" s="214">
        <f>ROUND(I381*H381,2)</f>
        <v>0</v>
      </c>
      <c r="BL381" s="25" t="s">
        <v>255</v>
      </c>
      <c r="BM381" s="25" t="s">
        <v>545</v>
      </c>
    </row>
    <row r="382" spans="2:65" s="13" customFormat="1">
      <c r="B382" s="227"/>
      <c r="C382" s="228"/>
      <c r="D382" s="249" t="s">
        <v>161</v>
      </c>
      <c r="E382" s="250" t="s">
        <v>21</v>
      </c>
      <c r="F382" s="251" t="s">
        <v>546</v>
      </c>
      <c r="G382" s="228"/>
      <c r="H382" s="252">
        <v>367.39100000000002</v>
      </c>
      <c r="I382" s="232"/>
      <c r="J382" s="228"/>
      <c r="K382" s="228"/>
      <c r="L382" s="233"/>
      <c r="M382" s="234"/>
      <c r="N382" s="235"/>
      <c r="O382" s="235"/>
      <c r="P382" s="235"/>
      <c r="Q382" s="235"/>
      <c r="R382" s="235"/>
      <c r="S382" s="235"/>
      <c r="T382" s="236"/>
      <c r="AT382" s="237" t="s">
        <v>161</v>
      </c>
      <c r="AU382" s="237" t="s">
        <v>94</v>
      </c>
      <c r="AV382" s="13" t="s">
        <v>94</v>
      </c>
      <c r="AW382" s="13" t="s">
        <v>35</v>
      </c>
      <c r="AX382" s="13" t="s">
        <v>80</v>
      </c>
      <c r="AY382" s="237" t="s">
        <v>152</v>
      </c>
    </row>
    <row r="383" spans="2:65" s="1" customFormat="1" ht="22.5" customHeight="1">
      <c r="B383" s="42"/>
      <c r="C383" s="203" t="s">
        <v>547</v>
      </c>
      <c r="D383" s="203" t="s">
        <v>154</v>
      </c>
      <c r="E383" s="204" t="s">
        <v>548</v>
      </c>
      <c r="F383" s="205" t="s">
        <v>549</v>
      </c>
      <c r="G383" s="206" t="s">
        <v>306</v>
      </c>
      <c r="H383" s="207">
        <v>6.1550000000000002</v>
      </c>
      <c r="I383" s="208"/>
      <c r="J383" s="209">
        <f>ROUND(I383*H383,2)</f>
        <v>0</v>
      </c>
      <c r="K383" s="205" t="s">
        <v>158</v>
      </c>
      <c r="L383" s="62"/>
      <c r="M383" s="210" t="s">
        <v>21</v>
      </c>
      <c r="N383" s="211" t="s">
        <v>44</v>
      </c>
      <c r="O383" s="43"/>
      <c r="P383" s="212">
        <f>O383*H383</f>
        <v>0</v>
      </c>
      <c r="Q383" s="212">
        <v>0</v>
      </c>
      <c r="R383" s="212">
        <f>Q383*H383</f>
        <v>0</v>
      </c>
      <c r="S383" s="212">
        <v>0</v>
      </c>
      <c r="T383" s="213">
        <f>S383*H383</f>
        <v>0</v>
      </c>
      <c r="AR383" s="25" t="s">
        <v>255</v>
      </c>
      <c r="AT383" s="25" t="s">
        <v>154</v>
      </c>
      <c r="AU383" s="25" t="s">
        <v>94</v>
      </c>
      <c r="AY383" s="25" t="s">
        <v>152</v>
      </c>
      <c r="BE383" s="214">
        <f>IF(N383="základní",J383,0)</f>
        <v>0</v>
      </c>
      <c r="BF383" s="214">
        <f>IF(N383="snížená",J383,0)</f>
        <v>0</v>
      </c>
      <c r="BG383" s="214">
        <f>IF(N383="zákl. přenesená",J383,0)</f>
        <v>0</v>
      </c>
      <c r="BH383" s="214">
        <f>IF(N383="sníž. přenesená",J383,0)</f>
        <v>0</v>
      </c>
      <c r="BI383" s="214">
        <f>IF(N383="nulová",J383,0)</f>
        <v>0</v>
      </c>
      <c r="BJ383" s="25" t="s">
        <v>94</v>
      </c>
      <c r="BK383" s="214">
        <f>ROUND(I383*H383,2)</f>
        <v>0</v>
      </c>
      <c r="BL383" s="25" t="s">
        <v>255</v>
      </c>
      <c r="BM383" s="25" t="s">
        <v>550</v>
      </c>
    </row>
    <row r="384" spans="2:65" s="11" customFormat="1" ht="29.85" customHeight="1">
      <c r="B384" s="186"/>
      <c r="C384" s="187"/>
      <c r="D384" s="200" t="s">
        <v>71</v>
      </c>
      <c r="E384" s="201" t="s">
        <v>551</v>
      </c>
      <c r="F384" s="201" t="s">
        <v>552</v>
      </c>
      <c r="G384" s="187"/>
      <c r="H384" s="187"/>
      <c r="I384" s="190"/>
      <c r="J384" s="202">
        <f>BK384</f>
        <v>0</v>
      </c>
      <c r="K384" s="187"/>
      <c r="L384" s="192"/>
      <c r="M384" s="193"/>
      <c r="N384" s="194"/>
      <c r="O384" s="194"/>
      <c r="P384" s="195">
        <f>SUM(P385:P397)</f>
        <v>0</v>
      </c>
      <c r="Q384" s="194"/>
      <c r="R384" s="195">
        <f>SUM(R385:R397)</f>
        <v>0.25281179999999998</v>
      </c>
      <c r="S384" s="194"/>
      <c r="T384" s="196">
        <f>SUM(T385:T397)</f>
        <v>0</v>
      </c>
      <c r="AR384" s="197" t="s">
        <v>94</v>
      </c>
      <c r="AT384" s="198" t="s">
        <v>71</v>
      </c>
      <c r="AU384" s="198" t="s">
        <v>80</v>
      </c>
      <c r="AY384" s="197" t="s">
        <v>152</v>
      </c>
      <c r="BK384" s="199">
        <f>SUM(BK385:BK397)</f>
        <v>0</v>
      </c>
    </row>
    <row r="385" spans="2:65" s="1" customFormat="1" ht="22.5" customHeight="1">
      <c r="B385" s="42"/>
      <c r="C385" s="203" t="s">
        <v>553</v>
      </c>
      <c r="D385" s="203" t="s">
        <v>154</v>
      </c>
      <c r="E385" s="204" t="s">
        <v>554</v>
      </c>
      <c r="F385" s="205" t="s">
        <v>555</v>
      </c>
      <c r="G385" s="206" t="s">
        <v>186</v>
      </c>
      <c r="H385" s="207">
        <v>287.59500000000003</v>
      </c>
      <c r="I385" s="208"/>
      <c r="J385" s="209">
        <f>ROUND(I385*H385,2)</f>
        <v>0</v>
      </c>
      <c r="K385" s="205" t="s">
        <v>158</v>
      </c>
      <c r="L385" s="62"/>
      <c r="M385" s="210" t="s">
        <v>21</v>
      </c>
      <c r="N385" s="211" t="s">
        <v>44</v>
      </c>
      <c r="O385" s="43"/>
      <c r="P385" s="212">
        <f>O385*H385</f>
        <v>0</v>
      </c>
      <c r="Q385" s="212">
        <v>0</v>
      </c>
      <c r="R385" s="212">
        <f>Q385*H385</f>
        <v>0</v>
      </c>
      <c r="S385" s="212">
        <v>0</v>
      </c>
      <c r="T385" s="213">
        <f>S385*H385</f>
        <v>0</v>
      </c>
      <c r="AR385" s="25" t="s">
        <v>255</v>
      </c>
      <c r="AT385" s="25" t="s">
        <v>154</v>
      </c>
      <c r="AU385" s="25" t="s">
        <v>94</v>
      </c>
      <c r="AY385" s="25" t="s">
        <v>152</v>
      </c>
      <c r="BE385" s="214">
        <f>IF(N385="základní",J385,0)</f>
        <v>0</v>
      </c>
      <c r="BF385" s="214">
        <f>IF(N385="snížená",J385,0)</f>
        <v>0</v>
      </c>
      <c r="BG385" s="214">
        <f>IF(N385="zákl. přenesená",J385,0)</f>
        <v>0</v>
      </c>
      <c r="BH385" s="214">
        <f>IF(N385="sníž. přenesená",J385,0)</f>
        <v>0</v>
      </c>
      <c r="BI385" s="214">
        <f>IF(N385="nulová",J385,0)</f>
        <v>0</v>
      </c>
      <c r="BJ385" s="25" t="s">
        <v>94</v>
      </c>
      <c r="BK385" s="214">
        <f>ROUND(I385*H385,2)</f>
        <v>0</v>
      </c>
      <c r="BL385" s="25" t="s">
        <v>255</v>
      </c>
      <c r="BM385" s="25" t="s">
        <v>556</v>
      </c>
    </row>
    <row r="386" spans="2:65" s="13" customFormat="1">
      <c r="B386" s="227"/>
      <c r="C386" s="228"/>
      <c r="D386" s="217" t="s">
        <v>161</v>
      </c>
      <c r="E386" s="229" t="s">
        <v>21</v>
      </c>
      <c r="F386" s="230" t="s">
        <v>557</v>
      </c>
      <c r="G386" s="228"/>
      <c r="H386" s="231">
        <v>203.93100000000001</v>
      </c>
      <c r="I386" s="232"/>
      <c r="J386" s="228"/>
      <c r="K386" s="228"/>
      <c r="L386" s="233"/>
      <c r="M386" s="234"/>
      <c r="N386" s="235"/>
      <c r="O386" s="235"/>
      <c r="P386" s="235"/>
      <c r="Q386" s="235"/>
      <c r="R386" s="235"/>
      <c r="S386" s="235"/>
      <c r="T386" s="236"/>
      <c r="AT386" s="237" t="s">
        <v>161</v>
      </c>
      <c r="AU386" s="237" t="s">
        <v>94</v>
      </c>
      <c r="AV386" s="13" t="s">
        <v>94</v>
      </c>
      <c r="AW386" s="13" t="s">
        <v>35</v>
      </c>
      <c r="AX386" s="13" t="s">
        <v>72</v>
      </c>
      <c r="AY386" s="237" t="s">
        <v>152</v>
      </c>
    </row>
    <row r="387" spans="2:65" s="13" customFormat="1">
      <c r="B387" s="227"/>
      <c r="C387" s="228"/>
      <c r="D387" s="217" t="s">
        <v>161</v>
      </c>
      <c r="E387" s="229" t="s">
        <v>21</v>
      </c>
      <c r="F387" s="230" t="s">
        <v>558</v>
      </c>
      <c r="G387" s="228"/>
      <c r="H387" s="231">
        <v>83.664000000000001</v>
      </c>
      <c r="I387" s="232"/>
      <c r="J387" s="228"/>
      <c r="K387" s="228"/>
      <c r="L387" s="233"/>
      <c r="M387" s="234"/>
      <c r="N387" s="235"/>
      <c r="O387" s="235"/>
      <c r="P387" s="235"/>
      <c r="Q387" s="235"/>
      <c r="R387" s="235"/>
      <c r="S387" s="235"/>
      <c r="T387" s="236"/>
      <c r="AT387" s="237" t="s">
        <v>161</v>
      </c>
      <c r="AU387" s="237" t="s">
        <v>94</v>
      </c>
      <c r="AV387" s="13" t="s">
        <v>94</v>
      </c>
      <c r="AW387" s="13" t="s">
        <v>35</v>
      </c>
      <c r="AX387" s="13" t="s">
        <v>72</v>
      </c>
      <c r="AY387" s="237" t="s">
        <v>152</v>
      </c>
    </row>
    <row r="388" spans="2:65" s="14" customFormat="1">
      <c r="B388" s="238"/>
      <c r="C388" s="239"/>
      <c r="D388" s="249" t="s">
        <v>161</v>
      </c>
      <c r="E388" s="253" t="s">
        <v>21</v>
      </c>
      <c r="F388" s="254" t="s">
        <v>166</v>
      </c>
      <c r="G388" s="239"/>
      <c r="H388" s="255">
        <v>287.59500000000003</v>
      </c>
      <c r="I388" s="243"/>
      <c r="J388" s="239"/>
      <c r="K388" s="239"/>
      <c r="L388" s="244"/>
      <c r="M388" s="245"/>
      <c r="N388" s="246"/>
      <c r="O388" s="246"/>
      <c r="P388" s="246"/>
      <c r="Q388" s="246"/>
      <c r="R388" s="246"/>
      <c r="S388" s="246"/>
      <c r="T388" s="247"/>
      <c r="AT388" s="248" t="s">
        <v>161</v>
      </c>
      <c r="AU388" s="248" t="s">
        <v>94</v>
      </c>
      <c r="AV388" s="14" t="s">
        <v>159</v>
      </c>
      <c r="AW388" s="14" t="s">
        <v>35</v>
      </c>
      <c r="AX388" s="14" t="s">
        <v>80</v>
      </c>
      <c r="AY388" s="248" t="s">
        <v>152</v>
      </c>
    </row>
    <row r="389" spans="2:65" s="1" customFormat="1" ht="22.5" customHeight="1">
      <c r="B389" s="42"/>
      <c r="C389" s="256" t="s">
        <v>559</v>
      </c>
      <c r="D389" s="256" t="s">
        <v>262</v>
      </c>
      <c r="E389" s="257" t="s">
        <v>560</v>
      </c>
      <c r="F389" s="258" t="s">
        <v>561</v>
      </c>
      <c r="G389" s="259" t="s">
        <v>186</v>
      </c>
      <c r="H389" s="260">
        <v>165.34100000000001</v>
      </c>
      <c r="I389" s="261"/>
      <c r="J389" s="262">
        <f>ROUND(I389*H389,2)</f>
        <v>0</v>
      </c>
      <c r="K389" s="258" t="s">
        <v>158</v>
      </c>
      <c r="L389" s="263"/>
      <c r="M389" s="264" t="s">
        <v>21</v>
      </c>
      <c r="N389" s="265" t="s">
        <v>44</v>
      </c>
      <c r="O389" s="43"/>
      <c r="P389" s="212">
        <f>O389*H389</f>
        <v>0</v>
      </c>
      <c r="Q389" s="212">
        <v>5.9999999999999995E-4</v>
      </c>
      <c r="R389" s="212">
        <f>Q389*H389</f>
        <v>9.920459999999999E-2</v>
      </c>
      <c r="S389" s="212">
        <v>0</v>
      </c>
      <c r="T389" s="213">
        <f>S389*H389</f>
        <v>0</v>
      </c>
      <c r="AR389" s="25" t="s">
        <v>334</v>
      </c>
      <c r="AT389" s="25" t="s">
        <v>262</v>
      </c>
      <c r="AU389" s="25" t="s">
        <v>94</v>
      </c>
      <c r="AY389" s="25" t="s">
        <v>152</v>
      </c>
      <c r="BE389" s="214">
        <f>IF(N389="základní",J389,0)</f>
        <v>0</v>
      </c>
      <c r="BF389" s="214">
        <f>IF(N389="snížená",J389,0)</f>
        <v>0</v>
      </c>
      <c r="BG389" s="214">
        <f>IF(N389="zákl. přenesená",J389,0)</f>
        <v>0</v>
      </c>
      <c r="BH389" s="214">
        <f>IF(N389="sníž. přenesená",J389,0)</f>
        <v>0</v>
      </c>
      <c r="BI389" s="214">
        <f>IF(N389="nulová",J389,0)</f>
        <v>0</v>
      </c>
      <c r="BJ389" s="25" t="s">
        <v>94</v>
      </c>
      <c r="BK389" s="214">
        <f>ROUND(I389*H389,2)</f>
        <v>0</v>
      </c>
      <c r="BL389" s="25" t="s">
        <v>255</v>
      </c>
      <c r="BM389" s="25" t="s">
        <v>562</v>
      </c>
    </row>
    <row r="390" spans="2:65" s="13" customFormat="1">
      <c r="B390" s="227"/>
      <c r="C390" s="228"/>
      <c r="D390" s="217" t="s">
        <v>161</v>
      </c>
      <c r="E390" s="229" t="s">
        <v>21</v>
      </c>
      <c r="F390" s="230" t="s">
        <v>563</v>
      </c>
      <c r="G390" s="228"/>
      <c r="H390" s="231">
        <v>144.00700000000001</v>
      </c>
      <c r="I390" s="232"/>
      <c r="J390" s="228"/>
      <c r="K390" s="228"/>
      <c r="L390" s="233"/>
      <c r="M390" s="234"/>
      <c r="N390" s="235"/>
      <c r="O390" s="235"/>
      <c r="P390" s="235"/>
      <c r="Q390" s="235"/>
      <c r="R390" s="235"/>
      <c r="S390" s="235"/>
      <c r="T390" s="236"/>
      <c r="AT390" s="237" t="s">
        <v>161</v>
      </c>
      <c r="AU390" s="237" t="s">
        <v>94</v>
      </c>
      <c r="AV390" s="13" t="s">
        <v>94</v>
      </c>
      <c r="AW390" s="13" t="s">
        <v>35</v>
      </c>
      <c r="AX390" s="13" t="s">
        <v>72</v>
      </c>
      <c r="AY390" s="237" t="s">
        <v>152</v>
      </c>
    </row>
    <row r="391" spans="2:65" s="13" customFormat="1">
      <c r="B391" s="227"/>
      <c r="C391" s="228"/>
      <c r="D391" s="217" t="s">
        <v>161</v>
      </c>
      <c r="E391" s="229" t="s">
        <v>21</v>
      </c>
      <c r="F391" s="230" t="s">
        <v>564</v>
      </c>
      <c r="G391" s="228"/>
      <c r="H391" s="231">
        <v>21.334</v>
      </c>
      <c r="I391" s="232"/>
      <c r="J391" s="228"/>
      <c r="K391" s="228"/>
      <c r="L391" s="233"/>
      <c r="M391" s="234"/>
      <c r="N391" s="235"/>
      <c r="O391" s="235"/>
      <c r="P391" s="235"/>
      <c r="Q391" s="235"/>
      <c r="R391" s="235"/>
      <c r="S391" s="235"/>
      <c r="T391" s="236"/>
      <c r="AT391" s="237" t="s">
        <v>161</v>
      </c>
      <c r="AU391" s="237" t="s">
        <v>94</v>
      </c>
      <c r="AV391" s="13" t="s">
        <v>94</v>
      </c>
      <c r="AW391" s="13" t="s">
        <v>35</v>
      </c>
      <c r="AX391" s="13" t="s">
        <v>72</v>
      </c>
      <c r="AY391" s="237" t="s">
        <v>152</v>
      </c>
    </row>
    <row r="392" spans="2:65" s="14" customFormat="1">
      <c r="B392" s="238"/>
      <c r="C392" s="239"/>
      <c r="D392" s="249" t="s">
        <v>161</v>
      </c>
      <c r="E392" s="253" t="s">
        <v>21</v>
      </c>
      <c r="F392" s="254" t="s">
        <v>166</v>
      </c>
      <c r="G392" s="239"/>
      <c r="H392" s="255">
        <v>165.34100000000001</v>
      </c>
      <c r="I392" s="243"/>
      <c r="J392" s="239"/>
      <c r="K392" s="239"/>
      <c r="L392" s="244"/>
      <c r="M392" s="245"/>
      <c r="N392" s="246"/>
      <c r="O392" s="246"/>
      <c r="P392" s="246"/>
      <c r="Q392" s="246"/>
      <c r="R392" s="246"/>
      <c r="S392" s="246"/>
      <c r="T392" s="247"/>
      <c r="AT392" s="248" t="s">
        <v>161</v>
      </c>
      <c r="AU392" s="248" t="s">
        <v>94</v>
      </c>
      <c r="AV392" s="14" t="s">
        <v>159</v>
      </c>
      <c r="AW392" s="14" t="s">
        <v>35</v>
      </c>
      <c r="AX392" s="14" t="s">
        <v>80</v>
      </c>
      <c r="AY392" s="248" t="s">
        <v>152</v>
      </c>
    </row>
    <row r="393" spans="2:65" s="1" customFormat="1" ht="22.5" customHeight="1">
      <c r="B393" s="42"/>
      <c r="C393" s="256" t="s">
        <v>565</v>
      </c>
      <c r="D393" s="256" t="s">
        <v>262</v>
      </c>
      <c r="E393" s="257" t="s">
        <v>566</v>
      </c>
      <c r="F393" s="258" t="s">
        <v>567</v>
      </c>
      <c r="G393" s="259" t="s">
        <v>186</v>
      </c>
      <c r="H393" s="260">
        <v>128.006</v>
      </c>
      <c r="I393" s="261"/>
      <c r="J393" s="262">
        <f>ROUND(I393*H393,2)</f>
        <v>0</v>
      </c>
      <c r="K393" s="258" t="s">
        <v>158</v>
      </c>
      <c r="L393" s="263"/>
      <c r="M393" s="264" t="s">
        <v>21</v>
      </c>
      <c r="N393" s="265" t="s">
        <v>44</v>
      </c>
      <c r="O393" s="43"/>
      <c r="P393" s="212">
        <f>O393*H393</f>
        <v>0</v>
      </c>
      <c r="Q393" s="212">
        <v>1.1999999999999999E-3</v>
      </c>
      <c r="R393" s="212">
        <f>Q393*H393</f>
        <v>0.1536072</v>
      </c>
      <c r="S393" s="212">
        <v>0</v>
      </c>
      <c r="T393" s="213">
        <f>S393*H393</f>
        <v>0</v>
      </c>
      <c r="AR393" s="25" t="s">
        <v>334</v>
      </c>
      <c r="AT393" s="25" t="s">
        <v>262</v>
      </c>
      <c r="AU393" s="25" t="s">
        <v>94</v>
      </c>
      <c r="AY393" s="25" t="s">
        <v>152</v>
      </c>
      <c r="BE393" s="214">
        <f>IF(N393="základní",J393,0)</f>
        <v>0</v>
      </c>
      <c r="BF393" s="214">
        <f>IF(N393="snížená",J393,0)</f>
        <v>0</v>
      </c>
      <c r="BG393" s="214">
        <f>IF(N393="zákl. přenesená",J393,0)</f>
        <v>0</v>
      </c>
      <c r="BH393" s="214">
        <f>IF(N393="sníž. přenesená",J393,0)</f>
        <v>0</v>
      </c>
      <c r="BI393" s="214">
        <f>IF(N393="nulová",J393,0)</f>
        <v>0</v>
      </c>
      <c r="BJ393" s="25" t="s">
        <v>94</v>
      </c>
      <c r="BK393" s="214">
        <f>ROUND(I393*H393,2)</f>
        <v>0</v>
      </c>
      <c r="BL393" s="25" t="s">
        <v>255</v>
      </c>
      <c r="BM393" s="25" t="s">
        <v>568</v>
      </c>
    </row>
    <row r="394" spans="2:65" s="13" customFormat="1">
      <c r="B394" s="227"/>
      <c r="C394" s="228"/>
      <c r="D394" s="217" t="s">
        <v>161</v>
      </c>
      <c r="E394" s="229" t="s">
        <v>21</v>
      </c>
      <c r="F394" s="230" t="s">
        <v>569</v>
      </c>
      <c r="G394" s="228"/>
      <c r="H394" s="231">
        <v>64.003</v>
      </c>
      <c r="I394" s="232"/>
      <c r="J394" s="228"/>
      <c r="K394" s="228"/>
      <c r="L394" s="233"/>
      <c r="M394" s="234"/>
      <c r="N394" s="235"/>
      <c r="O394" s="235"/>
      <c r="P394" s="235"/>
      <c r="Q394" s="235"/>
      <c r="R394" s="235"/>
      <c r="S394" s="235"/>
      <c r="T394" s="236"/>
      <c r="AT394" s="237" t="s">
        <v>161</v>
      </c>
      <c r="AU394" s="237" t="s">
        <v>94</v>
      </c>
      <c r="AV394" s="13" t="s">
        <v>94</v>
      </c>
      <c r="AW394" s="13" t="s">
        <v>35</v>
      </c>
      <c r="AX394" s="13" t="s">
        <v>72</v>
      </c>
      <c r="AY394" s="237" t="s">
        <v>152</v>
      </c>
    </row>
    <row r="395" spans="2:65" s="13" customFormat="1">
      <c r="B395" s="227"/>
      <c r="C395" s="228"/>
      <c r="D395" s="217" t="s">
        <v>161</v>
      </c>
      <c r="E395" s="229" t="s">
        <v>21</v>
      </c>
      <c r="F395" s="230" t="s">
        <v>570</v>
      </c>
      <c r="G395" s="228"/>
      <c r="H395" s="231">
        <v>64.003</v>
      </c>
      <c r="I395" s="232"/>
      <c r="J395" s="228"/>
      <c r="K395" s="228"/>
      <c r="L395" s="233"/>
      <c r="M395" s="234"/>
      <c r="N395" s="235"/>
      <c r="O395" s="235"/>
      <c r="P395" s="235"/>
      <c r="Q395" s="235"/>
      <c r="R395" s="235"/>
      <c r="S395" s="235"/>
      <c r="T395" s="236"/>
      <c r="AT395" s="237" t="s">
        <v>161</v>
      </c>
      <c r="AU395" s="237" t="s">
        <v>94</v>
      </c>
      <c r="AV395" s="13" t="s">
        <v>94</v>
      </c>
      <c r="AW395" s="13" t="s">
        <v>35</v>
      </c>
      <c r="AX395" s="13" t="s">
        <v>72</v>
      </c>
      <c r="AY395" s="237" t="s">
        <v>152</v>
      </c>
    </row>
    <row r="396" spans="2:65" s="14" customFormat="1">
      <c r="B396" s="238"/>
      <c r="C396" s="239"/>
      <c r="D396" s="249" t="s">
        <v>161</v>
      </c>
      <c r="E396" s="253" t="s">
        <v>21</v>
      </c>
      <c r="F396" s="254" t="s">
        <v>166</v>
      </c>
      <c r="G396" s="239"/>
      <c r="H396" s="255">
        <v>128.006</v>
      </c>
      <c r="I396" s="243"/>
      <c r="J396" s="239"/>
      <c r="K396" s="239"/>
      <c r="L396" s="244"/>
      <c r="M396" s="245"/>
      <c r="N396" s="246"/>
      <c r="O396" s="246"/>
      <c r="P396" s="246"/>
      <c r="Q396" s="246"/>
      <c r="R396" s="246"/>
      <c r="S396" s="246"/>
      <c r="T396" s="247"/>
      <c r="AT396" s="248" t="s">
        <v>161</v>
      </c>
      <c r="AU396" s="248" t="s">
        <v>94</v>
      </c>
      <c r="AV396" s="14" t="s">
        <v>159</v>
      </c>
      <c r="AW396" s="14" t="s">
        <v>35</v>
      </c>
      <c r="AX396" s="14" t="s">
        <v>80</v>
      </c>
      <c r="AY396" s="248" t="s">
        <v>152</v>
      </c>
    </row>
    <row r="397" spans="2:65" s="1" customFormat="1" ht="22.5" customHeight="1">
      <c r="B397" s="42"/>
      <c r="C397" s="203" t="s">
        <v>571</v>
      </c>
      <c r="D397" s="203" t="s">
        <v>154</v>
      </c>
      <c r="E397" s="204" t="s">
        <v>572</v>
      </c>
      <c r="F397" s="205" t="s">
        <v>573</v>
      </c>
      <c r="G397" s="206" t="s">
        <v>306</v>
      </c>
      <c r="H397" s="207">
        <v>0.253</v>
      </c>
      <c r="I397" s="208"/>
      <c r="J397" s="209">
        <f>ROUND(I397*H397,2)</f>
        <v>0</v>
      </c>
      <c r="K397" s="205" t="s">
        <v>158</v>
      </c>
      <c r="L397" s="62"/>
      <c r="M397" s="210" t="s">
        <v>21</v>
      </c>
      <c r="N397" s="211" t="s">
        <v>44</v>
      </c>
      <c r="O397" s="43"/>
      <c r="P397" s="212">
        <f>O397*H397</f>
        <v>0</v>
      </c>
      <c r="Q397" s="212">
        <v>0</v>
      </c>
      <c r="R397" s="212">
        <f>Q397*H397</f>
        <v>0</v>
      </c>
      <c r="S397" s="212">
        <v>0</v>
      </c>
      <c r="T397" s="213">
        <f>S397*H397</f>
        <v>0</v>
      </c>
      <c r="AR397" s="25" t="s">
        <v>255</v>
      </c>
      <c r="AT397" s="25" t="s">
        <v>154</v>
      </c>
      <c r="AU397" s="25" t="s">
        <v>94</v>
      </c>
      <c r="AY397" s="25" t="s">
        <v>152</v>
      </c>
      <c r="BE397" s="214">
        <f>IF(N397="základní",J397,0)</f>
        <v>0</v>
      </c>
      <c r="BF397" s="214">
        <f>IF(N397="snížená",J397,0)</f>
        <v>0</v>
      </c>
      <c r="BG397" s="214">
        <f>IF(N397="zákl. přenesená",J397,0)</f>
        <v>0</v>
      </c>
      <c r="BH397" s="214">
        <f>IF(N397="sníž. přenesená",J397,0)</f>
        <v>0</v>
      </c>
      <c r="BI397" s="214">
        <f>IF(N397="nulová",J397,0)</f>
        <v>0</v>
      </c>
      <c r="BJ397" s="25" t="s">
        <v>94</v>
      </c>
      <c r="BK397" s="214">
        <f>ROUND(I397*H397,2)</f>
        <v>0</v>
      </c>
      <c r="BL397" s="25" t="s">
        <v>255</v>
      </c>
      <c r="BM397" s="25" t="s">
        <v>574</v>
      </c>
    </row>
    <row r="398" spans="2:65" s="11" customFormat="1" ht="29.85" customHeight="1">
      <c r="B398" s="186"/>
      <c r="C398" s="187"/>
      <c r="D398" s="200" t="s">
        <v>71</v>
      </c>
      <c r="E398" s="201" t="s">
        <v>575</v>
      </c>
      <c r="F398" s="201" t="s">
        <v>576</v>
      </c>
      <c r="G398" s="187"/>
      <c r="H398" s="187"/>
      <c r="I398" s="190"/>
      <c r="J398" s="202">
        <f>BK398</f>
        <v>0</v>
      </c>
      <c r="K398" s="187"/>
      <c r="L398" s="192"/>
      <c r="M398" s="193"/>
      <c r="N398" s="194"/>
      <c r="O398" s="194"/>
      <c r="P398" s="195">
        <f>SUM(P399:P414)</f>
        <v>0</v>
      </c>
      <c r="Q398" s="194"/>
      <c r="R398" s="195">
        <f>SUM(R399:R414)</f>
        <v>0</v>
      </c>
      <c r="S398" s="194"/>
      <c r="T398" s="196">
        <f>SUM(T399:T414)</f>
        <v>0</v>
      </c>
      <c r="AR398" s="197" t="s">
        <v>94</v>
      </c>
      <c r="AT398" s="198" t="s">
        <v>71</v>
      </c>
      <c r="AU398" s="198" t="s">
        <v>80</v>
      </c>
      <c r="AY398" s="197" t="s">
        <v>152</v>
      </c>
      <c r="BK398" s="199">
        <f>SUM(BK399:BK414)</f>
        <v>0</v>
      </c>
    </row>
    <row r="399" spans="2:65" s="1" customFormat="1" ht="31.5" customHeight="1">
      <c r="B399" s="42"/>
      <c r="C399" s="203" t="s">
        <v>577</v>
      </c>
      <c r="D399" s="203" t="s">
        <v>154</v>
      </c>
      <c r="E399" s="204" t="s">
        <v>578</v>
      </c>
      <c r="F399" s="205" t="s">
        <v>579</v>
      </c>
      <c r="G399" s="206" t="s">
        <v>348</v>
      </c>
      <c r="H399" s="207">
        <v>55</v>
      </c>
      <c r="I399" s="208"/>
      <c r="J399" s="209">
        <f>ROUND(I399*H399,2)</f>
        <v>0</v>
      </c>
      <c r="K399" s="205" t="s">
        <v>21</v>
      </c>
      <c r="L399" s="62"/>
      <c r="M399" s="210" t="s">
        <v>21</v>
      </c>
      <c r="N399" s="211" t="s">
        <v>44</v>
      </c>
      <c r="O399" s="43"/>
      <c r="P399" s="212">
        <f>O399*H399</f>
        <v>0</v>
      </c>
      <c r="Q399" s="212">
        <v>0</v>
      </c>
      <c r="R399" s="212">
        <f>Q399*H399</f>
        <v>0</v>
      </c>
      <c r="S399" s="212">
        <v>0</v>
      </c>
      <c r="T399" s="213">
        <f>S399*H399</f>
        <v>0</v>
      </c>
      <c r="AR399" s="25" t="s">
        <v>255</v>
      </c>
      <c r="AT399" s="25" t="s">
        <v>154</v>
      </c>
      <c r="AU399" s="25" t="s">
        <v>94</v>
      </c>
      <c r="AY399" s="25" t="s">
        <v>152</v>
      </c>
      <c r="BE399" s="214">
        <f>IF(N399="základní",J399,0)</f>
        <v>0</v>
      </c>
      <c r="BF399" s="214">
        <f>IF(N399="snížená",J399,0)</f>
        <v>0</v>
      </c>
      <c r="BG399" s="214">
        <f>IF(N399="zákl. přenesená",J399,0)</f>
        <v>0</v>
      </c>
      <c r="BH399" s="214">
        <f>IF(N399="sníž. přenesená",J399,0)</f>
        <v>0</v>
      </c>
      <c r="BI399" s="214">
        <f>IF(N399="nulová",J399,0)</f>
        <v>0</v>
      </c>
      <c r="BJ399" s="25" t="s">
        <v>94</v>
      </c>
      <c r="BK399" s="214">
        <f>ROUND(I399*H399,2)</f>
        <v>0</v>
      </c>
      <c r="BL399" s="25" t="s">
        <v>255</v>
      </c>
      <c r="BM399" s="25" t="s">
        <v>580</v>
      </c>
    </row>
    <row r="400" spans="2:65" s="13" customFormat="1">
      <c r="B400" s="227"/>
      <c r="C400" s="228"/>
      <c r="D400" s="249" t="s">
        <v>161</v>
      </c>
      <c r="E400" s="250" t="s">
        <v>21</v>
      </c>
      <c r="F400" s="251" t="s">
        <v>581</v>
      </c>
      <c r="G400" s="228"/>
      <c r="H400" s="252">
        <v>55</v>
      </c>
      <c r="I400" s="232"/>
      <c r="J400" s="228"/>
      <c r="K400" s="228"/>
      <c r="L400" s="233"/>
      <c r="M400" s="234"/>
      <c r="N400" s="235"/>
      <c r="O400" s="235"/>
      <c r="P400" s="235"/>
      <c r="Q400" s="235"/>
      <c r="R400" s="235"/>
      <c r="S400" s="235"/>
      <c r="T400" s="236"/>
      <c r="AT400" s="237" t="s">
        <v>161</v>
      </c>
      <c r="AU400" s="237" t="s">
        <v>94</v>
      </c>
      <c r="AV400" s="13" t="s">
        <v>94</v>
      </c>
      <c r="AW400" s="13" t="s">
        <v>35</v>
      </c>
      <c r="AX400" s="13" t="s">
        <v>80</v>
      </c>
      <c r="AY400" s="237" t="s">
        <v>152</v>
      </c>
    </row>
    <row r="401" spans="2:65" s="1" customFormat="1" ht="31.5" customHeight="1">
      <c r="B401" s="42"/>
      <c r="C401" s="203" t="s">
        <v>582</v>
      </c>
      <c r="D401" s="203" t="s">
        <v>154</v>
      </c>
      <c r="E401" s="204" t="s">
        <v>583</v>
      </c>
      <c r="F401" s="205" t="s">
        <v>584</v>
      </c>
      <c r="G401" s="206" t="s">
        <v>348</v>
      </c>
      <c r="H401" s="207">
        <v>55</v>
      </c>
      <c r="I401" s="208"/>
      <c r="J401" s="209">
        <f>ROUND(I401*H401,2)</f>
        <v>0</v>
      </c>
      <c r="K401" s="205" t="s">
        <v>21</v>
      </c>
      <c r="L401" s="62"/>
      <c r="M401" s="210" t="s">
        <v>21</v>
      </c>
      <c r="N401" s="211" t="s">
        <v>44</v>
      </c>
      <c r="O401" s="43"/>
      <c r="P401" s="212">
        <f>O401*H401</f>
        <v>0</v>
      </c>
      <c r="Q401" s="212">
        <v>0</v>
      </c>
      <c r="R401" s="212">
        <f>Q401*H401</f>
        <v>0</v>
      </c>
      <c r="S401" s="212">
        <v>0</v>
      </c>
      <c r="T401" s="213">
        <f>S401*H401</f>
        <v>0</v>
      </c>
      <c r="AR401" s="25" t="s">
        <v>255</v>
      </c>
      <c r="AT401" s="25" t="s">
        <v>154</v>
      </c>
      <c r="AU401" s="25" t="s">
        <v>94</v>
      </c>
      <c r="AY401" s="25" t="s">
        <v>152</v>
      </c>
      <c r="BE401" s="214">
        <f>IF(N401="základní",J401,0)</f>
        <v>0</v>
      </c>
      <c r="BF401" s="214">
        <f>IF(N401="snížená",J401,0)</f>
        <v>0</v>
      </c>
      <c r="BG401" s="214">
        <f>IF(N401="zákl. přenesená",J401,0)</f>
        <v>0</v>
      </c>
      <c r="BH401" s="214">
        <f>IF(N401="sníž. přenesená",J401,0)</f>
        <v>0</v>
      </c>
      <c r="BI401" s="214">
        <f>IF(N401="nulová",J401,0)</f>
        <v>0</v>
      </c>
      <c r="BJ401" s="25" t="s">
        <v>94</v>
      </c>
      <c r="BK401" s="214">
        <f>ROUND(I401*H401,2)</f>
        <v>0</v>
      </c>
      <c r="BL401" s="25" t="s">
        <v>255</v>
      </c>
      <c r="BM401" s="25" t="s">
        <v>585</v>
      </c>
    </row>
    <row r="402" spans="2:65" s="13" customFormat="1">
      <c r="B402" s="227"/>
      <c r="C402" s="228"/>
      <c r="D402" s="249" t="s">
        <v>161</v>
      </c>
      <c r="E402" s="250" t="s">
        <v>21</v>
      </c>
      <c r="F402" s="251" t="s">
        <v>581</v>
      </c>
      <c r="G402" s="228"/>
      <c r="H402" s="252">
        <v>55</v>
      </c>
      <c r="I402" s="232"/>
      <c r="J402" s="228"/>
      <c r="K402" s="228"/>
      <c r="L402" s="233"/>
      <c r="M402" s="234"/>
      <c r="N402" s="235"/>
      <c r="O402" s="235"/>
      <c r="P402" s="235"/>
      <c r="Q402" s="235"/>
      <c r="R402" s="235"/>
      <c r="S402" s="235"/>
      <c r="T402" s="236"/>
      <c r="AT402" s="237" t="s">
        <v>161</v>
      </c>
      <c r="AU402" s="237" t="s">
        <v>94</v>
      </c>
      <c r="AV402" s="13" t="s">
        <v>94</v>
      </c>
      <c r="AW402" s="13" t="s">
        <v>35</v>
      </c>
      <c r="AX402" s="13" t="s">
        <v>80</v>
      </c>
      <c r="AY402" s="237" t="s">
        <v>152</v>
      </c>
    </row>
    <row r="403" spans="2:65" s="1" customFormat="1" ht="31.5" customHeight="1">
      <c r="B403" s="42"/>
      <c r="C403" s="203" t="s">
        <v>586</v>
      </c>
      <c r="D403" s="203" t="s">
        <v>154</v>
      </c>
      <c r="E403" s="204" t="s">
        <v>587</v>
      </c>
      <c r="F403" s="205" t="s">
        <v>588</v>
      </c>
      <c r="G403" s="206" t="s">
        <v>348</v>
      </c>
      <c r="H403" s="207">
        <v>55</v>
      </c>
      <c r="I403" s="208"/>
      <c r="J403" s="209">
        <f>ROUND(I403*H403,2)</f>
        <v>0</v>
      </c>
      <c r="K403" s="205" t="s">
        <v>21</v>
      </c>
      <c r="L403" s="62"/>
      <c r="M403" s="210" t="s">
        <v>21</v>
      </c>
      <c r="N403" s="211" t="s">
        <v>44</v>
      </c>
      <c r="O403" s="43"/>
      <c r="P403" s="212">
        <f>O403*H403</f>
        <v>0</v>
      </c>
      <c r="Q403" s="212">
        <v>0</v>
      </c>
      <c r="R403" s="212">
        <f>Q403*H403</f>
        <v>0</v>
      </c>
      <c r="S403" s="212">
        <v>0</v>
      </c>
      <c r="T403" s="213">
        <f>S403*H403</f>
        <v>0</v>
      </c>
      <c r="AR403" s="25" t="s">
        <v>255</v>
      </c>
      <c r="AT403" s="25" t="s">
        <v>154</v>
      </c>
      <c r="AU403" s="25" t="s">
        <v>94</v>
      </c>
      <c r="AY403" s="25" t="s">
        <v>152</v>
      </c>
      <c r="BE403" s="214">
        <f>IF(N403="základní",J403,0)</f>
        <v>0</v>
      </c>
      <c r="BF403" s="214">
        <f>IF(N403="snížená",J403,0)</f>
        <v>0</v>
      </c>
      <c r="BG403" s="214">
        <f>IF(N403="zákl. přenesená",J403,0)</f>
        <v>0</v>
      </c>
      <c r="BH403" s="214">
        <f>IF(N403="sníž. přenesená",J403,0)</f>
        <v>0</v>
      </c>
      <c r="BI403" s="214">
        <f>IF(N403="nulová",J403,0)</f>
        <v>0</v>
      </c>
      <c r="BJ403" s="25" t="s">
        <v>94</v>
      </c>
      <c r="BK403" s="214">
        <f>ROUND(I403*H403,2)</f>
        <v>0</v>
      </c>
      <c r="BL403" s="25" t="s">
        <v>255</v>
      </c>
      <c r="BM403" s="25" t="s">
        <v>589</v>
      </c>
    </row>
    <row r="404" spans="2:65" s="13" customFormat="1">
      <c r="B404" s="227"/>
      <c r="C404" s="228"/>
      <c r="D404" s="249" t="s">
        <v>161</v>
      </c>
      <c r="E404" s="250" t="s">
        <v>21</v>
      </c>
      <c r="F404" s="251" t="s">
        <v>581</v>
      </c>
      <c r="G404" s="228"/>
      <c r="H404" s="252">
        <v>55</v>
      </c>
      <c r="I404" s="232"/>
      <c r="J404" s="228"/>
      <c r="K404" s="228"/>
      <c r="L404" s="233"/>
      <c r="M404" s="234"/>
      <c r="N404" s="235"/>
      <c r="O404" s="235"/>
      <c r="P404" s="235"/>
      <c r="Q404" s="235"/>
      <c r="R404" s="235"/>
      <c r="S404" s="235"/>
      <c r="T404" s="236"/>
      <c r="AT404" s="237" t="s">
        <v>161</v>
      </c>
      <c r="AU404" s="237" t="s">
        <v>94</v>
      </c>
      <c r="AV404" s="13" t="s">
        <v>94</v>
      </c>
      <c r="AW404" s="13" t="s">
        <v>35</v>
      </c>
      <c r="AX404" s="13" t="s">
        <v>80</v>
      </c>
      <c r="AY404" s="237" t="s">
        <v>152</v>
      </c>
    </row>
    <row r="405" spans="2:65" s="1" customFormat="1" ht="22.5" customHeight="1">
      <c r="B405" s="42"/>
      <c r="C405" s="203" t="s">
        <v>590</v>
      </c>
      <c r="D405" s="203" t="s">
        <v>154</v>
      </c>
      <c r="E405" s="204" t="s">
        <v>591</v>
      </c>
      <c r="F405" s="205" t="s">
        <v>592</v>
      </c>
      <c r="G405" s="206" t="s">
        <v>348</v>
      </c>
      <c r="H405" s="207">
        <v>55</v>
      </c>
      <c r="I405" s="208"/>
      <c r="J405" s="209">
        <f>ROUND(I405*H405,2)</f>
        <v>0</v>
      </c>
      <c r="K405" s="205" t="s">
        <v>21</v>
      </c>
      <c r="L405" s="62"/>
      <c r="M405" s="210" t="s">
        <v>21</v>
      </c>
      <c r="N405" s="211" t="s">
        <v>44</v>
      </c>
      <c r="O405" s="43"/>
      <c r="P405" s="212">
        <f>O405*H405</f>
        <v>0</v>
      </c>
      <c r="Q405" s="212">
        <v>0</v>
      </c>
      <c r="R405" s="212">
        <f>Q405*H405</f>
        <v>0</v>
      </c>
      <c r="S405" s="212">
        <v>0</v>
      </c>
      <c r="T405" s="213">
        <f>S405*H405</f>
        <v>0</v>
      </c>
      <c r="AR405" s="25" t="s">
        <v>255</v>
      </c>
      <c r="AT405" s="25" t="s">
        <v>154</v>
      </c>
      <c r="AU405" s="25" t="s">
        <v>94</v>
      </c>
      <c r="AY405" s="25" t="s">
        <v>152</v>
      </c>
      <c r="BE405" s="214">
        <f>IF(N405="základní",J405,0)</f>
        <v>0</v>
      </c>
      <c r="BF405" s="214">
        <f>IF(N405="snížená",J405,0)</f>
        <v>0</v>
      </c>
      <c r="BG405" s="214">
        <f>IF(N405="zákl. přenesená",J405,0)</f>
        <v>0</v>
      </c>
      <c r="BH405" s="214">
        <f>IF(N405="sníž. přenesená",J405,0)</f>
        <v>0</v>
      </c>
      <c r="BI405" s="214">
        <f>IF(N405="nulová",J405,0)</f>
        <v>0</v>
      </c>
      <c r="BJ405" s="25" t="s">
        <v>94</v>
      </c>
      <c r="BK405" s="214">
        <f>ROUND(I405*H405,2)</f>
        <v>0</v>
      </c>
      <c r="BL405" s="25" t="s">
        <v>255</v>
      </c>
      <c r="BM405" s="25" t="s">
        <v>593</v>
      </c>
    </row>
    <row r="406" spans="2:65" s="13" customFormat="1">
      <c r="B406" s="227"/>
      <c r="C406" s="228"/>
      <c r="D406" s="249" t="s">
        <v>161</v>
      </c>
      <c r="E406" s="250" t="s">
        <v>21</v>
      </c>
      <c r="F406" s="251" t="s">
        <v>581</v>
      </c>
      <c r="G406" s="228"/>
      <c r="H406" s="252">
        <v>55</v>
      </c>
      <c r="I406" s="232"/>
      <c r="J406" s="228"/>
      <c r="K406" s="228"/>
      <c r="L406" s="233"/>
      <c r="M406" s="234"/>
      <c r="N406" s="235"/>
      <c r="O406" s="235"/>
      <c r="P406" s="235"/>
      <c r="Q406" s="235"/>
      <c r="R406" s="235"/>
      <c r="S406" s="235"/>
      <c r="T406" s="236"/>
      <c r="AT406" s="237" t="s">
        <v>161</v>
      </c>
      <c r="AU406" s="237" t="s">
        <v>94</v>
      </c>
      <c r="AV406" s="13" t="s">
        <v>94</v>
      </c>
      <c r="AW406" s="13" t="s">
        <v>35</v>
      </c>
      <c r="AX406" s="13" t="s">
        <v>80</v>
      </c>
      <c r="AY406" s="237" t="s">
        <v>152</v>
      </c>
    </row>
    <row r="407" spans="2:65" s="1" customFormat="1" ht="22.5" customHeight="1">
      <c r="B407" s="42"/>
      <c r="C407" s="203" t="s">
        <v>594</v>
      </c>
      <c r="D407" s="203" t="s">
        <v>154</v>
      </c>
      <c r="E407" s="204" t="s">
        <v>595</v>
      </c>
      <c r="F407" s="205" t="s">
        <v>596</v>
      </c>
      <c r="G407" s="206" t="s">
        <v>348</v>
      </c>
      <c r="H407" s="207">
        <v>55</v>
      </c>
      <c r="I407" s="208"/>
      <c r="J407" s="209">
        <f>ROUND(I407*H407,2)</f>
        <v>0</v>
      </c>
      <c r="K407" s="205" t="s">
        <v>21</v>
      </c>
      <c r="L407" s="62"/>
      <c r="M407" s="210" t="s">
        <v>21</v>
      </c>
      <c r="N407" s="211" t="s">
        <v>44</v>
      </c>
      <c r="O407" s="43"/>
      <c r="P407" s="212">
        <f>O407*H407</f>
        <v>0</v>
      </c>
      <c r="Q407" s="212">
        <v>0</v>
      </c>
      <c r="R407" s="212">
        <f>Q407*H407</f>
        <v>0</v>
      </c>
      <c r="S407" s="212">
        <v>0</v>
      </c>
      <c r="T407" s="213">
        <f>S407*H407</f>
        <v>0</v>
      </c>
      <c r="AR407" s="25" t="s">
        <v>255</v>
      </c>
      <c r="AT407" s="25" t="s">
        <v>154</v>
      </c>
      <c r="AU407" s="25" t="s">
        <v>94</v>
      </c>
      <c r="AY407" s="25" t="s">
        <v>152</v>
      </c>
      <c r="BE407" s="214">
        <f>IF(N407="základní",J407,0)</f>
        <v>0</v>
      </c>
      <c r="BF407" s="214">
        <f>IF(N407="snížená",J407,0)</f>
        <v>0</v>
      </c>
      <c r="BG407" s="214">
        <f>IF(N407="zákl. přenesená",J407,0)</f>
        <v>0</v>
      </c>
      <c r="BH407" s="214">
        <f>IF(N407="sníž. přenesená",J407,0)</f>
        <v>0</v>
      </c>
      <c r="BI407" s="214">
        <f>IF(N407="nulová",J407,0)</f>
        <v>0</v>
      </c>
      <c r="BJ407" s="25" t="s">
        <v>94</v>
      </c>
      <c r="BK407" s="214">
        <f>ROUND(I407*H407,2)</f>
        <v>0</v>
      </c>
      <c r="BL407" s="25" t="s">
        <v>255</v>
      </c>
      <c r="BM407" s="25" t="s">
        <v>597</v>
      </c>
    </row>
    <row r="408" spans="2:65" s="13" customFormat="1">
      <c r="B408" s="227"/>
      <c r="C408" s="228"/>
      <c r="D408" s="249" t="s">
        <v>161</v>
      </c>
      <c r="E408" s="250" t="s">
        <v>21</v>
      </c>
      <c r="F408" s="251" t="s">
        <v>581</v>
      </c>
      <c r="G408" s="228"/>
      <c r="H408" s="252">
        <v>55</v>
      </c>
      <c r="I408" s="232"/>
      <c r="J408" s="228"/>
      <c r="K408" s="228"/>
      <c r="L408" s="233"/>
      <c r="M408" s="234"/>
      <c r="N408" s="235"/>
      <c r="O408" s="235"/>
      <c r="P408" s="235"/>
      <c r="Q408" s="235"/>
      <c r="R408" s="235"/>
      <c r="S408" s="235"/>
      <c r="T408" s="236"/>
      <c r="AT408" s="237" t="s">
        <v>161</v>
      </c>
      <c r="AU408" s="237" t="s">
        <v>94</v>
      </c>
      <c r="AV408" s="13" t="s">
        <v>94</v>
      </c>
      <c r="AW408" s="13" t="s">
        <v>35</v>
      </c>
      <c r="AX408" s="13" t="s">
        <v>80</v>
      </c>
      <c r="AY408" s="237" t="s">
        <v>152</v>
      </c>
    </row>
    <row r="409" spans="2:65" s="1" customFormat="1" ht="22.5" customHeight="1">
      <c r="B409" s="42"/>
      <c r="C409" s="203" t="s">
        <v>598</v>
      </c>
      <c r="D409" s="203" t="s">
        <v>154</v>
      </c>
      <c r="E409" s="204" t="s">
        <v>599</v>
      </c>
      <c r="F409" s="205" t="s">
        <v>600</v>
      </c>
      <c r="G409" s="206" t="s">
        <v>348</v>
      </c>
      <c r="H409" s="207">
        <v>55</v>
      </c>
      <c r="I409" s="208"/>
      <c r="J409" s="209">
        <f>ROUND(I409*H409,2)</f>
        <v>0</v>
      </c>
      <c r="K409" s="205" t="s">
        <v>21</v>
      </c>
      <c r="L409" s="62"/>
      <c r="M409" s="210" t="s">
        <v>21</v>
      </c>
      <c r="N409" s="211" t="s">
        <v>44</v>
      </c>
      <c r="O409" s="43"/>
      <c r="P409" s="212">
        <f>O409*H409</f>
        <v>0</v>
      </c>
      <c r="Q409" s="212">
        <v>0</v>
      </c>
      <c r="R409" s="212">
        <f>Q409*H409</f>
        <v>0</v>
      </c>
      <c r="S409" s="212">
        <v>0</v>
      </c>
      <c r="T409" s="213">
        <f>S409*H409</f>
        <v>0</v>
      </c>
      <c r="AR409" s="25" t="s">
        <v>255</v>
      </c>
      <c r="AT409" s="25" t="s">
        <v>154</v>
      </c>
      <c r="AU409" s="25" t="s">
        <v>94</v>
      </c>
      <c r="AY409" s="25" t="s">
        <v>152</v>
      </c>
      <c r="BE409" s="214">
        <f>IF(N409="základní",J409,0)</f>
        <v>0</v>
      </c>
      <c r="BF409" s="214">
        <f>IF(N409="snížená",J409,0)</f>
        <v>0</v>
      </c>
      <c r="BG409" s="214">
        <f>IF(N409="zákl. přenesená",J409,0)</f>
        <v>0</v>
      </c>
      <c r="BH409" s="214">
        <f>IF(N409="sníž. přenesená",J409,0)</f>
        <v>0</v>
      </c>
      <c r="BI409" s="214">
        <f>IF(N409="nulová",J409,0)</f>
        <v>0</v>
      </c>
      <c r="BJ409" s="25" t="s">
        <v>94</v>
      </c>
      <c r="BK409" s="214">
        <f>ROUND(I409*H409,2)</f>
        <v>0</v>
      </c>
      <c r="BL409" s="25" t="s">
        <v>255</v>
      </c>
      <c r="BM409" s="25" t="s">
        <v>601</v>
      </c>
    </row>
    <row r="410" spans="2:65" s="13" customFormat="1">
      <c r="B410" s="227"/>
      <c r="C410" s="228"/>
      <c r="D410" s="249" t="s">
        <v>161</v>
      </c>
      <c r="E410" s="250" t="s">
        <v>21</v>
      </c>
      <c r="F410" s="251" t="s">
        <v>581</v>
      </c>
      <c r="G410" s="228"/>
      <c r="H410" s="252">
        <v>55</v>
      </c>
      <c r="I410" s="232"/>
      <c r="J410" s="228"/>
      <c r="K410" s="228"/>
      <c r="L410" s="233"/>
      <c r="M410" s="234"/>
      <c r="N410" s="235"/>
      <c r="O410" s="235"/>
      <c r="P410" s="235"/>
      <c r="Q410" s="235"/>
      <c r="R410" s="235"/>
      <c r="S410" s="235"/>
      <c r="T410" s="236"/>
      <c r="AT410" s="237" t="s">
        <v>161</v>
      </c>
      <c r="AU410" s="237" t="s">
        <v>94</v>
      </c>
      <c r="AV410" s="13" t="s">
        <v>94</v>
      </c>
      <c r="AW410" s="13" t="s">
        <v>35</v>
      </c>
      <c r="AX410" s="13" t="s">
        <v>80</v>
      </c>
      <c r="AY410" s="237" t="s">
        <v>152</v>
      </c>
    </row>
    <row r="411" spans="2:65" s="1" customFormat="1" ht="31.5" customHeight="1">
      <c r="B411" s="42"/>
      <c r="C411" s="203" t="s">
        <v>602</v>
      </c>
      <c r="D411" s="203" t="s">
        <v>154</v>
      </c>
      <c r="E411" s="204" t="s">
        <v>603</v>
      </c>
      <c r="F411" s="205" t="s">
        <v>604</v>
      </c>
      <c r="G411" s="206" t="s">
        <v>348</v>
      </c>
      <c r="H411" s="207">
        <v>55</v>
      </c>
      <c r="I411" s="208"/>
      <c r="J411" s="209">
        <f>ROUND(I411*H411,2)</f>
        <v>0</v>
      </c>
      <c r="K411" s="205" t="s">
        <v>21</v>
      </c>
      <c r="L411" s="62"/>
      <c r="M411" s="210" t="s">
        <v>21</v>
      </c>
      <c r="N411" s="211" t="s">
        <v>44</v>
      </c>
      <c r="O411" s="43"/>
      <c r="P411" s="212">
        <f>O411*H411</f>
        <v>0</v>
      </c>
      <c r="Q411" s="212">
        <v>0</v>
      </c>
      <c r="R411" s="212">
        <f>Q411*H411</f>
        <v>0</v>
      </c>
      <c r="S411" s="212">
        <v>0</v>
      </c>
      <c r="T411" s="213">
        <f>S411*H411</f>
        <v>0</v>
      </c>
      <c r="AR411" s="25" t="s">
        <v>255</v>
      </c>
      <c r="AT411" s="25" t="s">
        <v>154</v>
      </c>
      <c r="AU411" s="25" t="s">
        <v>94</v>
      </c>
      <c r="AY411" s="25" t="s">
        <v>152</v>
      </c>
      <c r="BE411" s="214">
        <f>IF(N411="základní",J411,0)</f>
        <v>0</v>
      </c>
      <c r="BF411" s="214">
        <f>IF(N411="snížená",J411,0)</f>
        <v>0</v>
      </c>
      <c r="BG411" s="214">
        <f>IF(N411="zákl. přenesená",J411,0)</f>
        <v>0</v>
      </c>
      <c r="BH411" s="214">
        <f>IF(N411="sníž. přenesená",J411,0)</f>
        <v>0</v>
      </c>
      <c r="BI411" s="214">
        <f>IF(N411="nulová",J411,0)</f>
        <v>0</v>
      </c>
      <c r="BJ411" s="25" t="s">
        <v>94</v>
      </c>
      <c r="BK411" s="214">
        <f>ROUND(I411*H411,2)</f>
        <v>0</v>
      </c>
      <c r="BL411" s="25" t="s">
        <v>255</v>
      </c>
      <c r="BM411" s="25" t="s">
        <v>605</v>
      </c>
    </row>
    <row r="412" spans="2:65" s="13" customFormat="1">
      <c r="B412" s="227"/>
      <c r="C412" s="228"/>
      <c r="D412" s="249" t="s">
        <v>161</v>
      </c>
      <c r="E412" s="250" t="s">
        <v>21</v>
      </c>
      <c r="F412" s="251" t="s">
        <v>581</v>
      </c>
      <c r="G412" s="228"/>
      <c r="H412" s="252">
        <v>55</v>
      </c>
      <c r="I412" s="232"/>
      <c r="J412" s="228"/>
      <c r="K412" s="228"/>
      <c r="L412" s="233"/>
      <c r="M412" s="234"/>
      <c r="N412" s="235"/>
      <c r="O412" s="235"/>
      <c r="P412" s="235"/>
      <c r="Q412" s="235"/>
      <c r="R412" s="235"/>
      <c r="S412" s="235"/>
      <c r="T412" s="236"/>
      <c r="AT412" s="237" t="s">
        <v>161</v>
      </c>
      <c r="AU412" s="237" t="s">
        <v>94</v>
      </c>
      <c r="AV412" s="13" t="s">
        <v>94</v>
      </c>
      <c r="AW412" s="13" t="s">
        <v>35</v>
      </c>
      <c r="AX412" s="13" t="s">
        <v>80</v>
      </c>
      <c r="AY412" s="237" t="s">
        <v>152</v>
      </c>
    </row>
    <row r="413" spans="2:65" s="1" customFormat="1" ht="22.5" customHeight="1">
      <c r="B413" s="42"/>
      <c r="C413" s="203" t="s">
        <v>606</v>
      </c>
      <c r="D413" s="203" t="s">
        <v>154</v>
      </c>
      <c r="E413" s="204" t="s">
        <v>607</v>
      </c>
      <c r="F413" s="205" t="s">
        <v>608</v>
      </c>
      <c r="G413" s="206" t="s">
        <v>348</v>
      </c>
      <c r="H413" s="207">
        <v>55</v>
      </c>
      <c r="I413" s="208"/>
      <c r="J413" s="209">
        <f>ROUND(I413*H413,2)</f>
        <v>0</v>
      </c>
      <c r="K413" s="205" t="s">
        <v>21</v>
      </c>
      <c r="L413" s="62"/>
      <c r="M413" s="210" t="s">
        <v>21</v>
      </c>
      <c r="N413" s="211" t="s">
        <v>44</v>
      </c>
      <c r="O413" s="43"/>
      <c r="P413" s="212">
        <f>O413*H413</f>
        <v>0</v>
      </c>
      <c r="Q413" s="212">
        <v>0</v>
      </c>
      <c r="R413" s="212">
        <f>Q413*H413</f>
        <v>0</v>
      </c>
      <c r="S413" s="212">
        <v>0</v>
      </c>
      <c r="T413" s="213">
        <f>S413*H413</f>
        <v>0</v>
      </c>
      <c r="AR413" s="25" t="s">
        <v>255</v>
      </c>
      <c r="AT413" s="25" t="s">
        <v>154</v>
      </c>
      <c r="AU413" s="25" t="s">
        <v>94</v>
      </c>
      <c r="AY413" s="25" t="s">
        <v>152</v>
      </c>
      <c r="BE413" s="214">
        <f>IF(N413="základní",J413,0)</f>
        <v>0</v>
      </c>
      <c r="BF413" s="214">
        <f>IF(N413="snížená",J413,0)</f>
        <v>0</v>
      </c>
      <c r="BG413" s="214">
        <f>IF(N413="zákl. přenesená",J413,0)</f>
        <v>0</v>
      </c>
      <c r="BH413" s="214">
        <f>IF(N413="sníž. přenesená",J413,0)</f>
        <v>0</v>
      </c>
      <c r="BI413" s="214">
        <f>IF(N413="nulová",J413,0)</f>
        <v>0</v>
      </c>
      <c r="BJ413" s="25" t="s">
        <v>94</v>
      </c>
      <c r="BK413" s="214">
        <f>ROUND(I413*H413,2)</f>
        <v>0</v>
      </c>
      <c r="BL413" s="25" t="s">
        <v>255</v>
      </c>
      <c r="BM413" s="25" t="s">
        <v>609</v>
      </c>
    </row>
    <row r="414" spans="2:65" s="13" customFormat="1">
      <c r="B414" s="227"/>
      <c r="C414" s="228"/>
      <c r="D414" s="217" t="s">
        <v>161</v>
      </c>
      <c r="E414" s="229" t="s">
        <v>21</v>
      </c>
      <c r="F414" s="230" t="s">
        <v>581</v>
      </c>
      <c r="G414" s="228"/>
      <c r="H414" s="231">
        <v>55</v>
      </c>
      <c r="I414" s="232"/>
      <c r="J414" s="228"/>
      <c r="K414" s="228"/>
      <c r="L414" s="233"/>
      <c r="M414" s="234"/>
      <c r="N414" s="235"/>
      <c r="O414" s="235"/>
      <c r="P414" s="235"/>
      <c r="Q414" s="235"/>
      <c r="R414" s="235"/>
      <c r="S414" s="235"/>
      <c r="T414" s="236"/>
      <c r="AT414" s="237" t="s">
        <v>161</v>
      </c>
      <c r="AU414" s="237" t="s">
        <v>94</v>
      </c>
      <c r="AV414" s="13" t="s">
        <v>94</v>
      </c>
      <c r="AW414" s="13" t="s">
        <v>35</v>
      </c>
      <c r="AX414" s="13" t="s">
        <v>80</v>
      </c>
      <c r="AY414" s="237" t="s">
        <v>152</v>
      </c>
    </row>
    <row r="415" spans="2:65" s="11" customFormat="1" ht="29.85" customHeight="1">
      <c r="B415" s="186"/>
      <c r="C415" s="187"/>
      <c r="D415" s="200" t="s">
        <v>71</v>
      </c>
      <c r="E415" s="201" t="s">
        <v>610</v>
      </c>
      <c r="F415" s="201" t="s">
        <v>611</v>
      </c>
      <c r="G415" s="187"/>
      <c r="H415" s="187"/>
      <c r="I415" s="190"/>
      <c r="J415" s="202">
        <f>BK415</f>
        <v>0</v>
      </c>
      <c r="K415" s="187"/>
      <c r="L415" s="192"/>
      <c r="M415" s="193"/>
      <c r="N415" s="194"/>
      <c r="O415" s="194"/>
      <c r="P415" s="195">
        <f>SUM(P416:P426)</f>
        <v>0</v>
      </c>
      <c r="Q415" s="194"/>
      <c r="R415" s="195">
        <f>SUM(R416:R426)</f>
        <v>0</v>
      </c>
      <c r="S415" s="194"/>
      <c r="T415" s="196">
        <f>SUM(T416:T426)</f>
        <v>1.1219999999999999</v>
      </c>
      <c r="AR415" s="197" t="s">
        <v>94</v>
      </c>
      <c r="AT415" s="198" t="s">
        <v>71</v>
      </c>
      <c r="AU415" s="198" t="s">
        <v>80</v>
      </c>
      <c r="AY415" s="197" t="s">
        <v>152</v>
      </c>
      <c r="BK415" s="199">
        <f>SUM(BK416:BK426)</f>
        <v>0</v>
      </c>
    </row>
    <row r="416" spans="2:65" s="1" customFormat="1" ht="31.5" customHeight="1">
      <c r="B416" s="42"/>
      <c r="C416" s="203" t="s">
        <v>612</v>
      </c>
      <c r="D416" s="203" t="s">
        <v>154</v>
      </c>
      <c r="E416" s="204" t="s">
        <v>613</v>
      </c>
      <c r="F416" s="205" t="s">
        <v>614</v>
      </c>
      <c r="G416" s="206" t="s">
        <v>348</v>
      </c>
      <c r="H416" s="207">
        <v>55</v>
      </c>
      <c r="I416" s="208"/>
      <c r="J416" s="209">
        <f>ROUND(I416*H416,2)</f>
        <v>0</v>
      </c>
      <c r="K416" s="205" t="s">
        <v>21</v>
      </c>
      <c r="L416" s="62"/>
      <c r="M416" s="210" t="s">
        <v>21</v>
      </c>
      <c r="N416" s="211" t="s">
        <v>44</v>
      </c>
      <c r="O416" s="43"/>
      <c r="P416" s="212">
        <f>O416*H416</f>
        <v>0</v>
      </c>
      <c r="Q416" s="212">
        <v>0</v>
      </c>
      <c r="R416" s="212">
        <f>Q416*H416</f>
        <v>0</v>
      </c>
      <c r="S416" s="212">
        <v>0</v>
      </c>
      <c r="T416" s="213">
        <f>S416*H416</f>
        <v>0</v>
      </c>
      <c r="AR416" s="25" t="s">
        <v>255</v>
      </c>
      <c r="AT416" s="25" t="s">
        <v>154</v>
      </c>
      <c r="AU416" s="25" t="s">
        <v>94</v>
      </c>
      <c r="AY416" s="25" t="s">
        <v>152</v>
      </c>
      <c r="BE416" s="214">
        <f>IF(N416="základní",J416,0)</f>
        <v>0</v>
      </c>
      <c r="BF416" s="214">
        <f>IF(N416="snížená",J416,0)</f>
        <v>0</v>
      </c>
      <c r="BG416" s="214">
        <f>IF(N416="zákl. přenesená",J416,0)</f>
        <v>0</v>
      </c>
      <c r="BH416" s="214">
        <f>IF(N416="sníž. přenesená",J416,0)</f>
        <v>0</v>
      </c>
      <c r="BI416" s="214">
        <f>IF(N416="nulová",J416,0)</f>
        <v>0</v>
      </c>
      <c r="BJ416" s="25" t="s">
        <v>94</v>
      </c>
      <c r="BK416" s="214">
        <f>ROUND(I416*H416,2)</f>
        <v>0</v>
      </c>
      <c r="BL416" s="25" t="s">
        <v>255</v>
      </c>
      <c r="BM416" s="25" t="s">
        <v>615</v>
      </c>
    </row>
    <row r="417" spans="2:65" s="13" customFormat="1">
      <c r="B417" s="227"/>
      <c r="C417" s="228"/>
      <c r="D417" s="249" t="s">
        <v>161</v>
      </c>
      <c r="E417" s="250" t="s">
        <v>21</v>
      </c>
      <c r="F417" s="251" t="s">
        <v>581</v>
      </c>
      <c r="G417" s="228"/>
      <c r="H417" s="252">
        <v>55</v>
      </c>
      <c r="I417" s="232"/>
      <c r="J417" s="228"/>
      <c r="K417" s="228"/>
      <c r="L417" s="233"/>
      <c r="M417" s="234"/>
      <c r="N417" s="235"/>
      <c r="O417" s="235"/>
      <c r="P417" s="235"/>
      <c r="Q417" s="235"/>
      <c r="R417" s="235"/>
      <c r="S417" s="235"/>
      <c r="T417" s="236"/>
      <c r="AT417" s="237" t="s">
        <v>161</v>
      </c>
      <c r="AU417" s="237" t="s">
        <v>94</v>
      </c>
      <c r="AV417" s="13" t="s">
        <v>94</v>
      </c>
      <c r="AW417" s="13" t="s">
        <v>35</v>
      </c>
      <c r="AX417" s="13" t="s">
        <v>80</v>
      </c>
      <c r="AY417" s="237" t="s">
        <v>152</v>
      </c>
    </row>
    <row r="418" spans="2:65" s="1" customFormat="1" ht="31.5" customHeight="1">
      <c r="B418" s="42"/>
      <c r="C418" s="203" t="s">
        <v>616</v>
      </c>
      <c r="D418" s="203" t="s">
        <v>154</v>
      </c>
      <c r="E418" s="204" t="s">
        <v>617</v>
      </c>
      <c r="F418" s="205" t="s">
        <v>618</v>
      </c>
      <c r="G418" s="206" t="s">
        <v>348</v>
      </c>
      <c r="H418" s="207">
        <v>55</v>
      </c>
      <c r="I418" s="208"/>
      <c r="J418" s="209">
        <f>ROUND(I418*H418,2)</f>
        <v>0</v>
      </c>
      <c r="K418" s="205" t="s">
        <v>21</v>
      </c>
      <c r="L418" s="62"/>
      <c r="M418" s="210" t="s">
        <v>21</v>
      </c>
      <c r="N418" s="211" t="s">
        <v>44</v>
      </c>
      <c r="O418" s="43"/>
      <c r="P418" s="212">
        <f>O418*H418</f>
        <v>0</v>
      </c>
      <c r="Q418" s="212">
        <v>0</v>
      </c>
      <c r="R418" s="212">
        <f>Q418*H418</f>
        <v>0</v>
      </c>
      <c r="S418" s="212">
        <v>0</v>
      </c>
      <c r="T418" s="213">
        <f>S418*H418</f>
        <v>0</v>
      </c>
      <c r="AR418" s="25" t="s">
        <v>255</v>
      </c>
      <c r="AT418" s="25" t="s">
        <v>154</v>
      </c>
      <c r="AU418" s="25" t="s">
        <v>94</v>
      </c>
      <c r="AY418" s="25" t="s">
        <v>152</v>
      </c>
      <c r="BE418" s="214">
        <f>IF(N418="základní",J418,0)</f>
        <v>0</v>
      </c>
      <c r="BF418" s="214">
        <f>IF(N418="snížená",J418,0)</f>
        <v>0</v>
      </c>
      <c r="BG418" s="214">
        <f>IF(N418="zákl. přenesená",J418,0)</f>
        <v>0</v>
      </c>
      <c r="BH418" s="214">
        <f>IF(N418="sníž. přenesená",J418,0)</f>
        <v>0</v>
      </c>
      <c r="BI418" s="214">
        <f>IF(N418="nulová",J418,0)</f>
        <v>0</v>
      </c>
      <c r="BJ418" s="25" t="s">
        <v>94</v>
      </c>
      <c r="BK418" s="214">
        <f>ROUND(I418*H418,2)</f>
        <v>0</v>
      </c>
      <c r="BL418" s="25" t="s">
        <v>255</v>
      </c>
      <c r="BM418" s="25" t="s">
        <v>619</v>
      </c>
    </row>
    <row r="419" spans="2:65" s="13" customFormat="1">
      <c r="B419" s="227"/>
      <c r="C419" s="228"/>
      <c r="D419" s="249" t="s">
        <v>161</v>
      </c>
      <c r="E419" s="250" t="s">
        <v>21</v>
      </c>
      <c r="F419" s="251" t="s">
        <v>581</v>
      </c>
      <c r="G419" s="228"/>
      <c r="H419" s="252">
        <v>55</v>
      </c>
      <c r="I419" s="232"/>
      <c r="J419" s="228"/>
      <c r="K419" s="228"/>
      <c r="L419" s="233"/>
      <c r="M419" s="234"/>
      <c r="N419" s="235"/>
      <c r="O419" s="235"/>
      <c r="P419" s="235"/>
      <c r="Q419" s="235"/>
      <c r="R419" s="235"/>
      <c r="S419" s="235"/>
      <c r="T419" s="236"/>
      <c r="AT419" s="237" t="s">
        <v>161</v>
      </c>
      <c r="AU419" s="237" t="s">
        <v>94</v>
      </c>
      <c r="AV419" s="13" t="s">
        <v>94</v>
      </c>
      <c r="AW419" s="13" t="s">
        <v>35</v>
      </c>
      <c r="AX419" s="13" t="s">
        <v>80</v>
      </c>
      <c r="AY419" s="237" t="s">
        <v>152</v>
      </c>
    </row>
    <row r="420" spans="2:65" s="1" customFormat="1" ht="22.5" customHeight="1">
      <c r="B420" s="42"/>
      <c r="C420" s="203" t="s">
        <v>620</v>
      </c>
      <c r="D420" s="203" t="s">
        <v>154</v>
      </c>
      <c r="E420" s="204" t="s">
        <v>621</v>
      </c>
      <c r="F420" s="205" t="s">
        <v>622</v>
      </c>
      <c r="G420" s="206" t="s">
        <v>171</v>
      </c>
      <c r="H420" s="207">
        <v>149</v>
      </c>
      <c r="I420" s="208"/>
      <c r="J420" s="209">
        <f>ROUND(I420*H420,2)</f>
        <v>0</v>
      </c>
      <c r="K420" s="205" t="s">
        <v>158</v>
      </c>
      <c r="L420" s="62"/>
      <c r="M420" s="210" t="s">
        <v>21</v>
      </c>
      <c r="N420" s="211" t="s">
        <v>44</v>
      </c>
      <c r="O420" s="43"/>
      <c r="P420" s="212">
        <f>O420*H420</f>
        <v>0</v>
      </c>
      <c r="Q420" s="212">
        <v>0</v>
      </c>
      <c r="R420" s="212">
        <f>Q420*H420</f>
        <v>0</v>
      </c>
      <c r="S420" s="212">
        <v>5.4999999999999997E-3</v>
      </c>
      <c r="T420" s="213">
        <f>S420*H420</f>
        <v>0.81950000000000001</v>
      </c>
      <c r="AR420" s="25" t="s">
        <v>255</v>
      </c>
      <c r="AT420" s="25" t="s">
        <v>154</v>
      </c>
      <c r="AU420" s="25" t="s">
        <v>94</v>
      </c>
      <c r="AY420" s="25" t="s">
        <v>152</v>
      </c>
      <c r="BE420" s="214">
        <f>IF(N420="základní",J420,0)</f>
        <v>0</v>
      </c>
      <c r="BF420" s="214">
        <f>IF(N420="snížená",J420,0)</f>
        <v>0</v>
      </c>
      <c r="BG420" s="214">
        <f>IF(N420="zákl. přenesená",J420,0)</f>
        <v>0</v>
      </c>
      <c r="BH420" s="214">
        <f>IF(N420="sníž. přenesená",J420,0)</f>
        <v>0</v>
      </c>
      <c r="BI420" s="214">
        <f>IF(N420="nulová",J420,0)</f>
        <v>0</v>
      </c>
      <c r="BJ420" s="25" t="s">
        <v>94</v>
      </c>
      <c r="BK420" s="214">
        <f>ROUND(I420*H420,2)</f>
        <v>0</v>
      </c>
      <c r="BL420" s="25" t="s">
        <v>255</v>
      </c>
      <c r="BM420" s="25" t="s">
        <v>623</v>
      </c>
    </row>
    <row r="421" spans="2:65" s="12" customFormat="1">
      <c r="B421" s="215"/>
      <c r="C421" s="216"/>
      <c r="D421" s="217" t="s">
        <v>161</v>
      </c>
      <c r="E421" s="218" t="s">
        <v>21</v>
      </c>
      <c r="F421" s="219" t="s">
        <v>624</v>
      </c>
      <c r="G421" s="216"/>
      <c r="H421" s="220" t="s">
        <v>21</v>
      </c>
      <c r="I421" s="221"/>
      <c r="J421" s="216"/>
      <c r="K421" s="216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161</v>
      </c>
      <c r="AU421" s="226" t="s">
        <v>94</v>
      </c>
      <c r="AV421" s="12" t="s">
        <v>80</v>
      </c>
      <c r="AW421" s="12" t="s">
        <v>35</v>
      </c>
      <c r="AX421" s="12" t="s">
        <v>72</v>
      </c>
      <c r="AY421" s="226" t="s">
        <v>152</v>
      </c>
    </row>
    <row r="422" spans="2:65" s="13" customFormat="1">
      <c r="B422" s="227"/>
      <c r="C422" s="228"/>
      <c r="D422" s="217" t="s">
        <v>161</v>
      </c>
      <c r="E422" s="229" t="s">
        <v>21</v>
      </c>
      <c r="F422" s="230" t="s">
        <v>625</v>
      </c>
      <c r="G422" s="228"/>
      <c r="H422" s="231">
        <v>117</v>
      </c>
      <c r="I422" s="232"/>
      <c r="J422" s="228"/>
      <c r="K422" s="228"/>
      <c r="L422" s="233"/>
      <c r="M422" s="234"/>
      <c r="N422" s="235"/>
      <c r="O422" s="235"/>
      <c r="P422" s="235"/>
      <c r="Q422" s="235"/>
      <c r="R422" s="235"/>
      <c r="S422" s="235"/>
      <c r="T422" s="236"/>
      <c r="AT422" s="237" t="s">
        <v>161</v>
      </c>
      <c r="AU422" s="237" t="s">
        <v>94</v>
      </c>
      <c r="AV422" s="13" t="s">
        <v>94</v>
      </c>
      <c r="AW422" s="13" t="s">
        <v>35</v>
      </c>
      <c r="AX422" s="13" t="s">
        <v>72</v>
      </c>
      <c r="AY422" s="237" t="s">
        <v>152</v>
      </c>
    </row>
    <row r="423" spans="2:65" s="13" customFormat="1">
      <c r="B423" s="227"/>
      <c r="C423" s="228"/>
      <c r="D423" s="217" t="s">
        <v>161</v>
      </c>
      <c r="E423" s="229" t="s">
        <v>21</v>
      </c>
      <c r="F423" s="230" t="s">
        <v>626</v>
      </c>
      <c r="G423" s="228"/>
      <c r="H423" s="231">
        <v>32</v>
      </c>
      <c r="I423" s="232"/>
      <c r="J423" s="228"/>
      <c r="K423" s="228"/>
      <c r="L423" s="233"/>
      <c r="M423" s="234"/>
      <c r="N423" s="235"/>
      <c r="O423" s="235"/>
      <c r="P423" s="235"/>
      <c r="Q423" s="235"/>
      <c r="R423" s="235"/>
      <c r="S423" s="235"/>
      <c r="T423" s="236"/>
      <c r="AT423" s="237" t="s">
        <v>161</v>
      </c>
      <c r="AU423" s="237" t="s">
        <v>94</v>
      </c>
      <c r="AV423" s="13" t="s">
        <v>94</v>
      </c>
      <c r="AW423" s="13" t="s">
        <v>35</v>
      </c>
      <c r="AX423" s="13" t="s">
        <v>72</v>
      </c>
      <c r="AY423" s="237" t="s">
        <v>152</v>
      </c>
    </row>
    <row r="424" spans="2:65" s="14" customFormat="1">
      <c r="B424" s="238"/>
      <c r="C424" s="239"/>
      <c r="D424" s="249" t="s">
        <v>161</v>
      </c>
      <c r="E424" s="253" t="s">
        <v>21</v>
      </c>
      <c r="F424" s="254" t="s">
        <v>166</v>
      </c>
      <c r="G424" s="239"/>
      <c r="H424" s="255">
        <v>149</v>
      </c>
      <c r="I424" s="243"/>
      <c r="J424" s="239"/>
      <c r="K424" s="239"/>
      <c r="L424" s="244"/>
      <c r="M424" s="245"/>
      <c r="N424" s="246"/>
      <c r="O424" s="246"/>
      <c r="P424" s="246"/>
      <c r="Q424" s="246"/>
      <c r="R424" s="246"/>
      <c r="S424" s="246"/>
      <c r="T424" s="247"/>
      <c r="AT424" s="248" t="s">
        <v>161</v>
      </c>
      <c r="AU424" s="248" t="s">
        <v>94</v>
      </c>
      <c r="AV424" s="14" t="s">
        <v>159</v>
      </c>
      <c r="AW424" s="14" t="s">
        <v>35</v>
      </c>
      <c r="AX424" s="14" t="s">
        <v>80</v>
      </c>
      <c r="AY424" s="248" t="s">
        <v>152</v>
      </c>
    </row>
    <row r="425" spans="2:65" s="1" customFormat="1" ht="22.5" customHeight="1">
      <c r="B425" s="42"/>
      <c r="C425" s="203" t="s">
        <v>627</v>
      </c>
      <c r="D425" s="203" t="s">
        <v>154</v>
      </c>
      <c r="E425" s="204" t="s">
        <v>628</v>
      </c>
      <c r="F425" s="205" t="s">
        <v>629</v>
      </c>
      <c r="G425" s="206" t="s">
        <v>171</v>
      </c>
      <c r="H425" s="207">
        <v>55</v>
      </c>
      <c r="I425" s="208"/>
      <c r="J425" s="209">
        <f>ROUND(I425*H425,2)</f>
        <v>0</v>
      </c>
      <c r="K425" s="205" t="s">
        <v>21</v>
      </c>
      <c r="L425" s="62"/>
      <c r="M425" s="210" t="s">
        <v>21</v>
      </c>
      <c r="N425" s="211" t="s">
        <v>44</v>
      </c>
      <c r="O425" s="43"/>
      <c r="P425" s="212">
        <f>O425*H425</f>
        <v>0</v>
      </c>
      <c r="Q425" s="212">
        <v>0</v>
      </c>
      <c r="R425" s="212">
        <f>Q425*H425</f>
        <v>0</v>
      </c>
      <c r="S425" s="212">
        <v>5.4999999999999997E-3</v>
      </c>
      <c r="T425" s="213">
        <f>S425*H425</f>
        <v>0.30249999999999999</v>
      </c>
      <c r="AR425" s="25" t="s">
        <v>255</v>
      </c>
      <c r="AT425" s="25" t="s">
        <v>154</v>
      </c>
      <c r="AU425" s="25" t="s">
        <v>94</v>
      </c>
      <c r="AY425" s="25" t="s">
        <v>152</v>
      </c>
      <c r="BE425" s="214">
        <f>IF(N425="základní",J425,0)</f>
        <v>0</v>
      </c>
      <c r="BF425" s="214">
        <f>IF(N425="snížená",J425,0)</f>
        <v>0</v>
      </c>
      <c r="BG425" s="214">
        <f>IF(N425="zákl. přenesená",J425,0)</f>
        <v>0</v>
      </c>
      <c r="BH425" s="214">
        <f>IF(N425="sníž. přenesená",J425,0)</f>
        <v>0</v>
      </c>
      <c r="BI425" s="214">
        <f>IF(N425="nulová",J425,0)</f>
        <v>0</v>
      </c>
      <c r="BJ425" s="25" t="s">
        <v>94</v>
      </c>
      <c r="BK425" s="214">
        <f>ROUND(I425*H425,2)</f>
        <v>0</v>
      </c>
      <c r="BL425" s="25" t="s">
        <v>255</v>
      </c>
      <c r="BM425" s="25" t="s">
        <v>630</v>
      </c>
    </row>
    <row r="426" spans="2:65" s="13" customFormat="1">
      <c r="B426" s="227"/>
      <c r="C426" s="228"/>
      <c r="D426" s="217" t="s">
        <v>161</v>
      </c>
      <c r="E426" s="229" t="s">
        <v>21</v>
      </c>
      <c r="F426" s="230" t="s">
        <v>631</v>
      </c>
      <c r="G426" s="228"/>
      <c r="H426" s="231">
        <v>55</v>
      </c>
      <c r="I426" s="232"/>
      <c r="J426" s="228"/>
      <c r="K426" s="228"/>
      <c r="L426" s="233"/>
      <c r="M426" s="234"/>
      <c r="N426" s="235"/>
      <c r="O426" s="235"/>
      <c r="P426" s="235"/>
      <c r="Q426" s="235"/>
      <c r="R426" s="235"/>
      <c r="S426" s="235"/>
      <c r="T426" s="236"/>
      <c r="AT426" s="237" t="s">
        <v>161</v>
      </c>
      <c r="AU426" s="237" t="s">
        <v>94</v>
      </c>
      <c r="AV426" s="13" t="s">
        <v>94</v>
      </c>
      <c r="AW426" s="13" t="s">
        <v>35</v>
      </c>
      <c r="AX426" s="13" t="s">
        <v>80</v>
      </c>
      <c r="AY426" s="237" t="s">
        <v>152</v>
      </c>
    </row>
    <row r="427" spans="2:65" s="11" customFormat="1" ht="29.85" customHeight="1">
      <c r="B427" s="186"/>
      <c r="C427" s="187"/>
      <c r="D427" s="200" t="s">
        <v>71</v>
      </c>
      <c r="E427" s="201" t="s">
        <v>632</v>
      </c>
      <c r="F427" s="201" t="s">
        <v>633</v>
      </c>
      <c r="G427" s="187"/>
      <c r="H427" s="187"/>
      <c r="I427" s="190"/>
      <c r="J427" s="202">
        <f>BK427</f>
        <v>0</v>
      </c>
      <c r="K427" s="187"/>
      <c r="L427" s="192"/>
      <c r="M427" s="193"/>
      <c r="N427" s="194"/>
      <c r="O427" s="194"/>
      <c r="P427" s="195">
        <f>SUM(P428:P431)</f>
        <v>0</v>
      </c>
      <c r="Q427" s="194"/>
      <c r="R427" s="195">
        <f>SUM(R428:R431)</f>
        <v>4.0412954999999995</v>
      </c>
      <c r="S427" s="194"/>
      <c r="T427" s="196">
        <f>SUM(T428:T431)</f>
        <v>0</v>
      </c>
      <c r="AR427" s="197" t="s">
        <v>94</v>
      </c>
      <c r="AT427" s="198" t="s">
        <v>71</v>
      </c>
      <c r="AU427" s="198" t="s">
        <v>80</v>
      </c>
      <c r="AY427" s="197" t="s">
        <v>152</v>
      </c>
      <c r="BK427" s="199">
        <f>SUM(BK428:BK431)</f>
        <v>0</v>
      </c>
    </row>
    <row r="428" spans="2:65" s="1" customFormat="1" ht="22.5" customHeight="1">
      <c r="B428" s="42"/>
      <c r="C428" s="203" t="s">
        <v>634</v>
      </c>
      <c r="D428" s="203" t="s">
        <v>154</v>
      </c>
      <c r="E428" s="204" t="s">
        <v>635</v>
      </c>
      <c r="F428" s="205" t="s">
        <v>636</v>
      </c>
      <c r="G428" s="206" t="s">
        <v>186</v>
      </c>
      <c r="H428" s="207">
        <v>290.95</v>
      </c>
      <c r="I428" s="208"/>
      <c r="J428" s="209">
        <f>ROUND(I428*H428,2)</f>
        <v>0</v>
      </c>
      <c r="K428" s="205" t="s">
        <v>158</v>
      </c>
      <c r="L428" s="62"/>
      <c r="M428" s="210" t="s">
        <v>21</v>
      </c>
      <c r="N428" s="211" t="s">
        <v>44</v>
      </c>
      <c r="O428" s="43"/>
      <c r="P428" s="212">
        <f>O428*H428</f>
        <v>0</v>
      </c>
      <c r="Q428" s="212">
        <v>1.379E-2</v>
      </c>
      <c r="R428" s="212">
        <f>Q428*H428</f>
        <v>4.0122004999999996</v>
      </c>
      <c r="S428" s="212">
        <v>0</v>
      </c>
      <c r="T428" s="213">
        <f>S428*H428</f>
        <v>0</v>
      </c>
      <c r="AR428" s="25" t="s">
        <v>255</v>
      </c>
      <c r="AT428" s="25" t="s">
        <v>154</v>
      </c>
      <c r="AU428" s="25" t="s">
        <v>94</v>
      </c>
      <c r="AY428" s="25" t="s">
        <v>152</v>
      </c>
      <c r="BE428" s="214">
        <f>IF(N428="základní",J428,0)</f>
        <v>0</v>
      </c>
      <c r="BF428" s="214">
        <f>IF(N428="snížená",J428,0)</f>
        <v>0</v>
      </c>
      <c r="BG428" s="214">
        <f>IF(N428="zákl. přenesená",J428,0)</f>
        <v>0</v>
      </c>
      <c r="BH428" s="214">
        <f>IF(N428="sníž. přenesená",J428,0)</f>
        <v>0</v>
      </c>
      <c r="BI428" s="214">
        <f>IF(N428="nulová",J428,0)</f>
        <v>0</v>
      </c>
      <c r="BJ428" s="25" t="s">
        <v>94</v>
      </c>
      <c r="BK428" s="214">
        <f>ROUND(I428*H428,2)</f>
        <v>0</v>
      </c>
      <c r="BL428" s="25" t="s">
        <v>255</v>
      </c>
      <c r="BM428" s="25" t="s">
        <v>637</v>
      </c>
    </row>
    <row r="429" spans="2:65" s="13" customFormat="1">
      <c r="B429" s="227"/>
      <c r="C429" s="228"/>
      <c r="D429" s="249" t="s">
        <v>161</v>
      </c>
      <c r="E429" s="250" t="s">
        <v>21</v>
      </c>
      <c r="F429" s="251" t="s">
        <v>638</v>
      </c>
      <c r="G429" s="228"/>
      <c r="H429" s="252">
        <v>290.95</v>
      </c>
      <c r="I429" s="232"/>
      <c r="J429" s="228"/>
      <c r="K429" s="228"/>
      <c r="L429" s="233"/>
      <c r="M429" s="234"/>
      <c r="N429" s="235"/>
      <c r="O429" s="235"/>
      <c r="P429" s="235"/>
      <c r="Q429" s="235"/>
      <c r="R429" s="235"/>
      <c r="S429" s="235"/>
      <c r="T429" s="236"/>
      <c r="AT429" s="237" t="s">
        <v>161</v>
      </c>
      <c r="AU429" s="237" t="s">
        <v>94</v>
      </c>
      <c r="AV429" s="13" t="s">
        <v>94</v>
      </c>
      <c r="AW429" s="13" t="s">
        <v>35</v>
      </c>
      <c r="AX429" s="13" t="s">
        <v>80</v>
      </c>
      <c r="AY429" s="237" t="s">
        <v>152</v>
      </c>
    </row>
    <row r="430" spans="2:65" s="1" customFormat="1" ht="22.5" customHeight="1">
      <c r="B430" s="42"/>
      <c r="C430" s="203" t="s">
        <v>639</v>
      </c>
      <c r="D430" s="203" t="s">
        <v>154</v>
      </c>
      <c r="E430" s="204" t="s">
        <v>640</v>
      </c>
      <c r="F430" s="205" t="s">
        <v>641</v>
      </c>
      <c r="G430" s="206" t="s">
        <v>186</v>
      </c>
      <c r="H430" s="207">
        <v>290.95</v>
      </c>
      <c r="I430" s="208"/>
      <c r="J430" s="209">
        <f>ROUND(I430*H430,2)</f>
        <v>0</v>
      </c>
      <c r="K430" s="205" t="s">
        <v>158</v>
      </c>
      <c r="L430" s="62"/>
      <c r="M430" s="210" t="s">
        <v>21</v>
      </c>
      <c r="N430" s="211" t="s">
        <v>44</v>
      </c>
      <c r="O430" s="43"/>
      <c r="P430" s="212">
        <f>O430*H430</f>
        <v>0</v>
      </c>
      <c r="Q430" s="212">
        <v>1E-4</v>
      </c>
      <c r="R430" s="212">
        <f>Q430*H430</f>
        <v>2.9094999999999999E-2</v>
      </c>
      <c r="S430" s="212">
        <v>0</v>
      </c>
      <c r="T430" s="213">
        <f>S430*H430</f>
        <v>0</v>
      </c>
      <c r="AR430" s="25" t="s">
        <v>255</v>
      </c>
      <c r="AT430" s="25" t="s">
        <v>154</v>
      </c>
      <c r="AU430" s="25" t="s">
        <v>94</v>
      </c>
      <c r="AY430" s="25" t="s">
        <v>152</v>
      </c>
      <c r="BE430" s="214">
        <f>IF(N430="základní",J430,0)</f>
        <v>0</v>
      </c>
      <c r="BF430" s="214">
        <f>IF(N430="snížená",J430,0)</f>
        <v>0</v>
      </c>
      <c r="BG430" s="214">
        <f>IF(N430="zákl. přenesená",J430,0)</f>
        <v>0</v>
      </c>
      <c r="BH430" s="214">
        <f>IF(N430="sníž. přenesená",J430,0)</f>
        <v>0</v>
      </c>
      <c r="BI430" s="214">
        <f>IF(N430="nulová",J430,0)</f>
        <v>0</v>
      </c>
      <c r="BJ430" s="25" t="s">
        <v>94</v>
      </c>
      <c r="BK430" s="214">
        <f>ROUND(I430*H430,2)</f>
        <v>0</v>
      </c>
      <c r="BL430" s="25" t="s">
        <v>255</v>
      </c>
      <c r="BM430" s="25" t="s">
        <v>642</v>
      </c>
    </row>
    <row r="431" spans="2:65" s="1" customFormat="1" ht="22.5" customHeight="1">
      <c r="B431" s="42"/>
      <c r="C431" s="203" t="s">
        <v>643</v>
      </c>
      <c r="D431" s="203" t="s">
        <v>154</v>
      </c>
      <c r="E431" s="204" t="s">
        <v>644</v>
      </c>
      <c r="F431" s="205" t="s">
        <v>645</v>
      </c>
      <c r="G431" s="206" t="s">
        <v>306</v>
      </c>
      <c r="H431" s="207">
        <v>4.0410000000000004</v>
      </c>
      <c r="I431" s="208"/>
      <c r="J431" s="209">
        <f>ROUND(I431*H431,2)</f>
        <v>0</v>
      </c>
      <c r="K431" s="205" t="s">
        <v>158</v>
      </c>
      <c r="L431" s="62"/>
      <c r="M431" s="210" t="s">
        <v>21</v>
      </c>
      <c r="N431" s="211" t="s">
        <v>44</v>
      </c>
      <c r="O431" s="43"/>
      <c r="P431" s="212">
        <f>O431*H431</f>
        <v>0</v>
      </c>
      <c r="Q431" s="212">
        <v>0</v>
      </c>
      <c r="R431" s="212">
        <f>Q431*H431</f>
        <v>0</v>
      </c>
      <c r="S431" s="212">
        <v>0</v>
      </c>
      <c r="T431" s="213">
        <f>S431*H431</f>
        <v>0</v>
      </c>
      <c r="AR431" s="25" t="s">
        <v>255</v>
      </c>
      <c r="AT431" s="25" t="s">
        <v>154</v>
      </c>
      <c r="AU431" s="25" t="s">
        <v>94</v>
      </c>
      <c r="AY431" s="25" t="s">
        <v>152</v>
      </c>
      <c r="BE431" s="214">
        <f>IF(N431="základní",J431,0)</f>
        <v>0</v>
      </c>
      <c r="BF431" s="214">
        <f>IF(N431="snížená",J431,0)</f>
        <v>0</v>
      </c>
      <c r="BG431" s="214">
        <f>IF(N431="zákl. přenesená",J431,0)</f>
        <v>0</v>
      </c>
      <c r="BH431" s="214">
        <f>IF(N431="sníž. přenesená",J431,0)</f>
        <v>0</v>
      </c>
      <c r="BI431" s="214">
        <f>IF(N431="nulová",J431,0)</f>
        <v>0</v>
      </c>
      <c r="BJ431" s="25" t="s">
        <v>94</v>
      </c>
      <c r="BK431" s="214">
        <f>ROUND(I431*H431,2)</f>
        <v>0</v>
      </c>
      <c r="BL431" s="25" t="s">
        <v>255</v>
      </c>
      <c r="BM431" s="25" t="s">
        <v>646</v>
      </c>
    </row>
    <row r="432" spans="2:65" s="11" customFormat="1" ht="29.85" customHeight="1">
      <c r="B432" s="186"/>
      <c r="C432" s="187"/>
      <c r="D432" s="200" t="s">
        <v>71</v>
      </c>
      <c r="E432" s="201" t="s">
        <v>647</v>
      </c>
      <c r="F432" s="201" t="s">
        <v>648</v>
      </c>
      <c r="G432" s="187"/>
      <c r="H432" s="187"/>
      <c r="I432" s="190"/>
      <c r="J432" s="202">
        <f>BK432</f>
        <v>0</v>
      </c>
      <c r="K432" s="187"/>
      <c r="L432" s="192"/>
      <c r="M432" s="193"/>
      <c r="N432" s="194"/>
      <c r="O432" s="194"/>
      <c r="P432" s="195">
        <f>SUM(P433:P530)</f>
        <v>0</v>
      </c>
      <c r="Q432" s="194"/>
      <c r="R432" s="195">
        <f>SUM(R433:R530)</f>
        <v>15.629699999999998</v>
      </c>
      <c r="S432" s="194"/>
      <c r="T432" s="196">
        <f>SUM(T433:T530)</f>
        <v>22.400729999999999</v>
      </c>
      <c r="AR432" s="197" t="s">
        <v>94</v>
      </c>
      <c r="AT432" s="198" t="s">
        <v>71</v>
      </c>
      <c r="AU432" s="198" t="s">
        <v>80</v>
      </c>
      <c r="AY432" s="197" t="s">
        <v>152</v>
      </c>
      <c r="BK432" s="199">
        <f>SUM(BK433:BK530)</f>
        <v>0</v>
      </c>
    </row>
    <row r="433" spans="2:65" s="1" customFormat="1" ht="22.5" customHeight="1">
      <c r="B433" s="42"/>
      <c r="C433" s="203" t="s">
        <v>649</v>
      </c>
      <c r="D433" s="203" t="s">
        <v>154</v>
      </c>
      <c r="E433" s="204" t="s">
        <v>650</v>
      </c>
      <c r="F433" s="205" t="s">
        <v>651</v>
      </c>
      <c r="G433" s="206" t="s">
        <v>171</v>
      </c>
      <c r="H433" s="207">
        <v>55</v>
      </c>
      <c r="I433" s="208"/>
      <c r="J433" s="209">
        <f>ROUND(I433*H433,2)</f>
        <v>0</v>
      </c>
      <c r="K433" s="205" t="s">
        <v>21</v>
      </c>
      <c r="L433" s="62"/>
      <c r="M433" s="210" t="s">
        <v>21</v>
      </c>
      <c r="N433" s="211" t="s">
        <v>44</v>
      </c>
      <c r="O433" s="43"/>
      <c r="P433" s="212">
        <f>O433*H433</f>
        <v>0</v>
      </c>
      <c r="Q433" s="212">
        <v>0.12</v>
      </c>
      <c r="R433" s="212">
        <f>Q433*H433</f>
        <v>6.6</v>
      </c>
      <c r="S433" s="212">
        <v>0</v>
      </c>
      <c r="T433" s="213">
        <f>S433*H433</f>
        <v>0</v>
      </c>
      <c r="AR433" s="25" t="s">
        <v>255</v>
      </c>
      <c r="AT433" s="25" t="s">
        <v>154</v>
      </c>
      <c r="AU433" s="25" t="s">
        <v>94</v>
      </c>
      <c r="AY433" s="25" t="s">
        <v>152</v>
      </c>
      <c r="BE433" s="214">
        <f>IF(N433="základní",J433,0)</f>
        <v>0</v>
      </c>
      <c r="BF433" s="214">
        <f>IF(N433="snížená",J433,0)</f>
        <v>0</v>
      </c>
      <c r="BG433" s="214">
        <f>IF(N433="zákl. přenesená",J433,0)</f>
        <v>0</v>
      </c>
      <c r="BH433" s="214">
        <f>IF(N433="sníž. přenesená",J433,0)</f>
        <v>0</v>
      </c>
      <c r="BI433" s="214">
        <f>IF(N433="nulová",J433,0)</f>
        <v>0</v>
      </c>
      <c r="BJ433" s="25" t="s">
        <v>94</v>
      </c>
      <c r="BK433" s="214">
        <f>ROUND(I433*H433,2)</f>
        <v>0</v>
      </c>
      <c r="BL433" s="25" t="s">
        <v>255</v>
      </c>
      <c r="BM433" s="25" t="s">
        <v>652</v>
      </c>
    </row>
    <row r="434" spans="2:65" s="13" customFormat="1">
      <c r="B434" s="227"/>
      <c r="C434" s="228"/>
      <c r="D434" s="217" t="s">
        <v>161</v>
      </c>
      <c r="E434" s="229" t="s">
        <v>21</v>
      </c>
      <c r="F434" s="230" t="s">
        <v>342</v>
      </c>
      <c r="G434" s="228"/>
      <c r="H434" s="231">
        <v>39</v>
      </c>
      <c r="I434" s="232"/>
      <c r="J434" s="228"/>
      <c r="K434" s="228"/>
      <c r="L434" s="233"/>
      <c r="M434" s="234"/>
      <c r="N434" s="235"/>
      <c r="O434" s="235"/>
      <c r="P434" s="235"/>
      <c r="Q434" s="235"/>
      <c r="R434" s="235"/>
      <c r="S434" s="235"/>
      <c r="T434" s="236"/>
      <c r="AT434" s="237" t="s">
        <v>161</v>
      </c>
      <c r="AU434" s="237" t="s">
        <v>94</v>
      </c>
      <c r="AV434" s="13" t="s">
        <v>94</v>
      </c>
      <c r="AW434" s="13" t="s">
        <v>35</v>
      </c>
      <c r="AX434" s="13" t="s">
        <v>72</v>
      </c>
      <c r="AY434" s="237" t="s">
        <v>152</v>
      </c>
    </row>
    <row r="435" spans="2:65" s="13" customFormat="1">
      <c r="B435" s="227"/>
      <c r="C435" s="228"/>
      <c r="D435" s="217" t="s">
        <v>161</v>
      </c>
      <c r="E435" s="229" t="s">
        <v>21</v>
      </c>
      <c r="F435" s="230" t="s">
        <v>343</v>
      </c>
      <c r="G435" s="228"/>
      <c r="H435" s="231">
        <v>16</v>
      </c>
      <c r="I435" s="232"/>
      <c r="J435" s="228"/>
      <c r="K435" s="228"/>
      <c r="L435" s="233"/>
      <c r="M435" s="234"/>
      <c r="N435" s="235"/>
      <c r="O435" s="235"/>
      <c r="P435" s="235"/>
      <c r="Q435" s="235"/>
      <c r="R435" s="235"/>
      <c r="S435" s="235"/>
      <c r="T435" s="236"/>
      <c r="AT435" s="237" t="s">
        <v>161</v>
      </c>
      <c r="AU435" s="237" t="s">
        <v>94</v>
      </c>
      <c r="AV435" s="13" t="s">
        <v>94</v>
      </c>
      <c r="AW435" s="13" t="s">
        <v>35</v>
      </c>
      <c r="AX435" s="13" t="s">
        <v>72</v>
      </c>
      <c r="AY435" s="237" t="s">
        <v>152</v>
      </c>
    </row>
    <row r="436" spans="2:65" s="14" customFormat="1">
      <c r="B436" s="238"/>
      <c r="C436" s="239"/>
      <c r="D436" s="249" t="s">
        <v>161</v>
      </c>
      <c r="E436" s="253" t="s">
        <v>21</v>
      </c>
      <c r="F436" s="254" t="s">
        <v>166</v>
      </c>
      <c r="G436" s="239"/>
      <c r="H436" s="255">
        <v>55</v>
      </c>
      <c r="I436" s="243"/>
      <c r="J436" s="239"/>
      <c r="K436" s="239"/>
      <c r="L436" s="244"/>
      <c r="M436" s="245"/>
      <c r="N436" s="246"/>
      <c r="O436" s="246"/>
      <c r="P436" s="246"/>
      <c r="Q436" s="246"/>
      <c r="R436" s="246"/>
      <c r="S436" s="246"/>
      <c r="T436" s="247"/>
      <c r="AT436" s="248" t="s">
        <v>161</v>
      </c>
      <c r="AU436" s="248" t="s">
        <v>94</v>
      </c>
      <c r="AV436" s="14" t="s">
        <v>159</v>
      </c>
      <c r="AW436" s="14" t="s">
        <v>35</v>
      </c>
      <c r="AX436" s="14" t="s">
        <v>80</v>
      </c>
      <c r="AY436" s="248" t="s">
        <v>152</v>
      </c>
    </row>
    <row r="437" spans="2:65" s="1" customFormat="1" ht="22.5" customHeight="1">
      <c r="B437" s="42"/>
      <c r="C437" s="203" t="s">
        <v>653</v>
      </c>
      <c r="D437" s="203" t="s">
        <v>154</v>
      </c>
      <c r="E437" s="204" t="s">
        <v>654</v>
      </c>
      <c r="F437" s="205" t="s">
        <v>655</v>
      </c>
      <c r="G437" s="206" t="s">
        <v>171</v>
      </c>
      <c r="H437" s="207">
        <v>55</v>
      </c>
      <c r="I437" s="208"/>
      <c r="J437" s="209">
        <f>ROUND(I437*H437,2)</f>
        <v>0</v>
      </c>
      <c r="K437" s="205" t="s">
        <v>21</v>
      </c>
      <c r="L437" s="62"/>
      <c r="M437" s="210" t="s">
        <v>21</v>
      </c>
      <c r="N437" s="211" t="s">
        <v>44</v>
      </c>
      <c r="O437" s="43"/>
      <c r="P437" s="212">
        <f>O437*H437</f>
        <v>0</v>
      </c>
      <c r="Q437" s="212">
        <v>4.4999999999999998E-2</v>
      </c>
      <c r="R437" s="212">
        <f>Q437*H437</f>
        <v>2.4750000000000001</v>
      </c>
      <c r="S437" s="212">
        <v>0</v>
      </c>
      <c r="T437" s="213">
        <f>S437*H437</f>
        <v>0</v>
      </c>
      <c r="AR437" s="25" t="s">
        <v>255</v>
      </c>
      <c r="AT437" s="25" t="s">
        <v>154</v>
      </c>
      <c r="AU437" s="25" t="s">
        <v>94</v>
      </c>
      <c r="AY437" s="25" t="s">
        <v>152</v>
      </c>
      <c r="BE437" s="214">
        <f>IF(N437="základní",J437,0)</f>
        <v>0</v>
      </c>
      <c r="BF437" s="214">
        <f>IF(N437="snížená",J437,0)</f>
        <v>0</v>
      </c>
      <c r="BG437" s="214">
        <f>IF(N437="zákl. přenesená",J437,0)</f>
        <v>0</v>
      </c>
      <c r="BH437" s="214">
        <f>IF(N437="sníž. přenesená",J437,0)</f>
        <v>0</v>
      </c>
      <c r="BI437" s="214">
        <f>IF(N437="nulová",J437,0)</f>
        <v>0</v>
      </c>
      <c r="BJ437" s="25" t="s">
        <v>94</v>
      </c>
      <c r="BK437" s="214">
        <f>ROUND(I437*H437,2)</f>
        <v>0</v>
      </c>
      <c r="BL437" s="25" t="s">
        <v>255</v>
      </c>
      <c r="BM437" s="25" t="s">
        <v>656</v>
      </c>
    </row>
    <row r="438" spans="2:65" s="13" customFormat="1">
      <c r="B438" s="227"/>
      <c r="C438" s="228"/>
      <c r="D438" s="217" t="s">
        <v>161</v>
      </c>
      <c r="E438" s="229" t="s">
        <v>21</v>
      </c>
      <c r="F438" s="230" t="s">
        <v>342</v>
      </c>
      <c r="G438" s="228"/>
      <c r="H438" s="231">
        <v>39</v>
      </c>
      <c r="I438" s="232"/>
      <c r="J438" s="228"/>
      <c r="K438" s="228"/>
      <c r="L438" s="233"/>
      <c r="M438" s="234"/>
      <c r="N438" s="235"/>
      <c r="O438" s="235"/>
      <c r="P438" s="235"/>
      <c r="Q438" s="235"/>
      <c r="R438" s="235"/>
      <c r="S438" s="235"/>
      <c r="T438" s="236"/>
      <c r="AT438" s="237" t="s">
        <v>161</v>
      </c>
      <c r="AU438" s="237" t="s">
        <v>94</v>
      </c>
      <c r="AV438" s="13" t="s">
        <v>94</v>
      </c>
      <c r="AW438" s="13" t="s">
        <v>35</v>
      </c>
      <c r="AX438" s="13" t="s">
        <v>72</v>
      </c>
      <c r="AY438" s="237" t="s">
        <v>152</v>
      </c>
    </row>
    <row r="439" spans="2:65" s="13" customFormat="1">
      <c r="B439" s="227"/>
      <c r="C439" s="228"/>
      <c r="D439" s="217" t="s">
        <v>161</v>
      </c>
      <c r="E439" s="229" t="s">
        <v>21</v>
      </c>
      <c r="F439" s="230" t="s">
        <v>343</v>
      </c>
      <c r="G439" s="228"/>
      <c r="H439" s="231">
        <v>16</v>
      </c>
      <c r="I439" s="232"/>
      <c r="J439" s="228"/>
      <c r="K439" s="228"/>
      <c r="L439" s="233"/>
      <c r="M439" s="234"/>
      <c r="N439" s="235"/>
      <c r="O439" s="235"/>
      <c r="P439" s="235"/>
      <c r="Q439" s="235"/>
      <c r="R439" s="235"/>
      <c r="S439" s="235"/>
      <c r="T439" s="236"/>
      <c r="AT439" s="237" t="s">
        <v>161</v>
      </c>
      <c r="AU439" s="237" t="s">
        <v>94</v>
      </c>
      <c r="AV439" s="13" t="s">
        <v>94</v>
      </c>
      <c r="AW439" s="13" t="s">
        <v>35</v>
      </c>
      <c r="AX439" s="13" t="s">
        <v>72</v>
      </c>
      <c r="AY439" s="237" t="s">
        <v>152</v>
      </c>
    </row>
    <row r="440" spans="2:65" s="14" customFormat="1">
      <c r="B440" s="238"/>
      <c r="C440" s="239"/>
      <c r="D440" s="249" t="s">
        <v>161</v>
      </c>
      <c r="E440" s="253" t="s">
        <v>21</v>
      </c>
      <c r="F440" s="254" t="s">
        <v>166</v>
      </c>
      <c r="G440" s="239"/>
      <c r="H440" s="255">
        <v>55</v>
      </c>
      <c r="I440" s="243"/>
      <c r="J440" s="239"/>
      <c r="K440" s="239"/>
      <c r="L440" s="244"/>
      <c r="M440" s="245"/>
      <c r="N440" s="246"/>
      <c r="O440" s="246"/>
      <c r="P440" s="246"/>
      <c r="Q440" s="246"/>
      <c r="R440" s="246"/>
      <c r="S440" s="246"/>
      <c r="T440" s="247"/>
      <c r="AT440" s="248" t="s">
        <v>161</v>
      </c>
      <c r="AU440" s="248" t="s">
        <v>94</v>
      </c>
      <c r="AV440" s="14" t="s">
        <v>159</v>
      </c>
      <c r="AW440" s="14" t="s">
        <v>35</v>
      </c>
      <c r="AX440" s="14" t="s">
        <v>80</v>
      </c>
      <c r="AY440" s="248" t="s">
        <v>152</v>
      </c>
    </row>
    <row r="441" spans="2:65" s="1" customFormat="1" ht="22.5" customHeight="1">
      <c r="B441" s="42"/>
      <c r="C441" s="203" t="s">
        <v>657</v>
      </c>
      <c r="D441" s="203" t="s">
        <v>154</v>
      </c>
      <c r="E441" s="204" t="s">
        <v>658</v>
      </c>
      <c r="F441" s="205" t="s">
        <v>659</v>
      </c>
      <c r="G441" s="206" t="s">
        <v>171</v>
      </c>
      <c r="H441" s="207">
        <v>39</v>
      </c>
      <c r="I441" s="208"/>
      <c r="J441" s="209">
        <f>ROUND(I441*H441,2)</f>
        <v>0</v>
      </c>
      <c r="K441" s="205" t="s">
        <v>21</v>
      </c>
      <c r="L441" s="62"/>
      <c r="M441" s="210" t="s">
        <v>21</v>
      </c>
      <c r="N441" s="211" t="s">
        <v>44</v>
      </c>
      <c r="O441" s="43"/>
      <c r="P441" s="212">
        <f>O441*H441</f>
        <v>0</v>
      </c>
      <c r="Q441" s="212">
        <v>0</v>
      </c>
      <c r="R441" s="212">
        <f>Q441*H441</f>
        <v>0</v>
      </c>
      <c r="S441" s="212">
        <v>1.2070000000000001E-2</v>
      </c>
      <c r="T441" s="213">
        <f>S441*H441</f>
        <v>0.47073000000000004</v>
      </c>
      <c r="AR441" s="25" t="s">
        <v>255</v>
      </c>
      <c r="AT441" s="25" t="s">
        <v>154</v>
      </c>
      <c r="AU441" s="25" t="s">
        <v>94</v>
      </c>
      <c r="AY441" s="25" t="s">
        <v>152</v>
      </c>
      <c r="BE441" s="214">
        <f>IF(N441="základní",J441,0)</f>
        <v>0</v>
      </c>
      <c r="BF441" s="214">
        <f>IF(N441="snížená",J441,0)</f>
        <v>0</v>
      </c>
      <c r="BG441" s="214">
        <f>IF(N441="zákl. přenesená",J441,0)</f>
        <v>0</v>
      </c>
      <c r="BH441" s="214">
        <f>IF(N441="sníž. přenesená",J441,0)</f>
        <v>0</v>
      </c>
      <c r="BI441" s="214">
        <f>IF(N441="nulová",J441,0)</f>
        <v>0</v>
      </c>
      <c r="BJ441" s="25" t="s">
        <v>94</v>
      </c>
      <c r="BK441" s="214">
        <f>ROUND(I441*H441,2)</f>
        <v>0</v>
      </c>
      <c r="BL441" s="25" t="s">
        <v>255</v>
      </c>
      <c r="BM441" s="25" t="s">
        <v>660</v>
      </c>
    </row>
    <row r="442" spans="2:65" s="12" customFormat="1">
      <c r="B442" s="215"/>
      <c r="C442" s="216"/>
      <c r="D442" s="217" t="s">
        <v>161</v>
      </c>
      <c r="E442" s="218" t="s">
        <v>21</v>
      </c>
      <c r="F442" s="219" t="s">
        <v>661</v>
      </c>
      <c r="G442" s="216"/>
      <c r="H442" s="220" t="s">
        <v>21</v>
      </c>
      <c r="I442" s="221"/>
      <c r="J442" s="216"/>
      <c r="K442" s="216"/>
      <c r="L442" s="222"/>
      <c r="M442" s="223"/>
      <c r="N442" s="224"/>
      <c r="O442" s="224"/>
      <c r="P442" s="224"/>
      <c r="Q442" s="224"/>
      <c r="R442" s="224"/>
      <c r="S442" s="224"/>
      <c r="T442" s="225"/>
      <c r="AT442" s="226" t="s">
        <v>161</v>
      </c>
      <c r="AU442" s="226" t="s">
        <v>94</v>
      </c>
      <c r="AV442" s="12" t="s">
        <v>80</v>
      </c>
      <c r="AW442" s="12" t="s">
        <v>35</v>
      </c>
      <c r="AX442" s="12" t="s">
        <v>72</v>
      </c>
      <c r="AY442" s="226" t="s">
        <v>152</v>
      </c>
    </row>
    <row r="443" spans="2:65" s="13" customFormat="1">
      <c r="B443" s="227"/>
      <c r="C443" s="228"/>
      <c r="D443" s="249" t="s">
        <v>161</v>
      </c>
      <c r="E443" s="250" t="s">
        <v>21</v>
      </c>
      <c r="F443" s="251" t="s">
        <v>342</v>
      </c>
      <c r="G443" s="228"/>
      <c r="H443" s="252">
        <v>39</v>
      </c>
      <c r="I443" s="232"/>
      <c r="J443" s="228"/>
      <c r="K443" s="228"/>
      <c r="L443" s="233"/>
      <c r="M443" s="234"/>
      <c r="N443" s="235"/>
      <c r="O443" s="235"/>
      <c r="P443" s="235"/>
      <c r="Q443" s="235"/>
      <c r="R443" s="235"/>
      <c r="S443" s="235"/>
      <c r="T443" s="236"/>
      <c r="AT443" s="237" t="s">
        <v>161</v>
      </c>
      <c r="AU443" s="237" t="s">
        <v>94</v>
      </c>
      <c r="AV443" s="13" t="s">
        <v>94</v>
      </c>
      <c r="AW443" s="13" t="s">
        <v>35</v>
      </c>
      <c r="AX443" s="13" t="s">
        <v>80</v>
      </c>
      <c r="AY443" s="237" t="s">
        <v>152</v>
      </c>
    </row>
    <row r="444" spans="2:65" s="1" customFormat="1" ht="22.5" customHeight="1">
      <c r="B444" s="42"/>
      <c r="C444" s="203" t="s">
        <v>662</v>
      </c>
      <c r="D444" s="203" t="s">
        <v>154</v>
      </c>
      <c r="E444" s="204" t="s">
        <v>663</v>
      </c>
      <c r="F444" s="205" t="s">
        <v>664</v>
      </c>
      <c r="G444" s="206" t="s">
        <v>171</v>
      </c>
      <c r="H444" s="207">
        <v>39</v>
      </c>
      <c r="I444" s="208"/>
      <c r="J444" s="209">
        <f>ROUND(I444*H444,2)</f>
        <v>0</v>
      </c>
      <c r="K444" s="205" t="s">
        <v>158</v>
      </c>
      <c r="L444" s="62"/>
      <c r="M444" s="210" t="s">
        <v>21</v>
      </c>
      <c r="N444" s="211" t="s">
        <v>44</v>
      </c>
      <c r="O444" s="43"/>
      <c r="P444" s="212">
        <f>O444*H444</f>
        <v>0</v>
      </c>
      <c r="Q444" s="212">
        <v>0</v>
      </c>
      <c r="R444" s="212">
        <f>Q444*H444</f>
        <v>0</v>
      </c>
      <c r="S444" s="212">
        <v>0</v>
      </c>
      <c r="T444" s="213">
        <f>S444*H444</f>
        <v>0</v>
      </c>
      <c r="AR444" s="25" t="s">
        <v>255</v>
      </c>
      <c r="AT444" s="25" t="s">
        <v>154</v>
      </c>
      <c r="AU444" s="25" t="s">
        <v>94</v>
      </c>
      <c r="AY444" s="25" t="s">
        <v>152</v>
      </c>
      <c r="BE444" s="214">
        <f>IF(N444="základní",J444,0)</f>
        <v>0</v>
      </c>
      <c r="BF444" s="214">
        <f>IF(N444="snížená",J444,0)</f>
        <v>0</v>
      </c>
      <c r="BG444" s="214">
        <f>IF(N444="zákl. přenesená",J444,0)</f>
        <v>0</v>
      </c>
      <c r="BH444" s="214">
        <f>IF(N444="sníž. přenesená",J444,0)</f>
        <v>0</v>
      </c>
      <c r="BI444" s="214">
        <f>IF(N444="nulová",J444,0)</f>
        <v>0</v>
      </c>
      <c r="BJ444" s="25" t="s">
        <v>94</v>
      </c>
      <c r="BK444" s="214">
        <f>ROUND(I444*H444,2)</f>
        <v>0</v>
      </c>
      <c r="BL444" s="25" t="s">
        <v>255</v>
      </c>
      <c r="BM444" s="25" t="s">
        <v>665</v>
      </c>
    </row>
    <row r="445" spans="2:65" s="13" customFormat="1">
      <c r="B445" s="227"/>
      <c r="C445" s="228"/>
      <c r="D445" s="249" t="s">
        <v>161</v>
      </c>
      <c r="E445" s="250" t="s">
        <v>21</v>
      </c>
      <c r="F445" s="251" t="s">
        <v>182</v>
      </c>
      <c r="G445" s="228"/>
      <c r="H445" s="252">
        <v>39</v>
      </c>
      <c r="I445" s="232"/>
      <c r="J445" s="228"/>
      <c r="K445" s="228"/>
      <c r="L445" s="233"/>
      <c r="M445" s="234"/>
      <c r="N445" s="235"/>
      <c r="O445" s="235"/>
      <c r="P445" s="235"/>
      <c r="Q445" s="235"/>
      <c r="R445" s="235"/>
      <c r="S445" s="235"/>
      <c r="T445" s="236"/>
      <c r="AT445" s="237" t="s">
        <v>161</v>
      </c>
      <c r="AU445" s="237" t="s">
        <v>94</v>
      </c>
      <c r="AV445" s="13" t="s">
        <v>94</v>
      </c>
      <c r="AW445" s="13" t="s">
        <v>35</v>
      </c>
      <c r="AX445" s="13" t="s">
        <v>80</v>
      </c>
      <c r="AY445" s="237" t="s">
        <v>152</v>
      </c>
    </row>
    <row r="446" spans="2:65" s="1" customFormat="1" ht="22.5" customHeight="1">
      <c r="B446" s="42"/>
      <c r="C446" s="256" t="s">
        <v>461</v>
      </c>
      <c r="D446" s="256" t="s">
        <v>262</v>
      </c>
      <c r="E446" s="257" t="s">
        <v>666</v>
      </c>
      <c r="F446" s="258" t="s">
        <v>667</v>
      </c>
      <c r="G446" s="259" t="s">
        <v>171</v>
      </c>
      <c r="H446" s="260">
        <v>39</v>
      </c>
      <c r="I446" s="261"/>
      <c r="J446" s="262">
        <f>ROUND(I446*H446,2)</f>
        <v>0</v>
      </c>
      <c r="K446" s="258" t="s">
        <v>21</v>
      </c>
      <c r="L446" s="263"/>
      <c r="M446" s="264" t="s">
        <v>21</v>
      </c>
      <c r="N446" s="265" t="s">
        <v>44</v>
      </c>
      <c r="O446" s="43"/>
      <c r="P446" s="212">
        <f>O446*H446</f>
        <v>0</v>
      </c>
      <c r="Q446" s="212">
        <v>1.8499999999999999E-2</v>
      </c>
      <c r="R446" s="212">
        <f>Q446*H446</f>
        <v>0.72149999999999992</v>
      </c>
      <c r="S446" s="212">
        <v>0</v>
      </c>
      <c r="T446" s="213">
        <f>S446*H446</f>
        <v>0</v>
      </c>
      <c r="AR446" s="25" t="s">
        <v>334</v>
      </c>
      <c r="AT446" s="25" t="s">
        <v>262</v>
      </c>
      <c r="AU446" s="25" t="s">
        <v>94</v>
      </c>
      <c r="AY446" s="25" t="s">
        <v>152</v>
      </c>
      <c r="BE446" s="214">
        <f>IF(N446="základní",J446,0)</f>
        <v>0</v>
      </c>
      <c r="BF446" s="214">
        <f>IF(N446="snížená",J446,0)</f>
        <v>0</v>
      </c>
      <c r="BG446" s="214">
        <f>IF(N446="zákl. přenesená",J446,0)</f>
        <v>0</v>
      </c>
      <c r="BH446" s="214">
        <f>IF(N446="sníž. přenesená",J446,0)</f>
        <v>0</v>
      </c>
      <c r="BI446" s="214">
        <f>IF(N446="nulová",J446,0)</f>
        <v>0</v>
      </c>
      <c r="BJ446" s="25" t="s">
        <v>94</v>
      </c>
      <c r="BK446" s="214">
        <f>ROUND(I446*H446,2)</f>
        <v>0</v>
      </c>
      <c r="BL446" s="25" t="s">
        <v>255</v>
      </c>
      <c r="BM446" s="25" t="s">
        <v>668</v>
      </c>
    </row>
    <row r="447" spans="2:65" s="13" customFormat="1">
      <c r="B447" s="227"/>
      <c r="C447" s="228"/>
      <c r="D447" s="249" t="s">
        <v>161</v>
      </c>
      <c r="E447" s="250" t="s">
        <v>21</v>
      </c>
      <c r="F447" s="251" t="s">
        <v>182</v>
      </c>
      <c r="G447" s="228"/>
      <c r="H447" s="252">
        <v>39</v>
      </c>
      <c r="I447" s="232"/>
      <c r="J447" s="228"/>
      <c r="K447" s="228"/>
      <c r="L447" s="233"/>
      <c r="M447" s="234"/>
      <c r="N447" s="235"/>
      <c r="O447" s="235"/>
      <c r="P447" s="235"/>
      <c r="Q447" s="235"/>
      <c r="R447" s="235"/>
      <c r="S447" s="235"/>
      <c r="T447" s="236"/>
      <c r="AT447" s="237" t="s">
        <v>161</v>
      </c>
      <c r="AU447" s="237" t="s">
        <v>94</v>
      </c>
      <c r="AV447" s="13" t="s">
        <v>94</v>
      </c>
      <c r="AW447" s="13" t="s">
        <v>35</v>
      </c>
      <c r="AX447" s="13" t="s">
        <v>80</v>
      </c>
      <c r="AY447" s="237" t="s">
        <v>152</v>
      </c>
    </row>
    <row r="448" spans="2:65" s="1" customFormat="1" ht="22.5" customHeight="1">
      <c r="B448" s="42"/>
      <c r="C448" s="203" t="s">
        <v>669</v>
      </c>
      <c r="D448" s="203" t="s">
        <v>154</v>
      </c>
      <c r="E448" s="204" t="s">
        <v>670</v>
      </c>
      <c r="F448" s="205" t="s">
        <v>671</v>
      </c>
      <c r="G448" s="206" t="s">
        <v>171</v>
      </c>
      <c r="H448" s="207">
        <v>197</v>
      </c>
      <c r="I448" s="208"/>
      <c r="J448" s="209">
        <f>ROUND(I448*H448,2)</f>
        <v>0</v>
      </c>
      <c r="K448" s="205" t="s">
        <v>158</v>
      </c>
      <c r="L448" s="62"/>
      <c r="M448" s="210" t="s">
        <v>21</v>
      </c>
      <c r="N448" s="211" t="s">
        <v>44</v>
      </c>
      <c r="O448" s="43"/>
      <c r="P448" s="212">
        <f>O448*H448</f>
        <v>0</v>
      </c>
      <c r="Q448" s="212">
        <v>0</v>
      </c>
      <c r="R448" s="212">
        <f>Q448*H448</f>
        <v>0</v>
      </c>
      <c r="S448" s="212">
        <v>0</v>
      </c>
      <c r="T448" s="213">
        <f>S448*H448</f>
        <v>0</v>
      </c>
      <c r="AR448" s="25" t="s">
        <v>255</v>
      </c>
      <c r="AT448" s="25" t="s">
        <v>154</v>
      </c>
      <c r="AU448" s="25" t="s">
        <v>94</v>
      </c>
      <c r="AY448" s="25" t="s">
        <v>152</v>
      </c>
      <c r="BE448" s="214">
        <f>IF(N448="základní",J448,0)</f>
        <v>0</v>
      </c>
      <c r="BF448" s="214">
        <f>IF(N448="snížená",J448,0)</f>
        <v>0</v>
      </c>
      <c r="BG448" s="214">
        <f>IF(N448="zákl. přenesená",J448,0)</f>
        <v>0</v>
      </c>
      <c r="BH448" s="214">
        <f>IF(N448="sníž. přenesená",J448,0)</f>
        <v>0</v>
      </c>
      <c r="BI448" s="214">
        <f>IF(N448="nulová",J448,0)</f>
        <v>0</v>
      </c>
      <c r="BJ448" s="25" t="s">
        <v>94</v>
      </c>
      <c r="BK448" s="214">
        <f>ROUND(I448*H448,2)</f>
        <v>0</v>
      </c>
      <c r="BL448" s="25" t="s">
        <v>255</v>
      </c>
      <c r="BM448" s="25" t="s">
        <v>672</v>
      </c>
    </row>
    <row r="449" spans="2:51" s="12" customFormat="1">
      <c r="B449" s="215"/>
      <c r="C449" s="216"/>
      <c r="D449" s="217" t="s">
        <v>161</v>
      </c>
      <c r="E449" s="218" t="s">
        <v>21</v>
      </c>
      <c r="F449" s="219" t="s">
        <v>673</v>
      </c>
      <c r="G449" s="216"/>
      <c r="H449" s="220" t="s">
        <v>21</v>
      </c>
      <c r="I449" s="221"/>
      <c r="J449" s="216"/>
      <c r="K449" s="216"/>
      <c r="L449" s="222"/>
      <c r="M449" s="223"/>
      <c r="N449" s="224"/>
      <c r="O449" s="224"/>
      <c r="P449" s="224"/>
      <c r="Q449" s="224"/>
      <c r="R449" s="224"/>
      <c r="S449" s="224"/>
      <c r="T449" s="225"/>
      <c r="AT449" s="226" t="s">
        <v>161</v>
      </c>
      <c r="AU449" s="226" t="s">
        <v>94</v>
      </c>
      <c r="AV449" s="12" t="s">
        <v>80</v>
      </c>
      <c r="AW449" s="12" t="s">
        <v>35</v>
      </c>
      <c r="AX449" s="12" t="s">
        <v>72</v>
      </c>
      <c r="AY449" s="226" t="s">
        <v>152</v>
      </c>
    </row>
    <row r="450" spans="2:51" s="13" customFormat="1">
      <c r="B450" s="227"/>
      <c r="C450" s="228"/>
      <c r="D450" s="217" t="s">
        <v>161</v>
      </c>
      <c r="E450" s="229" t="s">
        <v>21</v>
      </c>
      <c r="F450" s="230" t="s">
        <v>674</v>
      </c>
      <c r="G450" s="228"/>
      <c r="H450" s="231">
        <v>39</v>
      </c>
      <c r="I450" s="232"/>
      <c r="J450" s="228"/>
      <c r="K450" s="228"/>
      <c r="L450" s="233"/>
      <c r="M450" s="234"/>
      <c r="N450" s="235"/>
      <c r="O450" s="235"/>
      <c r="P450" s="235"/>
      <c r="Q450" s="235"/>
      <c r="R450" s="235"/>
      <c r="S450" s="235"/>
      <c r="T450" s="236"/>
      <c r="AT450" s="237" t="s">
        <v>161</v>
      </c>
      <c r="AU450" s="237" t="s">
        <v>94</v>
      </c>
      <c r="AV450" s="13" t="s">
        <v>94</v>
      </c>
      <c r="AW450" s="13" t="s">
        <v>35</v>
      </c>
      <c r="AX450" s="13" t="s">
        <v>72</v>
      </c>
      <c r="AY450" s="237" t="s">
        <v>152</v>
      </c>
    </row>
    <row r="451" spans="2:51" s="13" customFormat="1">
      <c r="B451" s="227"/>
      <c r="C451" s="228"/>
      <c r="D451" s="217" t="s">
        <v>161</v>
      </c>
      <c r="E451" s="229" t="s">
        <v>21</v>
      </c>
      <c r="F451" s="230" t="s">
        <v>675</v>
      </c>
      <c r="G451" s="228"/>
      <c r="H451" s="231">
        <v>16</v>
      </c>
      <c r="I451" s="232"/>
      <c r="J451" s="228"/>
      <c r="K451" s="228"/>
      <c r="L451" s="233"/>
      <c r="M451" s="234"/>
      <c r="N451" s="235"/>
      <c r="O451" s="235"/>
      <c r="P451" s="235"/>
      <c r="Q451" s="235"/>
      <c r="R451" s="235"/>
      <c r="S451" s="235"/>
      <c r="T451" s="236"/>
      <c r="AT451" s="237" t="s">
        <v>161</v>
      </c>
      <c r="AU451" s="237" t="s">
        <v>94</v>
      </c>
      <c r="AV451" s="13" t="s">
        <v>94</v>
      </c>
      <c r="AW451" s="13" t="s">
        <v>35</v>
      </c>
      <c r="AX451" s="13" t="s">
        <v>72</v>
      </c>
      <c r="AY451" s="237" t="s">
        <v>152</v>
      </c>
    </row>
    <row r="452" spans="2:51" s="15" customFormat="1">
      <c r="B452" s="266"/>
      <c r="C452" s="267"/>
      <c r="D452" s="217" t="s">
        <v>161</v>
      </c>
      <c r="E452" s="268" t="s">
        <v>21</v>
      </c>
      <c r="F452" s="269" t="s">
        <v>676</v>
      </c>
      <c r="G452" s="267"/>
      <c r="H452" s="270">
        <v>55</v>
      </c>
      <c r="I452" s="271"/>
      <c r="J452" s="267"/>
      <c r="K452" s="267"/>
      <c r="L452" s="272"/>
      <c r="M452" s="273"/>
      <c r="N452" s="274"/>
      <c r="O452" s="274"/>
      <c r="P452" s="274"/>
      <c r="Q452" s="274"/>
      <c r="R452" s="274"/>
      <c r="S452" s="274"/>
      <c r="T452" s="275"/>
      <c r="AT452" s="276" t="s">
        <v>161</v>
      </c>
      <c r="AU452" s="276" t="s">
        <v>94</v>
      </c>
      <c r="AV452" s="15" t="s">
        <v>167</v>
      </c>
      <c r="AW452" s="15" t="s">
        <v>35</v>
      </c>
      <c r="AX452" s="15" t="s">
        <v>72</v>
      </c>
      <c r="AY452" s="276" t="s">
        <v>152</v>
      </c>
    </row>
    <row r="453" spans="2:51" s="12" customFormat="1">
      <c r="B453" s="215"/>
      <c r="C453" s="216"/>
      <c r="D453" s="217" t="s">
        <v>161</v>
      </c>
      <c r="E453" s="218" t="s">
        <v>21</v>
      </c>
      <c r="F453" s="219" t="s">
        <v>677</v>
      </c>
      <c r="G453" s="216"/>
      <c r="H453" s="220" t="s">
        <v>21</v>
      </c>
      <c r="I453" s="221"/>
      <c r="J453" s="216"/>
      <c r="K453" s="216"/>
      <c r="L453" s="222"/>
      <c r="M453" s="223"/>
      <c r="N453" s="224"/>
      <c r="O453" s="224"/>
      <c r="P453" s="224"/>
      <c r="Q453" s="224"/>
      <c r="R453" s="224"/>
      <c r="S453" s="224"/>
      <c r="T453" s="225"/>
      <c r="AT453" s="226" t="s">
        <v>161</v>
      </c>
      <c r="AU453" s="226" t="s">
        <v>94</v>
      </c>
      <c r="AV453" s="12" t="s">
        <v>80</v>
      </c>
      <c r="AW453" s="12" t="s">
        <v>35</v>
      </c>
      <c r="AX453" s="12" t="s">
        <v>72</v>
      </c>
      <c r="AY453" s="226" t="s">
        <v>152</v>
      </c>
    </row>
    <row r="454" spans="2:51" s="13" customFormat="1">
      <c r="B454" s="227"/>
      <c r="C454" s="228"/>
      <c r="D454" s="217" t="s">
        <v>161</v>
      </c>
      <c r="E454" s="229" t="s">
        <v>21</v>
      </c>
      <c r="F454" s="230" t="s">
        <v>674</v>
      </c>
      <c r="G454" s="228"/>
      <c r="H454" s="231">
        <v>39</v>
      </c>
      <c r="I454" s="232"/>
      <c r="J454" s="228"/>
      <c r="K454" s="228"/>
      <c r="L454" s="233"/>
      <c r="M454" s="234"/>
      <c r="N454" s="235"/>
      <c r="O454" s="235"/>
      <c r="P454" s="235"/>
      <c r="Q454" s="235"/>
      <c r="R454" s="235"/>
      <c r="S454" s="235"/>
      <c r="T454" s="236"/>
      <c r="AT454" s="237" t="s">
        <v>161</v>
      </c>
      <c r="AU454" s="237" t="s">
        <v>94</v>
      </c>
      <c r="AV454" s="13" t="s">
        <v>94</v>
      </c>
      <c r="AW454" s="13" t="s">
        <v>35</v>
      </c>
      <c r="AX454" s="13" t="s">
        <v>72</v>
      </c>
      <c r="AY454" s="237" t="s">
        <v>152</v>
      </c>
    </row>
    <row r="455" spans="2:51" s="13" customFormat="1">
      <c r="B455" s="227"/>
      <c r="C455" s="228"/>
      <c r="D455" s="217" t="s">
        <v>161</v>
      </c>
      <c r="E455" s="229" t="s">
        <v>21</v>
      </c>
      <c r="F455" s="230" t="s">
        <v>343</v>
      </c>
      <c r="G455" s="228"/>
      <c r="H455" s="231">
        <v>16</v>
      </c>
      <c r="I455" s="232"/>
      <c r="J455" s="228"/>
      <c r="K455" s="228"/>
      <c r="L455" s="233"/>
      <c r="M455" s="234"/>
      <c r="N455" s="235"/>
      <c r="O455" s="235"/>
      <c r="P455" s="235"/>
      <c r="Q455" s="235"/>
      <c r="R455" s="235"/>
      <c r="S455" s="235"/>
      <c r="T455" s="236"/>
      <c r="AT455" s="237" t="s">
        <v>161</v>
      </c>
      <c r="AU455" s="237" t="s">
        <v>94</v>
      </c>
      <c r="AV455" s="13" t="s">
        <v>94</v>
      </c>
      <c r="AW455" s="13" t="s">
        <v>35</v>
      </c>
      <c r="AX455" s="13" t="s">
        <v>72</v>
      </c>
      <c r="AY455" s="237" t="s">
        <v>152</v>
      </c>
    </row>
    <row r="456" spans="2:51" s="15" customFormat="1">
      <c r="B456" s="266"/>
      <c r="C456" s="267"/>
      <c r="D456" s="217" t="s">
        <v>161</v>
      </c>
      <c r="E456" s="268" t="s">
        <v>21</v>
      </c>
      <c r="F456" s="269" t="s">
        <v>676</v>
      </c>
      <c r="G456" s="267"/>
      <c r="H456" s="270">
        <v>55</v>
      </c>
      <c r="I456" s="271"/>
      <c r="J456" s="267"/>
      <c r="K456" s="267"/>
      <c r="L456" s="272"/>
      <c r="M456" s="273"/>
      <c r="N456" s="274"/>
      <c r="O456" s="274"/>
      <c r="P456" s="274"/>
      <c r="Q456" s="274"/>
      <c r="R456" s="274"/>
      <c r="S456" s="274"/>
      <c r="T456" s="275"/>
      <c r="AT456" s="276" t="s">
        <v>161</v>
      </c>
      <c r="AU456" s="276" t="s">
        <v>94</v>
      </c>
      <c r="AV456" s="15" t="s">
        <v>167</v>
      </c>
      <c r="AW456" s="15" t="s">
        <v>35</v>
      </c>
      <c r="AX456" s="15" t="s">
        <v>72</v>
      </c>
      <c r="AY456" s="276" t="s">
        <v>152</v>
      </c>
    </row>
    <row r="457" spans="2:51" s="12" customFormat="1">
      <c r="B457" s="215"/>
      <c r="C457" s="216"/>
      <c r="D457" s="217" t="s">
        <v>161</v>
      </c>
      <c r="E457" s="218" t="s">
        <v>21</v>
      </c>
      <c r="F457" s="219" t="s">
        <v>678</v>
      </c>
      <c r="G457" s="216"/>
      <c r="H457" s="220" t="s">
        <v>21</v>
      </c>
      <c r="I457" s="221"/>
      <c r="J457" s="216"/>
      <c r="K457" s="216"/>
      <c r="L457" s="222"/>
      <c r="M457" s="223"/>
      <c r="N457" s="224"/>
      <c r="O457" s="224"/>
      <c r="P457" s="224"/>
      <c r="Q457" s="224"/>
      <c r="R457" s="224"/>
      <c r="S457" s="224"/>
      <c r="T457" s="225"/>
      <c r="AT457" s="226" t="s">
        <v>161</v>
      </c>
      <c r="AU457" s="226" t="s">
        <v>94</v>
      </c>
      <c r="AV457" s="12" t="s">
        <v>80</v>
      </c>
      <c r="AW457" s="12" t="s">
        <v>35</v>
      </c>
      <c r="AX457" s="12" t="s">
        <v>72</v>
      </c>
      <c r="AY457" s="226" t="s">
        <v>152</v>
      </c>
    </row>
    <row r="458" spans="2:51" s="13" customFormat="1">
      <c r="B458" s="227"/>
      <c r="C458" s="228"/>
      <c r="D458" s="217" t="s">
        <v>161</v>
      </c>
      <c r="E458" s="229" t="s">
        <v>21</v>
      </c>
      <c r="F458" s="230" t="s">
        <v>674</v>
      </c>
      <c r="G458" s="228"/>
      <c r="H458" s="231">
        <v>39</v>
      </c>
      <c r="I458" s="232"/>
      <c r="J458" s="228"/>
      <c r="K458" s="228"/>
      <c r="L458" s="233"/>
      <c r="M458" s="234"/>
      <c r="N458" s="235"/>
      <c r="O458" s="235"/>
      <c r="P458" s="235"/>
      <c r="Q458" s="235"/>
      <c r="R458" s="235"/>
      <c r="S458" s="235"/>
      <c r="T458" s="236"/>
      <c r="AT458" s="237" t="s">
        <v>161</v>
      </c>
      <c r="AU458" s="237" t="s">
        <v>94</v>
      </c>
      <c r="AV458" s="13" t="s">
        <v>94</v>
      </c>
      <c r="AW458" s="13" t="s">
        <v>35</v>
      </c>
      <c r="AX458" s="13" t="s">
        <v>72</v>
      </c>
      <c r="AY458" s="237" t="s">
        <v>152</v>
      </c>
    </row>
    <row r="459" spans="2:51" s="13" customFormat="1">
      <c r="B459" s="227"/>
      <c r="C459" s="228"/>
      <c r="D459" s="217" t="s">
        <v>161</v>
      </c>
      <c r="E459" s="229" t="s">
        <v>21</v>
      </c>
      <c r="F459" s="230" t="s">
        <v>675</v>
      </c>
      <c r="G459" s="228"/>
      <c r="H459" s="231">
        <v>16</v>
      </c>
      <c r="I459" s="232"/>
      <c r="J459" s="228"/>
      <c r="K459" s="228"/>
      <c r="L459" s="233"/>
      <c r="M459" s="234"/>
      <c r="N459" s="235"/>
      <c r="O459" s="235"/>
      <c r="P459" s="235"/>
      <c r="Q459" s="235"/>
      <c r="R459" s="235"/>
      <c r="S459" s="235"/>
      <c r="T459" s="236"/>
      <c r="AT459" s="237" t="s">
        <v>161</v>
      </c>
      <c r="AU459" s="237" t="s">
        <v>94</v>
      </c>
      <c r="AV459" s="13" t="s">
        <v>94</v>
      </c>
      <c r="AW459" s="13" t="s">
        <v>35</v>
      </c>
      <c r="AX459" s="13" t="s">
        <v>72</v>
      </c>
      <c r="AY459" s="237" t="s">
        <v>152</v>
      </c>
    </row>
    <row r="460" spans="2:51" s="15" customFormat="1">
      <c r="B460" s="266"/>
      <c r="C460" s="267"/>
      <c r="D460" s="217" t="s">
        <v>161</v>
      </c>
      <c r="E460" s="268" t="s">
        <v>21</v>
      </c>
      <c r="F460" s="269" t="s">
        <v>676</v>
      </c>
      <c r="G460" s="267"/>
      <c r="H460" s="270">
        <v>55</v>
      </c>
      <c r="I460" s="271"/>
      <c r="J460" s="267"/>
      <c r="K460" s="267"/>
      <c r="L460" s="272"/>
      <c r="M460" s="273"/>
      <c r="N460" s="274"/>
      <c r="O460" s="274"/>
      <c r="P460" s="274"/>
      <c r="Q460" s="274"/>
      <c r="R460" s="274"/>
      <c r="S460" s="274"/>
      <c r="T460" s="275"/>
      <c r="AT460" s="276" t="s">
        <v>161</v>
      </c>
      <c r="AU460" s="276" t="s">
        <v>94</v>
      </c>
      <c r="AV460" s="15" t="s">
        <v>167</v>
      </c>
      <c r="AW460" s="15" t="s">
        <v>35</v>
      </c>
      <c r="AX460" s="15" t="s">
        <v>72</v>
      </c>
      <c r="AY460" s="276" t="s">
        <v>152</v>
      </c>
    </row>
    <row r="461" spans="2:51" s="12" customFormat="1">
      <c r="B461" s="215"/>
      <c r="C461" s="216"/>
      <c r="D461" s="217" t="s">
        <v>161</v>
      </c>
      <c r="E461" s="218" t="s">
        <v>21</v>
      </c>
      <c r="F461" s="219" t="s">
        <v>679</v>
      </c>
      <c r="G461" s="216"/>
      <c r="H461" s="220" t="s">
        <v>21</v>
      </c>
      <c r="I461" s="221"/>
      <c r="J461" s="216"/>
      <c r="K461" s="216"/>
      <c r="L461" s="222"/>
      <c r="M461" s="223"/>
      <c r="N461" s="224"/>
      <c r="O461" s="224"/>
      <c r="P461" s="224"/>
      <c r="Q461" s="224"/>
      <c r="R461" s="224"/>
      <c r="S461" s="224"/>
      <c r="T461" s="225"/>
      <c r="AT461" s="226" t="s">
        <v>161</v>
      </c>
      <c r="AU461" s="226" t="s">
        <v>94</v>
      </c>
      <c r="AV461" s="12" t="s">
        <v>80</v>
      </c>
      <c r="AW461" s="12" t="s">
        <v>35</v>
      </c>
      <c r="AX461" s="12" t="s">
        <v>72</v>
      </c>
      <c r="AY461" s="226" t="s">
        <v>152</v>
      </c>
    </row>
    <row r="462" spans="2:51" s="13" customFormat="1">
      <c r="B462" s="227"/>
      <c r="C462" s="228"/>
      <c r="D462" s="217" t="s">
        <v>161</v>
      </c>
      <c r="E462" s="229" t="s">
        <v>21</v>
      </c>
      <c r="F462" s="230" t="s">
        <v>675</v>
      </c>
      <c r="G462" s="228"/>
      <c r="H462" s="231">
        <v>16</v>
      </c>
      <c r="I462" s="232"/>
      <c r="J462" s="228"/>
      <c r="K462" s="228"/>
      <c r="L462" s="233"/>
      <c r="M462" s="234"/>
      <c r="N462" s="235"/>
      <c r="O462" s="235"/>
      <c r="P462" s="235"/>
      <c r="Q462" s="235"/>
      <c r="R462" s="235"/>
      <c r="S462" s="235"/>
      <c r="T462" s="236"/>
      <c r="AT462" s="237" t="s">
        <v>161</v>
      </c>
      <c r="AU462" s="237" t="s">
        <v>94</v>
      </c>
      <c r="AV462" s="13" t="s">
        <v>94</v>
      </c>
      <c r="AW462" s="13" t="s">
        <v>35</v>
      </c>
      <c r="AX462" s="13" t="s">
        <v>72</v>
      </c>
      <c r="AY462" s="237" t="s">
        <v>152</v>
      </c>
    </row>
    <row r="463" spans="2:51" s="15" customFormat="1">
      <c r="B463" s="266"/>
      <c r="C463" s="267"/>
      <c r="D463" s="217" t="s">
        <v>161</v>
      </c>
      <c r="E463" s="268" t="s">
        <v>21</v>
      </c>
      <c r="F463" s="269" t="s">
        <v>676</v>
      </c>
      <c r="G463" s="267"/>
      <c r="H463" s="270">
        <v>16</v>
      </c>
      <c r="I463" s="271"/>
      <c r="J463" s="267"/>
      <c r="K463" s="267"/>
      <c r="L463" s="272"/>
      <c r="M463" s="273"/>
      <c r="N463" s="274"/>
      <c r="O463" s="274"/>
      <c r="P463" s="274"/>
      <c r="Q463" s="274"/>
      <c r="R463" s="274"/>
      <c r="S463" s="274"/>
      <c r="T463" s="275"/>
      <c r="AT463" s="276" t="s">
        <v>161</v>
      </c>
      <c r="AU463" s="276" t="s">
        <v>94</v>
      </c>
      <c r="AV463" s="15" t="s">
        <v>167</v>
      </c>
      <c r="AW463" s="15" t="s">
        <v>35</v>
      </c>
      <c r="AX463" s="15" t="s">
        <v>72</v>
      </c>
      <c r="AY463" s="276" t="s">
        <v>152</v>
      </c>
    </row>
    <row r="464" spans="2:51" s="12" customFormat="1">
      <c r="B464" s="215"/>
      <c r="C464" s="216"/>
      <c r="D464" s="217" t="s">
        <v>161</v>
      </c>
      <c r="E464" s="218" t="s">
        <v>21</v>
      </c>
      <c r="F464" s="219" t="s">
        <v>680</v>
      </c>
      <c r="G464" s="216"/>
      <c r="H464" s="220" t="s">
        <v>21</v>
      </c>
      <c r="I464" s="221"/>
      <c r="J464" s="216"/>
      <c r="K464" s="216"/>
      <c r="L464" s="222"/>
      <c r="M464" s="223"/>
      <c r="N464" s="224"/>
      <c r="O464" s="224"/>
      <c r="P464" s="224"/>
      <c r="Q464" s="224"/>
      <c r="R464" s="224"/>
      <c r="S464" s="224"/>
      <c r="T464" s="225"/>
      <c r="AT464" s="226" t="s">
        <v>161</v>
      </c>
      <c r="AU464" s="226" t="s">
        <v>94</v>
      </c>
      <c r="AV464" s="12" t="s">
        <v>80</v>
      </c>
      <c r="AW464" s="12" t="s">
        <v>35</v>
      </c>
      <c r="AX464" s="12" t="s">
        <v>72</v>
      </c>
      <c r="AY464" s="226" t="s">
        <v>152</v>
      </c>
    </row>
    <row r="465" spans="2:65" s="13" customFormat="1">
      <c r="B465" s="227"/>
      <c r="C465" s="228"/>
      <c r="D465" s="217" t="s">
        <v>161</v>
      </c>
      <c r="E465" s="229" t="s">
        <v>21</v>
      </c>
      <c r="F465" s="230" t="s">
        <v>343</v>
      </c>
      <c r="G465" s="228"/>
      <c r="H465" s="231">
        <v>16</v>
      </c>
      <c r="I465" s="232"/>
      <c r="J465" s="228"/>
      <c r="K465" s="228"/>
      <c r="L465" s="233"/>
      <c r="M465" s="234"/>
      <c r="N465" s="235"/>
      <c r="O465" s="235"/>
      <c r="P465" s="235"/>
      <c r="Q465" s="235"/>
      <c r="R465" s="235"/>
      <c r="S465" s="235"/>
      <c r="T465" s="236"/>
      <c r="AT465" s="237" t="s">
        <v>161</v>
      </c>
      <c r="AU465" s="237" t="s">
        <v>94</v>
      </c>
      <c r="AV465" s="13" t="s">
        <v>94</v>
      </c>
      <c r="AW465" s="13" t="s">
        <v>35</v>
      </c>
      <c r="AX465" s="13" t="s">
        <v>72</v>
      </c>
      <c r="AY465" s="237" t="s">
        <v>152</v>
      </c>
    </row>
    <row r="466" spans="2:65" s="15" customFormat="1">
      <c r="B466" s="266"/>
      <c r="C466" s="267"/>
      <c r="D466" s="217" t="s">
        <v>161</v>
      </c>
      <c r="E466" s="268" t="s">
        <v>21</v>
      </c>
      <c r="F466" s="269" t="s">
        <v>676</v>
      </c>
      <c r="G466" s="267"/>
      <c r="H466" s="270">
        <v>16</v>
      </c>
      <c r="I466" s="271"/>
      <c r="J466" s="267"/>
      <c r="K466" s="267"/>
      <c r="L466" s="272"/>
      <c r="M466" s="273"/>
      <c r="N466" s="274"/>
      <c r="O466" s="274"/>
      <c r="P466" s="274"/>
      <c r="Q466" s="274"/>
      <c r="R466" s="274"/>
      <c r="S466" s="274"/>
      <c r="T466" s="275"/>
      <c r="AT466" s="276" t="s">
        <v>161</v>
      </c>
      <c r="AU466" s="276" t="s">
        <v>94</v>
      </c>
      <c r="AV466" s="15" t="s">
        <v>167</v>
      </c>
      <c r="AW466" s="15" t="s">
        <v>35</v>
      </c>
      <c r="AX466" s="15" t="s">
        <v>72</v>
      </c>
      <c r="AY466" s="276" t="s">
        <v>152</v>
      </c>
    </row>
    <row r="467" spans="2:65" s="14" customFormat="1">
      <c r="B467" s="238"/>
      <c r="C467" s="239"/>
      <c r="D467" s="249" t="s">
        <v>161</v>
      </c>
      <c r="E467" s="253" t="s">
        <v>21</v>
      </c>
      <c r="F467" s="254" t="s">
        <v>166</v>
      </c>
      <c r="G467" s="239"/>
      <c r="H467" s="255">
        <v>197</v>
      </c>
      <c r="I467" s="243"/>
      <c r="J467" s="239"/>
      <c r="K467" s="239"/>
      <c r="L467" s="244"/>
      <c r="M467" s="245"/>
      <c r="N467" s="246"/>
      <c r="O467" s="246"/>
      <c r="P467" s="246"/>
      <c r="Q467" s="246"/>
      <c r="R467" s="246"/>
      <c r="S467" s="246"/>
      <c r="T467" s="247"/>
      <c r="AT467" s="248" t="s">
        <v>161</v>
      </c>
      <c r="AU467" s="248" t="s">
        <v>94</v>
      </c>
      <c r="AV467" s="14" t="s">
        <v>159</v>
      </c>
      <c r="AW467" s="14" t="s">
        <v>35</v>
      </c>
      <c r="AX467" s="14" t="s">
        <v>80</v>
      </c>
      <c r="AY467" s="248" t="s">
        <v>152</v>
      </c>
    </row>
    <row r="468" spans="2:65" s="1" customFormat="1" ht="31.5" customHeight="1">
      <c r="B468" s="42"/>
      <c r="C468" s="256" t="s">
        <v>681</v>
      </c>
      <c r="D468" s="256" t="s">
        <v>262</v>
      </c>
      <c r="E468" s="257" t="s">
        <v>682</v>
      </c>
      <c r="F468" s="258" t="s">
        <v>683</v>
      </c>
      <c r="G468" s="259" t="s">
        <v>171</v>
      </c>
      <c r="H468" s="260">
        <v>55</v>
      </c>
      <c r="I468" s="261"/>
      <c r="J468" s="262">
        <f>ROUND(I468*H468,2)</f>
        <v>0</v>
      </c>
      <c r="K468" s="258" t="s">
        <v>158</v>
      </c>
      <c r="L468" s="263"/>
      <c r="M468" s="264" t="s">
        <v>21</v>
      </c>
      <c r="N468" s="265" t="s">
        <v>44</v>
      </c>
      <c r="O468" s="43"/>
      <c r="P468" s="212">
        <f>O468*H468</f>
        <v>0</v>
      </c>
      <c r="Q468" s="212">
        <v>2.1499999999999998E-2</v>
      </c>
      <c r="R468" s="212">
        <f>Q468*H468</f>
        <v>1.1824999999999999</v>
      </c>
      <c r="S468" s="212">
        <v>0</v>
      </c>
      <c r="T468" s="213">
        <f>S468*H468</f>
        <v>0</v>
      </c>
      <c r="AR468" s="25" t="s">
        <v>334</v>
      </c>
      <c r="AT468" s="25" t="s">
        <v>262</v>
      </c>
      <c r="AU468" s="25" t="s">
        <v>94</v>
      </c>
      <c r="AY468" s="25" t="s">
        <v>152</v>
      </c>
      <c r="BE468" s="214">
        <f>IF(N468="základní",J468,0)</f>
        <v>0</v>
      </c>
      <c r="BF468" s="214">
        <f>IF(N468="snížená",J468,0)</f>
        <v>0</v>
      </c>
      <c r="BG468" s="214">
        <f>IF(N468="zákl. přenesená",J468,0)</f>
        <v>0</v>
      </c>
      <c r="BH468" s="214">
        <f>IF(N468="sníž. přenesená",J468,0)</f>
        <v>0</v>
      </c>
      <c r="BI468" s="214">
        <f>IF(N468="nulová",J468,0)</f>
        <v>0</v>
      </c>
      <c r="BJ468" s="25" t="s">
        <v>94</v>
      </c>
      <c r="BK468" s="214">
        <f>ROUND(I468*H468,2)</f>
        <v>0</v>
      </c>
      <c r="BL468" s="25" t="s">
        <v>255</v>
      </c>
      <c r="BM468" s="25" t="s">
        <v>684</v>
      </c>
    </row>
    <row r="469" spans="2:65" s="12" customFormat="1">
      <c r="B469" s="215"/>
      <c r="C469" s="216"/>
      <c r="D469" s="217" t="s">
        <v>161</v>
      </c>
      <c r="E469" s="218" t="s">
        <v>21</v>
      </c>
      <c r="F469" s="219" t="s">
        <v>673</v>
      </c>
      <c r="G469" s="216"/>
      <c r="H469" s="220" t="s">
        <v>21</v>
      </c>
      <c r="I469" s="221"/>
      <c r="J469" s="216"/>
      <c r="K469" s="216"/>
      <c r="L469" s="222"/>
      <c r="M469" s="223"/>
      <c r="N469" s="224"/>
      <c r="O469" s="224"/>
      <c r="P469" s="224"/>
      <c r="Q469" s="224"/>
      <c r="R469" s="224"/>
      <c r="S469" s="224"/>
      <c r="T469" s="225"/>
      <c r="AT469" s="226" t="s">
        <v>161</v>
      </c>
      <c r="AU469" s="226" t="s">
        <v>94</v>
      </c>
      <c r="AV469" s="12" t="s">
        <v>80</v>
      </c>
      <c r="AW469" s="12" t="s">
        <v>35</v>
      </c>
      <c r="AX469" s="12" t="s">
        <v>72</v>
      </c>
      <c r="AY469" s="226" t="s">
        <v>152</v>
      </c>
    </row>
    <row r="470" spans="2:65" s="13" customFormat="1">
      <c r="B470" s="227"/>
      <c r="C470" s="228"/>
      <c r="D470" s="217" t="s">
        <v>161</v>
      </c>
      <c r="E470" s="229" t="s">
        <v>21</v>
      </c>
      <c r="F470" s="230" t="s">
        <v>674</v>
      </c>
      <c r="G470" s="228"/>
      <c r="H470" s="231">
        <v>39</v>
      </c>
      <c r="I470" s="232"/>
      <c r="J470" s="228"/>
      <c r="K470" s="228"/>
      <c r="L470" s="233"/>
      <c r="M470" s="234"/>
      <c r="N470" s="235"/>
      <c r="O470" s="235"/>
      <c r="P470" s="235"/>
      <c r="Q470" s="235"/>
      <c r="R470" s="235"/>
      <c r="S470" s="235"/>
      <c r="T470" s="236"/>
      <c r="AT470" s="237" t="s">
        <v>161</v>
      </c>
      <c r="AU470" s="237" t="s">
        <v>94</v>
      </c>
      <c r="AV470" s="13" t="s">
        <v>94</v>
      </c>
      <c r="AW470" s="13" t="s">
        <v>35</v>
      </c>
      <c r="AX470" s="13" t="s">
        <v>72</v>
      </c>
      <c r="AY470" s="237" t="s">
        <v>152</v>
      </c>
    </row>
    <row r="471" spans="2:65" s="13" customFormat="1">
      <c r="B471" s="227"/>
      <c r="C471" s="228"/>
      <c r="D471" s="217" t="s">
        <v>161</v>
      </c>
      <c r="E471" s="229" t="s">
        <v>21</v>
      </c>
      <c r="F471" s="230" t="s">
        <v>675</v>
      </c>
      <c r="G471" s="228"/>
      <c r="H471" s="231">
        <v>16</v>
      </c>
      <c r="I471" s="232"/>
      <c r="J471" s="228"/>
      <c r="K471" s="228"/>
      <c r="L471" s="233"/>
      <c r="M471" s="234"/>
      <c r="N471" s="235"/>
      <c r="O471" s="235"/>
      <c r="P471" s="235"/>
      <c r="Q471" s="235"/>
      <c r="R471" s="235"/>
      <c r="S471" s="235"/>
      <c r="T471" s="236"/>
      <c r="AT471" s="237" t="s">
        <v>161</v>
      </c>
      <c r="AU471" s="237" t="s">
        <v>94</v>
      </c>
      <c r="AV471" s="13" t="s">
        <v>94</v>
      </c>
      <c r="AW471" s="13" t="s">
        <v>35</v>
      </c>
      <c r="AX471" s="13" t="s">
        <v>72</v>
      </c>
      <c r="AY471" s="237" t="s">
        <v>152</v>
      </c>
    </row>
    <row r="472" spans="2:65" s="14" customFormat="1">
      <c r="B472" s="238"/>
      <c r="C472" s="239"/>
      <c r="D472" s="249" t="s">
        <v>161</v>
      </c>
      <c r="E472" s="253" t="s">
        <v>21</v>
      </c>
      <c r="F472" s="254" t="s">
        <v>166</v>
      </c>
      <c r="G472" s="239"/>
      <c r="H472" s="255">
        <v>55</v>
      </c>
      <c r="I472" s="243"/>
      <c r="J472" s="239"/>
      <c r="K472" s="239"/>
      <c r="L472" s="244"/>
      <c r="M472" s="245"/>
      <c r="N472" s="246"/>
      <c r="O472" s="246"/>
      <c r="P472" s="246"/>
      <c r="Q472" s="246"/>
      <c r="R472" s="246"/>
      <c r="S472" s="246"/>
      <c r="T472" s="247"/>
      <c r="AT472" s="248" t="s">
        <v>161</v>
      </c>
      <c r="AU472" s="248" t="s">
        <v>94</v>
      </c>
      <c r="AV472" s="14" t="s">
        <v>159</v>
      </c>
      <c r="AW472" s="14" t="s">
        <v>35</v>
      </c>
      <c r="AX472" s="14" t="s">
        <v>80</v>
      </c>
      <c r="AY472" s="248" t="s">
        <v>152</v>
      </c>
    </row>
    <row r="473" spans="2:65" s="1" customFormat="1" ht="31.5" customHeight="1">
      <c r="B473" s="42"/>
      <c r="C473" s="256" t="s">
        <v>685</v>
      </c>
      <c r="D473" s="256" t="s">
        <v>262</v>
      </c>
      <c r="E473" s="257" t="s">
        <v>686</v>
      </c>
      <c r="F473" s="258" t="s">
        <v>687</v>
      </c>
      <c r="G473" s="259" t="s">
        <v>171</v>
      </c>
      <c r="H473" s="260">
        <v>16</v>
      </c>
      <c r="I473" s="261"/>
      <c r="J473" s="262">
        <f>ROUND(I473*H473,2)</f>
        <v>0</v>
      </c>
      <c r="K473" s="258" t="s">
        <v>21</v>
      </c>
      <c r="L473" s="263"/>
      <c r="M473" s="264" t="s">
        <v>21</v>
      </c>
      <c r="N473" s="265" t="s">
        <v>44</v>
      </c>
      <c r="O473" s="43"/>
      <c r="P473" s="212">
        <f>O473*H473</f>
        <v>0</v>
      </c>
      <c r="Q473" s="212">
        <v>2.1499999999999998E-2</v>
      </c>
      <c r="R473" s="212">
        <f>Q473*H473</f>
        <v>0.34399999999999997</v>
      </c>
      <c r="S473" s="212">
        <v>0</v>
      </c>
      <c r="T473" s="213">
        <f>S473*H473</f>
        <v>0</v>
      </c>
      <c r="AR473" s="25" t="s">
        <v>334</v>
      </c>
      <c r="AT473" s="25" t="s">
        <v>262</v>
      </c>
      <c r="AU473" s="25" t="s">
        <v>94</v>
      </c>
      <c r="AY473" s="25" t="s">
        <v>152</v>
      </c>
      <c r="BE473" s="214">
        <f>IF(N473="základní",J473,0)</f>
        <v>0</v>
      </c>
      <c r="BF473" s="214">
        <f>IF(N473="snížená",J473,0)</f>
        <v>0</v>
      </c>
      <c r="BG473" s="214">
        <f>IF(N473="zákl. přenesená",J473,0)</f>
        <v>0</v>
      </c>
      <c r="BH473" s="214">
        <f>IF(N473="sníž. přenesená",J473,0)</f>
        <v>0</v>
      </c>
      <c r="BI473" s="214">
        <f>IF(N473="nulová",J473,0)</f>
        <v>0</v>
      </c>
      <c r="BJ473" s="25" t="s">
        <v>94</v>
      </c>
      <c r="BK473" s="214">
        <f>ROUND(I473*H473,2)</f>
        <v>0</v>
      </c>
      <c r="BL473" s="25" t="s">
        <v>255</v>
      </c>
      <c r="BM473" s="25" t="s">
        <v>688</v>
      </c>
    </row>
    <row r="474" spans="2:65" s="12" customFormat="1">
      <c r="B474" s="215"/>
      <c r="C474" s="216"/>
      <c r="D474" s="217" t="s">
        <v>161</v>
      </c>
      <c r="E474" s="218" t="s">
        <v>21</v>
      </c>
      <c r="F474" s="219" t="s">
        <v>680</v>
      </c>
      <c r="G474" s="216"/>
      <c r="H474" s="220" t="s">
        <v>21</v>
      </c>
      <c r="I474" s="221"/>
      <c r="J474" s="216"/>
      <c r="K474" s="216"/>
      <c r="L474" s="222"/>
      <c r="M474" s="223"/>
      <c r="N474" s="224"/>
      <c r="O474" s="224"/>
      <c r="P474" s="224"/>
      <c r="Q474" s="224"/>
      <c r="R474" s="224"/>
      <c r="S474" s="224"/>
      <c r="T474" s="225"/>
      <c r="AT474" s="226" t="s">
        <v>161</v>
      </c>
      <c r="AU474" s="226" t="s">
        <v>94</v>
      </c>
      <c r="AV474" s="12" t="s">
        <v>80</v>
      </c>
      <c r="AW474" s="12" t="s">
        <v>35</v>
      </c>
      <c r="AX474" s="12" t="s">
        <v>72</v>
      </c>
      <c r="AY474" s="226" t="s">
        <v>152</v>
      </c>
    </row>
    <row r="475" spans="2:65" s="13" customFormat="1">
      <c r="B475" s="227"/>
      <c r="C475" s="228"/>
      <c r="D475" s="217" t="s">
        <v>161</v>
      </c>
      <c r="E475" s="229" t="s">
        <v>21</v>
      </c>
      <c r="F475" s="230" t="s">
        <v>343</v>
      </c>
      <c r="G475" s="228"/>
      <c r="H475" s="231">
        <v>16</v>
      </c>
      <c r="I475" s="232"/>
      <c r="J475" s="228"/>
      <c r="K475" s="228"/>
      <c r="L475" s="233"/>
      <c r="M475" s="234"/>
      <c r="N475" s="235"/>
      <c r="O475" s="235"/>
      <c r="P475" s="235"/>
      <c r="Q475" s="235"/>
      <c r="R475" s="235"/>
      <c r="S475" s="235"/>
      <c r="T475" s="236"/>
      <c r="AT475" s="237" t="s">
        <v>161</v>
      </c>
      <c r="AU475" s="237" t="s">
        <v>94</v>
      </c>
      <c r="AV475" s="13" t="s">
        <v>94</v>
      </c>
      <c r="AW475" s="13" t="s">
        <v>35</v>
      </c>
      <c r="AX475" s="13" t="s">
        <v>72</v>
      </c>
      <c r="AY475" s="237" t="s">
        <v>152</v>
      </c>
    </row>
    <row r="476" spans="2:65" s="14" customFormat="1">
      <c r="B476" s="238"/>
      <c r="C476" s="239"/>
      <c r="D476" s="249" t="s">
        <v>161</v>
      </c>
      <c r="E476" s="253" t="s">
        <v>21</v>
      </c>
      <c r="F476" s="254" t="s">
        <v>166</v>
      </c>
      <c r="G476" s="239"/>
      <c r="H476" s="255">
        <v>16</v>
      </c>
      <c r="I476" s="243"/>
      <c r="J476" s="239"/>
      <c r="K476" s="239"/>
      <c r="L476" s="244"/>
      <c r="M476" s="245"/>
      <c r="N476" s="246"/>
      <c r="O476" s="246"/>
      <c r="P476" s="246"/>
      <c r="Q476" s="246"/>
      <c r="R476" s="246"/>
      <c r="S476" s="246"/>
      <c r="T476" s="247"/>
      <c r="AT476" s="248" t="s">
        <v>161</v>
      </c>
      <c r="AU476" s="248" t="s">
        <v>94</v>
      </c>
      <c r="AV476" s="14" t="s">
        <v>159</v>
      </c>
      <c r="AW476" s="14" t="s">
        <v>35</v>
      </c>
      <c r="AX476" s="14" t="s">
        <v>80</v>
      </c>
      <c r="AY476" s="248" t="s">
        <v>152</v>
      </c>
    </row>
    <row r="477" spans="2:65" s="1" customFormat="1" ht="22.5" customHeight="1">
      <c r="B477" s="42"/>
      <c r="C477" s="256" t="s">
        <v>689</v>
      </c>
      <c r="D477" s="256" t="s">
        <v>262</v>
      </c>
      <c r="E477" s="257" t="s">
        <v>690</v>
      </c>
      <c r="F477" s="258" t="s">
        <v>691</v>
      </c>
      <c r="G477" s="259" t="s">
        <v>171</v>
      </c>
      <c r="H477" s="260">
        <v>16</v>
      </c>
      <c r="I477" s="261"/>
      <c r="J477" s="262">
        <f>ROUND(I477*H477,2)</f>
        <v>0</v>
      </c>
      <c r="K477" s="258" t="s">
        <v>158</v>
      </c>
      <c r="L477" s="263"/>
      <c r="M477" s="264" t="s">
        <v>21</v>
      </c>
      <c r="N477" s="265" t="s">
        <v>44</v>
      </c>
      <c r="O477" s="43"/>
      <c r="P477" s="212">
        <f>O477*H477</f>
        <v>0</v>
      </c>
      <c r="Q477" s="212">
        <v>2.1499999999999998E-2</v>
      </c>
      <c r="R477" s="212">
        <f>Q477*H477</f>
        <v>0.34399999999999997</v>
      </c>
      <c r="S477" s="212">
        <v>0</v>
      </c>
      <c r="T477" s="213">
        <f>S477*H477</f>
        <v>0</v>
      </c>
      <c r="AR477" s="25" t="s">
        <v>334</v>
      </c>
      <c r="AT477" s="25" t="s">
        <v>262</v>
      </c>
      <c r="AU477" s="25" t="s">
        <v>94</v>
      </c>
      <c r="AY477" s="25" t="s">
        <v>152</v>
      </c>
      <c r="BE477" s="214">
        <f>IF(N477="základní",J477,0)</f>
        <v>0</v>
      </c>
      <c r="BF477" s="214">
        <f>IF(N477="snížená",J477,0)</f>
        <v>0</v>
      </c>
      <c r="BG477" s="214">
        <f>IF(N477="zákl. přenesená",J477,0)</f>
        <v>0</v>
      </c>
      <c r="BH477" s="214">
        <f>IF(N477="sníž. přenesená",J477,0)</f>
        <v>0</v>
      </c>
      <c r="BI477" s="214">
        <f>IF(N477="nulová",J477,0)</f>
        <v>0</v>
      </c>
      <c r="BJ477" s="25" t="s">
        <v>94</v>
      </c>
      <c r="BK477" s="214">
        <f>ROUND(I477*H477,2)</f>
        <v>0</v>
      </c>
      <c r="BL477" s="25" t="s">
        <v>255</v>
      </c>
      <c r="BM477" s="25" t="s">
        <v>692</v>
      </c>
    </row>
    <row r="478" spans="2:65" s="12" customFormat="1">
      <c r="B478" s="215"/>
      <c r="C478" s="216"/>
      <c r="D478" s="217" t="s">
        <v>161</v>
      </c>
      <c r="E478" s="218" t="s">
        <v>21</v>
      </c>
      <c r="F478" s="219" t="s">
        <v>679</v>
      </c>
      <c r="G478" s="216"/>
      <c r="H478" s="220" t="s">
        <v>21</v>
      </c>
      <c r="I478" s="221"/>
      <c r="J478" s="216"/>
      <c r="K478" s="216"/>
      <c r="L478" s="222"/>
      <c r="M478" s="223"/>
      <c r="N478" s="224"/>
      <c r="O478" s="224"/>
      <c r="P478" s="224"/>
      <c r="Q478" s="224"/>
      <c r="R478" s="224"/>
      <c r="S478" s="224"/>
      <c r="T478" s="225"/>
      <c r="AT478" s="226" t="s">
        <v>161</v>
      </c>
      <c r="AU478" s="226" t="s">
        <v>94</v>
      </c>
      <c r="AV478" s="12" t="s">
        <v>80</v>
      </c>
      <c r="AW478" s="12" t="s">
        <v>35</v>
      </c>
      <c r="AX478" s="12" t="s">
        <v>72</v>
      </c>
      <c r="AY478" s="226" t="s">
        <v>152</v>
      </c>
    </row>
    <row r="479" spans="2:65" s="13" customFormat="1">
      <c r="B479" s="227"/>
      <c r="C479" s="228"/>
      <c r="D479" s="217" t="s">
        <v>161</v>
      </c>
      <c r="E479" s="229" t="s">
        <v>21</v>
      </c>
      <c r="F479" s="230" t="s">
        <v>675</v>
      </c>
      <c r="G479" s="228"/>
      <c r="H479" s="231">
        <v>16</v>
      </c>
      <c r="I479" s="232"/>
      <c r="J479" s="228"/>
      <c r="K479" s="228"/>
      <c r="L479" s="233"/>
      <c r="M479" s="234"/>
      <c r="N479" s="235"/>
      <c r="O479" s="235"/>
      <c r="P479" s="235"/>
      <c r="Q479" s="235"/>
      <c r="R479" s="235"/>
      <c r="S479" s="235"/>
      <c r="T479" s="236"/>
      <c r="AT479" s="237" t="s">
        <v>161</v>
      </c>
      <c r="AU479" s="237" t="s">
        <v>94</v>
      </c>
      <c r="AV479" s="13" t="s">
        <v>94</v>
      </c>
      <c r="AW479" s="13" t="s">
        <v>35</v>
      </c>
      <c r="AX479" s="13" t="s">
        <v>72</v>
      </c>
      <c r="AY479" s="237" t="s">
        <v>152</v>
      </c>
    </row>
    <row r="480" spans="2:65" s="14" customFormat="1">
      <c r="B480" s="238"/>
      <c r="C480" s="239"/>
      <c r="D480" s="249" t="s">
        <v>161</v>
      </c>
      <c r="E480" s="253" t="s">
        <v>21</v>
      </c>
      <c r="F480" s="254" t="s">
        <v>166</v>
      </c>
      <c r="G480" s="239"/>
      <c r="H480" s="255">
        <v>16</v>
      </c>
      <c r="I480" s="243"/>
      <c r="J480" s="239"/>
      <c r="K480" s="239"/>
      <c r="L480" s="244"/>
      <c r="M480" s="245"/>
      <c r="N480" s="246"/>
      <c r="O480" s="246"/>
      <c r="P480" s="246"/>
      <c r="Q480" s="246"/>
      <c r="R480" s="246"/>
      <c r="S480" s="246"/>
      <c r="T480" s="247"/>
      <c r="AT480" s="248" t="s">
        <v>161</v>
      </c>
      <c r="AU480" s="248" t="s">
        <v>94</v>
      </c>
      <c r="AV480" s="14" t="s">
        <v>159</v>
      </c>
      <c r="AW480" s="14" t="s">
        <v>35</v>
      </c>
      <c r="AX480" s="14" t="s">
        <v>80</v>
      </c>
      <c r="AY480" s="248" t="s">
        <v>152</v>
      </c>
    </row>
    <row r="481" spans="2:65" s="1" customFormat="1" ht="22.5" customHeight="1">
      <c r="B481" s="42"/>
      <c r="C481" s="256" t="s">
        <v>693</v>
      </c>
      <c r="D481" s="256" t="s">
        <v>262</v>
      </c>
      <c r="E481" s="257" t="s">
        <v>694</v>
      </c>
      <c r="F481" s="258" t="s">
        <v>695</v>
      </c>
      <c r="G481" s="259" t="s">
        <v>171</v>
      </c>
      <c r="H481" s="260">
        <v>55</v>
      </c>
      <c r="I481" s="261"/>
      <c r="J481" s="262">
        <f>ROUND(I481*H481,2)</f>
        <v>0</v>
      </c>
      <c r="K481" s="258" t="s">
        <v>21</v>
      </c>
      <c r="L481" s="263"/>
      <c r="M481" s="264" t="s">
        <v>21</v>
      </c>
      <c r="N481" s="265" t="s">
        <v>44</v>
      </c>
      <c r="O481" s="43"/>
      <c r="P481" s="212">
        <f>O481*H481</f>
        <v>0</v>
      </c>
      <c r="Q481" s="212">
        <v>3.3000000000000002E-2</v>
      </c>
      <c r="R481" s="212">
        <f>Q481*H481</f>
        <v>1.8150000000000002</v>
      </c>
      <c r="S481" s="212">
        <v>0</v>
      </c>
      <c r="T481" s="213">
        <f>S481*H481</f>
        <v>0</v>
      </c>
      <c r="AR481" s="25" t="s">
        <v>334</v>
      </c>
      <c r="AT481" s="25" t="s">
        <v>262</v>
      </c>
      <c r="AU481" s="25" t="s">
        <v>94</v>
      </c>
      <c r="AY481" s="25" t="s">
        <v>152</v>
      </c>
      <c r="BE481" s="214">
        <f>IF(N481="základní",J481,0)</f>
        <v>0</v>
      </c>
      <c r="BF481" s="214">
        <f>IF(N481="snížená",J481,0)</f>
        <v>0</v>
      </c>
      <c r="BG481" s="214">
        <f>IF(N481="zákl. přenesená",J481,0)</f>
        <v>0</v>
      </c>
      <c r="BH481" s="214">
        <f>IF(N481="sníž. přenesená",J481,0)</f>
        <v>0</v>
      </c>
      <c r="BI481" s="214">
        <f>IF(N481="nulová",J481,0)</f>
        <v>0</v>
      </c>
      <c r="BJ481" s="25" t="s">
        <v>94</v>
      </c>
      <c r="BK481" s="214">
        <f>ROUND(I481*H481,2)</f>
        <v>0</v>
      </c>
      <c r="BL481" s="25" t="s">
        <v>255</v>
      </c>
      <c r="BM481" s="25" t="s">
        <v>696</v>
      </c>
    </row>
    <row r="482" spans="2:65" s="12" customFormat="1">
      <c r="B482" s="215"/>
      <c r="C482" s="216"/>
      <c r="D482" s="217" t="s">
        <v>161</v>
      </c>
      <c r="E482" s="218" t="s">
        <v>21</v>
      </c>
      <c r="F482" s="219" t="s">
        <v>677</v>
      </c>
      <c r="G482" s="216"/>
      <c r="H482" s="220" t="s">
        <v>21</v>
      </c>
      <c r="I482" s="221"/>
      <c r="J482" s="216"/>
      <c r="K482" s="216"/>
      <c r="L482" s="222"/>
      <c r="M482" s="223"/>
      <c r="N482" s="224"/>
      <c r="O482" s="224"/>
      <c r="P482" s="224"/>
      <c r="Q482" s="224"/>
      <c r="R482" s="224"/>
      <c r="S482" s="224"/>
      <c r="T482" s="225"/>
      <c r="AT482" s="226" t="s">
        <v>161</v>
      </c>
      <c r="AU482" s="226" t="s">
        <v>94</v>
      </c>
      <c r="AV482" s="12" t="s">
        <v>80</v>
      </c>
      <c r="AW482" s="12" t="s">
        <v>35</v>
      </c>
      <c r="AX482" s="12" t="s">
        <v>72</v>
      </c>
      <c r="AY482" s="226" t="s">
        <v>152</v>
      </c>
    </row>
    <row r="483" spans="2:65" s="13" customFormat="1">
      <c r="B483" s="227"/>
      <c r="C483" s="228"/>
      <c r="D483" s="217" t="s">
        <v>161</v>
      </c>
      <c r="E483" s="229" t="s">
        <v>21</v>
      </c>
      <c r="F483" s="230" t="s">
        <v>674</v>
      </c>
      <c r="G483" s="228"/>
      <c r="H483" s="231">
        <v>39</v>
      </c>
      <c r="I483" s="232"/>
      <c r="J483" s="228"/>
      <c r="K483" s="228"/>
      <c r="L483" s="233"/>
      <c r="M483" s="234"/>
      <c r="N483" s="235"/>
      <c r="O483" s="235"/>
      <c r="P483" s="235"/>
      <c r="Q483" s="235"/>
      <c r="R483" s="235"/>
      <c r="S483" s="235"/>
      <c r="T483" s="236"/>
      <c r="AT483" s="237" t="s">
        <v>161</v>
      </c>
      <c r="AU483" s="237" t="s">
        <v>94</v>
      </c>
      <c r="AV483" s="13" t="s">
        <v>94</v>
      </c>
      <c r="AW483" s="13" t="s">
        <v>35</v>
      </c>
      <c r="AX483" s="13" t="s">
        <v>72</v>
      </c>
      <c r="AY483" s="237" t="s">
        <v>152</v>
      </c>
    </row>
    <row r="484" spans="2:65" s="13" customFormat="1">
      <c r="B484" s="227"/>
      <c r="C484" s="228"/>
      <c r="D484" s="217" t="s">
        <v>161</v>
      </c>
      <c r="E484" s="229" t="s">
        <v>21</v>
      </c>
      <c r="F484" s="230" t="s">
        <v>343</v>
      </c>
      <c r="G484" s="228"/>
      <c r="H484" s="231">
        <v>16</v>
      </c>
      <c r="I484" s="232"/>
      <c r="J484" s="228"/>
      <c r="K484" s="228"/>
      <c r="L484" s="233"/>
      <c r="M484" s="234"/>
      <c r="N484" s="235"/>
      <c r="O484" s="235"/>
      <c r="P484" s="235"/>
      <c r="Q484" s="235"/>
      <c r="R484" s="235"/>
      <c r="S484" s="235"/>
      <c r="T484" s="236"/>
      <c r="AT484" s="237" t="s">
        <v>161</v>
      </c>
      <c r="AU484" s="237" t="s">
        <v>94</v>
      </c>
      <c r="AV484" s="13" t="s">
        <v>94</v>
      </c>
      <c r="AW484" s="13" t="s">
        <v>35</v>
      </c>
      <c r="AX484" s="13" t="s">
        <v>72</v>
      </c>
      <c r="AY484" s="237" t="s">
        <v>152</v>
      </c>
    </row>
    <row r="485" spans="2:65" s="14" customFormat="1">
      <c r="B485" s="238"/>
      <c r="C485" s="239"/>
      <c r="D485" s="249" t="s">
        <v>161</v>
      </c>
      <c r="E485" s="253" t="s">
        <v>21</v>
      </c>
      <c r="F485" s="254" t="s">
        <v>166</v>
      </c>
      <c r="G485" s="239"/>
      <c r="H485" s="255">
        <v>55</v>
      </c>
      <c r="I485" s="243"/>
      <c r="J485" s="239"/>
      <c r="K485" s="239"/>
      <c r="L485" s="244"/>
      <c r="M485" s="245"/>
      <c r="N485" s="246"/>
      <c r="O485" s="246"/>
      <c r="P485" s="246"/>
      <c r="Q485" s="246"/>
      <c r="R485" s="246"/>
      <c r="S485" s="246"/>
      <c r="T485" s="247"/>
      <c r="AT485" s="248" t="s">
        <v>161</v>
      </c>
      <c r="AU485" s="248" t="s">
        <v>94</v>
      </c>
      <c r="AV485" s="14" t="s">
        <v>159</v>
      </c>
      <c r="AW485" s="14" t="s">
        <v>35</v>
      </c>
      <c r="AX485" s="14" t="s">
        <v>80</v>
      </c>
      <c r="AY485" s="248" t="s">
        <v>152</v>
      </c>
    </row>
    <row r="486" spans="2:65" s="1" customFormat="1" ht="44.25" customHeight="1">
      <c r="B486" s="42"/>
      <c r="C486" s="256" t="s">
        <v>697</v>
      </c>
      <c r="D486" s="256" t="s">
        <v>262</v>
      </c>
      <c r="E486" s="257" t="s">
        <v>698</v>
      </c>
      <c r="F486" s="258" t="s">
        <v>699</v>
      </c>
      <c r="G486" s="259" t="s">
        <v>171</v>
      </c>
      <c r="H486" s="260">
        <v>55</v>
      </c>
      <c r="I486" s="261"/>
      <c r="J486" s="262">
        <f>ROUND(I486*H486,2)</f>
        <v>0</v>
      </c>
      <c r="K486" s="258" t="s">
        <v>21</v>
      </c>
      <c r="L486" s="263"/>
      <c r="M486" s="264" t="s">
        <v>21</v>
      </c>
      <c r="N486" s="265" t="s">
        <v>44</v>
      </c>
      <c r="O486" s="43"/>
      <c r="P486" s="212">
        <f>O486*H486</f>
        <v>0</v>
      </c>
      <c r="Q486" s="212">
        <v>3.3000000000000002E-2</v>
      </c>
      <c r="R486" s="212">
        <f>Q486*H486</f>
        <v>1.8150000000000002</v>
      </c>
      <c r="S486" s="212">
        <v>0</v>
      </c>
      <c r="T486" s="213">
        <f>S486*H486</f>
        <v>0</v>
      </c>
      <c r="AR486" s="25" t="s">
        <v>334</v>
      </c>
      <c r="AT486" s="25" t="s">
        <v>262</v>
      </c>
      <c r="AU486" s="25" t="s">
        <v>94</v>
      </c>
      <c r="AY486" s="25" t="s">
        <v>152</v>
      </c>
      <c r="BE486" s="214">
        <f>IF(N486="základní",J486,0)</f>
        <v>0</v>
      </c>
      <c r="BF486" s="214">
        <f>IF(N486="snížená",J486,0)</f>
        <v>0</v>
      </c>
      <c r="BG486" s="214">
        <f>IF(N486="zákl. přenesená",J486,0)</f>
        <v>0</v>
      </c>
      <c r="BH486" s="214">
        <f>IF(N486="sníž. přenesená",J486,0)</f>
        <v>0</v>
      </c>
      <c r="BI486" s="214">
        <f>IF(N486="nulová",J486,0)</f>
        <v>0</v>
      </c>
      <c r="BJ486" s="25" t="s">
        <v>94</v>
      </c>
      <c r="BK486" s="214">
        <f>ROUND(I486*H486,2)</f>
        <v>0</v>
      </c>
      <c r="BL486" s="25" t="s">
        <v>255</v>
      </c>
      <c r="BM486" s="25" t="s">
        <v>700</v>
      </c>
    </row>
    <row r="487" spans="2:65" s="12" customFormat="1">
      <c r="B487" s="215"/>
      <c r="C487" s="216"/>
      <c r="D487" s="217" t="s">
        <v>161</v>
      </c>
      <c r="E487" s="218" t="s">
        <v>21</v>
      </c>
      <c r="F487" s="219" t="s">
        <v>678</v>
      </c>
      <c r="G487" s="216"/>
      <c r="H487" s="220" t="s">
        <v>21</v>
      </c>
      <c r="I487" s="221"/>
      <c r="J487" s="216"/>
      <c r="K487" s="216"/>
      <c r="L487" s="222"/>
      <c r="M487" s="223"/>
      <c r="N487" s="224"/>
      <c r="O487" s="224"/>
      <c r="P487" s="224"/>
      <c r="Q487" s="224"/>
      <c r="R487" s="224"/>
      <c r="S487" s="224"/>
      <c r="T487" s="225"/>
      <c r="AT487" s="226" t="s">
        <v>161</v>
      </c>
      <c r="AU487" s="226" t="s">
        <v>94</v>
      </c>
      <c r="AV487" s="12" t="s">
        <v>80</v>
      </c>
      <c r="AW487" s="12" t="s">
        <v>35</v>
      </c>
      <c r="AX487" s="12" t="s">
        <v>72</v>
      </c>
      <c r="AY487" s="226" t="s">
        <v>152</v>
      </c>
    </row>
    <row r="488" spans="2:65" s="13" customFormat="1">
      <c r="B488" s="227"/>
      <c r="C488" s="228"/>
      <c r="D488" s="217" t="s">
        <v>161</v>
      </c>
      <c r="E488" s="229" t="s">
        <v>21</v>
      </c>
      <c r="F488" s="230" t="s">
        <v>674</v>
      </c>
      <c r="G488" s="228"/>
      <c r="H488" s="231">
        <v>39</v>
      </c>
      <c r="I488" s="232"/>
      <c r="J488" s="228"/>
      <c r="K488" s="228"/>
      <c r="L488" s="233"/>
      <c r="M488" s="234"/>
      <c r="N488" s="235"/>
      <c r="O488" s="235"/>
      <c r="P488" s="235"/>
      <c r="Q488" s="235"/>
      <c r="R488" s="235"/>
      <c r="S488" s="235"/>
      <c r="T488" s="236"/>
      <c r="AT488" s="237" t="s">
        <v>161</v>
      </c>
      <c r="AU488" s="237" t="s">
        <v>94</v>
      </c>
      <c r="AV488" s="13" t="s">
        <v>94</v>
      </c>
      <c r="AW488" s="13" t="s">
        <v>35</v>
      </c>
      <c r="AX488" s="13" t="s">
        <v>72</v>
      </c>
      <c r="AY488" s="237" t="s">
        <v>152</v>
      </c>
    </row>
    <row r="489" spans="2:65" s="13" customFormat="1">
      <c r="B489" s="227"/>
      <c r="C489" s="228"/>
      <c r="D489" s="217" t="s">
        <v>161</v>
      </c>
      <c r="E489" s="229" t="s">
        <v>21</v>
      </c>
      <c r="F489" s="230" t="s">
        <v>675</v>
      </c>
      <c r="G489" s="228"/>
      <c r="H489" s="231">
        <v>16</v>
      </c>
      <c r="I489" s="232"/>
      <c r="J489" s="228"/>
      <c r="K489" s="228"/>
      <c r="L489" s="233"/>
      <c r="M489" s="234"/>
      <c r="N489" s="235"/>
      <c r="O489" s="235"/>
      <c r="P489" s="235"/>
      <c r="Q489" s="235"/>
      <c r="R489" s="235"/>
      <c r="S489" s="235"/>
      <c r="T489" s="236"/>
      <c r="AT489" s="237" t="s">
        <v>161</v>
      </c>
      <c r="AU489" s="237" t="s">
        <v>94</v>
      </c>
      <c r="AV489" s="13" t="s">
        <v>94</v>
      </c>
      <c r="AW489" s="13" t="s">
        <v>35</v>
      </c>
      <c r="AX489" s="13" t="s">
        <v>72</v>
      </c>
      <c r="AY489" s="237" t="s">
        <v>152</v>
      </c>
    </row>
    <row r="490" spans="2:65" s="14" customFormat="1">
      <c r="B490" s="238"/>
      <c r="C490" s="239"/>
      <c r="D490" s="249" t="s">
        <v>161</v>
      </c>
      <c r="E490" s="253" t="s">
        <v>21</v>
      </c>
      <c r="F490" s="254" t="s">
        <v>166</v>
      </c>
      <c r="G490" s="239"/>
      <c r="H490" s="255">
        <v>55</v>
      </c>
      <c r="I490" s="243"/>
      <c r="J490" s="239"/>
      <c r="K490" s="239"/>
      <c r="L490" s="244"/>
      <c r="M490" s="245"/>
      <c r="N490" s="246"/>
      <c r="O490" s="246"/>
      <c r="P490" s="246"/>
      <c r="Q490" s="246"/>
      <c r="R490" s="246"/>
      <c r="S490" s="246"/>
      <c r="T490" s="247"/>
      <c r="AT490" s="248" t="s">
        <v>161</v>
      </c>
      <c r="AU490" s="248" t="s">
        <v>94</v>
      </c>
      <c r="AV490" s="14" t="s">
        <v>159</v>
      </c>
      <c r="AW490" s="14" t="s">
        <v>35</v>
      </c>
      <c r="AX490" s="14" t="s">
        <v>80</v>
      </c>
      <c r="AY490" s="248" t="s">
        <v>152</v>
      </c>
    </row>
    <row r="491" spans="2:65" s="1" customFormat="1" ht="22.5" customHeight="1">
      <c r="B491" s="42"/>
      <c r="C491" s="203" t="s">
        <v>701</v>
      </c>
      <c r="D491" s="203" t="s">
        <v>154</v>
      </c>
      <c r="E491" s="204" t="s">
        <v>702</v>
      </c>
      <c r="F491" s="205" t="s">
        <v>703</v>
      </c>
      <c r="G491" s="206" t="s">
        <v>171</v>
      </c>
      <c r="H491" s="207">
        <v>236</v>
      </c>
      <c r="I491" s="208"/>
      <c r="J491" s="209">
        <f>ROUND(I491*H491,2)</f>
        <v>0</v>
      </c>
      <c r="K491" s="205" t="s">
        <v>158</v>
      </c>
      <c r="L491" s="62"/>
      <c r="M491" s="210" t="s">
        <v>21</v>
      </c>
      <c r="N491" s="211" t="s">
        <v>44</v>
      </c>
      <c r="O491" s="43"/>
      <c r="P491" s="212">
        <f>O491*H491</f>
        <v>0</v>
      </c>
      <c r="Q491" s="212">
        <v>0</v>
      </c>
      <c r="R491" s="212">
        <f>Q491*H491</f>
        <v>0</v>
      </c>
      <c r="S491" s="212">
        <v>0</v>
      </c>
      <c r="T491" s="213">
        <f>S491*H491</f>
        <v>0</v>
      </c>
      <c r="AR491" s="25" t="s">
        <v>255</v>
      </c>
      <c r="AT491" s="25" t="s">
        <v>154</v>
      </c>
      <c r="AU491" s="25" t="s">
        <v>94</v>
      </c>
      <c r="AY491" s="25" t="s">
        <v>152</v>
      </c>
      <c r="BE491" s="214">
        <f>IF(N491="základní",J491,0)</f>
        <v>0</v>
      </c>
      <c r="BF491" s="214">
        <f>IF(N491="snížená",J491,0)</f>
        <v>0</v>
      </c>
      <c r="BG491" s="214">
        <f>IF(N491="zákl. přenesená",J491,0)</f>
        <v>0</v>
      </c>
      <c r="BH491" s="214">
        <f>IF(N491="sníž. přenesená",J491,0)</f>
        <v>0</v>
      </c>
      <c r="BI491" s="214">
        <f>IF(N491="nulová",J491,0)</f>
        <v>0</v>
      </c>
      <c r="BJ491" s="25" t="s">
        <v>94</v>
      </c>
      <c r="BK491" s="214">
        <f>ROUND(I491*H491,2)</f>
        <v>0</v>
      </c>
      <c r="BL491" s="25" t="s">
        <v>255</v>
      </c>
      <c r="BM491" s="25" t="s">
        <v>704</v>
      </c>
    </row>
    <row r="492" spans="2:65" s="13" customFormat="1">
      <c r="B492" s="227"/>
      <c r="C492" s="228"/>
      <c r="D492" s="249" t="s">
        <v>161</v>
      </c>
      <c r="E492" s="250" t="s">
        <v>21</v>
      </c>
      <c r="F492" s="251" t="s">
        <v>705</v>
      </c>
      <c r="G492" s="228"/>
      <c r="H492" s="252">
        <v>236</v>
      </c>
      <c r="I492" s="232"/>
      <c r="J492" s="228"/>
      <c r="K492" s="228"/>
      <c r="L492" s="233"/>
      <c r="M492" s="234"/>
      <c r="N492" s="235"/>
      <c r="O492" s="235"/>
      <c r="P492" s="235"/>
      <c r="Q492" s="235"/>
      <c r="R492" s="235"/>
      <c r="S492" s="235"/>
      <c r="T492" s="236"/>
      <c r="AT492" s="237" t="s">
        <v>161</v>
      </c>
      <c r="AU492" s="237" t="s">
        <v>94</v>
      </c>
      <c r="AV492" s="13" t="s">
        <v>94</v>
      </c>
      <c r="AW492" s="13" t="s">
        <v>35</v>
      </c>
      <c r="AX492" s="13" t="s">
        <v>80</v>
      </c>
      <c r="AY492" s="237" t="s">
        <v>152</v>
      </c>
    </row>
    <row r="493" spans="2:65" s="1" customFormat="1" ht="22.5" customHeight="1">
      <c r="B493" s="42"/>
      <c r="C493" s="256" t="s">
        <v>706</v>
      </c>
      <c r="D493" s="256" t="s">
        <v>262</v>
      </c>
      <c r="E493" s="257" t="s">
        <v>707</v>
      </c>
      <c r="F493" s="258" t="s">
        <v>708</v>
      </c>
      <c r="G493" s="259" t="s">
        <v>171</v>
      </c>
      <c r="H493" s="260">
        <v>55</v>
      </c>
      <c r="I493" s="261"/>
      <c r="J493" s="262">
        <f>ROUND(I493*H493,2)</f>
        <v>0</v>
      </c>
      <c r="K493" s="258" t="s">
        <v>21</v>
      </c>
      <c r="L493" s="263"/>
      <c r="M493" s="264" t="s">
        <v>21</v>
      </c>
      <c r="N493" s="265" t="s">
        <v>44</v>
      </c>
      <c r="O493" s="43"/>
      <c r="P493" s="212">
        <f>O493*H493</f>
        <v>0</v>
      </c>
      <c r="Q493" s="212">
        <v>2.0999999999999999E-3</v>
      </c>
      <c r="R493" s="212">
        <f>Q493*H493</f>
        <v>0.11549999999999999</v>
      </c>
      <c r="S493" s="212">
        <v>0</v>
      </c>
      <c r="T493" s="213">
        <f>S493*H493</f>
        <v>0</v>
      </c>
      <c r="AR493" s="25" t="s">
        <v>334</v>
      </c>
      <c r="AT493" s="25" t="s">
        <v>262</v>
      </c>
      <c r="AU493" s="25" t="s">
        <v>94</v>
      </c>
      <c r="AY493" s="25" t="s">
        <v>152</v>
      </c>
      <c r="BE493" s="214">
        <f>IF(N493="základní",J493,0)</f>
        <v>0</v>
      </c>
      <c r="BF493" s="214">
        <f>IF(N493="snížená",J493,0)</f>
        <v>0</v>
      </c>
      <c r="BG493" s="214">
        <f>IF(N493="zákl. přenesená",J493,0)</f>
        <v>0</v>
      </c>
      <c r="BH493" s="214">
        <f>IF(N493="sníž. přenesená",J493,0)</f>
        <v>0</v>
      </c>
      <c r="BI493" s="214">
        <f>IF(N493="nulová",J493,0)</f>
        <v>0</v>
      </c>
      <c r="BJ493" s="25" t="s">
        <v>94</v>
      </c>
      <c r="BK493" s="214">
        <f>ROUND(I493*H493,2)</f>
        <v>0</v>
      </c>
      <c r="BL493" s="25" t="s">
        <v>255</v>
      </c>
      <c r="BM493" s="25" t="s">
        <v>709</v>
      </c>
    </row>
    <row r="494" spans="2:65" s="12" customFormat="1">
      <c r="B494" s="215"/>
      <c r="C494" s="216"/>
      <c r="D494" s="217" t="s">
        <v>161</v>
      </c>
      <c r="E494" s="218" t="s">
        <v>21</v>
      </c>
      <c r="F494" s="219" t="s">
        <v>678</v>
      </c>
      <c r="G494" s="216"/>
      <c r="H494" s="220" t="s">
        <v>21</v>
      </c>
      <c r="I494" s="221"/>
      <c r="J494" s="216"/>
      <c r="K494" s="216"/>
      <c r="L494" s="222"/>
      <c r="M494" s="223"/>
      <c r="N494" s="224"/>
      <c r="O494" s="224"/>
      <c r="P494" s="224"/>
      <c r="Q494" s="224"/>
      <c r="R494" s="224"/>
      <c r="S494" s="224"/>
      <c r="T494" s="225"/>
      <c r="AT494" s="226" t="s">
        <v>161</v>
      </c>
      <c r="AU494" s="226" t="s">
        <v>94</v>
      </c>
      <c r="AV494" s="12" t="s">
        <v>80</v>
      </c>
      <c r="AW494" s="12" t="s">
        <v>35</v>
      </c>
      <c r="AX494" s="12" t="s">
        <v>72</v>
      </c>
      <c r="AY494" s="226" t="s">
        <v>152</v>
      </c>
    </row>
    <row r="495" spans="2:65" s="13" customFormat="1">
      <c r="B495" s="227"/>
      <c r="C495" s="228"/>
      <c r="D495" s="217" t="s">
        <v>161</v>
      </c>
      <c r="E495" s="229" t="s">
        <v>21</v>
      </c>
      <c r="F495" s="230" t="s">
        <v>674</v>
      </c>
      <c r="G495" s="228"/>
      <c r="H495" s="231">
        <v>39</v>
      </c>
      <c r="I495" s="232"/>
      <c r="J495" s="228"/>
      <c r="K495" s="228"/>
      <c r="L495" s="233"/>
      <c r="M495" s="234"/>
      <c r="N495" s="235"/>
      <c r="O495" s="235"/>
      <c r="P495" s="235"/>
      <c r="Q495" s="235"/>
      <c r="R495" s="235"/>
      <c r="S495" s="235"/>
      <c r="T495" s="236"/>
      <c r="AT495" s="237" t="s">
        <v>161</v>
      </c>
      <c r="AU495" s="237" t="s">
        <v>94</v>
      </c>
      <c r="AV495" s="13" t="s">
        <v>94</v>
      </c>
      <c r="AW495" s="13" t="s">
        <v>35</v>
      </c>
      <c r="AX495" s="13" t="s">
        <v>72</v>
      </c>
      <c r="AY495" s="237" t="s">
        <v>152</v>
      </c>
    </row>
    <row r="496" spans="2:65" s="13" customFormat="1">
      <c r="B496" s="227"/>
      <c r="C496" s="228"/>
      <c r="D496" s="217" t="s">
        <v>161</v>
      </c>
      <c r="E496" s="229" t="s">
        <v>21</v>
      </c>
      <c r="F496" s="230" t="s">
        <v>675</v>
      </c>
      <c r="G496" s="228"/>
      <c r="H496" s="231">
        <v>16</v>
      </c>
      <c r="I496" s="232"/>
      <c r="J496" s="228"/>
      <c r="K496" s="228"/>
      <c r="L496" s="233"/>
      <c r="M496" s="234"/>
      <c r="N496" s="235"/>
      <c r="O496" s="235"/>
      <c r="P496" s="235"/>
      <c r="Q496" s="235"/>
      <c r="R496" s="235"/>
      <c r="S496" s="235"/>
      <c r="T496" s="236"/>
      <c r="AT496" s="237" t="s">
        <v>161</v>
      </c>
      <c r="AU496" s="237" t="s">
        <v>94</v>
      </c>
      <c r="AV496" s="13" t="s">
        <v>94</v>
      </c>
      <c r="AW496" s="13" t="s">
        <v>35</v>
      </c>
      <c r="AX496" s="13" t="s">
        <v>72</v>
      </c>
      <c r="AY496" s="237" t="s">
        <v>152</v>
      </c>
    </row>
    <row r="497" spans="2:65" s="14" customFormat="1">
      <c r="B497" s="238"/>
      <c r="C497" s="239"/>
      <c r="D497" s="249" t="s">
        <v>161</v>
      </c>
      <c r="E497" s="253" t="s">
        <v>21</v>
      </c>
      <c r="F497" s="254" t="s">
        <v>166</v>
      </c>
      <c r="G497" s="239"/>
      <c r="H497" s="255">
        <v>55</v>
      </c>
      <c r="I497" s="243"/>
      <c r="J497" s="239"/>
      <c r="K497" s="239"/>
      <c r="L497" s="244"/>
      <c r="M497" s="245"/>
      <c r="N497" s="246"/>
      <c r="O497" s="246"/>
      <c r="P497" s="246"/>
      <c r="Q497" s="246"/>
      <c r="R497" s="246"/>
      <c r="S497" s="246"/>
      <c r="T497" s="247"/>
      <c r="AT497" s="248" t="s">
        <v>161</v>
      </c>
      <c r="AU497" s="248" t="s">
        <v>94</v>
      </c>
      <c r="AV497" s="14" t="s">
        <v>159</v>
      </c>
      <c r="AW497" s="14" t="s">
        <v>35</v>
      </c>
      <c r="AX497" s="14" t="s">
        <v>80</v>
      </c>
      <c r="AY497" s="248" t="s">
        <v>152</v>
      </c>
    </row>
    <row r="498" spans="2:65" s="1" customFormat="1" ht="22.5" customHeight="1">
      <c r="B498" s="42"/>
      <c r="C498" s="256" t="s">
        <v>710</v>
      </c>
      <c r="D498" s="256" t="s">
        <v>262</v>
      </c>
      <c r="E498" s="257" t="s">
        <v>711</v>
      </c>
      <c r="F498" s="258" t="s">
        <v>712</v>
      </c>
      <c r="G498" s="259" t="s">
        <v>171</v>
      </c>
      <c r="H498" s="260">
        <v>71</v>
      </c>
      <c r="I498" s="261"/>
      <c r="J498" s="262">
        <f>ROUND(I498*H498,2)</f>
        <v>0</v>
      </c>
      <c r="K498" s="258" t="s">
        <v>21</v>
      </c>
      <c r="L498" s="263"/>
      <c r="M498" s="264" t="s">
        <v>21</v>
      </c>
      <c r="N498" s="265" t="s">
        <v>44</v>
      </c>
      <c r="O498" s="43"/>
      <c r="P498" s="212">
        <f>O498*H498</f>
        <v>0</v>
      </c>
      <c r="Q498" s="212">
        <v>1.1999999999999999E-3</v>
      </c>
      <c r="R498" s="212">
        <f>Q498*H498</f>
        <v>8.5199999999999998E-2</v>
      </c>
      <c r="S498" s="212">
        <v>0</v>
      </c>
      <c r="T498" s="213">
        <f>S498*H498</f>
        <v>0</v>
      </c>
      <c r="AR498" s="25" t="s">
        <v>334</v>
      </c>
      <c r="AT498" s="25" t="s">
        <v>262</v>
      </c>
      <c r="AU498" s="25" t="s">
        <v>94</v>
      </c>
      <c r="AY498" s="25" t="s">
        <v>152</v>
      </c>
      <c r="BE498" s="214">
        <f>IF(N498="základní",J498,0)</f>
        <v>0</v>
      </c>
      <c r="BF498" s="214">
        <f>IF(N498="snížená",J498,0)</f>
        <v>0</v>
      </c>
      <c r="BG498" s="214">
        <f>IF(N498="zákl. přenesená",J498,0)</f>
        <v>0</v>
      </c>
      <c r="BH498" s="214">
        <f>IF(N498="sníž. přenesená",J498,0)</f>
        <v>0</v>
      </c>
      <c r="BI498" s="214">
        <f>IF(N498="nulová",J498,0)</f>
        <v>0</v>
      </c>
      <c r="BJ498" s="25" t="s">
        <v>94</v>
      </c>
      <c r="BK498" s="214">
        <f>ROUND(I498*H498,2)</f>
        <v>0</v>
      </c>
      <c r="BL498" s="25" t="s">
        <v>255</v>
      </c>
      <c r="BM498" s="25" t="s">
        <v>713</v>
      </c>
    </row>
    <row r="499" spans="2:65" s="12" customFormat="1">
      <c r="B499" s="215"/>
      <c r="C499" s="216"/>
      <c r="D499" s="217" t="s">
        <v>161</v>
      </c>
      <c r="E499" s="218" t="s">
        <v>21</v>
      </c>
      <c r="F499" s="219" t="s">
        <v>673</v>
      </c>
      <c r="G499" s="216"/>
      <c r="H499" s="220" t="s">
        <v>21</v>
      </c>
      <c r="I499" s="221"/>
      <c r="J499" s="216"/>
      <c r="K499" s="216"/>
      <c r="L499" s="222"/>
      <c r="M499" s="223"/>
      <c r="N499" s="224"/>
      <c r="O499" s="224"/>
      <c r="P499" s="224"/>
      <c r="Q499" s="224"/>
      <c r="R499" s="224"/>
      <c r="S499" s="224"/>
      <c r="T499" s="225"/>
      <c r="AT499" s="226" t="s">
        <v>161</v>
      </c>
      <c r="AU499" s="226" t="s">
        <v>94</v>
      </c>
      <c r="AV499" s="12" t="s">
        <v>80</v>
      </c>
      <c r="AW499" s="12" t="s">
        <v>35</v>
      </c>
      <c r="AX499" s="12" t="s">
        <v>72</v>
      </c>
      <c r="AY499" s="226" t="s">
        <v>152</v>
      </c>
    </row>
    <row r="500" spans="2:65" s="13" customFormat="1">
      <c r="B500" s="227"/>
      <c r="C500" s="228"/>
      <c r="D500" s="217" t="s">
        <v>161</v>
      </c>
      <c r="E500" s="229" t="s">
        <v>21</v>
      </c>
      <c r="F500" s="230" t="s">
        <v>674</v>
      </c>
      <c r="G500" s="228"/>
      <c r="H500" s="231">
        <v>39</v>
      </c>
      <c r="I500" s="232"/>
      <c r="J500" s="228"/>
      <c r="K500" s="228"/>
      <c r="L500" s="233"/>
      <c r="M500" s="234"/>
      <c r="N500" s="235"/>
      <c r="O500" s="235"/>
      <c r="P500" s="235"/>
      <c r="Q500" s="235"/>
      <c r="R500" s="235"/>
      <c r="S500" s="235"/>
      <c r="T500" s="236"/>
      <c r="AT500" s="237" t="s">
        <v>161</v>
      </c>
      <c r="AU500" s="237" t="s">
        <v>94</v>
      </c>
      <c r="AV500" s="13" t="s">
        <v>94</v>
      </c>
      <c r="AW500" s="13" t="s">
        <v>35</v>
      </c>
      <c r="AX500" s="13" t="s">
        <v>72</v>
      </c>
      <c r="AY500" s="237" t="s">
        <v>152</v>
      </c>
    </row>
    <row r="501" spans="2:65" s="13" customFormat="1">
      <c r="B501" s="227"/>
      <c r="C501" s="228"/>
      <c r="D501" s="217" t="s">
        <v>161</v>
      </c>
      <c r="E501" s="229" t="s">
        <v>21</v>
      </c>
      <c r="F501" s="230" t="s">
        <v>675</v>
      </c>
      <c r="G501" s="228"/>
      <c r="H501" s="231">
        <v>16</v>
      </c>
      <c r="I501" s="232"/>
      <c r="J501" s="228"/>
      <c r="K501" s="228"/>
      <c r="L501" s="233"/>
      <c r="M501" s="234"/>
      <c r="N501" s="235"/>
      <c r="O501" s="235"/>
      <c r="P501" s="235"/>
      <c r="Q501" s="235"/>
      <c r="R501" s="235"/>
      <c r="S501" s="235"/>
      <c r="T501" s="236"/>
      <c r="AT501" s="237" t="s">
        <v>161</v>
      </c>
      <c r="AU501" s="237" t="s">
        <v>94</v>
      </c>
      <c r="AV501" s="13" t="s">
        <v>94</v>
      </c>
      <c r="AW501" s="13" t="s">
        <v>35</v>
      </c>
      <c r="AX501" s="13" t="s">
        <v>72</v>
      </c>
      <c r="AY501" s="237" t="s">
        <v>152</v>
      </c>
    </row>
    <row r="502" spans="2:65" s="12" customFormat="1">
      <c r="B502" s="215"/>
      <c r="C502" s="216"/>
      <c r="D502" s="217" t="s">
        <v>161</v>
      </c>
      <c r="E502" s="218" t="s">
        <v>21</v>
      </c>
      <c r="F502" s="219" t="s">
        <v>679</v>
      </c>
      <c r="G502" s="216"/>
      <c r="H502" s="220" t="s">
        <v>21</v>
      </c>
      <c r="I502" s="221"/>
      <c r="J502" s="216"/>
      <c r="K502" s="216"/>
      <c r="L502" s="222"/>
      <c r="M502" s="223"/>
      <c r="N502" s="224"/>
      <c r="O502" s="224"/>
      <c r="P502" s="224"/>
      <c r="Q502" s="224"/>
      <c r="R502" s="224"/>
      <c r="S502" s="224"/>
      <c r="T502" s="225"/>
      <c r="AT502" s="226" t="s">
        <v>161</v>
      </c>
      <c r="AU502" s="226" t="s">
        <v>94</v>
      </c>
      <c r="AV502" s="12" t="s">
        <v>80</v>
      </c>
      <c r="AW502" s="12" t="s">
        <v>35</v>
      </c>
      <c r="AX502" s="12" t="s">
        <v>72</v>
      </c>
      <c r="AY502" s="226" t="s">
        <v>152</v>
      </c>
    </row>
    <row r="503" spans="2:65" s="13" customFormat="1">
      <c r="B503" s="227"/>
      <c r="C503" s="228"/>
      <c r="D503" s="217" t="s">
        <v>161</v>
      </c>
      <c r="E503" s="229" t="s">
        <v>21</v>
      </c>
      <c r="F503" s="230" t="s">
        <v>675</v>
      </c>
      <c r="G503" s="228"/>
      <c r="H503" s="231">
        <v>16</v>
      </c>
      <c r="I503" s="232"/>
      <c r="J503" s="228"/>
      <c r="K503" s="228"/>
      <c r="L503" s="233"/>
      <c r="M503" s="234"/>
      <c r="N503" s="235"/>
      <c r="O503" s="235"/>
      <c r="P503" s="235"/>
      <c r="Q503" s="235"/>
      <c r="R503" s="235"/>
      <c r="S503" s="235"/>
      <c r="T503" s="236"/>
      <c r="AT503" s="237" t="s">
        <v>161</v>
      </c>
      <c r="AU503" s="237" t="s">
        <v>94</v>
      </c>
      <c r="AV503" s="13" t="s">
        <v>94</v>
      </c>
      <c r="AW503" s="13" t="s">
        <v>35</v>
      </c>
      <c r="AX503" s="13" t="s">
        <v>72</v>
      </c>
      <c r="AY503" s="237" t="s">
        <v>152</v>
      </c>
    </row>
    <row r="504" spans="2:65" s="14" customFormat="1">
      <c r="B504" s="238"/>
      <c r="C504" s="239"/>
      <c r="D504" s="249" t="s">
        <v>161</v>
      </c>
      <c r="E504" s="253" t="s">
        <v>21</v>
      </c>
      <c r="F504" s="254" t="s">
        <v>166</v>
      </c>
      <c r="G504" s="239"/>
      <c r="H504" s="255">
        <v>71</v>
      </c>
      <c r="I504" s="243"/>
      <c r="J504" s="239"/>
      <c r="K504" s="239"/>
      <c r="L504" s="244"/>
      <c r="M504" s="245"/>
      <c r="N504" s="246"/>
      <c r="O504" s="246"/>
      <c r="P504" s="246"/>
      <c r="Q504" s="246"/>
      <c r="R504" s="246"/>
      <c r="S504" s="246"/>
      <c r="T504" s="247"/>
      <c r="AT504" s="248" t="s">
        <v>161</v>
      </c>
      <c r="AU504" s="248" t="s">
        <v>94</v>
      </c>
      <c r="AV504" s="14" t="s">
        <v>159</v>
      </c>
      <c r="AW504" s="14" t="s">
        <v>35</v>
      </c>
      <c r="AX504" s="14" t="s">
        <v>80</v>
      </c>
      <c r="AY504" s="248" t="s">
        <v>152</v>
      </c>
    </row>
    <row r="505" spans="2:65" s="1" customFormat="1" ht="22.5" customHeight="1">
      <c r="B505" s="42"/>
      <c r="C505" s="256" t="s">
        <v>714</v>
      </c>
      <c r="D505" s="256" t="s">
        <v>262</v>
      </c>
      <c r="E505" s="257" t="s">
        <v>715</v>
      </c>
      <c r="F505" s="258" t="s">
        <v>716</v>
      </c>
      <c r="G505" s="259" t="s">
        <v>171</v>
      </c>
      <c r="H505" s="260">
        <v>110</v>
      </c>
      <c r="I505" s="261"/>
      <c r="J505" s="262">
        <f>ROUND(I505*H505,2)</f>
        <v>0</v>
      </c>
      <c r="K505" s="258" t="s">
        <v>21</v>
      </c>
      <c r="L505" s="263"/>
      <c r="M505" s="264" t="s">
        <v>21</v>
      </c>
      <c r="N505" s="265" t="s">
        <v>44</v>
      </c>
      <c r="O505" s="43"/>
      <c r="P505" s="212">
        <f>O505*H505</f>
        <v>0</v>
      </c>
      <c r="Q505" s="212">
        <v>1.1999999999999999E-3</v>
      </c>
      <c r="R505" s="212">
        <f>Q505*H505</f>
        <v>0.13199999999999998</v>
      </c>
      <c r="S505" s="212">
        <v>0</v>
      </c>
      <c r="T505" s="213">
        <f>S505*H505</f>
        <v>0</v>
      </c>
      <c r="AR505" s="25" t="s">
        <v>334</v>
      </c>
      <c r="AT505" s="25" t="s">
        <v>262</v>
      </c>
      <c r="AU505" s="25" t="s">
        <v>94</v>
      </c>
      <c r="AY505" s="25" t="s">
        <v>152</v>
      </c>
      <c r="BE505" s="214">
        <f>IF(N505="základní",J505,0)</f>
        <v>0</v>
      </c>
      <c r="BF505" s="214">
        <f>IF(N505="snížená",J505,0)</f>
        <v>0</v>
      </c>
      <c r="BG505" s="214">
        <f>IF(N505="zákl. přenesená",J505,0)</f>
        <v>0</v>
      </c>
      <c r="BH505" s="214">
        <f>IF(N505="sníž. přenesená",J505,0)</f>
        <v>0</v>
      </c>
      <c r="BI505" s="214">
        <f>IF(N505="nulová",J505,0)</f>
        <v>0</v>
      </c>
      <c r="BJ505" s="25" t="s">
        <v>94</v>
      </c>
      <c r="BK505" s="214">
        <f>ROUND(I505*H505,2)</f>
        <v>0</v>
      </c>
      <c r="BL505" s="25" t="s">
        <v>255</v>
      </c>
      <c r="BM505" s="25" t="s">
        <v>717</v>
      </c>
    </row>
    <row r="506" spans="2:65" s="12" customFormat="1">
      <c r="B506" s="215"/>
      <c r="C506" s="216"/>
      <c r="D506" s="217" t="s">
        <v>161</v>
      </c>
      <c r="E506" s="218" t="s">
        <v>21</v>
      </c>
      <c r="F506" s="219" t="s">
        <v>718</v>
      </c>
      <c r="G506" s="216"/>
      <c r="H506" s="220" t="s">
        <v>21</v>
      </c>
      <c r="I506" s="221"/>
      <c r="J506" s="216"/>
      <c r="K506" s="216"/>
      <c r="L506" s="222"/>
      <c r="M506" s="223"/>
      <c r="N506" s="224"/>
      <c r="O506" s="224"/>
      <c r="P506" s="224"/>
      <c r="Q506" s="224"/>
      <c r="R506" s="224"/>
      <c r="S506" s="224"/>
      <c r="T506" s="225"/>
      <c r="AT506" s="226" t="s">
        <v>161</v>
      </c>
      <c r="AU506" s="226" t="s">
        <v>94</v>
      </c>
      <c r="AV506" s="12" t="s">
        <v>80</v>
      </c>
      <c r="AW506" s="12" t="s">
        <v>35</v>
      </c>
      <c r="AX506" s="12" t="s">
        <v>72</v>
      </c>
      <c r="AY506" s="226" t="s">
        <v>152</v>
      </c>
    </row>
    <row r="507" spans="2:65" s="13" customFormat="1">
      <c r="B507" s="227"/>
      <c r="C507" s="228"/>
      <c r="D507" s="217" t="s">
        <v>161</v>
      </c>
      <c r="E507" s="229" t="s">
        <v>21</v>
      </c>
      <c r="F507" s="230" t="s">
        <v>182</v>
      </c>
      <c r="G507" s="228"/>
      <c r="H507" s="231">
        <v>39</v>
      </c>
      <c r="I507" s="232"/>
      <c r="J507" s="228"/>
      <c r="K507" s="228"/>
      <c r="L507" s="233"/>
      <c r="M507" s="234"/>
      <c r="N507" s="235"/>
      <c r="O507" s="235"/>
      <c r="P507" s="235"/>
      <c r="Q507" s="235"/>
      <c r="R507" s="235"/>
      <c r="S507" s="235"/>
      <c r="T507" s="236"/>
      <c r="AT507" s="237" t="s">
        <v>161</v>
      </c>
      <c r="AU507" s="237" t="s">
        <v>94</v>
      </c>
      <c r="AV507" s="13" t="s">
        <v>94</v>
      </c>
      <c r="AW507" s="13" t="s">
        <v>35</v>
      </c>
      <c r="AX507" s="13" t="s">
        <v>72</v>
      </c>
      <c r="AY507" s="237" t="s">
        <v>152</v>
      </c>
    </row>
    <row r="508" spans="2:65" s="12" customFormat="1">
      <c r="B508" s="215"/>
      <c r="C508" s="216"/>
      <c r="D508" s="217" t="s">
        <v>161</v>
      </c>
      <c r="E508" s="218" t="s">
        <v>21</v>
      </c>
      <c r="F508" s="219" t="s">
        <v>677</v>
      </c>
      <c r="G508" s="216"/>
      <c r="H508" s="220" t="s">
        <v>21</v>
      </c>
      <c r="I508" s="221"/>
      <c r="J508" s="216"/>
      <c r="K508" s="216"/>
      <c r="L508" s="222"/>
      <c r="M508" s="223"/>
      <c r="N508" s="224"/>
      <c r="O508" s="224"/>
      <c r="P508" s="224"/>
      <c r="Q508" s="224"/>
      <c r="R508" s="224"/>
      <c r="S508" s="224"/>
      <c r="T508" s="225"/>
      <c r="AT508" s="226" t="s">
        <v>161</v>
      </c>
      <c r="AU508" s="226" t="s">
        <v>94</v>
      </c>
      <c r="AV508" s="12" t="s">
        <v>80</v>
      </c>
      <c r="AW508" s="12" t="s">
        <v>35</v>
      </c>
      <c r="AX508" s="12" t="s">
        <v>72</v>
      </c>
      <c r="AY508" s="226" t="s">
        <v>152</v>
      </c>
    </row>
    <row r="509" spans="2:65" s="13" customFormat="1">
      <c r="B509" s="227"/>
      <c r="C509" s="228"/>
      <c r="D509" s="217" t="s">
        <v>161</v>
      </c>
      <c r="E509" s="229" t="s">
        <v>21</v>
      </c>
      <c r="F509" s="230" t="s">
        <v>674</v>
      </c>
      <c r="G509" s="228"/>
      <c r="H509" s="231">
        <v>39</v>
      </c>
      <c r="I509" s="232"/>
      <c r="J509" s="228"/>
      <c r="K509" s="228"/>
      <c r="L509" s="233"/>
      <c r="M509" s="234"/>
      <c r="N509" s="235"/>
      <c r="O509" s="235"/>
      <c r="P509" s="235"/>
      <c r="Q509" s="235"/>
      <c r="R509" s="235"/>
      <c r="S509" s="235"/>
      <c r="T509" s="236"/>
      <c r="AT509" s="237" t="s">
        <v>161</v>
      </c>
      <c r="AU509" s="237" t="s">
        <v>94</v>
      </c>
      <c r="AV509" s="13" t="s">
        <v>94</v>
      </c>
      <c r="AW509" s="13" t="s">
        <v>35</v>
      </c>
      <c r="AX509" s="13" t="s">
        <v>72</v>
      </c>
      <c r="AY509" s="237" t="s">
        <v>152</v>
      </c>
    </row>
    <row r="510" spans="2:65" s="13" customFormat="1">
      <c r="B510" s="227"/>
      <c r="C510" s="228"/>
      <c r="D510" s="217" t="s">
        <v>161</v>
      </c>
      <c r="E510" s="229" t="s">
        <v>21</v>
      </c>
      <c r="F510" s="230" t="s">
        <v>343</v>
      </c>
      <c r="G510" s="228"/>
      <c r="H510" s="231">
        <v>16</v>
      </c>
      <c r="I510" s="232"/>
      <c r="J510" s="228"/>
      <c r="K510" s="228"/>
      <c r="L510" s="233"/>
      <c r="M510" s="234"/>
      <c r="N510" s="235"/>
      <c r="O510" s="235"/>
      <c r="P510" s="235"/>
      <c r="Q510" s="235"/>
      <c r="R510" s="235"/>
      <c r="S510" s="235"/>
      <c r="T510" s="236"/>
      <c r="AT510" s="237" t="s">
        <v>161</v>
      </c>
      <c r="AU510" s="237" t="s">
        <v>94</v>
      </c>
      <c r="AV510" s="13" t="s">
        <v>94</v>
      </c>
      <c r="AW510" s="13" t="s">
        <v>35</v>
      </c>
      <c r="AX510" s="13" t="s">
        <v>72</v>
      </c>
      <c r="AY510" s="237" t="s">
        <v>152</v>
      </c>
    </row>
    <row r="511" spans="2:65" s="12" customFormat="1">
      <c r="B511" s="215"/>
      <c r="C511" s="216"/>
      <c r="D511" s="217" t="s">
        <v>161</v>
      </c>
      <c r="E511" s="218" t="s">
        <v>21</v>
      </c>
      <c r="F511" s="219" t="s">
        <v>680</v>
      </c>
      <c r="G511" s="216"/>
      <c r="H511" s="220" t="s">
        <v>21</v>
      </c>
      <c r="I511" s="221"/>
      <c r="J511" s="216"/>
      <c r="K511" s="216"/>
      <c r="L511" s="222"/>
      <c r="M511" s="223"/>
      <c r="N511" s="224"/>
      <c r="O511" s="224"/>
      <c r="P511" s="224"/>
      <c r="Q511" s="224"/>
      <c r="R511" s="224"/>
      <c r="S511" s="224"/>
      <c r="T511" s="225"/>
      <c r="AT511" s="226" t="s">
        <v>161</v>
      </c>
      <c r="AU511" s="226" t="s">
        <v>94</v>
      </c>
      <c r="AV511" s="12" t="s">
        <v>80</v>
      </c>
      <c r="AW511" s="12" t="s">
        <v>35</v>
      </c>
      <c r="AX511" s="12" t="s">
        <v>72</v>
      </c>
      <c r="AY511" s="226" t="s">
        <v>152</v>
      </c>
    </row>
    <row r="512" spans="2:65" s="13" customFormat="1">
      <c r="B512" s="227"/>
      <c r="C512" s="228"/>
      <c r="D512" s="217" t="s">
        <v>161</v>
      </c>
      <c r="E512" s="229" t="s">
        <v>21</v>
      </c>
      <c r="F512" s="230" t="s">
        <v>343</v>
      </c>
      <c r="G512" s="228"/>
      <c r="H512" s="231">
        <v>16</v>
      </c>
      <c r="I512" s="232"/>
      <c r="J512" s="228"/>
      <c r="K512" s="228"/>
      <c r="L512" s="233"/>
      <c r="M512" s="234"/>
      <c r="N512" s="235"/>
      <c r="O512" s="235"/>
      <c r="P512" s="235"/>
      <c r="Q512" s="235"/>
      <c r="R512" s="235"/>
      <c r="S512" s="235"/>
      <c r="T512" s="236"/>
      <c r="AT512" s="237" t="s">
        <v>161</v>
      </c>
      <c r="AU512" s="237" t="s">
        <v>94</v>
      </c>
      <c r="AV512" s="13" t="s">
        <v>94</v>
      </c>
      <c r="AW512" s="13" t="s">
        <v>35</v>
      </c>
      <c r="AX512" s="13" t="s">
        <v>72</v>
      </c>
      <c r="AY512" s="237" t="s">
        <v>152</v>
      </c>
    </row>
    <row r="513" spans="2:65" s="14" customFormat="1">
      <c r="B513" s="238"/>
      <c r="C513" s="239"/>
      <c r="D513" s="249" t="s">
        <v>161</v>
      </c>
      <c r="E513" s="253" t="s">
        <v>21</v>
      </c>
      <c r="F513" s="254" t="s">
        <v>166</v>
      </c>
      <c r="G513" s="239"/>
      <c r="H513" s="255">
        <v>110</v>
      </c>
      <c r="I513" s="243"/>
      <c r="J513" s="239"/>
      <c r="K513" s="239"/>
      <c r="L513" s="244"/>
      <c r="M513" s="245"/>
      <c r="N513" s="246"/>
      <c r="O513" s="246"/>
      <c r="P513" s="246"/>
      <c r="Q513" s="246"/>
      <c r="R513" s="246"/>
      <c r="S513" s="246"/>
      <c r="T513" s="247"/>
      <c r="AT513" s="248" t="s">
        <v>161</v>
      </c>
      <c r="AU513" s="248" t="s">
        <v>94</v>
      </c>
      <c r="AV513" s="14" t="s">
        <v>159</v>
      </c>
      <c r="AW513" s="14" t="s">
        <v>35</v>
      </c>
      <c r="AX513" s="14" t="s">
        <v>80</v>
      </c>
      <c r="AY513" s="248" t="s">
        <v>152</v>
      </c>
    </row>
    <row r="514" spans="2:65" s="1" customFormat="1" ht="22.5" customHeight="1">
      <c r="B514" s="42"/>
      <c r="C514" s="203" t="s">
        <v>719</v>
      </c>
      <c r="D514" s="203" t="s">
        <v>154</v>
      </c>
      <c r="E514" s="204" t="s">
        <v>720</v>
      </c>
      <c r="F514" s="205" t="s">
        <v>721</v>
      </c>
      <c r="G514" s="206" t="s">
        <v>171</v>
      </c>
      <c r="H514" s="207">
        <v>39</v>
      </c>
      <c r="I514" s="208"/>
      <c r="J514" s="209">
        <f>ROUND(I514*H514,2)</f>
        <v>0</v>
      </c>
      <c r="K514" s="205" t="s">
        <v>158</v>
      </c>
      <c r="L514" s="62"/>
      <c r="M514" s="210" t="s">
        <v>21</v>
      </c>
      <c r="N514" s="211" t="s">
        <v>44</v>
      </c>
      <c r="O514" s="43"/>
      <c r="P514" s="212">
        <f>O514*H514</f>
        <v>0</v>
      </c>
      <c r="Q514" s="212">
        <v>0</v>
      </c>
      <c r="R514" s="212">
        <f>Q514*H514</f>
        <v>0</v>
      </c>
      <c r="S514" s="212">
        <v>0.16600000000000001</v>
      </c>
      <c r="T514" s="213">
        <f>S514*H514</f>
        <v>6.4740000000000002</v>
      </c>
      <c r="AR514" s="25" t="s">
        <v>255</v>
      </c>
      <c r="AT514" s="25" t="s">
        <v>154</v>
      </c>
      <c r="AU514" s="25" t="s">
        <v>94</v>
      </c>
      <c r="AY514" s="25" t="s">
        <v>152</v>
      </c>
      <c r="BE514" s="214">
        <f>IF(N514="základní",J514,0)</f>
        <v>0</v>
      </c>
      <c r="BF514" s="214">
        <f>IF(N514="snížená",J514,0)</f>
        <v>0</v>
      </c>
      <c r="BG514" s="214">
        <f>IF(N514="zákl. přenesená",J514,0)</f>
        <v>0</v>
      </c>
      <c r="BH514" s="214">
        <f>IF(N514="sníž. přenesená",J514,0)</f>
        <v>0</v>
      </c>
      <c r="BI514" s="214">
        <f>IF(N514="nulová",J514,0)</f>
        <v>0</v>
      </c>
      <c r="BJ514" s="25" t="s">
        <v>94</v>
      </c>
      <c r="BK514" s="214">
        <f>ROUND(I514*H514,2)</f>
        <v>0</v>
      </c>
      <c r="BL514" s="25" t="s">
        <v>255</v>
      </c>
      <c r="BM514" s="25" t="s">
        <v>722</v>
      </c>
    </row>
    <row r="515" spans="2:65" s="13" customFormat="1">
      <c r="B515" s="227"/>
      <c r="C515" s="228"/>
      <c r="D515" s="249" t="s">
        <v>161</v>
      </c>
      <c r="E515" s="250" t="s">
        <v>21</v>
      </c>
      <c r="F515" s="251" t="s">
        <v>723</v>
      </c>
      <c r="G515" s="228"/>
      <c r="H515" s="252">
        <v>39</v>
      </c>
      <c r="I515" s="232"/>
      <c r="J515" s="228"/>
      <c r="K515" s="228"/>
      <c r="L515" s="233"/>
      <c r="M515" s="234"/>
      <c r="N515" s="235"/>
      <c r="O515" s="235"/>
      <c r="P515" s="235"/>
      <c r="Q515" s="235"/>
      <c r="R515" s="235"/>
      <c r="S515" s="235"/>
      <c r="T515" s="236"/>
      <c r="AT515" s="237" t="s">
        <v>161</v>
      </c>
      <c r="AU515" s="237" t="s">
        <v>94</v>
      </c>
      <c r="AV515" s="13" t="s">
        <v>94</v>
      </c>
      <c r="AW515" s="13" t="s">
        <v>35</v>
      </c>
      <c r="AX515" s="13" t="s">
        <v>80</v>
      </c>
      <c r="AY515" s="237" t="s">
        <v>152</v>
      </c>
    </row>
    <row r="516" spans="2:65" s="1" customFormat="1" ht="22.5" customHeight="1">
      <c r="B516" s="42"/>
      <c r="C516" s="203" t="s">
        <v>724</v>
      </c>
      <c r="D516" s="203" t="s">
        <v>154</v>
      </c>
      <c r="E516" s="204" t="s">
        <v>725</v>
      </c>
      <c r="F516" s="205" t="s">
        <v>726</v>
      </c>
      <c r="G516" s="206" t="s">
        <v>171</v>
      </c>
      <c r="H516" s="207">
        <v>16</v>
      </c>
      <c r="I516" s="208"/>
      <c r="J516" s="209">
        <f>ROUND(I516*H516,2)</f>
        <v>0</v>
      </c>
      <c r="K516" s="205" t="s">
        <v>158</v>
      </c>
      <c r="L516" s="62"/>
      <c r="M516" s="210" t="s">
        <v>21</v>
      </c>
      <c r="N516" s="211" t="s">
        <v>44</v>
      </c>
      <c r="O516" s="43"/>
      <c r="P516" s="212">
        <f>O516*H516</f>
        <v>0</v>
      </c>
      <c r="Q516" s="212">
        <v>0</v>
      </c>
      <c r="R516" s="212">
        <f>Q516*H516</f>
        <v>0</v>
      </c>
      <c r="S516" s="212">
        <v>0.17399999999999999</v>
      </c>
      <c r="T516" s="213">
        <f>S516*H516</f>
        <v>2.7839999999999998</v>
      </c>
      <c r="AR516" s="25" t="s">
        <v>255</v>
      </c>
      <c r="AT516" s="25" t="s">
        <v>154</v>
      </c>
      <c r="AU516" s="25" t="s">
        <v>94</v>
      </c>
      <c r="AY516" s="25" t="s">
        <v>152</v>
      </c>
      <c r="BE516" s="214">
        <f>IF(N516="základní",J516,0)</f>
        <v>0</v>
      </c>
      <c r="BF516" s="214">
        <f>IF(N516="snížená",J516,0)</f>
        <v>0</v>
      </c>
      <c r="BG516" s="214">
        <f>IF(N516="zákl. přenesená",J516,0)</f>
        <v>0</v>
      </c>
      <c r="BH516" s="214">
        <f>IF(N516="sníž. přenesená",J516,0)</f>
        <v>0</v>
      </c>
      <c r="BI516" s="214">
        <f>IF(N516="nulová",J516,0)</f>
        <v>0</v>
      </c>
      <c r="BJ516" s="25" t="s">
        <v>94</v>
      </c>
      <c r="BK516" s="214">
        <f>ROUND(I516*H516,2)</f>
        <v>0</v>
      </c>
      <c r="BL516" s="25" t="s">
        <v>255</v>
      </c>
      <c r="BM516" s="25" t="s">
        <v>727</v>
      </c>
    </row>
    <row r="517" spans="2:65" s="13" customFormat="1">
      <c r="B517" s="227"/>
      <c r="C517" s="228"/>
      <c r="D517" s="249" t="s">
        <v>161</v>
      </c>
      <c r="E517" s="250" t="s">
        <v>21</v>
      </c>
      <c r="F517" s="251" t="s">
        <v>728</v>
      </c>
      <c r="G517" s="228"/>
      <c r="H517" s="252">
        <v>16</v>
      </c>
      <c r="I517" s="232"/>
      <c r="J517" s="228"/>
      <c r="K517" s="228"/>
      <c r="L517" s="233"/>
      <c r="M517" s="234"/>
      <c r="N517" s="235"/>
      <c r="O517" s="235"/>
      <c r="P517" s="235"/>
      <c r="Q517" s="235"/>
      <c r="R517" s="235"/>
      <c r="S517" s="235"/>
      <c r="T517" s="236"/>
      <c r="AT517" s="237" t="s">
        <v>161</v>
      </c>
      <c r="AU517" s="237" t="s">
        <v>94</v>
      </c>
      <c r="AV517" s="13" t="s">
        <v>94</v>
      </c>
      <c r="AW517" s="13" t="s">
        <v>35</v>
      </c>
      <c r="AX517" s="13" t="s">
        <v>80</v>
      </c>
      <c r="AY517" s="237" t="s">
        <v>152</v>
      </c>
    </row>
    <row r="518" spans="2:65" s="1" customFormat="1" ht="22.5" customHeight="1">
      <c r="B518" s="42"/>
      <c r="C518" s="203" t="s">
        <v>729</v>
      </c>
      <c r="D518" s="203" t="s">
        <v>154</v>
      </c>
      <c r="E518" s="204" t="s">
        <v>730</v>
      </c>
      <c r="F518" s="205" t="s">
        <v>731</v>
      </c>
      <c r="G518" s="206" t="s">
        <v>171</v>
      </c>
      <c r="H518" s="207">
        <v>55</v>
      </c>
      <c r="I518" s="208"/>
      <c r="J518" s="209">
        <f>ROUND(I518*H518,2)</f>
        <v>0</v>
      </c>
      <c r="K518" s="205" t="s">
        <v>158</v>
      </c>
      <c r="L518" s="62"/>
      <c r="M518" s="210" t="s">
        <v>21</v>
      </c>
      <c r="N518" s="211" t="s">
        <v>44</v>
      </c>
      <c r="O518" s="43"/>
      <c r="P518" s="212">
        <f>O518*H518</f>
        <v>0</v>
      </c>
      <c r="Q518" s="212">
        <v>0</v>
      </c>
      <c r="R518" s="212">
        <f>Q518*H518</f>
        <v>0</v>
      </c>
      <c r="S518" s="212">
        <v>0.1104</v>
      </c>
      <c r="T518" s="213">
        <f>S518*H518</f>
        <v>6.0720000000000001</v>
      </c>
      <c r="AR518" s="25" t="s">
        <v>255</v>
      </c>
      <c r="AT518" s="25" t="s">
        <v>154</v>
      </c>
      <c r="AU518" s="25" t="s">
        <v>94</v>
      </c>
      <c r="AY518" s="25" t="s">
        <v>152</v>
      </c>
      <c r="BE518" s="214">
        <f>IF(N518="základní",J518,0)</f>
        <v>0</v>
      </c>
      <c r="BF518" s="214">
        <f>IF(N518="snížená",J518,0)</f>
        <v>0</v>
      </c>
      <c r="BG518" s="214">
        <f>IF(N518="zákl. přenesená",J518,0)</f>
        <v>0</v>
      </c>
      <c r="BH518" s="214">
        <f>IF(N518="sníž. přenesená",J518,0)</f>
        <v>0</v>
      </c>
      <c r="BI518" s="214">
        <f>IF(N518="nulová",J518,0)</f>
        <v>0</v>
      </c>
      <c r="BJ518" s="25" t="s">
        <v>94</v>
      </c>
      <c r="BK518" s="214">
        <f>ROUND(I518*H518,2)</f>
        <v>0</v>
      </c>
      <c r="BL518" s="25" t="s">
        <v>255</v>
      </c>
      <c r="BM518" s="25" t="s">
        <v>732</v>
      </c>
    </row>
    <row r="519" spans="2:65" s="12" customFormat="1">
      <c r="B519" s="215"/>
      <c r="C519" s="216"/>
      <c r="D519" s="217" t="s">
        <v>161</v>
      </c>
      <c r="E519" s="218" t="s">
        <v>21</v>
      </c>
      <c r="F519" s="219" t="s">
        <v>733</v>
      </c>
      <c r="G519" s="216"/>
      <c r="H519" s="220" t="s">
        <v>21</v>
      </c>
      <c r="I519" s="221"/>
      <c r="J519" s="216"/>
      <c r="K519" s="216"/>
      <c r="L519" s="222"/>
      <c r="M519" s="223"/>
      <c r="N519" s="224"/>
      <c r="O519" s="224"/>
      <c r="P519" s="224"/>
      <c r="Q519" s="224"/>
      <c r="R519" s="224"/>
      <c r="S519" s="224"/>
      <c r="T519" s="225"/>
      <c r="AT519" s="226" t="s">
        <v>161</v>
      </c>
      <c r="AU519" s="226" t="s">
        <v>94</v>
      </c>
      <c r="AV519" s="12" t="s">
        <v>80</v>
      </c>
      <c r="AW519" s="12" t="s">
        <v>35</v>
      </c>
      <c r="AX519" s="12" t="s">
        <v>72</v>
      </c>
      <c r="AY519" s="226" t="s">
        <v>152</v>
      </c>
    </row>
    <row r="520" spans="2:65" s="13" customFormat="1">
      <c r="B520" s="227"/>
      <c r="C520" s="228"/>
      <c r="D520" s="217" t="s">
        <v>161</v>
      </c>
      <c r="E520" s="229" t="s">
        <v>21</v>
      </c>
      <c r="F520" s="230" t="s">
        <v>342</v>
      </c>
      <c r="G520" s="228"/>
      <c r="H520" s="231">
        <v>39</v>
      </c>
      <c r="I520" s="232"/>
      <c r="J520" s="228"/>
      <c r="K520" s="228"/>
      <c r="L520" s="233"/>
      <c r="M520" s="234"/>
      <c r="N520" s="235"/>
      <c r="O520" s="235"/>
      <c r="P520" s="235"/>
      <c r="Q520" s="235"/>
      <c r="R520" s="235"/>
      <c r="S520" s="235"/>
      <c r="T520" s="236"/>
      <c r="AT520" s="237" t="s">
        <v>161</v>
      </c>
      <c r="AU520" s="237" t="s">
        <v>94</v>
      </c>
      <c r="AV520" s="13" t="s">
        <v>94</v>
      </c>
      <c r="AW520" s="13" t="s">
        <v>35</v>
      </c>
      <c r="AX520" s="13" t="s">
        <v>72</v>
      </c>
      <c r="AY520" s="237" t="s">
        <v>152</v>
      </c>
    </row>
    <row r="521" spans="2:65" s="13" customFormat="1">
      <c r="B521" s="227"/>
      <c r="C521" s="228"/>
      <c r="D521" s="217" t="s">
        <v>161</v>
      </c>
      <c r="E521" s="229" t="s">
        <v>21</v>
      </c>
      <c r="F521" s="230" t="s">
        <v>343</v>
      </c>
      <c r="G521" s="228"/>
      <c r="H521" s="231">
        <v>16</v>
      </c>
      <c r="I521" s="232"/>
      <c r="J521" s="228"/>
      <c r="K521" s="228"/>
      <c r="L521" s="233"/>
      <c r="M521" s="234"/>
      <c r="N521" s="235"/>
      <c r="O521" s="235"/>
      <c r="P521" s="235"/>
      <c r="Q521" s="235"/>
      <c r="R521" s="235"/>
      <c r="S521" s="235"/>
      <c r="T521" s="236"/>
      <c r="AT521" s="237" t="s">
        <v>161</v>
      </c>
      <c r="AU521" s="237" t="s">
        <v>94</v>
      </c>
      <c r="AV521" s="13" t="s">
        <v>94</v>
      </c>
      <c r="AW521" s="13" t="s">
        <v>35</v>
      </c>
      <c r="AX521" s="13" t="s">
        <v>72</v>
      </c>
      <c r="AY521" s="237" t="s">
        <v>152</v>
      </c>
    </row>
    <row r="522" spans="2:65" s="14" customFormat="1">
      <c r="B522" s="238"/>
      <c r="C522" s="239"/>
      <c r="D522" s="249" t="s">
        <v>161</v>
      </c>
      <c r="E522" s="253" t="s">
        <v>21</v>
      </c>
      <c r="F522" s="254" t="s">
        <v>166</v>
      </c>
      <c r="G522" s="239"/>
      <c r="H522" s="255">
        <v>55</v>
      </c>
      <c r="I522" s="243"/>
      <c r="J522" s="239"/>
      <c r="K522" s="239"/>
      <c r="L522" s="244"/>
      <c r="M522" s="245"/>
      <c r="N522" s="246"/>
      <c r="O522" s="246"/>
      <c r="P522" s="246"/>
      <c r="Q522" s="246"/>
      <c r="R522" s="246"/>
      <c r="S522" s="246"/>
      <c r="T522" s="247"/>
      <c r="AT522" s="248" t="s">
        <v>161</v>
      </c>
      <c r="AU522" s="248" t="s">
        <v>94</v>
      </c>
      <c r="AV522" s="14" t="s">
        <v>159</v>
      </c>
      <c r="AW522" s="14" t="s">
        <v>35</v>
      </c>
      <c r="AX522" s="14" t="s">
        <v>80</v>
      </c>
      <c r="AY522" s="248" t="s">
        <v>152</v>
      </c>
    </row>
    <row r="523" spans="2:65" s="1" customFormat="1" ht="22.5" customHeight="1">
      <c r="B523" s="42"/>
      <c r="C523" s="203" t="s">
        <v>734</v>
      </c>
      <c r="D523" s="203" t="s">
        <v>154</v>
      </c>
      <c r="E523" s="204" t="s">
        <v>735</v>
      </c>
      <c r="F523" s="205" t="s">
        <v>736</v>
      </c>
      <c r="G523" s="206" t="s">
        <v>171</v>
      </c>
      <c r="H523" s="207">
        <v>275</v>
      </c>
      <c r="I523" s="208"/>
      <c r="J523" s="209">
        <f>ROUND(I523*H523,2)</f>
        <v>0</v>
      </c>
      <c r="K523" s="205" t="s">
        <v>158</v>
      </c>
      <c r="L523" s="62"/>
      <c r="M523" s="210" t="s">
        <v>21</v>
      </c>
      <c r="N523" s="211" t="s">
        <v>44</v>
      </c>
      <c r="O523" s="43"/>
      <c r="P523" s="212">
        <f>O523*H523</f>
        <v>0</v>
      </c>
      <c r="Q523" s="212">
        <v>0</v>
      </c>
      <c r="R523" s="212">
        <f>Q523*H523</f>
        <v>0</v>
      </c>
      <c r="S523" s="212">
        <v>2.4E-2</v>
      </c>
      <c r="T523" s="213">
        <f>S523*H523</f>
        <v>6.6000000000000005</v>
      </c>
      <c r="AR523" s="25" t="s">
        <v>255</v>
      </c>
      <c r="AT523" s="25" t="s">
        <v>154</v>
      </c>
      <c r="AU523" s="25" t="s">
        <v>94</v>
      </c>
      <c r="AY523" s="25" t="s">
        <v>152</v>
      </c>
      <c r="BE523" s="214">
        <f>IF(N523="základní",J523,0)</f>
        <v>0</v>
      </c>
      <c r="BF523" s="214">
        <f>IF(N523="snížená",J523,0)</f>
        <v>0</v>
      </c>
      <c r="BG523" s="214">
        <f>IF(N523="zákl. přenesená",J523,0)</f>
        <v>0</v>
      </c>
      <c r="BH523" s="214">
        <f>IF(N523="sníž. přenesená",J523,0)</f>
        <v>0</v>
      </c>
      <c r="BI523" s="214">
        <f>IF(N523="nulová",J523,0)</f>
        <v>0</v>
      </c>
      <c r="BJ523" s="25" t="s">
        <v>94</v>
      </c>
      <c r="BK523" s="214">
        <f>ROUND(I523*H523,2)</f>
        <v>0</v>
      </c>
      <c r="BL523" s="25" t="s">
        <v>255</v>
      </c>
      <c r="BM523" s="25" t="s">
        <v>737</v>
      </c>
    </row>
    <row r="524" spans="2:65" s="12" customFormat="1">
      <c r="B524" s="215"/>
      <c r="C524" s="216"/>
      <c r="D524" s="217" t="s">
        <v>161</v>
      </c>
      <c r="E524" s="218" t="s">
        <v>21</v>
      </c>
      <c r="F524" s="219" t="s">
        <v>424</v>
      </c>
      <c r="G524" s="216"/>
      <c r="H524" s="220" t="s">
        <v>21</v>
      </c>
      <c r="I524" s="221"/>
      <c r="J524" s="216"/>
      <c r="K524" s="216"/>
      <c r="L524" s="222"/>
      <c r="M524" s="223"/>
      <c r="N524" s="224"/>
      <c r="O524" s="224"/>
      <c r="P524" s="224"/>
      <c r="Q524" s="224"/>
      <c r="R524" s="224"/>
      <c r="S524" s="224"/>
      <c r="T524" s="225"/>
      <c r="AT524" s="226" t="s">
        <v>161</v>
      </c>
      <c r="AU524" s="226" t="s">
        <v>94</v>
      </c>
      <c r="AV524" s="12" t="s">
        <v>80</v>
      </c>
      <c r="AW524" s="12" t="s">
        <v>35</v>
      </c>
      <c r="AX524" s="12" t="s">
        <v>72</v>
      </c>
      <c r="AY524" s="226" t="s">
        <v>152</v>
      </c>
    </row>
    <row r="525" spans="2:65" s="13" customFormat="1">
      <c r="B525" s="227"/>
      <c r="C525" s="228"/>
      <c r="D525" s="217" t="s">
        <v>161</v>
      </c>
      <c r="E525" s="229" t="s">
        <v>21</v>
      </c>
      <c r="F525" s="230" t="s">
        <v>738</v>
      </c>
      <c r="G525" s="228"/>
      <c r="H525" s="231">
        <v>64</v>
      </c>
      <c r="I525" s="232"/>
      <c r="J525" s="228"/>
      <c r="K525" s="228"/>
      <c r="L525" s="233"/>
      <c r="M525" s="234"/>
      <c r="N525" s="235"/>
      <c r="O525" s="235"/>
      <c r="P525" s="235"/>
      <c r="Q525" s="235"/>
      <c r="R525" s="235"/>
      <c r="S525" s="235"/>
      <c r="T525" s="236"/>
      <c r="AT525" s="237" t="s">
        <v>161</v>
      </c>
      <c r="AU525" s="237" t="s">
        <v>94</v>
      </c>
      <c r="AV525" s="13" t="s">
        <v>94</v>
      </c>
      <c r="AW525" s="13" t="s">
        <v>35</v>
      </c>
      <c r="AX525" s="13" t="s">
        <v>72</v>
      </c>
      <c r="AY525" s="237" t="s">
        <v>152</v>
      </c>
    </row>
    <row r="526" spans="2:65" s="13" customFormat="1">
      <c r="B526" s="227"/>
      <c r="C526" s="228"/>
      <c r="D526" s="217" t="s">
        <v>161</v>
      </c>
      <c r="E526" s="229" t="s">
        <v>21</v>
      </c>
      <c r="F526" s="230" t="s">
        <v>739</v>
      </c>
      <c r="G526" s="228"/>
      <c r="H526" s="231">
        <v>195</v>
      </c>
      <c r="I526" s="232"/>
      <c r="J526" s="228"/>
      <c r="K526" s="228"/>
      <c r="L526" s="233"/>
      <c r="M526" s="234"/>
      <c r="N526" s="235"/>
      <c r="O526" s="235"/>
      <c r="P526" s="235"/>
      <c r="Q526" s="235"/>
      <c r="R526" s="235"/>
      <c r="S526" s="235"/>
      <c r="T526" s="236"/>
      <c r="AT526" s="237" t="s">
        <v>161</v>
      </c>
      <c r="AU526" s="237" t="s">
        <v>94</v>
      </c>
      <c r="AV526" s="13" t="s">
        <v>94</v>
      </c>
      <c r="AW526" s="13" t="s">
        <v>35</v>
      </c>
      <c r="AX526" s="13" t="s">
        <v>72</v>
      </c>
      <c r="AY526" s="237" t="s">
        <v>152</v>
      </c>
    </row>
    <row r="527" spans="2:65" s="12" customFormat="1">
      <c r="B527" s="215"/>
      <c r="C527" s="216"/>
      <c r="D527" s="217" t="s">
        <v>161</v>
      </c>
      <c r="E527" s="218" t="s">
        <v>21</v>
      </c>
      <c r="F527" s="219" t="s">
        <v>740</v>
      </c>
      <c r="G527" s="216"/>
      <c r="H527" s="220" t="s">
        <v>21</v>
      </c>
      <c r="I527" s="221"/>
      <c r="J527" s="216"/>
      <c r="K527" s="216"/>
      <c r="L527" s="222"/>
      <c r="M527" s="223"/>
      <c r="N527" s="224"/>
      <c r="O527" s="224"/>
      <c r="P527" s="224"/>
      <c r="Q527" s="224"/>
      <c r="R527" s="224"/>
      <c r="S527" s="224"/>
      <c r="T527" s="225"/>
      <c r="AT527" s="226" t="s">
        <v>161</v>
      </c>
      <c r="AU527" s="226" t="s">
        <v>94</v>
      </c>
      <c r="AV527" s="12" t="s">
        <v>80</v>
      </c>
      <c r="AW527" s="12" t="s">
        <v>35</v>
      </c>
      <c r="AX527" s="12" t="s">
        <v>72</v>
      </c>
      <c r="AY527" s="226" t="s">
        <v>152</v>
      </c>
    </row>
    <row r="528" spans="2:65" s="13" customFormat="1">
      <c r="B528" s="227"/>
      <c r="C528" s="228"/>
      <c r="D528" s="217" t="s">
        <v>161</v>
      </c>
      <c r="E528" s="229" t="s">
        <v>21</v>
      </c>
      <c r="F528" s="230" t="s">
        <v>343</v>
      </c>
      <c r="G528" s="228"/>
      <c r="H528" s="231">
        <v>16</v>
      </c>
      <c r="I528" s="232"/>
      <c r="J528" s="228"/>
      <c r="K528" s="228"/>
      <c r="L528" s="233"/>
      <c r="M528" s="234"/>
      <c r="N528" s="235"/>
      <c r="O528" s="235"/>
      <c r="P528" s="235"/>
      <c r="Q528" s="235"/>
      <c r="R528" s="235"/>
      <c r="S528" s="235"/>
      <c r="T528" s="236"/>
      <c r="AT528" s="237" t="s">
        <v>161</v>
      </c>
      <c r="AU528" s="237" t="s">
        <v>94</v>
      </c>
      <c r="AV528" s="13" t="s">
        <v>94</v>
      </c>
      <c r="AW528" s="13" t="s">
        <v>35</v>
      </c>
      <c r="AX528" s="13" t="s">
        <v>72</v>
      </c>
      <c r="AY528" s="237" t="s">
        <v>152</v>
      </c>
    </row>
    <row r="529" spans="2:65" s="14" customFormat="1">
      <c r="B529" s="238"/>
      <c r="C529" s="239"/>
      <c r="D529" s="249" t="s">
        <v>161</v>
      </c>
      <c r="E529" s="253" t="s">
        <v>21</v>
      </c>
      <c r="F529" s="254" t="s">
        <v>166</v>
      </c>
      <c r="G529" s="239"/>
      <c r="H529" s="255">
        <v>275</v>
      </c>
      <c r="I529" s="243"/>
      <c r="J529" s="239"/>
      <c r="K529" s="239"/>
      <c r="L529" s="244"/>
      <c r="M529" s="245"/>
      <c r="N529" s="246"/>
      <c r="O529" s="246"/>
      <c r="P529" s="246"/>
      <c r="Q529" s="246"/>
      <c r="R529" s="246"/>
      <c r="S529" s="246"/>
      <c r="T529" s="247"/>
      <c r="AT529" s="248" t="s">
        <v>161</v>
      </c>
      <c r="AU529" s="248" t="s">
        <v>94</v>
      </c>
      <c r="AV529" s="14" t="s">
        <v>159</v>
      </c>
      <c r="AW529" s="14" t="s">
        <v>35</v>
      </c>
      <c r="AX529" s="14" t="s">
        <v>80</v>
      </c>
      <c r="AY529" s="248" t="s">
        <v>152</v>
      </c>
    </row>
    <row r="530" spans="2:65" s="1" customFormat="1" ht="22.5" customHeight="1">
      <c r="B530" s="42"/>
      <c r="C530" s="203" t="s">
        <v>741</v>
      </c>
      <c r="D530" s="203" t="s">
        <v>154</v>
      </c>
      <c r="E530" s="204" t="s">
        <v>742</v>
      </c>
      <c r="F530" s="205" t="s">
        <v>743</v>
      </c>
      <c r="G530" s="206" t="s">
        <v>306</v>
      </c>
      <c r="H530" s="207">
        <v>15.63</v>
      </c>
      <c r="I530" s="208"/>
      <c r="J530" s="209">
        <f>ROUND(I530*H530,2)</f>
        <v>0</v>
      </c>
      <c r="K530" s="205" t="s">
        <v>158</v>
      </c>
      <c r="L530" s="62"/>
      <c r="M530" s="210" t="s">
        <v>21</v>
      </c>
      <c r="N530" s="211" t="s">
        <v>44</v>
      </c>
      <c r="O530" s="43"/>
      <c r="P530" s="212">
        <f>O530*H530</f>
        <v>0</v>
      </c>
      <c r="Q530" s="212">
        <v>0</v>
      </c>
      <c r="R530" s="212">
        <f>Q530*H530</f>
        <v>0</v>
      </c>
      <c r="S530" s="212">
        <v>0</v>
      </c>
      <c r="T530" s="213">
        <f>S530*H530</f>
        <v>0</v>
      </c>
      <c r="AR530" s="25" t="s">
        <v>255</v>
      </c>
      <c r="AT530" s="25" t="s">
        <v>154</v>
      </c>
      <c r="AU530" s="25" t="s">
        <v>94</v>
      </c>
      <c r="AY530" s="25" t="s">
        <v>152</v>
      </c>
      <c r="BE530" s="214">
        <f>IF(N530="základní",J530,0)</f>
        <v>0</v>
      </c>
      <c r="BF530" s="214">
        <f>IF(N530="snížená",J530,0)</f>
        <v>0</v>
      </c>
      <c r="BG530" s="214">
        <f>IF(N530="zákl. přenesená",J530,0)</f>
        <v>0</v>
      </c>
      <c r="BH530" s="214">
        <f>IF(N530="sníž. přenesená",J530,0)</f>
        <v>0</v>
      </c>
      <c r="BI530" s="214">
        <f>IF(N530="nulová",J530,0)</f>
        <v>0</v>
      </c>
      <c r="BJ530" s="25" t="s">
        <v>94</v>
      </c>
      <c r="BK530" s="214">
        <f>ROUND(I530*H530,2)</f>
        <v>0</v>
      </c>
      <c r="BL530" s="25" t="s">
        <v>255</v>
      </c>
      <c r="BM530" s="25" t="s">
        <v>744</v>
      </c>
    </row>
    <row r="531" spans="2:65" s="11" customFormat="1" ht="29.85" customHeight="1">
      <c r="B531" s="186"/>
      <c r="C531" s="187"/>
      <c r="D531" s="200" t="s">
        <v>71</v>
      </c>
      <c r="E531" s="201" t="s">
        <v>745</v>
      </c>
      <c r="F531" s="201" t="s">
        <v>746</v>
      </c>
      <c r="G531" s="187"/>
      <c r="H531" s="187"/>
      <c r="I531" s="190"/>
      <c r="J531" s="202">
        <f>BK531</f>
        <v>0</v>
      </c>
      <c r="K531" s="187"/>
      <c r="L531" s="192"/>
      <c r="M531" s="193"/>
      <c r="N531" s="194"/>
      <c r="O531" s="194"/>
      <c r="P531" s="195">
        <f>SUM(P532:P542)</f>
        <v>0</v>
      </c>
      <c r="Q531" s="194"/>
      <c r="R531" s="195">
        <f>SUM(R532:R542)</f>
        <v>7.3726729999999998</v>
      </c>
      <c r="S531" s="194"/>
      <c r="T531" s="196">
        <f>SUM(T532:T542)</f>
        <v>0</v>
      </c>
      <c r="AR531" s="197" t="s">
        <v>94</v>
      </c>
      <c r="AT531" s="198" t="s">
        <v>71</v>
      </c>
      <c r="AU531" s="198" t="s">
        <v>80</v>
      </c>
      <c r="AY531" s="197" t="s">
        <v>152</v>
      </c>
      <c r="BK531" s="199">
        <f>SUM(BK532:BK542)</f>
        <v>0</v>
      </c>
    </row>
    <row r="532" spans="2:65" s="1" customFormat="1" ht="31.5" customHeight="1">
      <c r="B532" s="42"/>
      <c r="C532" s="203" t="s">
        <v>747</v>
      </c>
      <c r="D532" s="203" t="s">
        <v>154</v>
      </c>
      <c r="E532" s="204" t="s">
        <v>748</v>
      </c>
      <c r="F532" s="205" t="s">
        <v>749</v>
      </c>
      <c r="G532" s="206" t="s">
        <v>186</v>
      </c>
      <c r="H532" s="207">
        <v>290.95</v>
      </c>
      <c r="I532" s="208"/>
      <c r="J532" s="209">
        <f>ROUND(I532*H532,2)</f>
        <v>0</v>
      </c>
      <c r="K532" s="205" t="s">
        <v>158</v>
      </c>
      <c r="L532" s="62"/>
      <c r="M532" s="210" t="s">
        <v>21</v>
      </c>
      <c r="N532" s="211" t="s">
        <v>44</v>
      </c>
      <c r="O532" s="43"/>
      <c r="P532" s="212">
        <f>O532*H532</f>
        <v>0</v>
      </c>
      <c r="Q532" s="212">
        <v>3.9199999999999999E-3</v>
      </c>
      <c r="R532" s="212">
        <f>Q532*H532</f>
        <v>1.1405239999999999</v>
      </c>
      <c r="S532" s="212">
        <v>0</v>
      </c>
      <c r="T532" s="213">
        <f>S532*H532</f>
        <v>0</v>
      </c>
      <c r="AR532" s="25" t="s">
        <v>255</v>
      </c>
      <c r="AT532" s="25" t="s">
        <v>154</v>
      </c>
      <c r="AU532" s="25" t="s">
        <v>94</v>
      </c>
      <c r="AY532" s="25" t="s">
        <v>152</v>
      </c>
      <c r="BE532" s="214">
        <f>IF(N532="základní",J532,0)</f>
        <v>0</v>
      </c>
      <c r="BF532" s="214">
        <f>IF(N532="snížená",J532,0)</f>
        <v>0</v>
      </c>
      <c r="BG532" s="214">
        <f>IF(N532="zákl. přenesená",J532,0)</f>
        <v>0</v>
      </c>
      <c r="BH532" s="214">
        <f>IF(N532="sníž. přenesená",J532,0)</f>
        <v>0</v>
      </c>
      <c r="BI532" s="214">
        <f>IF(N532="nulová",J532,0)</f>
        <v>0</v>
      </c>
      <c r="BJ532" s="25" t="s">
        <v>94</v>
      </c>
      <c r="BK532" s="214">
        <f>ROUND(I532*H532,2)</f>
        <v>0</v>
      </c>
      <c r="BL532" s="25" t="s">
        <v>255</v>
      </c>
      <c r="BM532" s="25" t="s">
        <v>750</v>
      </c>
    </row>
    <row r="533" spans="2:65" s="13" customFormat="1">
      <c r="B533" s="227"/>
      <c r="C533" s="228"/>
      <c r="D533" s="217" t="s">
        <v>161</v>
      </c>
      <c r="E533" s="229" t="s">
        <v>21</v>
      </c>
      <c r="F533" s="230" t="s">
        <v>516</v>
      </c>
      <c r="G533" s="228"/>
      <c r="H533" s="231">
        <v>206.31</v>
      </c>
      <c r="I533" s="232"/>
      <c r="J533" s="228"/>
      <c r="K533" s="228"/>
      <c r="L533" s="233"/>
      <c r="M533" s="234"/>
      <c r="N533" s="235"/>
      <c r="O533" s="235"/>
      <c r="P533" s="235"/>
      <c r="Q533" s="235"/>
      <c r="R533" s="235"/>
      <c r="S533" s="235"/>
      <c r="T533" s="236"/>
      <c r="AT533" s="237" t="s">
        <v>161</v>
      </c>
      <c r="AU533" s="237" t="s">
        <v>94</v>
      </c>
      <c r="AV533" s="13" t="s">
        <v>94</v>
      </c>
      <c r="AW533" s="13" t="s">
        <v>35</v>
      </c>
      <c r="AX533" s="13" t="s">
        <v>72</v>
      </c>
      <c r="AY533" s="237" t="s">
        <v>152</v>
      </c>
    </row>
    <row r="534" spans="2:65" s="13" customFormat="1">
      <c r="B534" s="227"/>
      <c r="C534" s="228"/>
      <c r="D534" s="217" t="s">
        <v>161</v>
      </c>
      <c r="E534" s="229" t="s">
        <v>21</v>
      </c>
      <c r="F534" s="230" t="s">
        <v>517</v>
      </c>
      <c r="G534" s="228"/>
      <c r="H534" s="231">
        <v>84.64</v>
      </c>
      <c r="I534" s="232"/>
      <c r="J534" s="228"/>
      <c r="K534" s="228"/>
      <c r="L534" s="233"/>
      <c r="M534" s="234"/>
      <c r="N534" s="235"/>
      <c r="O534" s="235"/>
      <c r="P534" s="235"/>
      <c r="Q534" s="235"/>
      <c r="R534" s="235"/>
      <c r="S534" s="235"/>
      <c r="T534" s="236"/>
      <c r="AT534" s="237" t="s">
        <v>161</v>
      </c>
      <c r="AU534" s="237" t="s">
        <v>94</v>
      </c>
      <c r="AV534" s="13" t="s">
        <v>94</v>
      </c>
      <c r="AW534" s="13" t="s">
        <v>35</v>
      </c>
      <c r="AX534" s="13" t="s">
        <v>72</v>
      </c>
      <c r="AY534" s="237" t="s">
        <v>152</v>
      </c>
    </row>
    <row r="535" spans="2:65" s="14" customFormat="1">
      <c r="B535" s="238"/>
      <c r="C535" s="239"/>
      <c r="D535" s="249" t="s">
        <v>161</v>
      </c>
      <c r="E535" s="253" t="s">
        <v>21</v>
      </c>
      <c r="F535" s="254" t="s">
        <v>166</v>
      </c>
      <c r="G535" s="239"/>
      <c r="H535" s="255">
        <v>290.95</v>
      </c>
      <c r="I535" s="243"/>
      <c r="J535" s="239"/>
      <c r="K535" s="239"/>
      <c r="L535" s="244"/>
      <c r="M535" s="245"/>
      <c r="N535" s="246"/>
      <c r="O535" s="246"/>
      <c r="P535" s="246"/>
      <c r="Q535" s="246"/>
      <c r="R535" s="246"/>
      <c r="S535" s="246"/>
      <c r="T535" s="247"/>
      <c r="AT535" s="248" t="s">
        <v>161</v>
      </c>
      <c r="AU535" s="248" t="s">
        <v>94</v>
      </c>
      <c r="AV535" s="14" t="s">
        <v>159</v>
      </c>
      <c r="AW535" s="14" t="s">
        <v>35</v>
      </c>
      <c r="AX535" s="14" t="s">
        <v>80</v>
      </c>
      <c r="AY535" s="248" t="s">
        <v>152</v>
      </c>
    </row>
    <row r="536" spans="2:65" s="1" customFormat="1" ht="31.5" customHeight="1">
      <c r="B536" s="42"/>
      <c r="C536" s="256" t="s">
        <v>751</v>
      </c>
      <c r="D536" s="256" t="s">
        <v>262</v>
      </c>
      <c r="E536" s="257" t="s">
        <v>752</v>
      </c>
      <c r="F536" s="258" t="s">
        <v>753</v>
      </c>
      <c r="G536" s="259" t="s">
        <v>186</v>
      </c>
      <c r="H536" s="260">
        <v>320.04500000000002</v>
      </c>
      <c r="I536" s="261"/>
      <c r="J536" s="262">
        <f>ROUND(I536*H536,2)</f>
        <v>0</v>
      </c>
      <c r="K536" s="258" t="s">
        <v>21</v>
      </c>
      <c r="L536" s="263"/>
      <c r="M536" s="264" t="s">
        <v>21</v>
      </c>
      <c r="N536" s="265" t="s">
        <v>44</v>
      </c>
      <c r="O536" s="43"/>
      <c r="P536" s="212">
        <f>O536*H536</f>
        <v>0</v>
      </c>
      <c r="Q536" s="212">
        <v>1.9199999999999998E-2</v>
      </c>
      <c r="R536" s="212">
        <f>Q536*H536</f>
        <v>6.1448640000000001</v>
      </c>
      <c r="S536" s="212">
        <v>0</v>
      </c>
      <c r="T536" s="213">
        <f>S536*H536</f>
        <v>0</v>
      </c>
      <c r="AR536" s="25" t="s">
        <v>334</v>
      </c>
      <c r="AT536" s="25" t="s">
        <v>262</v>
      </c>
      <c r="AU536" s="25" t="s">
        <v>94</v>
      </c>
      <c r="AY536" s="25" t="s">
        <v>152</v>
      </c>
      <c r="BE536" s="214">
        <f>IF(N536="základní",J536,0)</f>
        <v>0</v>
      </c>
      <c r="BF536" s="214">
        <f>IF(N536="snížená",J536,0)</f>
        <v>0</v>
      </c>
      <c r="BG536" s="214">
        <f>IF(N536="zákl. přenesená",J536,0)</f>
        <v>0</v>
      </c>
      <c r="BH536" s="214">
        <f>IF(N536="sníž. přenesená",J536,0)</f>
        <v>0</v>
      </c>
      <c r="BI536" s="214">
        <f>IF(N536="nulová",J536,0)</f>
        <v>0</v>
      </c>
      <c r="BJ536" s="25" t="s">
        <v>94</v>
      </c>
      <c r="BK536" s="214">
        <f>ROUND(I536*H536,2)</f>
        <v>0</v>
      </c>
      <c r="BL536" s="25" t="s">
        <v>255</v>
      </c>
      <c r="BM536" s="25" t="s">
        <v>754</v>
      </c>
    </row>
    <row r="537" spans="2:65" s="13" customFormat="1">
      <c r="B537" s="227"/>
      <c r="C537" s="228"/>
      <c r="D537" s="249" t="s">
        <v>161</v>
      </c>
      <c r="E537" s="250" t="s">
        <v>21</v>
      </c>
      <c r="F537" s="251" t="s">
        <v>755</v>
      </c>
      <c r="G537" s="228"/>
      <c r="H537" s="252">
        <v>320.04500000000002</v>
      </c>
      <c r="I537" s="232"/>
      <c r="J537" s="228"/>
      <c r="K537" s="228"/>
      <c r="L537" s="233"/>
      <c r="M537" s="234"/>
      <c r="N537" s="235"/>
      <c r="O537" s="235"/>
      <c r="P537" s="235"/>
      <c r="Q537" s="235"/>
      <c r="R537" s="235"/>
      <c r="S537" s="235"/>
      <c r="T537" s="236"/>
      <c r="AT537" s="237" t="s">
        <v>161</v>
      </c>
      <c r="AU537" s="237" t="s">
        <v>94</v>
      </c>
      <c r="AV537" s="13" t="s">
        <v>94</v>
      </c>
      <c r="AW537" s="13" t="s">
        <v>35</v>
      </c>
      <c r="AX537" s="13" t="s">
        <v>80</v>
      </c>
      <c r="AY537" s="237" t="s">
        <v>152</v>
      </c>
    </row>
    <row r="538" spans="2:65" s="1" customFormat="1" ht="22.5" customHeight="1">
      <c r="B538" s="42"/>
      <c r="C538" s="203" t="s">
        <v>756</v>
      </c>
      <c r="D538" s="203" t="s">
        <v>154</v>
      </c>
      <c r="E538" s="204" t="s">
        <v>757</v>
      </c>
      <c r="F538" s="205" t="s">
        <v>758</v>
      </c>
      <c r="G538" s="206" t="s">
        <v>186</v>
      </c>
      <c r="H538" s="207">
        <v>290.95</v>
      </c>
      <c r="I538" s="208"/>
      <c r="J538" s="209">
        <f>ROUND(I538*H538,2)</f>
        <v>0</v>
      </c>
      <c r="K538" s="205" t="s">
        <v>158</v>
      </c>
      <c r="L538" s="62"/>
      <c r="M538" s="210" t="s">
        <v>21</v>
      </c>
      <c r="N538" s="211" t="s">
        <v>44</v>
      </c>
      <c r="O538" s="43"/>
      <c r="P538" s="212">
        <f>O538*H538</f>
        <v>0</v>
      </c>
      <c r="Q538" s="212">
        <v>2.9999999999999997E-4</v>
      </c>
      <c r="R538" s="212">
        <f>Q538*H538</f>
        <v>8.7284999999999988E-2</v>
      </c>
      <c r="S538" s="212">
        <v>0</v>
      </c>
      <c r="T538" s="213">
        <f>S538*H538</f>
        <v>0</v>
      </c>
      <c r="AR538" s="25" t="s">
        <v>255</v>
      </c>
      <c r="AT538" s="25" t="s">
        <v>154</v>
      </c>
      <c r="AU538" s="25" t="s">
        <v>94</v>
      </c>
      <c r="AY538" s="25" t="s">
        <v>152</v>
      </c>
      <c r="BE538" s="214">
        <f>IF(N538="základní",J538,0)</f>
        <v>0</v>
      </c>
      <c r="BF538" s="214">
        <f>IF(N538="snížená",J538,0)</f>
        <v>0</v>
      </c>
      <c r="BG538" s="214">
        <f>IF(N538="zákl. přenesená",J538,0)</f>
        <v>0</v>
      </c>
      <c r="BH538" s="214">
        <f>IF(N538="sníž. přenesená",J538,0)</f>
        <v>0</v>
      </c>
      <c r="BI538" s="214">
        <f>IF(N538="nulová",J538,0)</f>
        <v>0</v>
      </c>
      <c r="BJ538" s="25" t="s">
        <v>94</v>
      </c>
      <c r="BK538" s="214">
        <f>ROUND(I538*H538,2)</f>
        <v>0</v>
      </c>
      <c r="BL538" s="25" t="s">
        <v>255</v>
      </c>
      <c r="BM538" s="25" t="s">
        <v>759</v>
      </c>
    </row>
    <row r="539" spans="2:65" s="13" customFormat="1">
      <c r="B539" s="227"/>
      <c r="C539" s="228"/>
      <c r="D539" s="217" t="s">
        <v>161</v>
      </c>
      <c r="E539" s="229" t="s">
        <v>21</v>
      </c>
      <c r="F539" s="230" t="s">
        <v>516</v>
      </c>
      <c r="G539" s="228"/>
      <c r="H539" s="231">
        <v>206.31</v>
      </c>
      <c r="I539" s="232"/>
      <c r="J539" s="228"/>
      <c r="K539" s="228"/>
      <c r="L539" s="233"/>
      <c r="M539" s="234"/>
      <c r="N539" s="235"/>
      <c r="O539" s="235"/>
      <c r="P539" s="235"/>
      <c r="Q539" s="235"/>
      <c r="R539" s="235"/>
      <c r="S539" s="235"/>
      <c r="T539" s="236"/>
      <c r="AT539" s="237" t="s">
        <v>161</v>
      </c>
      <c r="AU539" s="237" t="s">
        <v>94</v>
      </c>
      <c r="AV539" s="13" t="s">
        <v>94</v>
      </c>
      <c r="AW539" s="13" t="s">
        <v>35</v>
      </c>
      <c r="AX539" s="13" t="s">
        <v>72</v>
      </c>
      <c r="AY539" s="237" t="s">
        <v>152</v>
      </c>
    </row>
    <row r="540" spans="2:65" s="13" customFormat="1">
      <c r="B540" s="227"/>
      <c r="C540" s="228"/>
      <c r="D540" s="217" t="s">
        <v>161</v>
      </c>
      <c r="E540" s="229" t="s">
        <v>21</v>
      </c>
      <c r="F540" s="230" t="s">
        <v>517</v>
      </c>
      <c r="G540" s="228"/>
      <c r="H540" s="231">
        <v>84.64</v>
      </c>
      <c r="I540" s="232"/>
      <c r="J540" s="228"/>
      <c r="K540" s="228"/>
      <c r="L540" s="233"/>
      <c r="M540" s="234"/>
      <c r="N540" s="235"/>
      <c r="O540" s="235"/>
      <c r="P540" s="235"/>
      <c r="Q540" s="235"/>
      <c r="R540" s="235"/>
      <c r="S540" s="235"/>
      <c r="T540" s="236"/>
      <c r="AT540" s="237" t="s">
        <v>161</v>
      </c>
      <c r="AU540" s="237" t="s">
        <v>94</v>
      </c>
      <c r="AV540" s="13" t="s">
        <v>94</v>
      </c>
      <c r="AW540" s="13" t="s">
        <v>35</v>
      </c>
      <c r="AX540" s="13" t="s">
        <v>72</v>
      </c>
      <c r="AY540" s="237" t="s">
        <v>152</v>
      </c>
    </row>
    <row r="541" spans="2:65" s="14" customFormat="1">
      <c r="B541" s="238"/>
      <c r="C541" s="239"/>
      <c r="D541" s="249" t="s">
        <v>161</v>
      </c>
      <c r="E541" s="253" t="s">
        <v>21</v>
      </c>
      <c r="F541" s="254" t="s">
        <v>166</v>
      </c>
      <c r="G541" s="239"/>
      <c r="H541" s="255">
        <v>290.95</v>
      </c>
      <c r="I541" s="243"/>
      <c r="J541" s="239"/>
      <c r="K541" s="239"/>
      <c r="L541" s="244"/>
      <c r="M541" s="245"/>
      <c r="N541" s="246"/>
      <c r="O541" s="246"/>
      <c r="P541" s="246"/>
      <c r="Q541" s="246"/>
      <c r="R541" s="246"/>
      <c r="S541" s="246"/>
      <c r="T541" s="247"/>
      <c r="AT541" s="248" t="s">
        <v>161</v>
      </c>
      <c r="AU541" s="248" t="s">
        <v>94</v>
      </c>
      <c r="AV541" s="14" t="s">
        <v>159</v>
      </c>
      <c r="AW541" s="14" t="s">
        <v>35</v>
      </c>
      <c r="AX541" s="14" t="s">
        <v>80</v>
      </c>
      <c r="AY541" s="248" t="s">
        <v>152</v>
      </c>
    </row>
    <row r="542" spans="2:65" s="1" customFormat="1" ht="22.5" customHeight="1">
      <c r="B542" s="42"/>
      <c r="C542" s="203" t="s">
        <v>760</v>
      </c>
      <c r="D542" s="203" t="s">
        <v>154</v>
      </c>
      <c r="E542" s="204" t="s">
        <v>761</v>
      </c>
      <c r="F542" s="205" t="s">
        <v>762</v>
      </c>
      <c r="G542" s="206" t="s">
        <v>306</v>
      </c>
      <c r="H542" s="207">
        <v>7.3730000000000002</v>
      </c>
      <c r="I542" s="208"/>
      <c r="J542" s="209">
        <f>ROUND(I542*H542,2)</f>
        <v>0</v>
      </c>
      <c r="K542" s="205" t="s">
        <v>158</v>
      </c>
      <c r="L542" s="62"/>
      <c r="M542" s="210" t="s">
        <v>21</v>
      </c>
      <c r="N542" s="211" t="s">
        <v>44</v>
      </c>
      <c r="O542" s="43"/>
      <c r="P542" s="212">
        <f>O542*H542</f>
        <v>0</v>
      </c>
      <c r="Q542" s="212">
        <v>0</v>
      </c>
      <c r="R542" s="212">
        <f>Q542*H542</f>
        <v>0</v>
      </c>
      <c r="S542" s="212">
        <v>0</v>
      </c>
      <c r="T542" s="213">
        <f>S542*H542</f>
        <v>0</v>
      </c>
      <c r="AR542" s="25" t="s">
        <v>255</v>
      </c>
      <c r="AT542" s="25" t="s">
        <v>154</v>
      </c>
      <c r="AU542" s="25" t="s">
        <v>94</v>
      </c>
      <c r="AY542" s="25" t="s">
        <v>152</v>
      </c>
      <c r="BE542" s="214">
        <f>IF(N542="základní",J542,0)</f>
        <v>0</v>
      </c>
      <c r="BF542" s="214">
        <f>IF(N542="snížená",J542,0)</f>
        <v>0</v>
      </c>
      <c r="BG542" s="214">
        <f>IF(N542="zákl. přenesená",J542,0)</f>
        <v>0</v>
      </c>
      <c r="BH542" s="214">
        <f>IF(N542="sníž. přenesená",J542,0)</f>
        <v>0</v>
      </c>
      <c r="BI542" s="214">
        <f>IF(N542="nulová",J542,0)</f>
        <v>0</v>
      </c>
      <c r="BJ542" s="25" t="s">
        <v>94</v>
      </c>
      <c r="BK542" s="214">
        <f>ROUND(I542*H542,2)</f>
        <v>0</v>
      </c>
      <c r="BL542" s="25" t="s">
        <v>255</v>
      </c>
      <c r="BM542" s="25" t="s">
        <v>763</v>
      </c>
    </row>
    <row r="543" spans="2:65" s="11" customFormat="1" ht="29.85" customHeight="1">
      <c r="B543" s="186"/>
      <c r="C543" s="187"/>
      <c r="D543" s="200" t="s">
        <v>71</v>
      </c>
      <c r="E543" s="201" t="s">
        <v>764</v>
      </c>
      <c r="F543" s="201" t="s">
        <v>765</v>
      </c>
      <c r="G543" s="187"/>
      <c r="H543" s="187"/>
      <c r="I543" s="190"/>
      <c r="J543" s="202">
        <f>BK543</f>
        <v>0</v>
      </c>
      <c r="K543" s="187"/>
      <c r="L543" s="192"/>
      <c r="M543" s="193"/>
      <c r="N543" s="194"/>
      <c r="O543" s="194"/>
      <c r="P543" s="195">
        <f>SUM(P544:P578)</f>
        <v>0</v>
      </c>
      <c r="Q543" s="194"/>
      <c r="R543" s="195">
        <f>SUM(R544:R578)</f>
        <v>13.692676200000001</v>
      </c>
      <c r="S543" s="194"/>
      <c r="T543" s="196">
        <f>SUM(T544:T578)</f>
        <v>5.5306300000000004</v>
      </c>
      <c r="AR543" s="197" t="s">
        <v>94</v>
      </c>
      <c r="AT543" s="198" t="s">
        <v>71</v>
      </c>
      <c r="AU543" s="198" t="s">
        <v>80</v>
      </c>
      <c r="AY543" s="197" t="s">
        <v>152</v>
      </c>
      <c r="BK543" s="199">
        <f>SUM(BK544:BK578)</f>
        <v>0</v>
      </c>
    </row>
    <row r="544" spans="2:65" s="1" customFormat="1" ht="22.5" customHeight="1">
      <c r="B544" s="42"/>
      <c r="C544" s="203" t="s">
        <v>766</v>
      </c>
      <c r="D544" s="203" t="s">
        <v>154</v>
      </c>
      <c r="E544" s="204" t="s">
        <v>767</v>
      </c>
      <c r="F544" s="205" t="s">
        <v>768</v>
      </c>
      <c r="G544" s="206" t="s">
        <v>186</v>
      </c>
      <c r="H544" s="207">
        <v>1930.99</v>
      </c>
      <c r="I544" s="208"/>
      <c r="J544" s="209">
        <f>ROUND(I544*H544,2)</f>
        <v>0</v>
      </c>
      <c r="K544" s="205" t="s">
        <v>158</v>
      </c>
      <c r="L544" s="62"/>
      <c r="M544" s="210" t="s">
        <v>21</v>
      </c>
      <c r="N544" s="211" t="s">
        <v>44</v>
      </c>
      <c r="O544" s="43"/>
      <c r="P544" s="212">
        <f>O544*H544</f>
        <v>0</v>
      </c>
      <c r="Q544" s="212">
        <v>0</v>
      </c>
      <c r="R544" s="212">
        <f>Q544*H544</f>
        <v>0</v>
      </c>
      <c r="S544" s="212">
        <v>0</v>
      </c>
      <c r="T544" s="213">
        <f>S544*H544</f>
        <v>0</v>
      </c>
      <c r="AR544" s="25" t="s">
        <v>255</v>
      </c>
      <c r="AT544" s="25" t="s">
        <v>154</v>
      </c>
      <c r="AU544" s="25" t="s">
        <v>94</v>
      </c>
      <c r="AY544" s="25" t="s">
        <v>152</v>
      </c>
      <c r="BE544" s="214">
        <f>IF(N544="základní",J544,0)</f>
        <v>0</v>
      </c>
      <c r="BF544" s="214">
        <f>IF(N544="snížená",J544,0)</f>
        <v>0</v>
      </c>
      <c r="BG544" s="214">
        <f>IF(N544="zákl. přenesená",J544,0)</f>
        <v>0</v>
      </c>
      <c r="BH544" s="214">
        <f>IF(N544="sníž. přenesená",J544,0)</f>
        <v>0</v>
      </c>
      <c r="BI544" s="214">
        <f>IF(N544="nulová",J544,0)</f>
        <v>0</v>
      </c>
      <c r="BJ544" s="25" t="s">
        <v>94</v>
      </c>
      <c r="BK544" s="214">
        <f>ROUND(I544*H544,2)</f>
        <v>0</v>
      </c>
      <c r="BL544" s="25" t="s">
        <v>255</v>
      </c>
      <c r="BM544" s="25" t="s">
        <v>769</v>
      </c>
    </row>
    <row r="545" spans="2:65" s="13" customFormat="1">
      <c r="B545" s="227"/>
      <c r="C545" s="228"/>
      <c r="D545" s="217" t="s">
        <v>161</v>
      </c>
      <c r="E545" s="229" t="s">
        <v>21</v>
      </c>
      <c r="F545" s="230" t="s">
        <v>770</v>
      </c>
      <c r="G545" s="228"/>
      <c r="H545" s="231">
        <v>1178.19</v>
      </c>
      <c r="I545" s="232"/>
      <c r="J545" s="228"/>
      <c r="K545" s="228"/>
      <c r="L545" s="233"/>
      <c r="M545" s="234"/>
      <c r="N545" s="235"/>
      <c r="O545" s="235"/>
      <c r="P545" s="235"/>
      <c r="Q545" s="235"/>
      <c r="R545" s="235"/>
      <c r="S545" s="235"/>
      <c r="T545" s="236"/>
      <c r="AT545" s="237" t="s">
        <v>161</v>
      </c>
      <c r="AU545" s="237" t="s">
        <v>94</v>
      </c>
      <c r="AV545" s="13" t="s">
        <v>94</v>
      </c>
      <c r="AW545" s="13" t="s">
        <v>35</v>
      </c>
      <c r="AX545" s="13" t="s">
        <v>72</v>
      </c>
      <c r="AY545" s="237" t="s">
        <v>152</v>
      </c>
    </row>
    <row r="546" spans="2:65" s="13" customFormat="1">
      <c r="B546" s="227"/>
      <c r="C546" s="228"/>
      <c r="D546" s="217" t="s">
        <v>161</v>
      </c>
      <c r="E546" s="229" t="s">
        <v>21</v>
      </c>
      <c r="F546" s="230" t="s">
        <v>771</v>
      </c>
      <c r="G546" s="228"/>
      <c r="H546" s="231">
        <v>752.8</v>
      </c>
      <c r="I546" s="232"/>
      <c r="J546" s="228"/>
      <c r="K546" s="228"/>
      <c r="L546" s="233"/>
      <c r="M546" s="234"/>
      <c r="N546" s="235"/>
      <c r="O546" s="235"/>
      <c r="P546" s="235"/>
      <c r="Q546" s="235"/>
      <c r="R546" s="235"/>
      <c r="S546" s="235"/>
      <c r="T546" s="236"/>
      <c r="AT546" s="237" t="s">
        <v>161</v>
      </c>
      <c r="AU546" s="237" t="s">
        <v>94</v>
      </c>
      <c r="AV546" s="13" t="s">
        <v>94</v>
      </c>
      <c r="AW546" s="13" t="s">
        <v>35</v>
      </c>
      <c r="AX546" s="13" t="s">
        <v>72</v>
      </c>
      <c r="AY546" s="237" t="s">
        <v>152</v>
      </c>
    </row>
    <row r="547" spans="2:65" s="14" customFormat="1">
      <c r="B547" s="238"/>
      <c r="C547" s="239"/>
      <c r="D547" s="249" t="s">
        <v>161</v>
      </c>
      <c r="E547" s="253" t="s">
        <v>21</v>
      </c>
      <c r="F547" s="254" t="s">
        <v>166</v>
      </c>
      <c r="G547" s="239"/>
      <c r="H547" s="255">
        <v>1930.99</v>
      </c>
      <c r="I547" s="243"/>
      <c r="J547" s="239"/>
      <c r="K547" s="239"/>
      <c r="L547" s="244"/>
      <c r="M547" s="245"/>
      <c r="N547" s="246"/>
      <c r="O547" s="246"/>
      <c r="P547" s="246"/>
      <c r="Q547" s="246"/>
      <c r="R547" s="246"/>
      <c r="S547" s="246"/>
      <c r="T547" s="247"/>
      <c r="AT547" s="248" t="s">
        <v>161</v>
      </c>
      <c r="AU547" s="248" t="s">
        <v>94</v>
      </c>
      <c r="AV547" s="14" t="s">
        <v>159</v>
      </c>
      <c r="AW547" s="14" t="s">
        <v>35</v>
      </c>
      <c r="AX547" s="14" t="s">
        <v>80</v>
      </c>
      <c r="AY547" s="248" t="s">
        <v>152</v>
      </c>
    </row>
    <row r="548" spans="2:65" s="1" customFormat="1" ht="22.5" customHeight="1">
      <c r="B548" s="42"/>
      <c r="C548" s="203" t="s">
        <v>772</v>
      </c>
      <c r="D548" s="203" t="s">
        <v>154</v>
      </c>
      <c r="E548" s="204" t="s">
        <v>773</v>
      </c>
      <c r="F548" s="205" t="s">
        <v>774</v>
      </c>
      <c r="G548" s="206" t="s">
        <v>186</v>
      </c>
      <c r="H548" s="207">
        <v>1930.99</v>
      </c>
      <c r="I548" s="208"/>
      <c r="J548" s="209">
        <f>ROUND(I548*H548,2)</f>
        <v>0</v>
      </c>
      <c r="K548" s="205" t="s">
        <v>158</v>
      </c>
      <c r="L548" s="62"/>
      <c r="M548" s="210" t="s">
        <v>21</v>
      </c>
      <c r="N548" s="211" t="s">
        <v>44</v>
      </c>
      <c r="O548" s="43"/>
      <c r="P548" s="212">
        <f>O548*H548</f>
        <v>0</v>
      </c>
      <c r="Q548" s="212">
        <v>0</v>
      </c>
      <c r="R548" s="212">
        <f>Q548*H548</f>
        <v>0</v>
      </c>
      <c r="S548" s="212">
        <v>0</v>
      </c>
      <c r="T548" s="213">
        <f>S548*H548</f>
        <v>0</v>
      </c>
      <c r="AR548" s="25" t="s">
        <v>255</v>
      </c>
      <c r="AT548" s="25" t="s">
        <v>154</v>
      </c>
      <c r="AU548" s="25" t="s">
        <v>94</v>
      </c>
      <c r="AY548" s="25" t="s">
        <v>152</v>
      </c>
      <c r="BE548" s="214">
        <f>IF(N548="základní",J548,0)</f>
        <v>0</v>
      </c>
      <c r="BF548" s="214">
        <f>IF(N548="snížená",J548,0)</f>
        <v>0</v>
      </c>
      <c r="BG548" s="214">
        <f>IF(N548="zákl. přenesená",J548,0)</f>
        <v>0</v>
      </c>
      <c r="BH548" s="214">
        <f>IF(N548="sníž. přenesená",J548,0)</f>
        <v>0</v>
      </c>
      <c r="BI548" s="214">
        <f>IF(N548="nulová",J548,0)</f>
        <v>0</v>
      </c>
      <c r="BJ548" s="25" t="s">
        <v>94</v>
      </c>
      <c r="BK548" s="214">
        <f>ROUND(I548*H548,2)</f>
        <v>0</v>
      </c>
      <c r="BL548" s="25" t="s">
        <v>255</v>
      </c>
      <c r="BM548" s="25" t="s">
        <v>775</v>
      </c>
    </row>
    <row r="549" spans="2:65" s="1" customFormat="1" ht="22.5" customHeight="1">
      <c r="B549" s="42"/>
      <c r="C549" s="203" t="s">
        <v>776</v>
      </c>
      <c r="D549" s="203" t="s">
        <v>154</v>
      </c>
      <c r="E549" s="204" t="s">
        <v>777</v>
      </c>
      <c r="F549" s="205" t="s">
        <v>778</v>
      </c>
      <c r="G549" s="206" t="s">
        <v>186</v>
      </c>
      <c r="H549" s="207">
        <v>1930.99</v>
      </c>
      <c r="I549" s="208"/>
      <c r="J549" s="209">
        <f>ROUND(I549*H549,2)</f>
        <v>0</v>
      </c>
      <c r="K549" s="205" t="s">
        <v>158</v>
      </c>
      <c r="L549" s="62"/>
      <c r="M549" s="210" t="s">
        <v>21</v>
      </c>
      <c r="N549" s="211" t="s">
        <v>44</v>
      </c>
      <c r="O549" s="43"/>
      <c r="P549" s="212">
        <f>O549*H549</f>
        <v>0</v>
      </c>
      <c r="Q549" s="212">
        <v>3.0000000000000001E-5</v>
      </c>
      <c r="R549" s="212">
        <f>Q549*H549</f>
        <v>5.7929700000000001E-2</v>
      </c>
      <c r="S549" s="212">
        <v>0</v>
      </c>
      <c r="T549" s="213">
        <f>S549*H549</f>
        <v>0</v>
      </c>
      <c r="AR549" s="25" t="s">
        <v>255</v>
      </c>
      <c r="AT549" s="25" t="s">
        <v>154</v>
      </c>
      <c r="AU549" s="25" t="s">
        <v>94</v>
      </c>
      <c r="AY549" s="25" t="s">
        <v>152</v>
      </c>
      <c r="BE549" s="214">
        <f>IF(N549="základní",J549,0)</f>
        <v>0</v>
      </c>
      <c r="BF549" s="214">
        <f>IF(N549="snížená",J549,0)</f>
        <v>0</v>
      </c>
      <c r="BG549" s="214">
        <f>IF(N549="zákl. přenesená",J549,0)</f>
        <v>0</v>
      </c>
      <c r="BH549" s="214">
        <f>IF(N549="sníž. přenesená",J549,0)</f>
        <v>0</v>
      </c>
      <c r="BI549" s="214">
        <f>IF(N549="nulová",J549,0)</f>
        <v>0</v>
      </c>
      <c r="BJ549" s="25" t="s">
        <v>94</v>
      </c>
      <c r="BK549" s="214">
        <f>ROUND(I549*H549,2)</f>
        <v>0</v>
      </c>
      <c r="BL549" s="25" t="s">
        <v>255</v>
      </c>
      <c r="BM549" s="25" t="s">
        <v>779</v>
      </c>
    </row>
    <row r="550" spans="2:65" s="1" customFormat="1" ht="22.5" customHeight="1">
      <c r="B550" s="42"/>
      <c r="C550" s="203" t="s">
        <v>780</v>
      </c>
      <c r="D550" s="203" t="s">
        <v>154</v>
      </c>
      <c r="E550" s="204" t="s">
        <v>781</v>
      </c>
      <c r="F550" s="205" t="s">
        <v>782</v>
      </c>
      <c r="G550" s="206" t="s">
        <v>186</v>
      </c>
      <c r="H550" s="207">
        <v>1930.99</v>
      </c>
      <c r="I550" s="208"/>
      <c r="J550" s="209">
        <f>ROUND(I550*H550,2)</f>
        <v>0</v>
      </c>
      <c r="K550" s="205" t="s">
        <v>158</v>
      </c>
      <c r="L550" s="62"/>
      <c r="M550" s="210" t="s">
        <v>21</v>
      </c>
      <c r="N550" s="211" t="s">
        <v>44</v>
      </c>
      <c r="O550" s="43"/>
      <c r="P550" s="212">
        <f>O550*H550</f>
        <v>0</v>
      </c>
      <c r="Q550" s="212">
        <v>4.5500000000000002E-3</v>
      </c>
      <c r="R550" s="212">
        <f>Q550*H550</f>
        <v>8.7860045000000007</v>
      </c>
      <c r="S550" s="212">
        <v>0</v>
      </c>
      <c r="T550" s="213">
        <f>S550*H550</f>
        <v>0</v>
      </c>
      <c r="AR550" s="25" t="s">
        <v>255</v>
      </c>
      <c r="AT550" s="25" t="s">
        <v>154</v>
      </c>
      <c r="AU550" s="25" t="s">
        <v>94</v>
      </c>
      <c r="AY550" s="25" t="s">
        <v>152</v>
      </c>
      <c r="BE550" s="214">
        <f>IF(N550="základní",J550,0)</f>
        <v>0</v>
      </c>
      <c r="BF550" s="214">
        <f>IF(N550="snížená",J550,0)</f>
        <v>0</v>
      </c>
      <c r="BG550" s="214">
        <f>IF(N550="zákl. přenesená",J550,0)</f>
        <v>0</v>
      </c>
      <c r="BH550" s="214">
        <f>IF(N550="sníž. přenesená",J550,0)</f>
        <v>0</v>
      </c>
      <c r="BI550" s="214">
        <f>IF(N550="nulová",J550,0)</f>
        <v>0</v>
      </c>
      <c r="BJ550" s="25" t="s">
        <v>94</v>
      </c>
      <c r="BK550" s="214">
        <f>ROUND(I550*H550,2)</f>
        <v>0</v>
      </c>
      <c r="BL550" s="25" t="s">
        <v>255</v>
      </c>
      <c r="BM550" s="25" t="s">
        <v>783</v>
      </c>
    </row>
    <row r="551" spans="2:65" s="13" customFormat="1">
      <c r="B551" s="227"/>
      <c r="C551" s="228"/>
      <c r="D551" s="217" t="s">
        <v>161</v>
      </c>
      <c r="E551" s="229" t="s">
        <v>21</v>
      </c>
      <c r="F551" s="230" t="s">
        <v>770</v>
      </c>
      <c r="G551" s="228"/>
      <c r="H551" s="231">
        <v>1178.19</v>
      </c>
      <c r="I551" s="232"/>
      <c r="J551" s="228"/>
      <c r="K551" s="228"/>
      <c r="L551" s="233"/>
      <c r="M551" s="234"/>
      <c r="N551" s="235"/>
      <c r="O551" s="235"/>
      <c r="P551" s="235"/>
      <c r="Q551" s="235"/>
      <c r="R551" s="235"/>
      <c r="S551" s="235"/>
      <c r="T551" s="236"/>
      <c r="AT551" s="237" t="s">
        <v>161</v>
      </c>
      <c r="AU551" s="237" t="s">
        <v>94</v>
      </c>
      <c r="AV551" s="13" t="s">
        <v>94</v>
      </c>
      <c r="AW551" s="13" t="s">
        <v>35</v>
      </c>
      <c r="AX551" s="13" t="s">
        <v>72</v>
      </c>
      <c r="AY551" s="237" t="s">
        <v>152</v>
      </c>
    </row>
    <row r="552" spans="2:65" s="13" customFormat="1">
      <c r="B552" s="227"/>
      <c r="C552" s="228"/>
      <c r="D552" s="217" t="s">
        <v>161</v>
      </c>
      <c r="E552" s="229" t="s">
        <v>21</v>
      </c>
      <c r="F552" s="230" t="s">
        <v>771</v>
      </c>
      <c r="G552" s="228"/>
      <c r="H552" s="231">
        <v>752.8</v>
      </c>
      <c r="I552" s="232"/>
      <c r="J552" s="228"/>
      <c r="K552" s="228"/>
      <c r="L552" s="233"/>
      <c r="M552" s="234"/>
      <c r="N552" s="235"/>
      <c r="O552" s="235"/>
      <c r="P552" s="235"/>
      <c r="Q552" s="235"/>
      <c r="R552" s="235"/>
      <c r="S552" s="235"/>
      <c r="T552" s="236"/>
      <c r="AT552" s="237" t="s">
        <v>161</v>
      </c>
      <c r="AU552" s="237" t="s">
        <v>94</v>
      </c>
      <c r="AV552" s="13" t="s">
        <v>94</v>
      </c>
      <c r="AW552" s="13" t="s">
        <v>35</v>
      </c>
      <c r="AX552" s="13" t="s">
        <v>72</v>
      </c>
      <c r="AY552" s="237" t="s">
        <v>152</v>
      </c>
    </row>
    <row r="553" spans="2:65" s="14" customFormat="1">
      <c r="B553" s="238"/>
      <c r="C553" s="239"/>
      <c r="D553" s="249" t="s">
        <v>161</v>
      </c>
      <c r="E553" s="253" t="s">
        <v>21</v>
      </c>
      <c r="F553" s="254" t="s">
        <v>166</v>
      </c>
      <c r="G553" s="239"/>
      <c r="H553" s="255">
        <v>1930.99</v>
      </c>
      <c r="I553" s="243"/>
      <c r="J553" s="239"/>
      <c r="K553" s="239"/>
      <c r="L553" s="244"/>
      <c r="M553" s="245"/>
      <c r="N553" s="246"/>
      <c r="O553" s="246"/>
      <c r="P553" s="246"/>
      <c r="Q553" s="246"/>
      <c r="R553" s="246"/>
      <c r="S553" s="246"/>
      <c r="T553" s="247"/>
      <c r="AT553" s="248" t="s">
        <v>161</v>
      </c>
      <c r="AU553" s="248" t="s">
        <v>94</v>
      </c>
      <c r="AV553" s="14" t="s">
        <v>159</v>
      </c>
      <c r="AW553" s="14" t="s">
        <v>35</v>
      </c>
      <c r="AX553" s="14" t="s">
        <v>80</v>
      </c>
      <c r="AY553" s="248" t="s">
        <v>152</v>
      </c>
    </row>
    <row r="554" spans="2:65" s="1" customFormat="1" ht="22.5" customHeight="1">
      <c r="B554" s="42"/>
      <c r="C554" s="203" t="s">
        <v>784</v>
      </c>
      <c r="D554" s="203" t="s">
        <v>154</v>
      </c>
      <c r="E554" s="204" t="s">
        <v>785</v>
      </c>
      <c r="F554" s="205" t="s">
        <v>786</v>
      </c>
      <c r="G554" s="206" t="s">
        <v>186</v>
      </c>
      <c r="H554" s="207">
        <v>1970.98</v>
      </c>
      <c r="I554" s="208"/>
      <c r="J554" s="209">
        <f>ROUND(I554*H554,2)</f>
        <v>0</v>
      </c>
      <c r="K554" s="205" t="s">
        <v>158</v>
      </c>
      <c r="L554" s="62"/>
      <c r="M554" s="210" t="s">
        <v>21</v>
      </c>
      <c r="N554" s="211" t="s">
        <v>44</v>
      </c>
      <c r="O554" s="43"/>
      <c r="P554" s="212">
        <f>O554*H554</f>
        <v>0</v>
      </c>
      <c r="Q554" s="212">
        <v>0</v>
      </c>
      <c r="R554" s="212">
        <f>Q554*H554</f>
        <v>0</v>
      </c>
      <c r="S554" s="212">
        <v>2.5000000000000001E-3</v>
      </c>
      <c r="T554" s="213">
        <f>S554*H554</f>
        <v>4.9274500000000003</v>
      </c>
      <c r="AR554" s="25" t="s">
        <v>255</v>
      </c>
      <c r="AT554" s="25" t="s">
        <v>154</v>
      </c>
      <c r="AU554" s="25" t="s">
        <v>94</v>
      </c>
      <c r="AY554" s="25" t="s">
        <v>152</v>
      </c>
      <c r="BE554" s="214">
        <f>IF(N554="základní",J554,0)</f>
        <v>0</v>
      </c>
      <c r="BF554" s="214">
        <f>IF(N554="snížená",J554,0)</f>
        <v>0</v>
      </c>
      <c r="BG554" s="214">
        <f>IF(N554="zákl. přenesená",J554,0)</f>
        <v>0</v>
      </c>
      <c r="BH554" s="214">
        <f>IF(N554="sníž. přenesená",J554,0)</f>
        <v>0</v>
      </c>
      <c r="BI554" s="214">
        <f>IF(N554="nulová",J554,0)</f>
        <v>0</v>
      </c>
      <c r="BJ554" s="25" t="s">
        <v>94</v>
      </c>
      <c r="BK554" s="214">
        <f>ROUND(I554*H554,2)</f>
        <v>0</v>
      </c>
      <c r="BL554" s="25" t="s">
        <v>255</v>
      </c>
      <c r="BM554" s="25" t="s">
        <v>787</v>
      </c>
    </row>
    <row r="555" spans="2:65" s="13" customFormat="1">
      <c r="B555" s="227"/>
      <c r="C555" s="228"/>
      <c r="D555" s="217" t="s">
        <v>161</v>
      </c>
      <c r="E555" s="229" t="s">
        <v>21</v>
      </c>
      <c r="F555" s="230" t="s">
        <v>788</v>
      </c>
      <c r="G555" s="228"/>
      <c r="H555" s="231">
        <v>1206.6600000000001</v>
      </c>
      <c r="I555" s="232"/>
      <c r="J555" s="228"/>
      <c r="K555" s="228"/>
      <c r="L555" s="233"/>
      <c r="M555" s="234"/>
      <c r="N555" s="235"/>
      <c r="O555" s="235"/>
      <c r="P555" s="235"/>
      <c r="Q555" s="235"/>
      <c r="R555" s="235"/>
      <c r="S555" s="235"/>
      <c r="T555" s="236"/>
      <c r="AT555" s="237" t="s">
        <v>161</v>
      </c>
      <c r="AU555" s="237" t="s">
        <v>94</v>
      </c>
      <c r="AV555" s="13" t="s">
        <v>94</v>
      </c>
      <c r="AW555" s="13" t="s">
        <v>35</v>
      </c>
      <c r="AX555" s="13" t="s">
        <v>72</v>
      </c>
      <c r="AY555" s="237" t="s">
        <v>152</v>
      </c>
    </row>
    <row r="556" spans="2:65" s="13" customFormat="1">
      <c r="B556" s="227"/>
      <c r="C556" s="228"/>
      <c r="D556" s="217" t="s">
        <v>161</v>
      </c>
      <c r="E556" s="229" t="s">
        <v>21</v>
      </c>
      <c r="F556" s="230" t="s">
        <v>789</v>
      </c>
      <c r="G556" s="228"/>
      <c r="H556" s="231">
        <v>764.32</v>
      </c>
      <c r="I556" s="232"/>
      <c r="J556" s="228"/>
      <c r="K556" s="228"/>
      <c r="L556" s="233"/>
      <c r="M556" s="234"/>
      <c r="N556" s="235"/>
      <c r="O556" s="235"/>
      <c r="P556" s="235"/>
      <c r="Q556" s="235"/>
      <c r="R556" s="235"/>
      <c r="S556" s="235"/>
      <c r="T556" s="236"/>
      <c r="AT556" s="237" t="s">
        <v>161</v>
      </c>
      <c r="AU556" s="237" t="s">
        <v>94</v>
      </c>
      <c r="AV556" s="13" t="s">
        <v>94</v>
      </c>
      <c r="AW556" s="13" t="s">
        <v>35</v>
      </c>
      <c r="AX556" s="13" t="s">
        <v>72</v>
      </c>
      <c r="AY556" s="237" t="s">
        <v>152</v>
      </c>
    </row>
    <row r="557" spans="2:65" s="14" customFormat="1">
      <c r="B557" s="238"/>
      <c r="C557" s="239"/>
      <c r="D557" s="249" t="s">
        <v>161</v>
      </c>
      <c r="E557" s="253" t="s">
        <v>21</v>
      </c>
      <c r="F557" s="254" t="s">
        <v>166</v>
      </c>
      <c r="G557" s="239"/>
      <c r="H557" s="255">
        <v>1970.98</v>
      </c>
      <c r="I557" s="243"/>
      <c r="J557" s="239"/>
      <c r="K557" s="239"/>
      <c r="L557" s="244"/>
      <c r="M557" s="245"/>
      <c r="N557" s="246"/>
      <c r="O557" s="246"/>
      <c r="P557" s="246"/>
      <c r="Q557" s="246"/>
      <c r="R557" s="246"/>
      <c r="S557" s="246"/>
      <c r="T557" s="247"/>
      <c r="AT557" s="248" t="s">
        <v>161</v>
      </c>
      <c r="AU557" s="248" t="s">
        <v>94</v>
      </c>
      <c r="AV557" s="14" t="s">
        <v>159</v>
      </c>
      <c r="AW557" s="14" t="s">
        <v>35</v>
      </c>
      <c r="AX557" s="14" t="s">
        <v>80</v>
      </c>
      <c r="AY557" s="248" t="s">
        <v>152</v>
      </c>
    </row>
    <row r="558" spans="2:65" s="1" customFormat="1" ht="22.5" customHeight="1">
      <c r="B558" s="42"/>
      <c r="C558" s="203" t="s">
        <v>790</v>
      </c>
      <c r="D558" s="203" t="s">
        <v>154</v>
      </c>
      <c r="E558" s="204" t="s">
        <v>791</v>
      </c>
      <c r="F558" s="205" t="s">
        <v>792</v>
      </c>
      <c r="G558" s="206" t="s">
        <v>186</v>
      </c>
      <c r="H558" s="207">
        <v>1930.99</v>
      </c>
      <c r="I558" s="208"/>
      <c r="J558" s="209">
        <f>ROUND(I558*H558,2)</f>
        <v>0</v>
      </c>
      <c r="K558" s="205" t="s">
        <v>158</v>
      </c>
      <c r="L558" s="62"/>
      <c r="M558" s="210" t="s">
        <v>21</v>
      </c>
      <c r="N558" s="211" t="s">
        <v>44</v>
      </c>
      <c r="O558" s="43"/>
      <c r="P558" s="212">
        <f>O558*H558</f>
        <v>0</v>
      </c>
      <c r="Q558" s="212">
        <v>2.9999999999999997E-4</v>
      </c>
      <c r="R558" s="212">
        <f>Q558*H558</f>
        <v>0.57929699999999995</v>
      </c>
      <c r="S558" s="212">
        <v>0</v>
      </c>
      <c r="T558" s="213">
        <f>S558*H558</f>
        <v>0</v>
      </c>
      <c r="AR558" s="25" t="s">
        <v>255</v>
      </c>
      <c r="AT558" s="25" t="s">
        <v>154</v>
      </c>
      <c r="AU558" s="25" t="s">
        <v>94</v>
      </c>
      <c r="AY558" s="25" t="s">
        <v>152</v>
      </c>
      <c r="BE558" s="214">
        <f>IF(N558="základní",J558,0)</f>
        <v>0</v>
      </c>
      <c r="BF558" s="214">
        <f>IF(N558="snížená",J558,0)</f>
        <v>0</v>
      </c>
      <c r="BG558" s="214">
        <f>IF(N558="zákl. přenesená",J558,0)</f>
        <v>0</v>
      </c>
      <c r="BH558" s="214">
        <f>IF(N558="sníž. přenesená",J558,0)</f>
        <v>0</v>
      </c>
      <c r="BI558" s="214">
        <f>IF(N558="nulová",J558,0)</f>
        <v>0</v>
      </c>
      <c r="BJ558" s="25" t="s">
        <v>94</v>
      </c>
      <c r="BK558" s="214">
        <f>ROUND(I558*H558,2)</f>
        <v>0</v>
      </c>
      <c r="BL558" s="25" t="s">
        <v>255</v>
      </c>
      <c r="BM558" s="25" t="s">
        <v>793</v>
      </c>
    </row>
    <row r="559" spans="2:65" s="13" customFormat="1">
      <c r="B559" s="227"/>
      <c r="C559" s="228"/>
      <c r="D559" s="217" t="s">
        <v>161</v>
      </c>
      <c r="E559" s="229" t="s">
        <v>21</v>
      </c>
      <c r="F559" s="230" t="s">
        <v>770</v>
      </c>
      <c r="G559" s="228"/>
      <c r="H559" s="231">
        <v>1178.19</v>
      </c>
      <c r="I559" s="232"/>
      <c r="J559" s="228"/>
      <c r="K559" s="228"/>
      <c r="L559" s="233"/>
      <c r="M559" s="234"/>
      <c r="N559" s="235"/>
      <c r="O559" s="235"/>
      <c r="P559" s="235"/>
      <c r="Q559" s="235"/>
      <c r="R559" s="235"/>
      <c r="S559" s="235"/>
      <c r="T559" s="236"/>
      <c r="AT559" s="237" t="s">
        <v>161</v>
      </c>
      <c r="AU559" s="237" t="s">
        <v>94</v>
      </c>
      <c r="AV559" s="13" t="s">
        <v>94</v>
      </c>
      <c r="AW559" s="13" t="s">
        <v>35</v>
      </c>
      <c r="AX559" s="13" t="s">
        <v>72</v>
      </c>
      <c r="AY559" s="237" t="s">
        <v>152</v>
      </c>
    </row>
    <row r="560" spans="2:65" s="13" customFormat="1">
      <c r="B560" s="227"/>
      <c r="C560" s="228"/>
      <c r="D560" s="217" t="s">
        <v>161</v>
      </c>
      <c r="E560" s="229" t="s">
        <v>21</v>
      </c>
      <c r="F560" s="230" t="s">
        <v>771</v>
      </c>
      <c r="G560" s="228"/>
      <c r="H560" s="231">
        <v>752.8</v>
      </c>
      <c r="I560" s="232"/>
      <c r="J560" s="228"/>
      <c r="K560" s="228"/>
      <c r="L560" s="233"/>
      <c r="M560" s="234"/>
      <c r="N560" s="235"/>
      <c r="O560" s="235"/>
      <c r="P560" s="235"/>
      <c r="Q560" s="235"/>
      <c r="R560" s="235"/>
      <c r="S560" s="235"/>
      <c r="T560" s="236"/>
      <c r="AT560" s="237" t="s">
        <v>161</v>
      </c>
      <c r="AU560" s="237" t="s">
        <v>94</v>
      </c>
      <c r="AV560" s="13" t="s">
        <v>94</v>
      </c>
      <c r="AW560" s="13" t="s">
        <v>35</v>
      </c>
      <c r="AX560" s="13" t="s">
        <v>72</v>
      </c>
      <c r="AY560" s="237" t="s">
        <v>152</v>
      </c>
    </row>
    <row r="561" spans="2:65" s="14" customFormat="1">
      <c r="B561" s="238"/>
      <c r="C561" s="239"/>
      <c r="D561" s="249" t="s">
        <v>161</v>
      </c>
      <c r="E561" s="253" t="s">
        <v>21</v>
      </c>
      <c r="F561" s="254" t="s">
        <v>166</v>
      </c>
      <c r="G561" s="239"/>
      <c r="H561" s="255">
        <v>1930.99</v>
      </c>
      <c r="I561" s="243"/>
      <c r="J561" s="239"/>
      <c r="K561" s="239"/>
      <c r="L561" s="244"/>
      <c r="M561" s="245"/>
      <c r="N561" s="246"/>
      <c r="O561" s="246"/>
      <c r="P561" s="246"/>
      <c r="Q561" s="246"/>
      <c r="R561" s="246"/>
      <c r="S561" s="246"/>
      <c r="T561" s="247"/>
      <c r="AT561" s="248" t="s">
        <v>161</v>
      </c>
      <c r="AU561" s="248" t="s">
        <v>94</v>
      </c>
      <c r="AV561" s="14" t="s">
        <v>159</v>
      </c>
      <c r="AW561" s="14" t="s">
        <v>35</v>
      </c>
      <c r="AX561" s="14" t="s">
        <v>80</v>
      </c>
      <c r="AY561" s="248" t="s">
        <v>152</v>
      </c>
    </row>
    <row r="562" spans="2:65" s="1" customFormat="1" ht="31.5" customHeight="1">
      <c r="B562" s="42"/>
      <c r="C562" s="256" t="s">
        <v>794</v>
      </c>
      <c r="D562" s="256" t="s">
        <v>262</v>
      </c>
      <c r="E562" s="257" t="s">
        <v>795</v>
      </c>
      <c r="F562" s="258" t="s">
        <v>796</v>
      </c>
      <c r="G562" s="259" t="s">
        <v>186</v>
      </c>
      <c r="H562" s="260">
        <v>2124.0889999999999</v>
      </c>
      <c r="I562" s="261"/>
      <c r="J562" s="262">
        <f>ROUND(I562*H562,2)</f>
        <v>0</v>
      </c>
      <c r="K562" s="258" t="s">
        <v>158</v>
      </c>
      <c r="L562" s="263"/>
      <c r="M562" s="264" t="s">
        <v>21</v>
      </c>
      <c r="N562" s="265" t="s">
        <v>44</v>
      </c>
      <c r="O562" s="43"/>
      <c r="P562" s="212">
        <f>O562*H562</f>
        <v>0</v>
      </c>
      <c r="Q562" s="212">
        <v>1.8E-3</v>
      </c>
      <c r="R562" s="212">
        <f>Q562*H562</f>
        <v>3.8233601999999998</v>
      </c>
      <c r="S562" s="212">
        <v>0</v>
      </c>
      <c r="T562" s="213">
        <f>S562*H562</f>
        <v>0</v>
      </c>
      <c r="AR562" s="25" t="s">
        <v>334</v>
      </c>
      <c r="AT562" s="25" t="s">
        <v>262</v>
      </c>
      <c r="AU562" s="25" t="s">
        <v>94</v>
      </c>
      <c r="AY562" s="25" t="s">
        <v>152</v>
      </c>
      <c r="BE562" s="214">
        <f>IF(N562="základní",J562,0)</f>
        <v>0</v>
      </c>
      <c r="BF562" s="214">
        <f>IF(N562="snížená",J562,0)</f>
        <v>0</v>
      </c>
      <c r="BG562" s="214">
        <f>IF(N562="zákl. přenesená",J562,0)</f>
        <v>0</v>
      </c>
      <c r="BH562" s="214">
        <f>IF(N562="sníž. přenesená",J562,0)</f>
        <v>0</v>
      </c>
      <c r="BI562" s="214">
        <f>IF(N562="nulová",J562,0)</f>
        <v>0</v>
      </c>
      <c r="BJ562" s="25" t="s">
        <v>94</v>
      </c>
      <c r="BK562" s="214">
        <f>ROUND(I562*H562,2)</f>
        <v>0</v>
      </c>
      <c r="BL562" s="25" t="s">
        <v>255</v>
      </c>
      <c r="BM562" s="25" t="s">
        <v>797</v>
      </c>
    </row>
    <row r="563" spans="2:65" s="13" customFormat="1">
      <c r="B563" s="227"/>
      <c r="C563" s="228"/>
      <c r="D563" s="249" t="s">
        <v>161</v>
      </c>
      <c r="E563" s="250" t="s">
        <v>21</v>
      </c>
      <c r="F563" s="251" t="s">
        <v>798</v>
      </c>
      <c r="G563" s="228"/>
      <c r="H563" s="252">
        <v>2124.0889999999999</v>
      </c>
      <c r="I563" s="232"/>
      <c r="J563" s="228"/>
      <c r="K563" s="228"/>
      <c r="L563" s="233"/>
      <c r="M563" s="234"/>
      <c r="N563" s="235"/>
      <c r="O563" s="235"/>
      <c r="P563" s="235"/>
      <c r="Q563" s="235"/>
      <c r="R563" s="235"/>
      <c r="S563" s="235"/>
      <c r="T563" s="236"/>
      <c r="AT563" s="237" t="s">
        <v>161</v>
      </c>
      <c r="AU563" s="237" t="s">
        <v>94</v>
      </c>
      <c r="AV563" s="13" t="s">
        <v>94</v>
      </c>
      <c r="AW563" s="13" t="s">
        <v>35</v>
      </c>
      <c r="AX563" s="13" t="s">
        <v>80</v>
      </c>
      <c r="AY563" s="237" t="s">
        <v>152</v>
      </c>
    </row>
    <row r="564" spans="2:65" s="1" customFormat="1" ht="22.5" customHeight="1">
      <c r="B564" s="42"/>
      <c r="C564" s="203" t="s">
        <v>799</v>
      </c>
      <c r="D564" s="203" t="s">
        <v>154</v>
      </c>
      <c r="E564" s="204" t="s">
        <v>800</v>
      </c>
      <c r="F564" s="205" t="s">
        <v>801</v>
      </c>
      <c r="G564" s="206" t="s">
        <v>258</v>
      </c>
      <c r="H564" s="207">
        <v>2010.6</v>
      </c>
      <c r="I564" s="208"/>
      <c r="J564" s="209">
        <f>ROUND(I564*H564,2)</f>
        <v>0</v>
      </c>
      <c r="K564" s="205" t="s">
        <v>158</v>
      </c>
      <c r="L564" s="62"/>
      <c r="M564" s="210" t="s">
        <v>21</v>
      </c>
      <c r="N564" s="211" t="s">
        <v>44</v>
      </c>
      <c r="O564" s="43"/>
      <c r="P564" s="212">
        <f>O564*H564</f>
        <v>0</v>
      </c>
      <c r="Q564" s="212">
        <v>0</v>
      </c>
      <c r="R564" s="212">
        <f>Q564*H564</f>
        <v>0</v>
      </c>
      <c r="S564" s="212">
        <v>2.9999999999999997E-4</v>
      </c>
      <c r="T564" s="213">
        <f>S564*H564</f>
        <v>0.60317999999999994</v>
      </c>
      <c r="AR564" s="25" t="s">
        <v>255</v>
      </c>
      <c r="AT564" s="25" t="s">
        <v>154</v>
      </c>
      <c r="AU564" s="25" t="s">
        <v>94</v>
      </c>
      <c r="AY564" s="25" t="s">
        <v>152</v>
      </c>
      <c r="BE564" s="214">
        <f>IF(N564="základní",J564,0)</f>
        <v>0</v>
      </c>
      <c r="BF564" s="214">
        <f>IF(N564="snížená",J564,0)</f>
        <v>0</v>
      </c>
      <c r="BG564" s="214">
        <f>IF(N564="zákl. přenesená",J564,0)</f>
        <v>0</v>
      </c>
      <c r="BH564" s="214">
        <f>IF(N564="sníž. přenesená",J564,0)</f>
        <v>0</v>
      </c>
      <c r="BI564" s="214">
        <f>IF(N564="nulová",J564,0)</f>
        <v>0</v>
      </c>
      <c r="BJ564" s="25" t="s">
        <v>94</v>
      </c>
      <c r="BK564" s="214">
        <f>ROUND(I564*H564,2)</f>
        <v>0</v>
      </c>
      <c r="BL564" s="25" t="s">
        <v>255</v>
      </c>
      <c r="BM564" s="25" t="s">
        <v>802</v>
      </c>
    </row>
    <row r="565" spans="2:65" s="13" customFormat="1">
      <c r="B565" s="227"/>
      <c r="C565" s="228"/>
      <c r="D565" s="217" t="s">
        <v>161</v>
      </c>
      <c r="E565" s="229" t="s">
        <v>21</v>
      </c>
      <c r="F565" s="230" t="s">
        <v>803</v>
      </c>
      <c r="G565" s="228"/>
      <c r="H565" s="231">
        <v>1271.4000000000001</v>
      </c>
      <c r="I565" s="232"/>
      <c r="J565" s="228"/>
      <c r="K565" s="228"/>
      <c r="L565" s="233"/>
      <c r="M565" s="234"/>
      <c r="N565" s="235"/>
      <c r="O565" s="235"/>
      <c r="P565" s="235"/>
      <c r="Q565" s="235"/>
      <c r="R565" s="235"/>
      <c r="S565" s="235"/>
      <c r="T565" s="236"/>
      <c r="AT565" s="237" t="s">
        <v>161</v>
      </c>
      <c r="AU565" s="237" t="s">
        <v>94</v>
      </c>
      <c r="AV565" s="13" t="s">
        <v>94</v>
      </c>
      <c r="AW565" s="13" t="s">
        <v>35</v>
      </c>
      <c r="AX565" s="13" t="s">
        <v>72</v>
      </c>
      <c r="AY565" s="237" t="s">
        <v>152</v>
      </c>
    </row>
    <row r="566" spans="2:65" s="13" customFormat="1" ht="27">
      <c r="B566" s="227"/>
      <c r="C566" s="228"/>
      <c r="D566" s="217" t="s">
        <v>161</v>
      </c>
      <c r="E566" s="229" t="s">
        <v>21</v>
      </c>
      <c r="F566" s="230" t="s">
        <v>804</v>
      </c>
      <c r="G566" s="228"/>
      <c r="H566" s="231">
        <v>739.2</v>
      </c>
      <c r="I566" s="232"/>
      <c r="J566" s="228"/>
      <c r="K566" s="228"/>
      <c r="L566" s="233"/>
      <c r="M566" s="234"/>
      <c r="N566" s="235"/>
      <c r="O566" s="235"/>
      <c r="P566" s="235"/>
      <c r="Q566" s="235"/>
      <c r="R566" s="235"/>
      <c r="S566" s="235"/>
      <c r="T566" s="236"/>
      <c r="AT566" s="237" t="s">
        <v>161</v>
      </c>
      <c r="AU566" s="237" t="s">
        <v>94</v>
      </c>
      <c r="AV566" s="13" t="s">
        <v>94</v>
      </c>
      <c r="AW566" s="13" t="s">
        <v>35</v>
      </c>
      <c r="AX566" s="13" t="s">
        <v>72</v>
      </c>
      <c r="AY566" s="237" t="s">
        <v>152</v>
      </c>
    </row>
    <row r="567" spans="2:65" s="14" customFormat="1">
      <c r="B567" s="238"/>
      <c r="C567" s="239"/>
      <c r="D567" s="249" t="s">
        <v>161</v>
      </c>
      <c r="E567" s="253" t="s">
        <v>21</v>
      </c>
      <c r="F567" s="254" t="s">
        <v>166</v>
      </c>
      <c r="G567" s="239"/>
      <c r="H567" s="255">
        <v>2010.6</v>
      </c>
      <c r="I567" s="243"/>
      <c r="J567" s="239"/>
      <c r="K567" s="239"/>
      <c r="L567" s="244"/>
      <c r="M567" s="245"/>
      <c r="N567" s="246"/>
      <c r="O567" s="246"/>
      <c r="P567" s="246"/>
      <c r="Q567" s="246"/>
      <c r="R567" s="246"/>
      <c r="S567" s="246"/>
      <c r="T567" s="247"/>
      <c r="AT567" s="248" t="s">
        <v>161</v>
      </c>
      <c r="AU567" s="248" t="s">
        <v>94</v>
      </c>
      <c r="AV567" s="14" t="s">
        <v>159</v>
      </c>
      <c r="AW567" s="14" t="s">
        <v>35</v>
      </c>
      <c r="AX567" s="14" t="s">
        <v>80</v>
      </c>
      <c r="AY567" s="248" t="s">
        <v>152</v>
      </c>
    </row>
    <row r="568" spans="2:65" s="1" customFormat="1" ht="22.5" customHeight="1">
      <c r="B568" s="42"/>
      <c r="C568" s="203" t="s">
        <v>805</v>
      </c>
      <c r="D568" s="203" t="s">
        <v>154</v>
      </c>
      <c r="E568" s="204" t="s">
        <v>806</v>
      </c>
      <c r="F568" s="205" t="s">
        <v>807</v>
      </c>
      <c r="G568" s="206" t="s">
        <v>258</v>
      </c>
      <c r="H568" s="207">
        <v>1991.45</v>
      </c>
      <c r="I568" s="208"/>
      <c r="J568" s="209">
        <f>ROUND(I568*H568,2)</f>
        <v>0</v>
      </c>
      <c r="K568" s="205" t="s">
        <v>158</v>
      </c>
      <c r="L568" s="62"/>
      <c r="M568" s="210" t="s">
        <v>21</v>
      </c>
      <c r="N568" s="211" t="s">
        <v>44</v>
      </c>
      <c r="O568" s="43"/>
      <c r="P568" s="212">
        <f>O568*H568</f>
        <v>0</v>
      </c>
      <c r="Q568" s="212">
        <v>2.0000000000000002E-5</v>
      </c>
      <c r="R568" s="212">
        <f>Q568*H568</f>
        <v>3.9829000000000003E-2</v>
      </c>
      <c r="S568" s="212">
        <v>0</v>
      </c>
      <c r="T568" s="213">
        <f>S568*H568</f>
        <v>0</v>
      </c>
      <c r="AR568" s="25" t="s">
        <v>255</v>
      </c>
      <c r="AT568" s="25" t="s">
        <v>154</v>
      </c>
      <c r="AU568" s="25" t="s">
        <v>94</v>
      </c>
      <c r="AY568" s="25" t="s">
        <v>152</v>
      </c>
      <c r="BE568" s="214">
        <f>IF(N568="základní",J568,0)</f>
        <v>0</v>
      </c>
      <c r="BF568" s="214">
        <f>IF(N568="snížená",J568,0)</f>
        <v>0</v>
      </c>
      <c r="BG568" s="214">
        <f>IF(N568="zákl. přenesená",J568,0)</f>
        <v>0</v>
      </c>
      <c r="BH568" s="214">
        <f>IF(N568="sníž. přenesená",J568,0)</f>
        <v>0</v>
      </c>
      <c r="BI568" s="214">
        <f>IF(N568="nulová",J568,0)</f>
        <v>0</v>
      </c>
      <c r="BJ568" s="25" t="s">
        <v>94</v>
      </c>
      <c r="BK568" s="214">
        <f>ROUND(I568*H568,2)</f>
        <v>0</v>
      </c>
      <c r="BL568" s="25" t="s">
        <v>255</v>
      </c>
      <c r="BM568" s="25" t="s">
        <v>808</v>
      </c>
    </row>
    <row r="569" spans="2:65" s="13" customFormat="1" ht="27">
      <c r="B569" s="227"/>
      <c r="C569" s="228"/>
      <c r="D569" s="217" t="s">
        <v>161</v>
      </c>
      <c r="E569" s="229" t="s">
        <v>21</v>
      </c>
      <c r="F569" s="230" t="s">
        <v>809</v>
      </c>
      <c r="G569" s="228"/>
      <c r="H569" s="231">
        <v>1222.6500000000001</v>
      </c>
      <c r="I569" s="232"/>
      <c r="J569" s="228"/>
      <c r="K569" s="228"/>
      <c r="L569" s="233"/>
      <c r="M569" s="234"/>
      <c r="N569" s="235"/>
      <c r="O569" s="235"/>
      <c r="P569" s="235"/>
      <c r="Q569" s="235"/>
      <c r="R569" s="235"/>
      <c r="S569" s="235"/>
      <c r="T569" s="236"/>
      <c r="AT569" s="237" t="s">
        <v>161</v>
      </c>
      <c r="AU569" s="237" t="s">
        <v>94</v>
      </c>
      <c r="AV569" s="13" t="s">
        <v>94</v>
      </c>
      <c r="AW569" s="13" t="s">
        <v>35</v>
      </c>
      <c r="AX569" s="13" t="s">
        <v>72</v>
      </c>
      <c r="AY569" s="237" t="s">
        <v>152</v>
      </c>
    </row>
    <row r="570" spans="2:65" s="13" customFormat="1" ht="27">
      <c r="B570" s="227"/>
      <c r="C570" s="228"/>
      <c r="D570" s="217" t="s">
        <v>161</v>
      </c>
      <c r="E570" s="229" t="s">
        <v>21</v>
      </c>
      <c r="F570" s="230" t="s">
        <v>810</v>
      </c>
      <c r="G570" s="228"/>
      <c r="H570" s="231">
        <v>768.8</v>
      </c>
      <c r="I570" s="232"/>
      <c r="J570" s="228"/>
      <c r="K570" s="228"/>
      <c r="L570" s="233"/>
      <c r="M570" s="234"/>
      <c r="N570" s="235"/>
      <c r="O570" s="235"/>
      <c r="P570" s="235"/>
      <c r="Q570" s="235"/>
      <c r="R570" s="235"/>
      <c r="S570" s="235"/>
      <c r="T570" s="236"/>
      <c r="AT570" s="237" t="s">
        <v>161</v>
      </c>
      <c r="AU570" s="237" t="s">
        <v>94</v>
      </c>
      <c r="AV570" s="13" t="s">
        <v>94</v>
      </c>
      <c r="AW570" s="13" t="s">
        <v>35</v>
      </c>
      <c r="AX570" s="13" t="s">
        <v>72</v>
      </c>
      <c r="AY570" s="237" t="s">
        <v>152</v>
      </c>
    </row>
    <row r="571" spans="2:65" s="14" customFormat="1">
      <c r="B571" s="238"/>
      <c r="C571" s="239"/>
      <c r="D571" s="249" t="s">
        <v>161</v>
      </c>
      <c r="E571" s="253" t="s">
        <v>21</v>
      </c>
      <c r="F571" s="254" t="s">
        <v>166</v>
      </c>
      <c r="G571" s="239"/>
      <c r="H571" s="255">
        <v>1991.45</v>
      </c>
      <c r="I571" s="243"/>
      <c r="J571" s="239"/>
      <c r="K571" s="239"/>
      <c r="L571" s="244"/>
      <c r="M571" s="245"/>
      <c r="N571" s="246"/>
      <c r="O571" s="246"/>
      <c r="P571" s="246"/>
      <c r="Q571" s="246"/>
      <c r="R571" s="246"/>
      <c r="S571" s="246"/>
      <c r="T571" s="247"/>
      <c r="AT571" s="248" t="s">
        <v>161</v>
      </c>
      <c r="AU571" s="248" t="s">
        <v>94</v>
      </c>
      <c r="AV571" s="14" t="s">
        <v>159</v>
      </c>
      <c r="AW571" s="14" t="s">
        <v>35</v>
      </c>
      <c r="AX571" s="14" t="s">
        <v>80</v>
      </c>
      <c r="AY571" s="248" t="s">
        <v>152</v>
      </c>
    </row>
    <row r="572" spans="2:65" s="1" customFormat="1" ht="22.5" customHeight="1">
      <c r="B572" s="42"/>
      <c r="C572" s="256" t="s">
        <v>811</v>
      </c>
      <c r="D572" s="256" t="s">
        <v>262</v>
      </c>
      <c r="E572" s="257" t="s">
        <v>812</v>
      </c>
      <c r="F572" s="258" t="s">
        <v>813</v>
      </c>
      <c r="G572" s="259" t="s">
        <v>258</v>
      </c>
      <c r="H572" s="260">
        <v>2031.279</v>
      </c>
      <c r="I572" s="261"/>
      <c r="J572" s="262">
        <f>ROUND(I572*H572,2)</f>
        <v>0</v>
      </c>
      <c r="K572" s="258" t="s">
        <v>158</v>
      </c>
      <c r="L572" s="263"/>
      <c r="M572" s="264" t="s">
        <v>21</v>
      </c>
      <c r="N572" s="265" t="s">
        <v>44</v>
      </c>
      <c r="O572" s="43"/>
      <c r="P572" s="212">
        <f>O572*H572</f>
        <v>0</v>
      </c>
      <c r="Q572" s="212">
        <v>2.0000000000000001E-4</v>
      </c>
      <c r="R572" s="212">
        <f>Q572*H572</f>
        <v>0.4062558</v>
      </c>
      <c r="S572" s="212">
        <v>0</v>
      </c>
      <c r="T572" s="213">
        <f>S572*H572</f>
        <v>0</v>
      </c>
      <c r="AR572" s="25" t="s">
        <v>334</v>
      </c>
      <c r="AT572" s="25" t="s">
        <v>262</v>
      </c>
      <c r="AU572" s="25" t="s">
        <v>94</v>
      </c>
      <c r="AY572" s="25" t="s">
        <v>152</v>
      </c>
      <c r="BE572" s="214">
        <f>IF(N572="základní",J572,0)</f>
        <v>0</v>
      </c>
      <c r="BF572" s="214">
        <f>IF(N572="snížená",J572,0)</f>
        <v>0</v>
      </c>
      <c r="BG572" s="214">
        <f>IF(N572="zákl. přenesená",J572,0)</f>
        <v>0</v>
      </c>
      <c r="BH572" s="214">
        <f>IF(N572="sníž. přenesená",J572,0)</f>
        <v>0</v>
      </c>
      <c r="BI572" s="214">
        <f>IF(N572="nulová",J572,0)</f>
        <v>0</v>
      </c>
      <c r="BJ572" s="25" t="s">
        <v>94</v>
      </c>
      <c r="BK572" s="214">
        <f>ROUND(I572*H572,2)</f>
        <v>0</v>
      </c>
      <c r="BL572" s="25" t="s">
        <v>255</v>
      </c>
      <c r="BM572" s="25" t="s">
        <v>814</v>
      </c>
    </row>
    <row r="573" spans="2:65" s="13" customFormat="1">
      <c r="B573" s="227"/>
      <c r="C573" s="228"/>
      <c r="D573" s="249" t="s">
        <v>161</v>
      </c>
      <c r="E573" s="250" t="s">
        <v>21</v>
      </c>
      <c r="F573" s="251" t="s">
        <v>815</v>
      </c>
      <c r="G573" s="228"/>
      <c r="H573" s="252">
        <v>2031.279</v>
      </c>
      <c r="I573" s="232"/>
      <c r="J573" s="228"/>
      <c r="K573" s="228"/>
      <c r="L573" s="233"/>
      <c r="M573" s="234"/>
      <c r="N573" s="235"/>
      <c r="O573" s="235"/>
      <c r="P573" s="235"/>
      <c r="Q573" s="235"/>
      <c r="R573" s="235"/>
      <c r="S573" s="235"/>
      <c r="T573" s="236"/>
      <c r="AT573" s="237" t="s">
        <v>161</v>
      </c>
      <c r="AU573" s="237" t="s">
        <v>94</v>
      </c>
      <c r="AV573" s="13" t="s">
        <v>94</v>
      </c>
      <c r="AW573" s="13" t="s">
        <v>35</v>
      </c>
      <c r="AX573" s="13" t="s">
        <v>80</v>
      </c>
      <c r="AY573" s="237" t="s">
        <v>152</v>
      </c>
    </row>
    <row r="574" spans="2:65" s="1" customFormat="1" ht="22.5" customHeight="1">
      <c r="B574" s="42"/>
      <c r="C574" s="203" t="s">
        <v>816</v>
      </c>
      <c r="D574" s="203" t="s">
        <v>154</v>
      </c>
      <c r="E574" s="204" t="s">
        <v>817</v>
      </c>
      <c r="F574" s="205" t="s">
        <v>818</v>
      </c>
      <c r="G574" s="206" t="s">
        <v>186</v>
      </c>
      <c r="H574" s="207">
        <v>1970.98</v>
      </c>
      <c r="I574" s="208"/>
      <c r="J574" s="209">
        <f>ROUND(I574*H574,2)</f>
        <v>0</v>
      </c>
      <c r="K574" s="205" t="s">
        <v>158</v>
      </c>
      <c r="L574" s="62"/>
      <c r="M574" s="210" t="s">
        <v>21</v>
      </c>
      <c r="N574" s="211" t="s">
        <v>44</v>
      </c>
      <c r="O574" s="43"/>
      <c r="P574" s="212">
        <f>O574*H574</f>
        <v>0</v>
      </c>
      <c r="Q574" s="212">
        <v>0</v>
      </c>
      <c r="R574" s="212">
        <f>Q574*H574</f>
        <v>0</v>
      </c>
      <c r="S574" s="212">
        <v>0</v>
      </c>
      <c r="T574" s="213">
        <f>S574*H574</f>
        <v>0</v>
      </c>
      <c r="AR574" s="25" t="s">
        <v>255</v>
      </c>
      <c r="AT574" s="25" t="s">
        <v>154</v>
      </c>
      <c r="AU574" s="25" t="s">
        <v>94</v>
      </c>
      <c r="AY574" s="25" t="s">
        <v>152</v>
      </c>
      <c r="BE574" s="214">
        <f>IF(N574="základní",J574,0)</f>
        <v>0</v>
      </c>
      <c r="BF574" s="214">
        <f>IF(N574="snížená",J574,0)</f>
        <v>0</v>
      </c>
      <c r="BG574" s="214">
        <f>IF(N574="zákl. přenesená",J574,0)</f>
        <v>0</v>
      </c>
      <c r="BH574" s="214">
        <f>IF(N574="sníž. přenesená",J574,0)</f>
        <v>0</v>
      </c>
      <c r="BI574" s="214">
        <f>IF(N574="nulová",J574,0)</f>
        <v>0</v>
      </c>
      <c r="BJ574" s="25" t="s">
        <v>94</v>
      </c>
      <c r="BK574" s="214">
        <f>ROUND(I574*H574,2)</f>
        <v>0</v>
      </c>
      <c r="BL574" s="25" t="s">
        <v>255</v>
      </c>
      <c r="BM574" s="25" t="s">
        <v>819</v>
      </c>
    </row>
    <row r="575" spans="2:65" s="13" customFormat="1">
      <c r="B575" s="227"/>
      <c r="C575" s="228"/>
      <c r="D575" s="217" t="s">
        <v>161</v>
      </c>
      <c r="E575" s="229" t="s">
        <v>21</v>
      </c>
      <c r="F575" s="230" t="s">
        <v>788</v>
      </c>
      <c r="G575" s="228"/>
      <c r="H575" s="231">
        <v>1206.6600000000001</v>
      </c>
      <c r="I575" s="232"/>
      <c r="J575" s="228"/>
      <c r="K575" s="228"/>
      <c r="L575" s="233"/>
      <c r="M575" s="234"/>
      <c r="N575" s="235"/>
      <c r="O575" s="235"/>
      <c r="P575" s="235"/>
      <c r="Q575" s="235"/>
      <c r="R575" s="235"/>
      <c r="S575" s="235"/>
      <c r="T575" s="236"/>
      <c r="AT575" s="237" t="s">
        <v>161</v>
      </c>
      <c r="AU575" s="237" t="s">
        <v>94</v>
      </c>
      <c r="AV575" s="13" t="s">
        <v>94</v>
      </c>
      <c r="AW575" s="13" t="s">
        <v>35</v>
      </c>
      <c r="AX575" s="13" t="s">
        <v>72</v>
      </c>
      <c r="AY575" s="237" t="s">
        <v>152</v>
      </c>
    </row>
    <row r="576" spans="2:65" s="13" customFormat="1">
      <c r="B576" s="227"/>
      <c r="C576" s="228"/>
      <c r="D576" s="217" t="s">
        <v>161</v>
      </c>
      <c r="E576" s="229" t="s">
        <v>21</v>
      </c>
      <c r="F576" s="230" t="s">
        <v>789</v>
      </c>
      <c r="G576" s="228"/>
      <c r="H576" s="231">
        <v>764.32</v>
      </c>
      <c r="I576" s="232"/>
      <c r="J576" s="228"/>
      <c r="K576" s="228"/>
      <c r="L576" s="233"/>
      <c r="M576" s="234"/>
      <c r="N576" s="235"/>
      <c r="O576" s="235"/>
      <c r="P576" s="235"/>
      <c r="Q576" s="235"/>
      <c r="R576" s="235"/>
      <c r="S576" s="235"/>
      <c r="T576" s="236"/>
      <c r="AT576" s="237" t="s">
        <v>161</v>
      </c>
      <c r="AU576" s="237" t="s">
        <v>94</v>
      </c>
      <c r="AV576" s="13" t="s">
        <v>94</v>
      </c>
      <c r="AW576" s="13" t="s">
        <v>35</v>
      </c>
      <c r="AX576" s="13" t="s">
        <v>72</v>
      </c>
      <c r="AY576" s="237" t="s">
        <v>152</v>
      </c>
    </row>
    <row r="577" spans="2:65" s="14" customFormat="1">
      <c r="B577" s="238"/>
      <c r="C577" s="239"/>
      <c r="D577" s="249" t="s">
        <v>161</v>
      </c>
      <c r="E577" s="253" t="s">
        <v>21</v>
      </c>
      <c r="F577" s="254" t="s">
        <v>166</v>
      </c>
      <c r="G577" s="239"/>
      <c r="H577" s="255">
        <v>1970.98</v>
      </c>
      <c r="I577" s="243"/>
      <c r="J577" s="239"/>
      <c r="K577" s="239"/>
      <c r="L577" s="244"/>
      <c r="M577" s="245"/>
      <c r="N577" s="246"/>
      <c r="O577" s="246"/>
      <c r="P577" s="246"/>
      <c r="Q577" s="246"/>
      <c r="R577" s="246"/>
      <c r="S577" s="246"/>
      <c r="T577" s="247"/>
      <c r="AT577" s="248" t="s">
        <v>161</v>
      </c>
      <c r="AU577" s="248" t="s">
        <v>94</v>
      </c>
      <c r="AV577" s="14" t="s">
        <v>159</v>
      </c>
      <c r="AW577" s="14" t="s">
        <v>35</v>
      </c>
      <c r="AX577" s="14" t="s">
        <v>80</v>
      </c>
      <c r="AY577" s="248" t="s">
        <v>152</v>
      </c>
    </row>
    <row r="578" spans="2:65" s="1" customFormat="1" ht="22.5" customHeight="1">
      <c r="B578" s="42"/>
      <c r="C578" s="203" t="s">
        <v>820</v>
      </c>
      <c r="D578" s="203" t="s">
        <v>154</v>
      </c>
      <c r="E578" s="204" t="s">
        <v>821</v>
      </c>
      <c r="F578" s="205" t="s">
        <v>822</v>
      </c>
      <c r="G578" s="206" t="s">
        <v>306</v>
      </c>
      <c r="H578" s="207">
        <v>13.693</v>
      </c>
      <c r="I578" s="208"/>
      <c r="J578" s="209">
        <f>ROUND(I578*H578,2)</f>
        <v>0</v>
      </c>
      <c r="K578" s="205" t="s">
        <v>158</v>
      </c>
      <c r="L578" s="62"/>
      <c r="M578" s="210" t="s">
        <v>21</v>
      </c>
      <c r="N578" s="211" t="s">
        <v>44</v>
      </c>
      <c r="O578" s="43"/>
      <c r="P578" s="212">
        <f>O578*H578</f>
        <v>0</v>
      </c>
      <c r="Q578" s="212">
        <v>0</v>
      </c>
      <c r="R578" s="212">
        <f>Q578*H578</f>
        <v>0</v>
      </c>
      <c r="S578" s="212">
        <v>0</v>
      </c>
      <c r="T578" s="213">
        <f>S578*H578</f>
        <v>0</v>
      </c>
      <c r="AR578" s="25" t="s">
        <v>255</v>
      </c>
      <c r="AT578" s="25" t="s">
        <v>154</v>
      </c>
      <c r="AU578" s="25" t="s">
        <v>94</v>
      </c>
      <c r="AY578" s="25" t="s">
        <v>152</v>
      </c>
      <c r="BE578" s="214">
        <f>IF(N578="základní",J578,0)</f>
        <v>0</v>
      </c>
      <c r="BF578" s="214">
        <f>IF(N578="snížená",J578,0)</f>
        <v>0</v>
      </c>
      <c r="BG578" s="214">
        <f>IF(N578="zákl. přenesená",J578,0)</f>
        <v>0</v>
      </c>
      <c r="BH578" s="214">
        <f>IF(N578="sníž. přenesená",J578,0)</f>
        <v>0</v>
      </c>
      <c r="BI578" s="214">
        <f>IF(N578="nulová",J578,0)</f>
        <v>0</v>
      </c>
      <c r="BJ578" s="25" t="s">
        <v>94</v>
      </c>
      <c r="BK578" s="214">
        <f>ROUND(I578*H578,2)</f>
        <v>0</v>
      </c>
      <c r="BL578" s="25" t="s">
        <v>255</v>
      </c>
      <c r="BM578" s="25" t="s">
        <v>823</v>
      </c>
    </row>
    <row r="579" spans="2:65" s="11" customFormat="1" ht="29.85" customHeight="1">
      <c r="B579" s="186"/>
      <c r="C579" s="187"/>
      <c r="D579" s="200" t="s">
        <v>71</v>
      </c>
      <c r="E579" s="201" t="s">
        <v>824</v>
      </c>
      <c r="F579" s="201" t="s">
        <v>825</v>
      </c>
      <c r="G579" s="187"/>
      <c r="H579" s="187"/>
      <c r="I579" s="190"/>
      <c r="J579" s="202">
        <f>BK579</f>
        <v>0</v>
      </c>
      <c r="K579" s="187"/>
      <c r="L579" s="192"/>
      <c r="M579" s="193"/>
      <c r="N579" s="194"/>
      <c r="O579" s="194"/>
      <c r="P579" s="195">
        <f>SUM(P580:P598)</f>
        <v>0</v>
      </c>
      <c r="Q579" s="194"/>
      <c r="R579" s="195">
        <f>SUM(R580:R598)</f>
        <v>18.49344</v>
      </c>
      <c r="S579" s="194"/>
      <c r="T579" s="196">
        <f>SUM(T580:T598)</f>
        <v>0</v>
      </c>
      <c r="AR579" s="197" t="s">
        <v>94</v>
      </c>
      <c r="AT579" s="198" t="s">
        <v>71</v>
      </c>
      <c r="AU579" s="198" t="s">
        <v>80</v>
      </c>
      <c r="AY579" s="197" t="s">
        <v>152</v>
      </c>
      <c r="BK579" s="199">
        <f>SUM(BK580:BK598)</f>
        <v>0</v>
      </c>
    </row>
    <row r="580" spans="2:65" s="1" customFormat="1" ht="31.5" customHeight="1">
      <c r="B580" s="42"/>
      <c r="C580" s="203" t="s">
        <v>826</v>
      </c>
      <c r="D580" s="203" t="s">
        <v>154</v>
      </c>
      <c r="E580" s="204" t="s">
        <v>827</v>
      </c>
      <c r="F580" s="205" t="s">
        <v>828</v>
      </c>
      <c r="G580" s="206" t="s">
        <v>186</v>
      </c>
      <c r="H580" s="207">
        <v>1135.2</v>
      </c>
      <c r="I580" s="208"/>
      <c r="J580" s="209">
        <f>ROUND(I580*H580,2)</f>
        <v>0</v>
      </c>
      <c r="K580" s="205" t="s">
        <v>158</v>
      </c>
      <c r="L580" s="62"/>
      <c r="M580" s="210" t="s">
        <v>21</v>
      </c>
      <c r="N580" s="211" t="s">
        <v>44</v>
      </c>
      <c r="O580" s="43"/>
      <c r="P580" s="212">
        <f>O580*H580</f>
        <v>0</v>
      </c>
      <c r="Q580" s="212">
        <v>3.0000000000000001E-3</v>
      </c>
      <c r="R580" s="212">
        <f>Q580*H580</f>
        <v>3.4056000000000002</v>
      </c>
      <c r="S580" s="212">
        <v>0</v>
      </c>
      <c r="T580" s="213">
        <f>S580*H580</f>
        <v>0</v>
      </c>
      <c r="AR580" s="25" t="s">
        <v>255</v>
      </c>
      <c r="AT580" s="25" t="s">
        <v>154</v>
      </c>
      <c r="AU580" s="25" t="s">
        <v>94</v>
      </c>
      <c r="AY580" s="25" t="s">
        <v>152</v>
      </c>
      <c r="BE580" s="214">
        <f>IF(N580="základní",J580,0)</f>
        <v>0</v>
      </c>
      <c r="BF580" s="214">
        <f>IF(N580="snížená",J580,0)</f>
        <v>0</v>
      </c>
      <c r="BG580" s="214">
        <f>IF(N580="zákl. přenesená",J580,0)</f>
        <v>0</v>
      </c>
      <c r="BH580" s="214">
        <f>IF(N580="sníž. přenesená",J580,0)</f>
        <v>0</v>
      </c>
      <c r="BI580" s="214">
        <f>IF(N580="nulová",J580,0)</f>
        <v>0</v>
      </c>
      <c r="BJ580" s="25" t="s">
        <v>94</v>
      </c>
      <c r="BK580" s="214">
        <f>ROUND(I580*H580,2)</f>
        <v>0</v>
      </c>
      <c r="BL580" s="25" t="s">
        <v>255</v>
      </c>
      <c r="BM580" s="25" t="s">
        <v>829</v>
      </c>
    </row>
    <row r="581" spans="2:65" s="13" customFormat="1">
      <c r="B581" s="227"/>
      <c r="C581" s="228"/>
      <c r="D581" s="217" t="s">
        <v>161</v>
      </c>
      <c r="E581" s="229" t="s">
        <v>21</v>
      </c>
      <c r="F581" s="230" t="s">
        <v>232</v>
      </c>
      <c r="G581" s="228"/>
      <c r="H581" s="231">
        <v>753.48</v>
      </c>
      <c r="I581" s="232"/>
      <c r="J581" s="228"/>
      <c r="K581" s="228"/>
      <c r="L581" s="233"/>
      <c r="M581" s="234"/>
      <c r="N581" s="235"/>
      <c r="O581" s="235"/>
      <c r="P581" s="235"/>
      <c r="Q581" s="235"/>
      <c r="R581" s="235"/>
      <c r="S581" s="235"/>
      <c r="T581" s="236"/>
      <c r="AT581" s="237" t="s">
        <v>161</v>
      </c>
      <c r="AU581" s="237" t="s">
        <v>94</v>
      </c>
      <c r="AV581" s="13" t="s">
        <v>94</v>
      </c>
      <c r="AW581" s="13" t="s">
        <v>35</v>
      </c>
      <c r="AX581" s="13" t="s">
        <v>72</v>
      </c>
      <c r="AY581" s="237" t="s">
        <v>152</v>
      </c>
    </row>
    <row r="582" spans="2:65" s="13" customFormat="1">
      <c r="B582" s="227"/>
      <c r="C582" s="228"/>
      <c r="D582" s="217" t="s">
        <v>161</v>
      </c>
      <c r="E582" s="229" t="s">
        <v>21</v>
      </c>
      <c r="F582" s="230" t="s">
        <v>233</v>
      </c>
      <c r="G582" s="228"/>
      <c r="H582" s="231">
        <v>309.12</v>
      </c>
      <c r="I582" s="232"/>
      <c r="J582" s="228"/>
      <c r="K582" s="228"/>
      <c r="L582" s="233"/>
      <c r="M582" s="234"/>
      <c r="N582" s="235"/>
      <c r="O582" s="235"/>
      <c r="P582" s="235"/>
      <c r="Q582" s="235"/>
      <c r="R582" s="235"/>
      <c r="S582" s="235"/>
      <c r="T582" s="236"/>
      <c r="AT582" s="237" t="s">
        <v>161</v>
      </c>
      <c r="AU582" s="237" t="s">
        <v>94</v>
      </c>
      <c r="AV582" s="13" t="s">
        <v>94</v>
      </c>
      <c r="AW582" s="13" t="s">
        <v>35</v>
      </c>
      <c r="AX582" s="13" t="s">
        <v>72</v>
      </c>
      <c r="AY582" s="237" t="s">
        <v>152</v>
      </c>
    </row>
    <row r="583" spans="2:65" s="13" customFormat="1">
      <c r="B583" s="227"/>
      <c r="C583" s="228"/>
      <c r="D583" s="217" t="s">
        <v>161</v>
      </c>
      <c r="E583" s="229" t="s">
        <v>21</v>
      </c>
      <c r="F583" s="230" t="s">
        <v>234</v>
      </c>
      <c r="G583" s="228"/>
      <c r="H583" s="231">
        <v>51.48</v>
      </c>
      <c r="I583" s="232"/>
      <c r="J583" s="228"/>
      <c r="K583" s="228"/>
      <c r="L583" s="233"/>
      <c r="M583" s="234"/>
      <c r="N583" s="235"/>
      <c r="O583" s="235"/>
      <c r="P583" s="235"/>
      <c r="Q583" s="235"/>
      <c r="R583" s="235"/>
      <c r="S583" s="235"/>
      <c r="T583" s="236"/>
      <c r="AT583" s="237" t="s">
        <v>161</v>
      </c>
      <c r="AU583" s="237" t="s">
        <v>94</v>
      </c>
      <c r="AV583" s="13" t="s">
        <v>94</v>
      </c>
      <c r="AW583" s="13" t="s">
        <v>35</v>
      </c>
      <c r="AX583" s="13" t="s">
        <v>72</v>
      </c>
      <c r="AY583" s="237" t="s">
        <v>152</v>
      </c>
    </row>
    <row r="584" spans="2:65" s="13" customFormat="1">
      <c r="B584" s="227"/>
      <c r="C584" s="228"/>
      <c r="D584" s="217" t="s">
        <v>161</v>
      </c>
      <c r="E584" s="229" t="s">
        <v>21</v>
      </c>
      <c r="F584" s="230" t="s">
        <v>235</v>
      </c>
      <c r="G584" s="228"/>
      <c r="H584" s="231">
        <v>21.12</v>
      </c>
      <c r="I584" s="232"/>
      <c r="J584" s="228"/>
      <c r="K584" s="228"/>
      <c r="L584" s="233"/>
      <c r="M584" s="234"/>
      <c r="N584" s="235"/>
      <c r="O584" s="235"/>
      <c r="P584" s="235"/>
      <c r="Q584" s="235"/>
      <c r="R584" s="235"/>
      <c r="S584" s="235"/>
      <c r="T584" s="236"/>
      <c r="AT584" s="237" t="s">
        <v>161</v>
      </c>
      <c r="AU584" s="237" t="s">
        <v>94</v>
      </c>
      <c r="AV584" s="13" t="s">
        <v>94</v>
      </c>
      <c r="AW584" s="13" t="s">
        <v>35</v>
      </c>
      <c r="AX584" s="13" t="s">
        <v>72</v>
      </c>
      <c r="AY584" s="237" t="s">
        <v>152</v>
      </c>
    </row>
    <row r="585" spans="2:65" s="14" customFormat="1">
      <c r="B585" s="238"/>
      <c r="C585" s="239"/>
      <c r="D585" s="249" t="s">
        <v>161</v>
      </c>
      <c r="E585" s="253" t="s">
        <v>21</v>
      </c>
      <c r="F585" s="254" t="s">
        <v>166</v>
      </c>
      <c r="G585" s="239"/>
      <c r="H585" s="255">
        <v>1135.2</v>
      </c>
      <c r="I585" s="243"/>
      <c r="J585" s="239"/>
      <c r="K585" s="239"/>
      <c r="L585" s="244"/>
      <c r="M585" s="245"/>
      <c r="N585" s="246"/>
      <c r="O585" s="246"/>
      <c r="P585" s="246"/>
      <c r="Q585" s="246"/>
      <c r="R585" s="246"/>
      <c r="S585" s="246"/>
      <c r="T585" s="247"/>
      <c r="AT585" s="248" t="s">
        <v>161</v>
      </c>
      <c r="AU585" s="248" t="s">
        <v>94</v>
      </c>
      <c r="AV585" s="14" t="s">
        <v>159</v>
      </c>
      <c r="AW585" s="14" t="s">
        <v>35</v>
      </c>
      <c r="AX585" s="14" t="s">
        <v>80</v>
      </c>
      <c r="AY585" s="248" t="s">
        <v>152</v>
      </c>
    </row>
    <row r="586" spans="2:65" s="1" customFormat="1" ht="22.5" customHeight="1">
      <c r="B586" s="42"/>
      <c r="C586" s="256" t="s">
        <v>830</v>
      </c>
      <c r="D586" s="256" t="s">
        <v>262</v>
      </c>
      <c r="E586" s="257" t="s">
        <v>831</v>
      </c>
      <c r="F586" s="258" t="s">
        <v>832</v>
      </c>
      <c r="G586" s="259" t="s">
        <v>186</v>
      </c>
      <c r="H586" s="260">
        <v>1248.72</v>
      </c>
      <c r="I586" s="261"/>
      <c r="J586" s="262">
        <f>ROUND(I586*H586,2)</f>
        <v>0</v>
      </c>
      <c r="K586" s="258" t="s">
        <v>158</v>
      </c>
      <c r="L586" s="263"/>
      <c r="M586" s="264" t="s">
        <v>21</v>
      </c>
      <c r="N586" s="265" t="s">
        <v>44</v>
      </c>
      <c r="O586" s="43"/>
      <c r="P586" s="212">
        <f>O586*H586</f>
        <v>0</v>
      </c>
      <c r="Q586" s="212">
        <v>1.18E-2</v>
      </c>
      <c r="R586" s="212">
        <f>Q586*H586</f>
        <v>14.734895999999999</v>
      </c>
      <c r="S586" s="212">
        <v>0</v>
      </c>
      <c r="T586" s="213">
        <f>S586*H586</f>
        <v>0</v>
      </c>
      <c r="AR586" s="25" t="s">
        <v>334</v>
      </c>
      <c r="AT586" s="25" t="s">
        <v>262</v>
      </c>
      <c r="AU586" s="25" t="s">
        <v>94</v>
      </c>
      <c r="AY586" s="25" t="s">
        <v>152</v>
      </c>
      <c r="BE586" s="214">
        <f>IF(N586="základní",J586,0)</f>
        <v>0</v>
      </c>
      <c r="BF586" s="214">
        <f>IF(N586="snížená",J586,0)</f>
        <v>0</v>
      </c>
      <c r="BG586" s="214">
        <f>IF(N586="zákl. přenesená",J586,0)</f>
        <v>0</v>
      </c>
      <c r="BH586" s="214">
        <f>IF(N586="sníž. přenesená",J586,0)</f>
        <v>0</v>
      </c>
      <c r="BI586" s="214">
        <f>IF(N586="nulová",J586,0)</f>
        <v>0</v>
      </c>
      <c r="BJ586" s="25" t="s">
        <v>94</v>
      </c>
      <c r="BK586" s="214">
        <f>ROUND(I586*H586,2)</f>
        <v>0</v>
      </c>
      <c r="BL586" s="25" t="s">
        <v>255</v>
      </c>
      <c r="BM586" s="25" t="s">
        <v>833</v>
      </c>
    </row>
    <row r="587" spans="2:65" s="13" customFormat="1">
      <c r="B587" s="227"/>
      <c r="C587" s="228"/>
      <c r="D587" s="249" t="s">
        <v>161</v>
      </c>
      <c r="E587" s="250" t="s">
        <v>21</v>
      </c>
      <c r="F587" s="251" t="s">
        <v>834</v>
      </c>
      <c r="G587" s="228"/>
      <c r="H587" s="252">
        <v>1248.72</v>
      </c>
      <c r="I587" s="232"/>
      <c r="J587" s="228"/>
      <c r="K587" s="228"/>
      <c r="L587" s="233"/>
      <c r="M587" s="234"/>
      <c r="N587" s="235"/>
      <c r="O587" s="235"/>
      <c r="P587" s="235"/>
      <c r="Q587" s="235"/>
      <c r="R587" s="235"/>
      <c r="S587" s="235"/>
      <c r="T587" s="236"/>
      <c r="AT587" s="237" t="s">
        <v>161</v>
      </c>
      <c r="AU587" s="237" t="s">
        <v>94</v>
      </c>
      <c r="AV587" s="13" t="s">
        <v>94</v>
      </c>
      <c r="AW587" s="13" t="s">
        <v>35</v>
      </c>
      <c r="AX587" s="13" t="s">
        <v>80</v>
      </c>
      <c r="AY587" s="237" t="s">
        <v>152</v>
      </c>
    </row>
    <row r="588" spans="2:65" s="1" customFormat="1" ht="22.5" customHeight="1">
      <c r="B588" s="42"/>
      <c r="C588" s="203" t="s">
        <v>835</v>
      </c>
      <c r="D588" s="203" t="s">
        <v>154</v>
      </c>
      <c r="E588" s="204" t="s">
        <v>836</v>
      </c>
      <c r="F588" s="205" t="s">
        <v>837</v>
      </c>
      <c r="G588" s="206" t="s">
        <v>186</v>
      </c>
      <c r="H588" s="207">
        <v>72.599999999999994</v>
      </c>
      <c r="I588" s="208"/>
      <c r="J588" s="209">
        <f>ROUND(I588*H588,2)</f>
        <v>0</v>
      </c>
      <c r="K588" s="205" t="s">
        <v>158</v>
      </c>
      <c r="L588" s="62"/>
      <c r="M588" s="210" t="s">
        <v>21</v>
      </c>
      <c r="N588" s="211" t="s">
        <v>44</v>
      </c>
      <c r="O588" s="43"/>
      <c r="P588" s="212">
        <f>O588*H588</f>
        <v>0</v>
      </c>
      <c r="Q588" s="212">
        <v>0</v>
      </c>
      <c r="R588" s="212">
        <f>Q588*H588</f>
        <v>0</v>
      </c>
      <c r="S588" s="212">
        <v>0</v>
      </c>
      <c r="T588" s="213">
        <f>S588*H588</f>
        <v>0</v>
      </c>
      <c r="AR588" s="25" t="s">
        <v>255</v>
      </c>
      <c r="AT588" s="25" t="s">
        <v>154</v>
      </c>
      <c r="AU588" s="25" t="s">
        <v>94</v>
      </c>
      <c r="AY588" s="25" t="s">
        <v>152</v>
      </c>
      <c r="BE588" s="214">
        <f>IF(N588="základní",J588,0)</f>
        <v>0</v>
      </c>
      <c r="BF588" s="214">
        <f>IF(N588="snížená",J588,0)</f>
        <v>0</v>
      </c>
      <c r="BG588" s="214">
        <f>IF(N588="zákl. přenesená",J588,0)</f>
        <v>0</v>
      </c>
      <c r="BH588" s="214">
        <f>IF(N588="sníž. přenesená",J588,0)</f>
        <v>0</v>
      </c>
      <c r="BI588" s="214">
        <f>IF(N588="nulová",J588,0)</f>
        <v>0</v>
      </c>
      <c r="BJ588" s="25" t="s">
        <v>94</v>
      </c>
      <c r="BK588" s="214">
        <f>ROUND(I588*H588,2)</f>
        <v>0</v>
      </c>
      <c r="BL588" s="25" t="s">
        <v>255</v>
      </c>
      <c r="BM588" s="25" t="s">
        <v>838</v>
      </c>
    </row>
    <row r="589" spans="2:65" s="13" customFormat="1">
      <c r="B589" s="227"/>
      <c r="C589" s="228"/>
      <c r="D589" s="217" t="s">
        <v>161</v>
      </c>
      <c r="E589" s="229" t="s">
        <v>21</v>
      </c>
      <c r="F589" s="230" t="s">
        <v>234</v>
      </c>
      <c r="G589" s="228"/>
      <c r="H589" s="231">
        <v>51.48</v>
      </c>
      <c r="I589" s="232"/>
      <c r="J589" s="228"/>
      <c r="K589" s="228"/>
      <c r="L589" s="233"/>
      <c r="M589" s="234"/>
      <c r="N589" s="235"/>
      <c r="O589" s="235"/>
      <c r="P589" s="235"/>
      <c r="Q589" s="235"/>
      <c r="R589" s="235"/>
      <c r="S589" s="235"/>
      <c r="T589" s="236"/>
      <c r="AT589" s="237" t="s">
        <v>161</v>
      </c>
      <c r="AU589" s="237" t="s">
        <v>94</v>
      </c>
      <c r="AV589" s="13" t="s">
        <v>94</v>
      </c>
      <c r="AW589" s="13" t="s">
        <v>35</v>
      </c>
      <c r="AX589" s="13" t="s">
        <v>72</v>
      </c>
      <c r="AY589" s="237" t="s">
        <v>152</v>
      </c>
    </row>
    <row r="590" spans="2:65" s="13" customFormat="1">
      <c r="B590" s="227"/>
      <c r="C590" s="228"/>
      <c r="D590" s="217" t="s">
        <v>161</v>
      </c>
      <c r="E590" s="229" t="s">
        <v>21</v>
      </c>
      <c r="F590" s="230" t="s">
        <v>235</v>
      </c>
      <c r="G590" s="228"/>
      <c r="H590" s="231">
        <v>21.12</v>
      </c>
      <c r="I590" s="232"/>
      <c r="J590" s="228"/>
      <c r="K590" s="228"/>
      <c r="L590" s="233"/>
      <c r="M590" s="234"/>
      <c r="N590" s="235"/>
      <c r="O590" s="235"/>
      <c r="P590" s="235"/>
      <c r="Q590" s="235"/>
      <c r="R590" s="235"/>
      <c r="S590" s="235"/>
      <c r="T590" s="236"/>
      <c r="AT590" s="237" t="s">
        <v>161</v>
      </c>
      <c r="AU590" s="237" t="s">
        <v>94</v>
      </c>
      <c r="AV590" s="13" t="s">
        <v>94</v>
      </c>
      <c r="AW590" s="13" t="s">
        <v>35</v>
      </c>
      <c r="AX590" s="13" t="s">
        <v>72</v>
      </c>
      <c r="AY590" s="237" t="s">
        <v>152</v>
      </c>
    </row>
    <row r="591" spans="2:65" s="14" customFormat="1">
      <c r="B591" s="238"/>
      <c r="C591" s="239"/>
      <c r="D591" s="249" t="s">
        <v>161</v>
      </c>
      <c r="E591" s="253" t="s">
        <v>21</v>
      </c>
      <c r="F591" s="254" t="s">
        <v>166</v>
      </c>
      <c r="G591" s="239"/>
      <c r="H591" s="255">
        <v>72.599999999999994</v>
      </c>
      <c r="I591" s="243"/>
      <c r="J591" s="239"/>
      <c r="K591" s="239"/>
      <c r="L591" s="244"/>
      <c r="M591" s="245"/>
      <c r="N591" s="246"/>
      <c r="O591" s="246"/>
      <c r="P591" s="246"/>
      <c r="Q591" s="246"/>
      <c r="R591" s="246"/>
      <c r="S591" s="246"/>
      <c r="T591" s="247"/>
      <c r="AT591" s="248" t="s">
        <v>161</v>
      </c>
      <c r="AU591" s="248" t="s">
        <v>94</v>
      </c>
      <c r="AV591" s="14" t="s">
        <v>159</v>
      </c>
      <c r="AW591" s="14" t="s">
        <v>35</v>
      </c>
      <c r="AX591" s="14" t="s">
        <v>80</v>
      </c>
      <c r="AY591" s="248" t="s">
        <v>152</v>
      </c>
    </row>
    <row r="592" spans="2:65" s="1" customFormat="1" ht="22.5" customHeight="1">
      <c r="B592" s="42"/>
      <c r="C592" s="203" t="s">
        <v>839</v>
      </c>
      <c r="D592" s="203" t="s">
        <v>154</v>
      </c>
      <c r="E592" s="204" t="s">
        <v>840</v>
      </c>
      <c r="F592" s="205" t="s">
        <v>841</v>
      </c>
      <c r="G592" s="206" t="s">
        <v>186</v>
      </c>
      <c r="H592" s="207">
        <v>1176.48</v>
      </c>
      <c r="I592" s="208"/>
      <c r="J592" s="209">
        <f>ROUND(I592*H592,2)</f>
        <v>0</v>
      </c>
      <c r="K592" s="205" t="s">
        <v>158</v>
      </c>
      <c r="L592" s="62"/>
      <c r="M592" s="210" t="s">
        <v>21</v>
      </c>
      <c r="N592" s="211" t="s">
        <v>44</v>
      </c>
      <c r="O592" s="43"/>
      <c r="P592" s="212">
        <f>O592*H592</f>
        <v>0</v>
      </c>
      <c r="Q592" s="212">
        <v>2.9999999999999997E-4</v>
      </c>
      <c r="R592" s="212">
        <f>Q592*H592</f>
        <v>0.35294399999999998</v>
      </c>
      <c r="S592" s="212">
        <v>0</v>
      </c>
      <c r="T592" s="213">
        <f>S592*H592</f>
        <v>0</v>
      </c>
      <c r="AR592" s="25" t="s">
        <v>255</v>
      </c>
      <c r="AT592" s="25" t="s">
        <v>154</v>
      </c>
      <c r="AU592" s="25" t="s">
        <v>94</v>
      </c>
      <c r="AY592" s="25" t="s">
        <v>152</v>
      </c>
      <c r="BE592" s="214">
        <f>IF(N592="základní",J592,0)</f>
        <v>0</v>
      </c>
      <c r="BF592" s="214">
        <f>IF(N592="snížená",J592,0)</f>
        <v>0</v>
      </c>
      <c r="BG592" s="214">
        <f>IF(N592="zákl. přenesená",J592,0)</f>
        <v>0</v>
      </c>
      <c r="BH592" s="214">
        <f>IF(N592="sníž. přenesená",J592,0)</f>
        <v>0</v>
      </c>
      <c r="BI592" s="214">
        <f>IF(N592="nulová",J592,0)</f>
        <v>0</v>
      </c>
      <c r="BJ592" s="25" t="s">
        <v>94</v>
      </c>
      <c r="BK592" s="214">
        <f>ROUND(I592*H592,2)</f>
        <v>0</v>
      </c>
      <c r="BL592" s="25" t="s">
        <v>255</v>
      </c>
      <c r="BM592" s="25" t="s">
        <v>842</v>
      </c>
    </row>
    <row r="593" spans="2:65" s="13" customFormat="1">
      <c r="B593" s="227"/>
      <c r="C593" s="228"/>
      <c r="D593" s="217" t="s">
        <v>161</v>
      </c>
      <c r="E593" s="229" t="s">
        <v>21</v>
      </c>
      <c r="F593" s="230" t="s">
        <v>843</v>
      </c>
      <c r="G593" s="228"/>
      <c r="H593" s="231">
        <v>811.44</v>
      </c>
      <c r="I593" s="232"/>
      <c r="J593" s="228"/>
      <c r="K593" s="228"/>
      <c r="L593" s="233"/>
      <c r="M593" s="234"/>
      <c r="N593" s="235"/>
      <c r="O593" s="235"/>
      <c r="P593" s="235"/>
      <c r="Q593" s="235"/>
      <c r="R593" s="235"/>
      <c r="S593" s="235"/>
      <c r="T593" s="236"/>
      <c r="AT593" s="237" t="s">
        <v>161</v>
      </c>
      <c r="AU593" s="237" t="s">
        <v>94</v>
      </c>
      <c r="AV593" s="13" t="s">
        <v>94</v>
      </c>
      <c r="AW593" s="13" t="s">
        <v>35</v>
      </c>
      <c r="AX593" s="13" t="s">
        <v>72</v>
      </c>
      <c r="AY593" s="237" t="s">
        <v>152</v>
      </c>
    </row>
    <row r="594" spans="2:65" s="13" customFormat="1">
      <c r="B594" s="227"/>
      <c r="C594" s="228"/>
      <c r="D594" s="217" t="s">
        <v>161</v>
      </c>
      <c r="E594" s="229" t="s">
        <v>21</v>
      </c>
      <c r="F594" s="230" t="s">
        <v>844</v>
      </c>
      <c r="G594" s="228"/>
      <c r="H594" s="231">
        <v>289.8</v>
      </c>
      <c r="I594" s="232"/>
      <c r="J594" s="228"/>
      <c r="K594" s="228"/>
      <c r="L594" s="233"/>
      <c r="M594" s="234"/>
      <c r="N594" s="235"/>
      <c r="O594" s="235"/>
      <c r="P594" s="235"/>
      <c r="Q594" s="235"/>
      <c r="R594" s="235"/>
      <c r="S594" s="235"/>
      <c r="T594" s="236"/>
      <c r="AT594" s="237" t="s">
        <v>161</v>
      </c>
      <c r="AU594" s="237" t="s">
        <v>94</v>
      </c>
      <c r="AV594" s="13" t="s">
        <v>94</v>
      </c>
      <c r="AW594" s="13" t="s">
        <v>35</v>
      </c>
      <c r="AX594" s="13" t="s">
        <v>72</v>
      </c>
      <c r="AY594" s="237" t="s">
        <v>152</v>
      </c>
    </row>
    <row r="595" spans="2:65" s="13" customFormat="1">
      <c r="B595" s="227"/>
      <c r="C595" s="228"/>
      <c r="D595" s="217" t="s">
        <v>161</v>
      </c>
      <c r="E595" s="229" t="s">
        <v>21</v>
      </c>
      <c r="F595" s="230" t="s">
        <v>845</v>
      </c>
      <c r="G595" s="228"/>
      <c r="H595" s="231">
        <v>55.44</v>
      </c>
      <c r="I595" s="232"/>
      <c r="J595" s="228"/>
      <c r="K595" s="228"/>
      <c r="L595" s="233"/>
      <c r="M595" s="234"/>
      <c r="N595" s="235"/>
      <c r="O595" s="235"/>
      <c r="P595" s="235"/>
      <c r="Q595" s="235"/>
      <c r="R595" s="235"/>
      <c r="S595" s="235"/>
      <c r="T595" s="236"/>
      <c r="AT595" s="237" t="s">
        <v>161</v>
      </c>
      <c r="AU595" s="237" t="s">
        <v>94</v>
      </c>
      <c r="AV595" s="13" t="s">
        <v>94</v>
      </c>
      <c r="AW595" s="13" t="s">
        <v>35</v>
      </c>
      <c r="AX595" s="13" t="s">
        <v>72</v>
      </c>
      <c r="AY595" s="237" t="s">
        <v>152</v>
      </c>
    </row>
    <row r="596" spans="2:65" s="13" customFormat="1">
      <c r="B596" s="227"/>
      <c r="C596" s="228"/>
      <c r="D596" s="217" t="s">
        <v>161</v>
      </c>
      <c r="E596" s="229" t="s">
        <v>21</v>
      </c>
      <c r="F596" s="230" t="s">
        <v>846</v>
      </c>
      <c r="G596" s="228"/>
      <c r="H596" s="231">
        <v>19.8</v>
      </c>
      <c r="I596" s="232"/>
      <c r="J596" s="228"/>
      <c r="K596" s="228"/>
      <c r="L596" s="233"/>
      <c r="M596" s="234"/>
      <c r="N596" s="235"/>
      <c r="O596" s="235"/>
      <c r="P596" s="235"/>
      <c r="Q596" s="235"/>
      <c r="R596" s="235"/>
      <c r="S596" s="235"/>
      <c r="T596" s="236"/>
      <c r="AT596" s="237" t="s">
        <v>161</v>
      </c>
      <c r="AU596" s="237" t="s">
        <v>94</v>
      </c>
      <c r="AV596" s="13" t="s">
        <v>94</v>
      </c>
      <c r="AW596" s="13" t="s">
        <v>35</v>
      </c>
      <c r="AX596" s="13" t="s">
        <v>72</v>
      </c>
      <c r="AY596" s="237" t="s">
        <v>152</v>
      </c>
    </row>
    <row r="597" spans="2:65" s="14" customFormat="1">
      <c r="B597" s="238"/>
      <c r="C597" s="239"/>
      <c r="D597" s="249" t="s">
        <v>161</v>
      </c>
      <c r="E597" s="253" t="s">
        <v>21</v>
      </c>
      <c r="F597" s="254" t="s">
        <v>166</v>
      </c>
      <c r="G597" s="239"/>
      <c r="H597" s="255">
        <v>1176.48</v>
      </c>
      <c r="I597" s="243"/>
      <c r="J597" s="239"/>
      <c r="K597" s="239"/>
      <c r="L597" s="244"/>
      <c r="M597" s="245"/>
      <c r="N597" s="246"/>
      <c r="O597" s="246"/>
      <c r="P597" s="246"/>
      <c r="Q597" s="246"/>
      <c r="R597" s="246"/>
      <c r="S597" s="246"/>
      <c r="T597" s="247"/>
      <c r="AT597" s="248" t="s">
        <v>161</v>
      </c>
      <c r="AU597" s="248" t="s">
        <v>94</v>
      </c>
      <c r="AV597" s="14" t="s">
        <v>159</v>
      </c>
      <c r="AW597" s="14" t="s">
        <v>35</v>
      </c>
      <c r="AX597" s="14" t="s">
        <v>80</v>
      </c>
      <c r="AY597" s="248" t="s">
        <v>152</v>
      </c>
    </row>
    <row r="598" spans="2:65" s="1" customFormat="1" ht="22.5" customHeight="1">
      <c r="B598" s="42"/>
      <c r="C598" s="203" t="s">
        <v>847</v>
      </c>
      <c r="D598" s="203" t="s">
        <v>154</v>
      </c>
      <c r="E598" s="204" t="s">
        <v>848</v>
      </c>
      <c r="F598" s="205" t="s">
        <v>849</v>
      </c>
      <c r="G598" s="206" t="s">
        <v>306</v>
      </c>
      <c r="H598" s="207">
        <v>18.492999999999999</v>
      </c>
      <c r="I598" s="208"/>
      <c r="J598" s="209">
        <f>ROUND(I598*H598,2)</f>
        <v>0</v>
      </c>
      <c r="K598" s="205" t="s">
        <v>158</v>
      </c>
      <c r="L598" s="62"/>
      <c r="M598" s="210" t="s">
        <v>21</v>
      </c>
      <c r="N598" s="211" t="s">
        <v>44</v>
      </c>
      <c r="O598" s="43"/>
      <c r="P598" s="212">
        <f>O598*H598</f>
        <v>0</v>
      </c>
      <c r="Q598" s="212">
        <v>0</v>
      </c>
      <c r="R598" s="212">
        <f>Q598*H598</f>
        <v>0</v>
      </c>
      <c r="S598" s="212">
        <v>0</v>
      </c>
      <c r="T598" s="213">
        <f>S598*H598</f>
        <v>0</v>
      </c>
      <c r="AR598" s="25" t="s">
        <v>255</v>
      </c>
      <c r="AT598" s="25" t="s">
        <v>154</v>
      </c>
      <c r="AU598" s="25" t="s">
        <v>94</v>
      </c>
      <c r="AY598" s="25" t="s">
        <v>152</v>
      </c>
      <c r="BE598" s="214">
        <f>IF(N598="základní",J598,0)</f>
        <v>0</v>
      </c>
      <c r="BF598" s="214">
        <f>IF(N598="snížená",J598,0)</f>
        <v>0</v>
      </c>
      <c r="BG598" s="214">
        <f>IF(N598="zákl. přenesená",J598,0)</f>
        <v>0</v>
      </c>
      <c r="BH598" s="214">
        <f>IF(N598="sníž. přenesená",J598,0)</f>
        <v>0</v>
      </c>
      <c r="BI598" s="214">
        <f>IF(N598="nulová",J598,0)</f>
        <v>0</v>
      </c>
      <c r="BJ598" s="25" t="s">
        <v>94</v>
      </c>
      <c r="BK598" s="214">
        <f>ROUND(I598*H598,2)</f>
        <v>0</v>
      </c>
      <c r="BL598" s="25" t="s">
        <v>255</v>
      </c>
      <c r="BM598" s="25" t="s">
        <v>850</v>
      </c>
    </row>
    <row r="599" spans="2:65" s="11" customFormat="1" ht="29.85" customHeight="1">
      <c r="B599" s="186"/>
      <c r="C599" s="187"/>
      <c r="D599" s="200" t="s">
        <v>71</v>
      </c>
      <c r="E599" s="201" t="s">
        <v>851</v>
      </c>
      <c r="F599" s="201" t="s">
        <v>852</v>
      </c>
      <c r="G599" s="187"/>
      <c r="H599" s="187"/>
      <c r="I599" s="190"/>
      <c r="J599" s="202">
        <f>BK599</f>
        <v>0</v>
      </c>
      <c r="K599" s="187"/>
      <c r="L599" s="192"/>
      <c r="M599" s="193"/>
      <c r="N599" s="194"/>
      <c r="O599" s="194"/>
      <c r="P599" s="195">
        <f>SUM(P600:P615)</f>
        <v>0</v>
      </c>
      <c r="Q599" s="194"/>
      <c r="R599" s="195">
        <f>SUM(R600:R615)</f>
        <v>0.136631</v>
      </c>
      <c r="S599" s="194"/>
      <c r="T599" s="196">
        <f>SUM(T600:T615)</f>
        <v>0</v>
      </c>
      <c r="AR599" s="197" t="s">
        <v>94</v>
      </c>
      <c r="AT599" s="198" t="s">
        <v>71</v>
      </c>
      <c r="AU599" s="198" t="s">
        <v>80</v>
      </c>
      <c r="AY599" s="197" t="s">
        <v>152</v>
      </c>
      <c r="BK599" s="199">
        <f>SUM(BK600:BK615)</f>
        <v>0</v>
      </c>
    </row>
    <row r="600" spans="2:65" s="1" customFormat="1" ht="31.5" customHeight="1">
      <c r="B600" s="42"/>
      <c r="C600" s="203" t="s">
        <v>853</v>
      </c>
      <c r="D600" s="203" t="s">
        <v>154</v>
      </c>
      <c r="E600" s="204" t="s">
        <v>854</v>
      </c>
      <c r="F600" s="205" t="s">
        <v>855</v>
      </c>
      <c r="G600" s="206" t="s">
        <v>186</v>
      </c>
      <c r="H600" s="207">
        <v>310.52499999999998</v>
      </c>
      <c r="I600" s="208"/>
      <c r="J600" s="209">
        <f>ROUND(I600*H600,2)</f>
        <v>0</v>
      </c>
      <c r="K600" s="205" t="s">
        <v>158</v>
      </c>
      <c r="L600" s="62"/>
      <c r="M600" s="210" t="s">
        <v>21</v>
      </c>
      <c r="N600" s="211" t="s">
        <v>44</v>
      </c>
      <c r="O600" s="43"/>
      <c r="P600" s="212">
        <f>O600*H600</f>
        <v>0</v>
      </c>
      <c r="Q600" s="212">
        <v>1.7000000000000001E-4</v>
      </c>
      <c r="R600" s="212">
        <f>Q600*H600</f>
        <v>5.2789250000000003E-2</v>
      </c>
      <c r="S600" s="212">
        <v>0</v>
      </c>
      <c r="T600" s="213">
        <f>S600*H600</f>
        <v>0</v>
      </c>
      <c r="AR600" s="25" t="s">
        <v>255</v>
      </c>
      <c r="AT600" s="25" t="s">
        <v>154</v>
      </c>
      <c r="AU600" s="25" t="s">
        <v>94</v>
      </c>
      <c r="AY600" s="25" t="s">
        <v>152</v>
      </c>
      <c r="BE600" s="214">
        <f>IF(N600="základní",J600,0)</f>
        <v>0</v>
      </c>
      <c r="BF600" s="214">
        <f>IF(N600="snížená",J600,0)</f>
        <v>0</v>
      </c>
      <c r="BG600" s="214">
        <f>IF(N600="zákl. přenesená",J600,0)</f>
        <v>0</v>
      </c>
      <c r="BH600" s="214">
        <f>IF(N600="sníž. přenesená",J600,0)</f>
        <v>0</v>
      </c>
      <c r="BI600" s="214">
        <f>IF(N600="nulová",J600,0)</f>
        <v>0</v>
      </c>
      <c r="BJ600" s="25" t="s">
        <v>94</v>
      </c>
      <c r="BK600" s="214">
        <f>ROUND(I600*H600,2)</f>
        <v>0</v>
      </c>
      <c r="BL600" s="25" t="s">
        <v>255</v>
      </c>
      <c r="BM600" s="25" t="s">
        <v>856</v>
      </c>
    </row>
    <row r="601" spans="2:65" s="13" customFormat="1">
      <c r="B601" s="227"/>
      <c r="C601" s="228"/>
      <c r="D601" s="217" t="s">
        <v>161</v>
      </c>
      <c r="E601" s="229" t="s">
        <v>21</v>
      </c>
      <c r="F601" s="230" t="s">
        <v>857</v>
      </c>
      <c r="G601" s="228"/>
      <c r="H601" s="231">
        <v>90.525000000000006</v>
      </c>
      <c r="I601" s="232"/>
      <c r="J601" s="228"/>
      <c r="K601" s="228"/>
      <c r="L601" s="233"/>
      <c r="M601" s="234"/>
      <c r="N601" s="235"/>
      <c r="O601" s="235"/>
      <c r="P601" s="235"/>
      <c r="Q601" s="235"/>
      <c r="R601" s="235"/>
      <c r="S601" s="235"/>
      <c r="T601" s="236"/>
      <c r="AT601" s="237" t="s">
        <v>161</v>
      </c>
      <c r="AU601" s="237" t="s">
        <v>94</v>
      </c>
      <c r="AV601" s="13" t="s">
        <v>94</v>
      </c>
      <c r="AW601" s="13" t="s">
        <v>35</v>
      </c>
      <c r="AX601" s="13" t="s">
        <v>72</v>
      </c>
      <c r="AY601" s="237" t="s">
        <v>152</v>
      </c>
    </row>
    <row r="602" spans="2:65" s="13" customFormat="1">
      <c r="B602" s="227"/>
      <c r="C602" s="228"/>
      <c r="D602" s="217" t="s">
        <v>161</v>
      </c>
      <c r="E602" s="229" t="s">
        <v>21</v>
      </c>
      <c r="F602" s="230" t="s">
        <v>858</v>
      </c>
      <c r="G602" s="228"/>
      <c r="H602" s="231">
        <v>71.5</v>
      </c>
      <c r="I602" s="232"/>
      <c r="J602" s="228"/>
      <c r="K602" s="228"/>
      <c r="L602" s="233"/>
      <c r="M602" s="234"/>
      <c r="N602" s="235"/>
      <c r="O602" s="235"/>
      <c r="P602" s="235"/>
      <c r="Q602" s="235"/>
      <c r="R602" s="235"/>
      <c r="S602" s="235"/>
      <c r="T602" s="236"/>
      <c r="AT602" s="237" t="s">
        <v>161</v>
      </c>
      <c r="AU602" s="237" t="s">
        <v>94</v>
      </c>
      <c r="AV602" s="13" t="s">
        <v>94</v>
      </c>
      <c r="AW602" s="13" t="s">
        <v>35</v>
      </c>
      <c r="AX602" s="13" t="s">
        <v>72</v>
      </c>
      <c r="AY602" s="237" t="s">
        <v>152</v>
      </c>
    </row>
    <row r="603" spans="2:65" s="13" customFormat="1">
      <c r="B603" s="227"/>
      <c r="C603" s="228"/>
      <c r="D603" s="217" t="s">
        <v>161</v>
      </c>
      <c r="E603" s="229" t="s">
        <v>21</v>
      </c>
      <c r="F603" s="230" t="s">
        <v>859</v>
      </c>
      <c r="G603" s="228"/>
      <c r="H603" s="231">
        <v>148.5</v>
      </c>
      <c r="I603" s="232"/>
      <c r="J603" s="228"/>
      <c r="K603" s="228"/>
      <c r="L603" s="233"/>
      <c r="M603" s="234"/>
      <c r="N603" s="235"/>
      <c r="O603" s="235"/>
      <c r="P603" s="235"/>
      <c r="Q603" s="235"/>
      <c r="R603" s="235"/>
      <c r="S603" s="235"/>
      <c r="T603" s="236"/>
      <c r="AT603" s="237" t="s">
        <v>161</v>
      </c>
      <c r="AU603" s="237" t="s">
        <v>94</v>
      </c>
      <c r="AV603" s="13" t="s">
        <v>94</v>
      </c>
      <c r="AW603" s="13" t="s">
        <v>35</v>
      </c>
      <c r="AX603" s="13" t="s">
        <v>72</v>
      </c>
      <c r="AY603" s="237" t="s">
        <v>152</v>
      </c>
    </row>
    <row r="604" spans="2:65" s="14" customFormat="1">
      <c r="B604" s="238"/>
      <c r="C604" s="239"/>
      <c r="D604" s="249" t="s">
        <v>161</v>
      </c>
      <c r="E604" s="253" t="s">
        <v>21</v>
      </c>
      <c r="F604" s="254" t="s">
        <v>166</v>
      </c>
      <c r="G604" s="239"/>
      <c r="H604" s="255">
        <v>310.52499999999998</v>
      </c>
      <c r="I604" s="243"/>
      <c r="J604" s="239"/>
      <c r="K604" s="239"/>
      <c r="L604" s="244"/>
      <c r="M604" s="245"/>
      <c r="N604" s="246"/>
      <c r="O604" s="246"/>
      <c r="P604" s="246"/>
      <c r="Q604" s="246"/>
      <c r="R604" s="246"/>
      <c r="S604" s="246"/>
      <c r="T604" s="247"/>
      <c r="AT604" s="248" t="s">
        <v>161</v>
      </c>
      <c r="AU604" s="248" t="s">
        <v>94</v>
      </c>
      <c r="AV604" s="14" t="s">
        <v>159</v>
      </c>
      <c r="AW604" s="14" t="s">
        <v>35</v>
      </c>
      <c r="AX604" s="14" t="s">
        <v>80</v>
      </c>
      <c r="AY604" s="248" t="s">
        <v>152</v>
      </c>
    </row>
    <row r="605" spans="2:65" s="1" customFormat="1" ht="22.5" customHeight="1">
      <c r="B605" s="42"/>
      <c r="C605" s="203" t="s">
        <v>860</v>
      </c>
      <c r="D605" s="203" t="s">
        <v>154</v>
      </c>
      <c r="E605" s="204" t="s">
        <v>861</v>
      </c>
      <c r="F605" s="205" t="s">
        <v>862</v>
      </c>
      <c r="G605" s="206" t="s">
        <v>186</v>
      </c>
      <c r="H605" s="207">
        <v>621.04999999999995</v>
      </c>
      <c r="I605" s="208"/>
      <c r="J605" s="209">
        <f>ROUND(I605*H605,2)</f>
        <v>0</v>
      </c>
      <c r="K605" s="205" t="s">
        <v>158</v>
      </c>
      <c r="L605" s="62"/>
      <c r="M605" s="210" t="s">
        <v>21</v>
      </c>
      <c r="N605" s="211" t="s">
        <v>44</v>
      </c>
      <c r="O605" s="43"/>
      <c r="P605" s="212">
        <f>O605*H605</f>
        <v>0</v>
      </c>
      <c r="Q605" s="212">
        <v>1.2E-4</v>
      </c>
      <c r="R605" s="212">
        <f>Q605*H605</f>
        <v>7.4525999999999995E-2</v>
      </c>
      <c r="S605" s="212">
        <v>0</v>
      </c>
      <c r="T605" s="213">
        <f>S605*H605</f>
        <v>0</v>
      </c>
      <c r="AR605" s="25" t="s">
        <v>255</v>
      </c>
      <c r="AT605" s="25" t="s">
        <v>154</v>
      </c>
      <c r="AU605" s="25" t="s">
        <v>94</v>
      </c>
      <c r="AY605" s="25" t="s">
        <v>152</v>
      </c>
      <c r="BE605" s="214">
        <f>IF(N605="základní",J605,0)</f>
        <v>0</v>
      </c>
      <c r="BF605" s="214">
        <f>IF(N605="snížená",J605,0)</f>
        <v>0</v>
      </c>
      <c r="BG605" s="214">
        <f>IF(N605="zákl. přenesená",J605,0)</f>
        <v>0</v>
      </c>
      <c r="BH605" s="214">
        <f>IF(N605="sníž. přenesená",J605,0)</f>
        <v>0</v>
      </c>
      <c r="BI605" s="214">
        <f>IF(N605="nulová",J605,0)</f>
        <v>0</v>
      </c>
      <c r="BJ605" s="25" t="s">
        <v>94</v>
      </c>
      <c r="BK605" s="214">
        <f>ROUND(I605*H605,2)</f>
        <v>0</v>
      </c>
      <c r="BL605" s="25" t="s">
        <v>255</v>
      </c>
      <c r="BM605" s="25" t="s">
        <v>863</v>
      </c>
    </row>
    <row r="606" spans="2:65" s="12" customFormat="1">
      <c r="B606" s="215"/>
      <c r="C606" s="216"/>
      <c r="D606" s="217" t="s">
        <v>161</v>
      </c>
      <c r="E606" s="218" t="s">
        <v>21</v>
      </c>
      <c r="F606" s="219" t="s">
        <v>864</v>
      </c>
      <c r="G606" s="216"/>
      <c r="H606" s="220" t="s">
        <v>21</v>
      </c>
      <c r="I606" s="221"/>
      <c r="J606" s="216"/>
      <c r="K606" s="216"/>
      <c r="L606" s="222"/>
      <c r="M606" s="223"/>
      <c r="N606" s="224"/>
      <c r="O606" s="224"/>
      <c r="P606" s="224"/>
      <c r="Q606" s="224"/>
      <c r="R606" s="224"/>
      <c r="S606" s="224"/>
      <c r="T606" s="225"/>
      <c r="AT606" s="226" t="s">
        <v>161</v>
      </c>
      <c r="AU606" s="226" t="s">
        <v>94</v>
      </c>
      <c r="AV606" s="12" t="s">
        <v>80</v>
      </c>
      <c r="AW606" s="12" t="s">
        <v>35</v>
      </c>
      <c r="AX606" s="12" t="s">
        <v>72</v>
      </c>
      <c r="AY606" s="226" t="s">
        <v>152</v>
      </c>
    </row>
    <row r="607" spans="2:65" s="13" customFormat="1">
      <c r="B607" s="227"/>
      <c r="C607" s="228"/>
      <c r="D607" s="217" t="s">
        <v>161</v>
      </c>
      <c r="E607" s="229" t="s">
        <v>21</v>
      </c>
      <c r="F607" s="230" t="s">
        <v>865</v>
      </c>
      <c r="G607" s="228"/>
      <c r="H607" s="231">
        <v>181.05</v>
      </c>
      <c r="I607" s="232"/>
      <c r="J607" s="228"/>
      <c r="K607" s="228"/>
      <c r="L607" s="233"/>
      <c r="M607" s="234"/>
      <c r="N607" s="235"/>
      <c r="O607" s="235"/>
      <c r="P607" s="235"/>
      <c r="Q607" s="235"/>
      <c r="R607" s="235"/>
      <c r="S607" s="235"/>
      <c r="T607" s="236"/>
      <c r="AT607" s="237" t="s">
        <v>161</v>
      </c>
      <c r="AU607" s="237" t="s">
        <v>94</v>
      </c>
      <c r="AV607" s="13" t="s">
        <v>94</v>
      </c>
      <c r="AW607" s="13" t="s">
        <v>35</v>
      </c>
      <c r="AX607" s="13" t="s">
        <v>72</v>
      </c>
      <c r="AY607" s="237" t="s">
        <v>152</v>
      </c>
    </row>
    <row r="608" spans="2:65" s="13" customFormat="1">
      <c r="B608" s="227"/>
      <c r="C608" s="228"/>
      <c r="D608" s="217" t="s">
        <v>161</v>
      </c>
      <c r="E608" s="229" t="s">
        <v>21</v>
      </c>
      <c r="F608" s="230" t="s">
        <v>866</v>
      </c>
      <c r="G608" s="228"/>
      <c r="H608" s="231">
        <v>143</v>
      </c>
      <c r="I608" s="232"/>
      <c r="J608" s="228"/>
      <c r="K608" s="228"/>
      <c r="L608" s="233"/>
      <c r="M608" s="234"/>
      <c r="N608" s="235"/>
      <c r="O608" s="235"/>
      <c r="P608" s="235"/>
      <c r="Q608" s="235"/>
      <c r="R608" s="235"/>
      <c r="S608" s="235"/>
      <c r="T608" s="236"/>
      <c r="AT608" s="237" t="s">
        <v>161</v>
      </c>
      <c r="AU608" s="237" t="s">
        <v>94</v>
      </c>
      <c r="AV608" s="13" t="s">
        <v>94</v>
      </c>
      <c r="AW608" s="13" t="s">
        <v>35</v>
      </c>
      <c r="AX608" s="13" t="s">
        <v>72</v>
      </c>
      <c r="AY608" s="237" t="s">
        <v>152</v>
      </c>
    </row>
    <row r="609" spans="2:65" s="13" customFormat="1">
      <c r="B609" s="227"/>
      <c r="C609" s="228"/>
      <c r="D609" s="217" t="s">
        <v>161</v>
      </c>
      <c r="E609" s="229" t="s">
        <v>21</v>
      </c>
      <c r="F609" s="230" t="s">
        <v>867</v>
      </c>
      <c r="G609" s="228"/>
      <c r="H609" s="231">
        <v>297</v>
      </c>
      <c r="I609" s="232"/>
      <c r="J609" s="228"/>
      <c r="K609" s="228"/>
      <c r="L609" s="233"/>
      <c r="M609" s="234"/>
      <c r="N609" s="235"/>
      <c r="O609" s="235"/>
      <c r="P609" s="235"/>
      <c r="Q609" s="235"/>
      <c r="R609" s="235"/>
      <c r="S609" s="235"/>
      <c r="T609" s="236"/>
      <c r="AT609" s="237" t="s">
        <v>161</v>
      </c>
      <c r="AU609" s="237" t="s">
        <v>94</v>
      </c>
      <c r="AV609" s="13" t="s">
        <v>94</v>
      </c>
      <c r="AW609" s="13" t="s">
        <v>35</v>
      </c>
      <c r="AX609" s="13" t="s">
        <v>72</v>
      </c>
      <c r="AY609" s="237" t="s">
        <v>152</v>
      </c>
    </row>
    <row r="610" spans="2:65" s="14" customFormat="1">
      <c r="B610" s="238"/>
      <c r="C610" s="239"/>
      <c r="D610" s="249" t="s">
        <v>161</v>
      </c>
      <c r="E610" s="253" t="s">
        <v>21</v>
      </c>
      <c r="F610" s="254" t="s">
        <v>166</v>
      </c>
      <c r="G610" s="239"/>
      <c r="H610" s="255">
        <v>621.04999999999995</v>
      </c>
      <c r="I610" s="243"/>
      <c r="J610" s="239"/>
      <c r="K610" s="239"/>
      <c r="L610" s="244"/>
      <c r="M610" s="245"/>
      <c r="N610" s="246"/>
      <c r="O610" s="246"/>
      <c r="P610" s="246"/>
      <c r="Q610" s="246"/>
      <c r="R610" s="246"/>
      <c r="S610" s="246"/>
      <c r="T610" s="247"/>
      <c r="AT610" s="248" t="s">
        <v>161</v>
      </c>
      <c r="AU610" s="248" t="s">
        <v>94</v>
      </c>
      <c r="AV610" s="14" t="s">
        <v>159</v>
      </c>
      <c r="AW610" s="14" t="s">
        <v>35</v>
      </c>
      <c r="AX610" s="14" t="s">
        <v>80</v>
      </c>
      <c r="AY610" s="248" t="s">
        <v>152</v>
      </c>
    </row>
    <row r="611" spans="2:65" s="1" customFormat="1" ht="22.5" customHeight="1">
      <c r="B611" s="42"/>
      <c r="C611" s="203" t="s">
        <v>868</v>
      </c>
      <c r="D611" s="203" t="s">
        <v>154</v>
      </c>
      <c r="E611" s="204" t="s">
        <v>869</v>
      </c>
      <c r="F611" s="205" t="s">
        <v>870</v>
      </c>
      <c r="G611" s="206" t="s">
        <v>186</v>
      </c>
      <c r="H611" s="207">
        <v>310.52499999999998</v>
      </c>
      <c r="I611" s="208"/>
      <c r="J611" s="209">
        <f>ROUND(I611*H611,2)</f>
        <v>0</v>
      </c>
      <c r="K611" s="205" t="s">
        <v>158</v>
      </c>
      <c r="L611" s="62"/>
      <c r="M611" s="210" t="s">
        <v>21</v>
      </c>
      <c r="N611" s="211" t="s">
        <v>44</v>
      </c>
      <c r="O611" s="43"/>
      <c r="P611" s="212">
        <f>O611*H611</f>
        <v>0</v>
      </c>
      <c r="Q611" s="212">
        <v>3.0000000000000001E-5</v>
      </c>
      <c r="R611" s="212">
        <f>Q611*H611</f>
        <v>9.3157499999999994E-3</v>
      </c>
      <c r="S611" s="212">
        <v>0</v>
      </c>
      <c r="T611" s="213">
        <f>S611*H611</f>
        <v>0</v>
      </c>
      <c r="AR611" s="25" t="s">
        <v>255</v>
      </c>
      <c r="AT611" s="25" t="s">
        <v>154</v>
      </c>
      <c r="AU611" s="25" t="s">
        <v>94</v>
      </c>
      <c r="AY611" s="25" t="s">
        <v>152</v>
      </c>
      <c r="BE611" s="214">
        <f>IF(N611="základní",J611,0)</f>
        <v>0</v>
      </c>
      <c r="BF611" s="214">
        <f>IF(N611="snížená",J611,0)</f>
        <v>0</v>
      </c>
      <c r="BG611" s="214">
        <f>IF(N611="zákl. přenesená",J611,0)</f>
        <v>0</v>
      </c>
      <c r="BH611" s="214">
        <f>IF(N611="sníž. přenesená",J611,0)</f>
        <v>0</v>
      </c>
      <c r="BI611" s="214">
        <f>IF(N611="nulová",J611,0)</f>
        <v>0</v>
      </c>
      <c r="BJ611" s="25" t="s">
        <v>94</v>
      </c>
      <c r="BK611" s="214">
        <f>ROUND(I611*H611,2)</f>
        <v>0</v>
      </c>
      <c r="BL611" s="25" t="s">
        <v>255</v>
      </c>
      <c r="BM611" s="25" t="s">
        <v>871</v>
      </c>
    </row>
    <row r="612" spans="2:65" s="13" customFormat="1">
      <c r="B612" s="227"/>
      <c r="C612" s="228"/>
      <c r="D612" s="217" t="s">
        <v>161</v>
      </c>
      <c r="E612" s="229" t="s">
        <v>21</v>
      </c>
      <c r="F612" s="230" t="s">
        <v>857</v>
      </c>
      <c r="G612" s="228"/>
      <c r="H612" s="231">
        <v>90.525000000000006</v>
      </c>
      <c r="I612" s="232"/>
      <c r="J612" s="228"/>
      <c r="K612" s="228"/>
      <c r="L612" s="233"/>
      <c r="M612" s="234"/>
      <c r="N612" s="235"/>
      <c r="O612" s="235"/>
      <c r="P612" s="235"/>
      <c r="Q612" s="235"/>
      <c r="R612" s="235"/>
      <c r="S612" s="235"/>
      <c r="T612" s="236"/>
      <c r="AT612" s="237" t="s">
        <v>161</v>
      </c>
      <c r="AU612" s="237" t="s">
        <v>94</v>
      </c>
      <c r="AV612" s="13" t="s">
        <v>94</v>
      </c>
      <c r="AW612" s="13" t="s">
        <v>35</v>
      </c>
      <c r="AX612" s="13" t="s">
        <v>72</v>
      </c>
      <c r="AY612" s="237" t="s">
        <v>152</v>
      </c>
    </row>
    <row r="613" spans="2:65" s="13" customFormat="1">
      <c r="B613" s="227"/>
      <c r="C613" s="228"/>
      <c r="D613" s="217" t="s">
        <v>161</v>
      </c>
      <c r="E613" s="229" t="s">
        <v>21</v>
      </c>
      <c r="F613" s="230" t="s">
        <v>858</v>
      </c>
      <c r="G613" s="228"/>
      <c r="H613" s="231">
        <v>71.5</v>
      </c>
      <c r="I613" s="232"/>
      <c r="J613" s="228"/>
      <c r="K613" s="228"/>
      <c r="L613" s="233"/>
      <c r="M613" s="234"/>
      <c r="N613" s="235"/>
      <c r="O613" s="235"/>
      <c r="P613" s="235"/>
      <c r="Q613" s="235"/>
      <c r="R613" s="235"/>
      <c r="S613" s="235"/>
      <c r="T613" s="236"/>
      <c r="AT613" s="237" t="s">
        <v>161</v>
      </c>
      <c r="AU613" s="237" t="s">
        <v>94</v>
      </c>
      <c r="AV613" s="13" t="s">
        <v>94</v>
      </c>
      <c r="AW613" s="13" t="s">
        <v>35</v>
      </c>
      <c r="AX613" s="13" t="s">
        <v>72</v>
      </c>
      <c r="AY613" s="237" t="s">
        <v>152</v>
      </c>
    </row>
    <row r="614" spans="2:65" s="13" customFormat="1">
      <c r="B614" s="227"/>
      <c r="C614" s="228"/>
      <c r="D614" s="217" t="s">
        <v>161</v>
      </c>
      <c r="E614" s="229" t="s">
        <v>21</v>
      </c>
      <c r="F614" s="230" t="s">
        <v>859</v>
      </c>
      <c r="G614" s="228"/>
      <c r="H614" s="231">
        <v>148.5</v>
      </c>
      <c r="I614" s="232"/>
      <c r="J614" s="228"/>
      <c r="K614" s="228"/>
      <c r="L614" s="233"/>
      <c r="M614" s="234"/>
      <c r="N614" s="235"/>
      <c r="O614" s="235"/>
      <c r="P614" s="235"/>
      <c r="Q614" s="235"/>
      <c r="R614" s="235"/>
      <c r="S614" s="235"/>
      <c r="T614" s="236"/>
      <c r="AT614" s="237" t="s">
        <v>161</v>
      </c>
      <c r="AU614" s="237" t="s">
        <v>94</v>
      </c>
      <c r="AV614" s="13" t="s">
        <v>94</v>
      </c>
      <c r="AW614" s="13" t="s">
        <v>35</v>
      </c>
      <c r="AX614" s="13" t="s">
        <v>72</v>
      </c>
      <c r="AY614" s="237" t="s">
        <v>152</v>
      </c>
    </row>
    <row r="615" spans="2:65" s="14" customFormat="1">
      <c r="B615" s="238"/>
      <c r="C615" s="239"/>
      <c r="D615" s="217" t="s">
        <v>161</v>
      </c>
      <c r="E615" s="240" t="s">
        <v>21</v>
      </c>
      <c r="F615" s="241" t="s">
        <v>166</v>
      </c>
      <c r="G615" s="239"/>
      <c r="H615" s="242">
        <v>310.52499999999998</v>
      </c>
      <c r="I615" s="243"/>
      <c r="J615" s="239"/>
      <c r="K615" s="239"/>
      <c r="L615" s="244"/>
      <c r="M615" s="245"/>
      <c r="N615" s="246"/>
      <c r="O615" s="246"/>
      <c r="P615" s="246"/>
      <c r="Q615" s="246"/>
      <c r="R615" s="246"/>
      <c r="S615" s="246"/>
      <c r="T615" s="247"/>
      <c r="AT615" s="248" t="s">
        <v>161</v>
      </c>
      <c r="AU615" s="248" t="s">
        <v>94</v>
      </c>
      <c r="AV615" s="14" t="s">
        <v>159</v>
      </c>
      <c r="AW615" s="14" t="s">
        <v>35</v>
      </c>
      <c r="AX615" s="14" t="s">
        <v>80</v>
      </c>
      <c r="AY615" s="248" t="s">
        <v>152</v>
      </c>
    </row>
    <row r="616" spans="2:65" s="11" customFormat="1" ht="29.85" customHeight="1">
      <c r="B616" s="186"/>
      <c r="C616" s="187"/>
      <c r="D616" s="200" t="s">
        <v>71</v>
      </c>
      <c r="E616" s="201" t="s">
        <v>872</v>
      </c>
      <c r="F616" s="201" t="s">
        <v>873</v>
      </c>
      <c r="G616" s="187"/>
      <c r="H616" s="187"/>
      <c r="I616" s="190"/>
      <c r="J616" s="202">
        <f>BK616</f>
        <v>0</v>
      </c>
      <c r="K616" s="187"/>
      <c r="L616" s="192"/>
      <c r="M616" s="193"/>
      <c r="N616" s="194"/>
      <c r="O616" s="194"/>
      <c r="P616" s="195">
        <f>SUM(P617:P633)</f>
        <v>0</v>
      </c>
      <c r="Q616" s="194"/>
      <c r="R616" s="195">
        <f>SUM(R617:R633)</f>
        <v>8.9984014999999999</v>
      </c>
      <c r="S616" s="194"/>
      <c r="T616" s="196">
        <f>SUM(T617:T633)</f>
        <v>2.2199440999999998</v>
      </c>
      <c r="AR616" s="197" t="s">
        <v>94</v>
      </c>
      <c r="AT616" s="198" t="s">
        <v>71</v>
      </c>
      <c r="AU616" s="198" t="s">
        <v>80</v>
      </c>
      <c r="AY616" s="197" t="s">
        <v>152</v>
      </c>
      <c r="BK616" s="199">
        <f>SUM(BK617:BK633)</f>
        <v>0</v>
      </c>
    </row>
    <row r="617" spans="2:65" s="1" customFormat="1" ht="22.5" customHeight="1">
      <c r="B617" s="42"/>
      <c r="C617" s="203" t="s">
        <v>874</v>
      </c>
      <c r="D617" s="203" t="s">
        <v>154</v>
      </c>
      <c r="E617" s="204" t="s">
        <v>875</v>
      </c>
      <c r="F617" s="205" t="s">
        <v>876</v>
      </c>
      <c r="G617" s="206" t="s">
        <v>186</v>
      </c>
      <c r="H617" s="207">
        <v>7161.11</v>
      </c>
      <c r="I617" s="208"/>
      <c r="J617" s="209">
        <f>ROUND(I617*H617,2)</f>
        <v>0</v>
      </c>
      <c r="K617" s="205" t="s">
        <v>158</v>
      </c>
      <c r="L617" s="62"/>
      <c r="M617" s="210" t="s">
        <v>21</v>
      </c>
      <c r="N617" s="211" t="s">
        <v>44</v>
      </c>
      <c r="O617" s="43"/>
      <c r="P617" s="212">
        <f>O617*H617</f>
        <v>0</v>
      </c>
      <c r="Q617" s="212">
        <v>1E-3</v>
      </c>
      <c r="R617" s="212">
        <f>Q617*H617</f>
        <v>7.1611099999999999</v>
      </c>
      <c r="S617" s="212">
        <v>3.1E-4</v>
      </c>
      <c r="T617" s="213">
        <f>S617*H617</f>
        <v>2.2199440999999998</v>
      </c>
      <c r="AR617" s="25" t="s">
        <v>255</v>
      </c>
      <c r="AT617" s="25" t="s">
        <v>154</v>
      </c>
      <c r="AU617" s="25" t="s">
        <v>94</v>
      </c>
      <c r="AY617" s="25" t="s">
        <v>152</v>
      </c>
      <c r="BE617" s="214">
        <f>IF(N617="základní",J617,0)</f>
        <v>0</v>
      </c>
      <c r="BF617" s="214">
        <f>IF(N617="snížená",J617,0)</f>
        <v>0</v>
      </c>
      <c r="BG617" s="214">
        <f>IF(N617="zákl. přenesená",J617,0)</f>
        <v>0</v>
      </c>
      <c r="BH617" s="214">
        <f>IF(N617="sníž. přenesená",J617,0)</f>
        <v>0</v>
      </c>
      <c r="BI617" s="214">
        <f>IF(N617="nulová",J617,0)</f>
        <v>0</v>
      </c>
      <c r="BJ617" s="25" t="s">
        <v>94</v>
      </c>
      <c r="BK617" s="214">
        <f>ROUND(I617*H617,2)</f>
        <v>0</v>
      </c>
      <c r="BL617" s="25" t="s">
        <v>255</v>
      </c>
      <c r="BM617" s="25" t="s">
        <v>877</v>
      </c>
    </row>
    <row r="618" spans="2:65" s="12" customFormat="1">
      <c r="B618" s="215"/>
      <c r="C618" s="216"/>
      <c r="D618" s="217" t="s">
        <v>161</v>
      </c>
      <c r="E618" s="218" t="s">
        <v>21</v>
      </c>
      <c r="F618" s="219" t="s">
        <v>878</v>
      </c>
      <c r="G618" s="216"/>
      <c r="H618" s="220" t="s">
        <v>21</v>
      </c>
      <c r="I618" s="221"/>
      <c r="J618" s="216"/>
      <c r="K618" s="216"/>
      <c r="L618" s="222"/>
      <c r="M618" s="223"/>
      <c r="N618" s="224"/>
      <c r="O618" s="224"/>
      <c r="P618" s="224"/>
      <c r="Q618" s="224"/>
      <c r="R618" s="224"/>
      <c r="S618" s="224"/>
      <c r="T618" s="225"/>
      <c r="AT618" s="226" t="s">
        <v>161</v>
      </c>
      <c r="AU618" s="226" t="s">
        <v>94</v>
      </c>
      <c r="AV618" s="12" t="s">
        <v>80</v>
      </c>
      <c r="AW618" s="12" t="s">
        <v>35</v>
      </c>
      <c r="AX618" s="12" t="s">
        <v>72</v>
      </c>
      <c r="AY618" s="226" t="s">
        <v>152</v>
      </c>
    </row>
    <row r="619" spans="2:65" s="13" customFormat="1">
      <c r="B619" s="227"/>
      <c r="C619" s="228"/>
      <c r="D619" s="217" t="s">
        <v>161</v>
      </c>
      <c r="E619" s="229" t="s">
        <v>21</v>
      </c>
      <c r="F619" s="230" t="s">
        <v>879</v>
      </c>
      <c r="G619" s="228"/>
      <c r="H619" s="231">
        <v>1382.55</v>
      </c>
      <c r="I619" s="232"/>
      <c r="J619" s="228"/>
      <c r="K619" s="228"/>
      <c r="L619" s="233"/>
      <c r="M619" s="234"/>
      <c r="N619" s="235"/>
      <c r="O619" s="235"/>
      <c r="P619" s="235"/>
      <c r="Q619" s="235"/>
      <c r="R619" s="235"/>
      <c r="S619" s="235"/>
      <c r="T619" s="236"/>
      <c r="AT619" s="237" t="s">
        <v>161</v>
      </c>
      <c r="AU619" s="237" t="s">
        <v>94</v>
      </c>
      <c r="AV619" s="13" t="s">
        <v>94</v>
      </c>
      <c r="AW619" s="13" t="s">
        <v>35</v>
      </c>
      <c r="AX619" s="13" t="s">
        <v>72</v>
      </c>
      <c r="AY619" s="237" t="s">
        <v>152</v>
      </c>
    </row>
    <row r="620" spans="2:65" s="13" customFormat="1">
      <c r="B620" s="227"/>
      <c r="C620" s="228"/>
      <c r="D620" s="217" t="s">
        <v>161</v>
      </c>
      <c r="E620" s="229" t="s">
        <v>21</v>
      </c>
      <c r="F620" s="230" t="s">
        <v>880</v>
      </c>
      <c r="G620" s="228"/>
      <c r="H620" s="231">
        <v>836.48</v>
      </c>
      <c r="I620" s="232"/>
      <c r="J620" s="228"/>
      <c r="K620" s="228"/>
      <c r="L620" s="233"/>
      <c r="M620" s="234"/>
      <c r="N620" s="235"/>
      <c r="O620" s="235"/>
      <c r="P620" s="235"/>
      <c r="Q620" s="235"/>
      <c r="R620" s="235"/>
      <c r="S620" s="235"/>
      <c r="T620" s="236"/>
      <c r="AT620" s="237" t="s">
        <v>161</v>
      </c>
      <c r="AU620" s="237" t="s">
        <v>94</v>
      </c>
      <c r="AV620" s="13" t="s">
        <v>94</v>
      </c>
      <c r="AW620" s="13" t="s">
        <v>35</v>
      </c>
      <c r="AX620" s="13" t="s">
        <v>72</v>
      </c>
      <c r="AY620" s="237" t="s">
        <v>152</v>
      </c>
    </row>
    <row r="621" spans="2:65" s="13" customFormat="1">
      <c r="B621" s="227"/>
      <c r="C621" s="228"/>
      <c r="D621" s="217" t="s">
        <v>161</v>
      </c>
      <c r="E621" s="229" t="s">
        <v>21</v>
      </c>
      <c r="F621" s="230" t="s">
        <v>881</v>
      </c>
      <c r="G621" s="228"/>
      <c r="H621" s="231">
        <v>3313.44</v>
      </c>
      <c r="I621" s="232"/>
      <c r="J621" s="228"/>
      <c r="K621" s="228"/>
      <c r="L621" s="233"/>
      <c r="M621" s="234"/>
      <c r="N621" s="235"/>
      <c r="O621" s="235"/>
      <c r="P621" s="235"/>
      <c r="Q621" s="235"/>
      <c r="R621" s="235"/>
      <c r="S621" s="235"/>
      <c r="T621" s="236"/>
      <c r="AT621" s="237" t="s">
        <v>161</v>
      </c>
      <c r="AU621" s="237" t="s">
        <v>94</v>
      </c>
      <c r="AV621" s="13" t="s">
        <v>94</v>
      </c>
      <c r="AW621" s="13" t="s">
        <v>35</v>
      </c>
      <c r="AX621" s="13" t="s">
        <v>72</v>
      </c>
      <c r="AY621" s="237" t="s">
        <v>152</v>
      </c>
    </row>
    <row r="622" spans="2:65" s="13" customFormat="1">
      <c r="B622" s="227"/>
      <c r="C622" s="228"/>
      <c r="D622" s="217" t="s">
        <v>161</v>
      </c>
      <c r="E622" s="229" t="s">
        <v>21</v>
      </c>
      <c r="F622" s="230" t="s">
        <v>882</v>
      </c>
      <c r="G622" s="228"/>
      <c r="H622" s="231">
        <v>1628.64</v>
      </c>
      <c r="I622" s="232"/>
      <c r="J622" s="228"/>
      <c r="K622" s="228"/>
      <c r="L622" s="233"/>
      <c r="M622" s="234"/>
      <c r="N622" s="235"/>
      <c r="O622" s="235"/>
      <c r="P622" s="235"/>
      <c r="Q622" s="235"/>
      <c r="R622" s="235"/>
      <c r="S622" s="235"/>
      <c r="T622" s="236"/>
      <c r="AT622" s="237" t="s">
        <v>161</v>
      </c>
      <c r="AU622" s="237" t="s">
        <v>94</v>
      </c>
      <c r="AV622" s="13" t="s">
        <v>94</v>
      </c>
      <c r="AW622" s="13" t="s">
        <v>35</v>
      </c>
      <c r="AX622" s="13" t="s">
        <v>72</v>
      </c>
      <c r="AY622" s="237" t="s">
        <v>152</v>
      </c>
    </row>
    <row r="623" spans="2:65" s="14" customFormat="1">
      <c r="B623" s="238"/>
      <c r="C623" s="239"/>
      <c r="D623" s="249" t="s">
        <v>161</v>
      </c>
      <c r="E623" s="253" t="s">
        <v>21</v>
      </c>
      <c r="F623" s="254" t="s">
        <v>166</v>
      </c>
      <c r="G623" s="239"/>
      <c r="H623" s="255">
        <v>7161.11</v>
      </c>
      <c r="I623" s="243"/>
      <c r="J623" s="239"/>
      <c r="K623" s="239"/>
      <c r="L623" s="244"/>
      <c r="M623" s="245"/>
      <c r="N623" s="246"/>
      <c r="O623" s="246"/>
      <c r="P623" s="246"/>
      <c r="Q623" s="246"/>
      <c r="R623" s="246"/>
      <c r="S623" s="246"/>
      <c r="T623" s="247"/>
      <c r="AT623" s="248" t="s">
        <v>161</v>
      </c>
      <c r="AU623" s="248" t="s">
        <v>94</v>
      </c>
      <c r="AV623" s="14" t="s">
        <v>159</v>
      </c>
      <c r="AW623" s="14" t="s">
        <v>35</v>
      </c>
      <c r="AX623" s="14" t="s">
        <v>80</v>
      </c>
      <c r="AY623" s="248" t="s">
        <v>152</v>
      </c>
    </row>
    <row r="624" spans="2:65" s="1" customFormat="1" ht="22.5" customHeight="1">
      <c r="B624" s="42"/>
      <c r="C624" s="203" t="s">
        <v>883</v>
      </c>
      <c r="D624" s="203" t="s">
        <v>154</v>
      </c>
      <c r="E624" s="204" t="s">
        <v>884</v>
      </c>
      <c r="F624" s="205" t="s">
        <v>885</v>
      </c>
      <c r="G624" s="206" t="s">
        <v>186</v>
      </c>
      <c r="H624" s="207">
        <v>5567.55</v>
      </c>
      <c r="I624" s="208"/>
      <c r="J624" s="209">
        <f>ROUND(I624*H624,2)</f>
        <v>0</v>
      </c>
      <c r="K624" s="205" t="s">
        <v>158</v>
      </c>
      <c r="L624" s="62"/>
      <c r="M624" s="210" t="s">
        <v>21</v>
      </c>
      <c r="N624" s="211" t="s">
        <v>44</v>
      </c>
      <c r="O624" s="43"/>
      <c r="P624" s="212">
        <f>O624*H624</f>
        <v>0</v>
      </c>
      <c r="Q624" s="212">
        <v>2.0000000000000001E-4</v>
      </c>
      <c r="R624" s="212">
        <f>Q624*H624</f>
        <v>1.11351</v>
      </c>
      <c r="S624" s="212">
        <v>0</v>
      </c>
      <c r="T624" s="213">
        <f>S624*H624</f>
        <v>0</v>
      </c>
      <c r="AR624" s="25" t="s">
        <v>255</v>
      </c>
      <c r="AT624" s="25" t="s">
        <v>154</v>
      </c>
      <c r="AU624" s="25" t="s">
        <v>94</v>
      </c>
      <c r="AY624" s="25" t="s">
        <v>152</v>
      </c>
      <c r="BE624" s="214">
        <f>IF(N624="základní",J624,0)</f>
        <v>0</v>
      </c>
      <c r="BF624" s="214">
        <f>IF(N624="snížená",J624,0)</f>
        <v>0</v>
      </c>
      <c r="BG624" s="214">
        <f>IF(N624="zákl. přenesená",J624,0)</f>
        <v>0</v>
      </c>
      <c r="BH624" s="214">
        <f>IF(N624="sníž. přenesená",J624,0)</f>
        <v>0</v>
      </c>
      <c r="BI624" s="214">
        <f>IF(N624="nulová",J624,0)</f>
        <v>0</v>
      </c>
      <c r="BJ624" s="25" t="s">
        <v>94</v>
      </c>
      <c r="BK624" s="214">
        <f>ROUND(I624*H624,2)</f>
        <v>0</v>
      </c>
      <c r="BL624" s="25" t="s">
        <v>255</v>
      </c>
      <c r="BM624" s="25" t="s">
        <v>886</v>
      </c>
    </row>
    <row r="625" spans="2:65" s="13" customFormat="1">
      <c r="B625" s="227"/>
      <c r="C625" s="228"/>
      <c r="D625" s="217" t="s">
        <v>161</v>
      </c>
      <c r="E625" s="229" t="s">
        <v>21</v>
      </c>
      <c r="F625" s="230" t="s">
        <v>887</v>
      </c>
      <c r="G625" s="228"/>
      <c r="H625" s="231">
        <v>2221.94</v>
      </c>
      <c r="I625" s="232"/>
      <c r="J625" s="228"/>
      <c r="K625" s="228"/>
      <c r="L625" s="233"/>
      <c r="M625" s="234"/>
      <c r="N625" s="235"/>
      <c r="O625" s="235"/>
      <c r="P625" s="235"/>
      <c r="Q625" s="235"/>
      <c r="R625" s="235"/>
      <c r="S625" s="235"/>
      <c r="T625" s="236"/>
      <c r="AT625" s="237" t="s">
        <v>161</v>
      </c>
      <c r="AU625" s="237" t="s">
        <v>94</v>
      </c>
      <c r="AV625" s="13" t="s">
        <v>94</v>
      </c>
      <c r="AW625" s="13" t="s">
        <v>35</v>
      </c>
      <c r="AX625" s="13" t="s">
        <v>72</v>
      </c>
      <c r="AY625" s="237" t="s">
        <v>152</v>
      </c>
    </row>
    <row r="626" spans="2:65" s="13" customFormat="1">
      <c r="B626" s="227"/>
      <c r="C626" s="228"/>
      <c r="D626" s="217" t="s">
        <v>161</v>
      </c>
      <c r="E626" s="229" t="s">
        <v>21</v>
      </c>
      <c r="F626" s="230" t="s">
        <v>888</v>
      </c>
      <c r="G626" s="228"/>
      <c r="H626" s="231">
        <v>2611.29</v>
      </c>
      <c r="I626" s="232"/>
      <c r="J626" s="228"/>
      <c r="K626" s="228"/>
      <c r="L626" s="233"/>
      <c r="M626" s="234"/>
      <c r="N626" s="235"/>
      <c r="O626" s="235"/>
      <c r="P626" s="235"/>
      <c r="Q626" s="235"/>
      <c r="R626" s="235"/>
      <c r="S626" s="235"/>
      <c r="T626" s="236"/>
      <c r="AT626" s="237" t="s">
        <v>161</v>
      </c>
      <c r="AU626" s="237" t="s">
        <v>94</v>
      </c>
      <c r="AV626" s="13" t="s">
        <v>94</v>
      </c>
      <c r="AW626" s="13" t="s">
        <v>35</v>
      </c>
      <c r="AX626" s="13" t="s">
        <v>72</v>
      </c>
      <c r="AY626" s="237" t="s">
        <v>152</v>
      </c>
    </row>
    <row r="627" spans="2:65" s="13" customFormat="1">
      <c r="B627" s="227"/>
      <c r="C627" s="228"/>
      <c r="D627" s="217" t="s">
        <v>161</v>
      </c>
      <c r="E627" s="229" t="s">
        <v>21</v>
      </c>
      <c r="F627" s="230" t="s">
        <v>889</v>
      </c>
      <c r="G627" s="228"/>
      <c r="H627" s="231">
        <v>734.32</v>
      </c>
      <c r="I627" s="232"/>
      <c r="J627" s="228"/>
      <c r="K627" s="228"/>
      <c r="L627" s="233"/>
      <c r="M627" s="234"/>
      <c r="N627" s="235"/>
      <c r="O627" s="235"/>
      <c r="P627" s="235"/>
      <c r="Q627" s="235"/>
      <c r="R627" s="235"/>
      <c r="S627" s="235"/>
      <c r="T627" s="236"/>
      <c r="AT627" s="237" t="s">
        <v>161</v>
      </c>
      <c r="AU627" s="237" t="s">
        <v>94</v>
      </c>
      <c r="AV627" s="13" t="s">
        <v>94</v>
      </c>
      <c r="AW627" s="13" t="s">
        <v>35</v>
      </c>
      <c r="AX627" s="13" t="s">
        <v>72</v>
      </c>
      <c r="AY627" s="237" t="s">
        <v>152</v>
      </c>
    </row>
    <row r="628" spans="2:65" s="14" customFormat="1">
      <c r="B628" s="238"/>
      <c r="C628" s="239"/>
      <c r="D628" s="249" t="s">
        <v>161</v>
      </c>
      <c r="E628" s="253" t="s">
        <v>21</v>
      </c>
      <c r="F628" s="254" t="s">
        <v>166</v>
      </c>
      <c r="G628" s="239"/>
      <c r="H628" s="255">
        <v>5567.55</v>
      </c>
      <c r="I628" s="243"/>
      <c r="J628" s="239"/>
      <c r="K628" s="239"/>
      <c r="L628" s="244"/>
      <c r="M628" s="245"/>
      <c r="N628" s="246"/>
      <c r="O628" s="246"/>
      <c r="P628" s="246"/>
      <c r="Q628" s="246"/>
      <c r="R628" s="246"/>
      <c r="S628" s="246"/>
      <c r="T628" s="247"/>
      <c r="AT628" s="248" t="s">
        <v>161</v>
      </c>
      <c r="AU628" s="248" t="s">
        <v>94</v>
      </c>
      <c r="AV628" s="14" t="s">
        <v>159</v>
      </c>
      <c r="AW628" s="14" t="s">
        <v>35</v>
      </c>
      <c r="AX628" s="14" t="s">
        <v>80</v>
      </c>
      <c r="AY628" s="248" t="s">
        <v>152</v>
      </c>
    </row>
    <row r="629" spans="2:65" s="1" customFormat="1" ht="31.5" customHeight="1">
      <c r="B629" s="42"/>
      <c r="C629" s="203" t="s">
        <v>890</v>
      </c>
      <c r="D629" s="203" t="s">
        <v>154</v>
      </c>
      <c r="E629" s="204" t="s">
        <v>891</v>
      </c>
      <c r="F629" s="205" t="s">
        <v>892</v>
      </c>
      <c r="G629" s="206" t="s">
        <v>186</v>
      </c>
      <c r="H629" s="207">
        <v>5567.55</v>
      </c>
      <c r="I629" s="208"/>
      <c r="J629" s="209">
        <f>ROUND(I629*H629,2)</f>
        <v>0</v>
      </c>
      <c r="K629" s="205" t="s">
        <v>158</v>
      </c>
      <c r="L629" s="62"/>
      <c r="M629" s="210" t="s">
        <v>21</v>
      </c>
      <c r="N629" s="211" t="s">
        <v>44</v>
      </c>
      <c r="O629" s="43"/>
      <c r="P629" s="212">
        <f>O629*H629</f>
        <v>0</v>
      </c>
      <c r="Q629" s="212">
        <v>1.2999999999999999E-4</v>
      </c>
      <c r="R629" s="212">
        <f>Q629*H629</f>
        <v>0.72378149999999997</v>
      </c>
      <c r="S629" s="212">
        <v>0</v>
      </c>
      <c r="T629" s="213">
        <f>S629*H629</f>
        <v>0</v>
      </c>
      <c r="AR629" s="25" t="s">
        <v>255</v>
      </c>
      <c r="AT629" s="25" t="s">
        <v>154</v>
      </c>
      <c r="AU629" s="25" t="s">
        <v>94</v>
      </c>
      <c r="AY629" s="25" t="s">
        <v>152</v>
      </c>
      <c r="BE629" s="214">
        <f>IF(N629="základní",J629,0)</f>
        <v>0</v>
      </c>
      <c r="BF629" s="214">
        <f>IF(N629="snížená",J629,0)</f>
        <v>0</v>
      </c>
      <c r="BG629" s="214">
        <f>IF(N629="zákl. přenesená",J629,0)</f>
        <v>0</v>
      </c>
      <c r="BH629" s="214">
        <f>IF(N629="sníž. přenesená",J629,0)</f>
        <v>0</v>
      </c>
      <c r="BI629" s="214">
        <f>IF(N629="nulová",J629,0)</f>
        <v>0</v>
      </c>
      <c r="BJ629" s="25" t="s">
        <v>94</v>
      </c>
      <c r="BK629" s="214">
        <f>ROUND(I629*H629,2)</f>
        <v>0</v>
      </c>
      <c r="BL629" s="25" t="s">
        <v>255</v>
      </c>
      <c r="BM629" s="25" t="s">
        <v>893</v>
      </c>
    </row>
    <row r="630" spans="2:65" s="13" customFormat="1">
      <c r="B630" s="227"/>
      <c r="C630" s="228"/>
      <c r="D630" s="217" t="s">
        <v>161</v>
      </c>
      <c r="E630" s="229" t="s">
        <v>21</v>
      </c>
      <c r="F630" s="230" t="s">
        <v>887</v>
      </c>
      <c r="G630" s="228"/>
      <c r="H630" s="231">
        <v>2221.94</v>
      </c>
      <c r="I630" s="232"/>
      <c r="J630" s="228"/>
      <c r="K630" s="228"/>
      <c r="L630" s="233"/>
      <c r="M630" s="234"/>
      <c r="N630" s="235"/>
      <c r="O630" s="235"/>
      <c r="P630" s="235"/>
      <c r="Q630" s="235"/>
      <c r="R630" s="235"/>
      <c r="S630" s="235"/>
      <c r="T630" s="236"/>
      <c r="AT630" s="237" t="s">
        <v>161</v>
      </c>
      <c r="AU630" s="237" t="s">
        <v>94</v>
      </c>
      <c r="AV630" s="13" t="s">
        <v>94</v>
      </c>
      <c r="AW630" s="13" t="s">
        <v>35</v>
      </c>
      <c r="AX630" s="13" t="s">
        <v>72</v>
      </c>
      <c r="AY630" s="237" t="s">
        <v>152</v>
      </c>
    </row>
    <row r="631" spans="2:65" s="13" customFormat="1">
      <c r="B631" s="227"/>
      <c r="C631" s="228"/>
      <c r="D631" s="217" t="s">
        <v>161</v>
      </c>
      <c r="E631" s="229" t="s">
        <v>21</v>
      </c>
      <c r="F631" s="230" t="s">
        <v>888</v>
      </c>
      <c r="G631" s="228"/>
      <c r="H631" s="231">
        <v>2611.29</v>
      </c>
      <c r="I631" s="232"/>
      <c r="J631" s="228"/>
      <c r="K631" s="228"/>
      <c r="L631" s="233"/>
      <c r="M631" s="234"/>
      <c r="N631" s="235"/>
      <c r="O631" s="235"/>
      <c r="P631" s="235"/>
      <c r="Q631" s="235"/>
      <c r="R631" s="235"/>
      <c r="S631" s="235"/>
      <c r="T631" s="236"/>
      <c r="AT631" s="237" t="s">
        <v>161</v>
      </c>
      <c r="AU631" s="237" t="s">
        <v>94</v>
      </c>
      <c r="AV631" s="13" t="s">
        <v>94</v>
      </c>
      <c r="AW631" s="13" t="s">
        <v>35</v>
      </c>
      <c r="AX631" s="13" t="s">
        <v>72</v>
      </c>
      <c r="AY631" s="237" t="s">
        <v>152</v>
      </c>
    </row>
    <row r="632" spans="2:65" s="13" customFormat="1">
      <c r="B632" s="227"/>
      <c r="C632" s="228"/>
      <c r="D632" s="217" t="s">
        <v>161</v>
      </c>
      <c r="E632" s="229" t="s">
        <v>21</v>
      </c>
      <c r="F632" s="230" t="s">
        <v>889</v>
      </c>
      <c r="G632" s="228"/>
      <c r="H632" s="231">
        <v>734.32</v>
      </c>
      <c r="I632" s="232"/>
      <c r="J632" s="228"/>
      <c r="K632" s="228"/>
      <c r="L632" s="233"/>
      <c r="M632" s="234"/>
      <c r="N632" s="235"/>
      <c r="O632" s="235"/>
      <c r="P632" s="235"/>
      <c r="Q632" s="235"/>
      <c r="R632" s="235"/>
      <c r="S632" s="235"/>
      <c r="T632" s="236"/>
      <c r="AT632" s="237" t="s">
        <v>161</v>
      </c>
      <c r="AU632" s="237" t="s">
        <v>94</v>
      </c>
      <c r="AV632" s="13" t="s">
        <v>94</v>
      </c>
      <c r="AW632" s="13" t="s">
        <v>35</v>
      </c>
      <c r="AX632" s="13" t="s">
        <v>72</v>
      </c>
      <c r="AY632" s="237" t="s">
        <v>152</v>
      </c>
    </row>
    <row r="633" spans="2:65" s="14" customFormat="1">
      <c r="B633" s="238"/>
      <c r="C633" s="239"/>
      <c r="D633" s="217" t="s">
        <v>161</v>
      </c>
      <c r="E633" s="240" t="s">
        <v>21</v>
      </c>
      <c r="F633" s="241" t="s">
        <v>166</v>
      </c>
      <c r="G633" s="239"/>
      <c r="H633" s="242">
        <v>5567.55</v>
      </c>
      <c r="I633" s="243"/>
      <c r="J633" s="239"/>
      <c r="K633" s="239"/>
      <c r="L633" s="244"/>
      <c r="M633" s="277"/>
      <c r="N633" s="278"/>
      <c r="O633" s="278"/>
      <c r="P633" s="278"/>
      <c r="Q633" s="278"/>
      <c r="R633" s="278"/>
      <c r="S633" s="278"/>
      <c r="T633" s="279"/>
      <c r="AT633" s="248" t="s">
        <v>161</v>
      </c>
      <c r="AU633" s="248" t="s">
        <v>94</v>
      </c>
      <c r="AV633" s="14" t="s">
        <v>159</v>
      </c>
      <c r="AW633" s="14" t="s">
        <v>35</v>
      </c>
      <c r="AX633" s="14" t="s">
        <v>80</v>
      </c>
      <c r="AY633" s="248" t="s">
        <v>152</v>
      </c>
    </row>
    <row r="634" spans="2:65" s="1" customFormat="1" ht="6.95" customHeight="1">
      <c r="B634" s="57"/>
      <c r="C634" s="58"/>
      <c r="D634" s="58"/>
      <c r="E634" s="58"/>
      <c r="F634" s="58"/>
      <c r="G634" s="58"/>
      <c r="H634" s="58"/>
      <c r="I634" s="149"/>
      <c r="J634" s="58"/>
      <c r="K634" s="58"/>
      <c r="L634" s="62"/>
    </row>
  </sheetData>
  <sheetProtection password="CC35" sheet="1" objects="1" scenarios="1" formatCells="0" formatColumns="0" formatRows="0" sort="0" autoFilter="0"/>
  <autoFilter ref="C95:K633"/>
  <mergeCells count="9">
    <mergeCell ref="E86:H86"/>
    <mergeCell ref="E88:H8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102</v>
      </c>
      <c r="G1" s="416" t="s">
        <v>103</v>
      </c>
      <c r="H1" s="416"/>
      <c r="I1" s="125"/>
      <c r="J1" s="124" t="s">
        <v>104</v>
      </c>
      <c r="K1" s="123" t="s">
        <v>105</v>
      </c>
      <c r="L1" s="124" t="s">
        <v>106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5" t="s">
        <v>84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107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7" t="str">
        <f>'Rekapitulace stavby'!K6</f>
        <v>STAVEBNÍ ÚPRAVY DOMOVA PRO SENIORY NA BLATECH 3211, ČESKÁ LÍPA</v>
      </c>
      <c r="F7" s="418"/>
      <c r="G7" s="418"/>
      <c r="H7" s="418"/>
      <c r="I7" s="127"/>
      <c r="J7" s="30"/>
      <c r="K7" s="32"/>
    </row>
    <row r="8" spans="1:70" s="1" customFormat="1" ht="15">
      <c r="B8" s="42"/>
      <c r="C8" s="43"/>
      <c r="D8" s="38" t="s">
        <v>108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19" t="s">
        <v>894</v>
      </c>
      <c r="F9" s="420"/>
      <c r="G9" s="420"/>
      <c r="H9" s="420"/>
      <c r="I9" s="12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10.11.2017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29</v>
      </c>
      <c r="F15" s="43"/>
      <c r="G15" s="43"/>
      <c r="H15" s="43"/>
      <c r="I15" s="129" t="s">
        <v>30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31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30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33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34</v>
      </c>
      <c r="F21" s="43"/>
      <c r="G21" s="43"/>
      <c r="H21" s="43"/>
      <c r="I21" s="129" t="s">
        <v>30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36</v>
      </c>
      <c r="E23" s="43"/>
      <c r="F23" s="43"/>
      <c r="G23" s="43"/>
      <c r="H23" s="43"/>
      <c r="I23" s="128"/>
      <c r="J23" s="43"/>
      <c r="K23" s="46"/>
    </row>
    <row r="24" spans="2:11" s="7" customFormat="1" ht="105.75" customHeight="1">
      <c r="B24" s="131"/>
      <c r="C24" s="132"/>
      <c r="D24" s="132"/>
      <c r="E24" s="409" t="s">
        <v>110</v>
      </c>
      <c r="F24" s="409"/>
      <c r="G24" s="409"/>
      <c r="H24" s="409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38</v>
      </c>
      <c r="E27" s="43"/>
      <c r="F27" s="43"/>
      <c r="G27" s="43"/>
      <c r="H27" s="43"/>
      <c r="I27" s="128"/>
      <c r="J27" s="138">
        <f>ROUND(J84,2)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40</v>
      </c>
      <c r="G29" s="43"/>
      <c r="H29" s="43"/>
      <c r="I29" s="139" t="s">
        <v>39</v>
      </c>
      <c r="J29" s="47" t="s">
        <v>41</v>
      </c>
      <c r="K29" s="46"/>
    </row>
    <row r="30" spans="2:11" s="1" customFormat="1" ht="14.45" customHeight="1">
      <c r="B30" s="42"/>
      <c r="C30" s="43"/>
      <c r="D30" s="50" t="s">
        <v>42</v>
      </c>
      <c r="E30" s="50" t="s">
        <v>43</v>
      </c>
      <c r="F30" s="140">
        <f>ROUND(SUM(BE84:BE178), 2)</f>
        <v>0</v>
      </c>
      <c r="G30" s="43"/>
      <c r="H30" s="43"/>
      <c r="I30" s="141">
        <v>0.21</v>
      </c>
      <c r="J30" s="140">
        <f>ROUND(ROUND((SUM(BE84:BE178)),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44</v>
      </c>
      <c r="F31" s="140">
        <f>ROUND(SUM(BF84:BF178), 2)</f>
        <v>0</v>
      </c>
      <c r="G31" s="43"/>
      <c r="H31" s="43"/>
      <c r="I31" s="141">
        <v>0.15</v>
      </c>
      <c r="J31" s="140">
        <f>ROUND(ROUND((SUM(BF84:BF178)),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45</v>
      </c>
      <c r="F32" s="140">
        <f>ROUND(SUM(BG84:BG178),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46</v>
      </c>
      <c r="F33" s="140">
        <f>ROUND(SUM(BH84:BH178),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47</v>
      </c>
      <c r="F34" s="140">
        <f>ROUND(SUM(BI84:BI178),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48</v>
      </c>
      <c r="E36" s="80"/>
      <c r="F36" s="80"/>
      <c r="G36" s="144" t="s">
        <v>49</v>
      </c>
      <c r="H36" s="145" t="s">
        <v>50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111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22.5" customHeight="1">
      <c r="B45" s="42"/>
      <c r="C45" s="43"/>
      <c r="D45" s="43"/>
      <c r="E45" s="417" t="str">
        <f>E7</f>
        <v>STAVEBNÍ ÚPRAVY DOMOVA PRO SENIORY NA BLATECH 3211, ČESKÁ LÍPA</v>
      </c>
      <c r="F45" s="418"/>
      <c r="G45" s="418"/>
      <c r="H45" s="418"/>
      <c r="I45" s="128"/>
      <c r="J45" s="43"/>
      <c r="K45" s="46"/>
    </row>
    <row r="46" spans="2:11" s="1" customFormat="1" ht="14.45" customHeight="1">
      <c r="B46" s="42"/>
      <c r="C46" s="38" t="s">
        <v>108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3.25" customHeight="1">
      <c r="B47" s="42"/>
      <c r="C47" s="43"/>
      <c r="D47" s="43"/>
      <c r="E47" s="419" t="str">
        <f>E9</f>
        <v>02 - 02 ZTI</v>
      </c>
      <c r="F47" s="420"/>
      <c r="G47" s="420"/>
      <c r="H47" s="420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>NA BLATECH 3211 ČESKÁ LÍPA</v>
      </c>
      <c r="G49" s="43"/>
      <c r="H49" s="43"/>
      <c r="I49" s="129" t="s">
        <v>25</v>
      </c>
      <c r="J49" s="130" t="str">
        <f>IF(J12="","",J12)</f>
        <v>10.11.2017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 ht="15">
      <c r="B51" s="42"/>
      <c r="C51" s="38" t="s">
        <v>27</v>
      </c>
      <c r="D51" s="43"/>
      <c r="E51" s="43"/>
      <c r="F51" s="36" t="str">
        <f>E15</f>
        <v>MĚSTO ČESKÁ LÍPA</v>
      </c>
      <c r="G51" s="43"/>
      <c r="H51" s="43"/>
      <c r="I51" s="129" t="s">
        <v>33</v>
      </c>
      <c r="J51" s="36" t="str">
        <f>E21</f>
        <v>Ing. Petr KUČERA</v>
      </c>
      <c r="K51" s="46"/>
    </row>
    <row r="52" spans="2:47" s="1" customFormat="1" ht="14.45" customHeight="1">
      <c r="B52" s="42"/>
      <c r="C52" s="38" t="s">
        <v>31</v>
      </c>
      <c r="D52" s="43"/>
      <c r="E52" s="43"/>
      <c r="F52" s="36" t="str">
        <f>IF(E18="","",E18)</f>
        <v/>
      </c>
      <c r="G52" s="43"/>
      <c r="H52" s="43"/>
      <c r="I52" s="12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112</v>
      </c>
      <c r="D54" s="142"/>
      <c r="E54" s="142"/>
      <c r="F54" s="142"/>
      <c r="G54" s="142"/>
      <c r="H54" s="142"/>
      <c r="I54" s="155"/>
      <c r="J54" s="156" t="s">
        <v>113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114</v>
      </c>
      <c r="D56" s="43"/>
      <c r="E56" s="43"/>
      <c r="F56" s="43"/>
      <c r="G56" s="43"/>
      <c r="H56" s="43"/>
      <c r="I56" s="128"/>
      <c r="J56" s="138">
        <f>J84</f>
        <v>0</v>
      </c>
      <c r="K56" s="46"/>
      <c r="AU56" s="25" t="s">
        <v>115</v>
      </c>
    </row>
    <row r="57" spans="2:47" s="8" customFormat="1" ht="24.95" customHeight="1">
      <c r="B57" s="159"/>
      <c r="C57" s="160"/>
      <c r="D57" s="161" t="s">
        <v>116</v>
      </c>
      <c r="E57" s="162"/>
      <c r="F57" s="162"/>
      <c r="G57" s="162"/>
      <c r="H57" s="162"/>
      <c r="I57" s="163"/>
      <c r="J57" s="164">
        <f>J85</f>
        <v>0</v>
      </c>
      <c r="K57" s="165"/>
    </row>
    <row r="58" spans="2:47" s="9" customFormat="1" ht="19.899999999999999" customHeight="1">
      <c r="B58" s="166"/>
      <c r="C58" s="167"/>
      <c r="D58" s="168" t="s">
        <v>895</v>
      </c>
      <c r="E58" s="169"/>
      <c r="F58" s="169"/>
      <c r="G58" s="169"/>
      <c r="H58" s="169"/>
      <c r="I58" s="170"/>
      <c r="J58" s="171">
        <f>J86</f>
        <v>0</v>
      </c>
      <c r="K58" s="172"/>
    </row>
    <row r="59" spans="2:47" s="9" customFormat="1" ht="19.899999999999999" customHeight="1">
      <c r="B59" s="166"/>
      <c r="C59" s="167"/>
      <c r="D59" s="168" t="s">
        <v>896</v>
      </c>
      <c r="E59" s="169"/>
      <c r="F59" s="169"/>
      <c r="G59" s="169"/>
      <c r="H59" s="169"/>
      <c r="I59" s="170"/>
      <c r="J59" s="171">
        <f>J102</f>
        <v>0</v>
      </c>
      <c r="K59" s="172"/>
    </row>
    <row r="60" spans="2:47" s="8" customFormat="1" ht="24.95" customHeight="1">
      <c r="B60" s="159"/>
      <c r="C60" s="160"/>
      <c r="D60" s="161" t="s">
        <v>124</v>
      </c>
      <c r="E60" s="162"/>
      <c r="F60" s="162"/>
      <c r="G60" s="162"/>
      <c r="H60" s="162"/>
      <c r="I60" s="163"/>
      <c r="J60" s="164">
        <f>J107</f>
        <v>0</v>
      </c>
      <c r="K60" s="165"/>
    </row>
    <row r="61" spans="2:47" s="9" customFormat="1" ht="19.899999999999999" customHeight="1">
      <c r="B61" s="166"/>
      <c r="C61" s="167"/>
      <c r="D61" s="168" t="s">
        <v>897</v>
      </c>
      <c r="E61" s="169"/>
      <c r="F61" s="169"/>
      <c r="G61" s="169"/>
      <c r="H61" s="169"/>
      <c r="I61" s="170"/>
      <c r="J61" s="171">
        <f>J108</f>
        <v>0</v>
      </c>
      <c r="K61" s="172"/>
    </row>
    <row r="62" spans="2:47" s="9" customFormat="1" ht="19.899999999999999" customHeight="1">
      <c r="B62" s="166"/>
      <c r="C62" s="167"/>
      <c r="D62" s="168" t="s">
        <v>898</v>
      </c>
      <c r="E62" s="169"/>
      <c r="F62" s="169"/>
      <c r="G62" s="169"/>
      <c r="H62" s="169"/>
      <c r="I62" s="170"/>
      <c r="J62" s="171">
        <f>J131</f>
        <v>0</v>
      </c>
      <c r="K62" s="172"/>
    </row>
    <row r="63" spans="2:47" s="9" customFormat="1" ht="19.899999999999999" customHeight="1">
      <c r="B63" s="166"/>
      <c r="C63" s="167"/>
      <c r="D63" s="168" t="s">
        <v>899</v>
      </c>
      <c r="E63" s="169"/>
      <c r="F63" s="169"/>
      <c r="G63" s="169"/>
      <c r="H63" s="169"/>
      <c r="I63" s="170"/>
      <c r="J63" s="171">
        <f>J152</f>
        <v>0</v>
      </c>
      <c r="K63" s="172"/>
    </row>
    <row r="64" spans="2:47" s="9" customFormat="1" ht="19.899999999999999" customHeight="1">
      <c r="B64" s="166"/>
      <c r="C64" s="167"/>
      <c r="D64" s="168" t="s">
        <v>900</v>
      </c>
      <c r="E64" s="169"/>
      <c r="F64" s="169"/>
      <c r="G64" s="169"/>
      <c r="H64" s="169"/>
      <c r="I64" s="170"/>
      <c r="J64" s="171">
        <f>J175</f>
        <v>0</v>
      </c>
      <c r="K64" s="172"/>
    </row>
    <row r="65" spans="2:12" s="1" customFormat="1" ht="21.75" customHeight="1">
      <c r="B65" s="42"/>
      <c r="C65" s="43"/>
      <c r="D65" s="43"/>
      <c r="E65" s="43"/>
      <c r="F65" s="43"/>
      <c r="G65" s="43"/>
      <c r="H65" s="43"/>
      <c r="I65" s="128"/>
      <c r="J65" s="43"/>
      <c r="K65" s="46"/>
    </row>
    <row r="66" spans="2:12" s="1" customFormat="1" ht="6.95" customHeight="1">
      <c r="B66" s="57"/>
      <c r="C66" s="58"/>
      <c r="D66" s="58"/>
      <c r="E66" s="58"/>
      <c r="F66" s="58"/>
      <c r="G66" s="58"/>
      <c r="H66" s="58"/>
      <c r="I66" s="149"/>
      <c r="J66" s="58"/>
      <c r="K66" s="59"/>
    </row>
    <row r="70" spans="2:12" s="1" customFormat="1" ht="6.95" customHeight="1">
      <c r="B70" s="60"/>
      <c r="C70" s="61"/>
      <c r="D70" s="61"/>
      <c r="E70" s="61"/>
      <c r="F70" s="61"/>
      <c r="G70" s="61"/>
      <c r="H70" s="61"/>
      <c r="I70" s="152"/>
      <c r="J70" s="61"/>
      <c r="K70" s="61"/>
      <c r="L70" s="62"/>
    </row>
    <row r="71" spans="2:12" s="1" customFormat="1" ht="36.950000000000003" customHeight="1">
      <c r="B71" s="42"/>
      <c r="C71" s="63" t="s">
        <v>136</v>
      </c>
      <c r="D71" s="64"/>
      <c r="E71" s="64"/>
      <c r="F71" s="64"/>
      <c r="G71" s="64"/>
      <c r="H71" s="64"/>
      <c r="I71" s="173"/>
      <c r="J71" s="64"/>
      <c r="K71" s="64"/>
      <c r="L71" s="62"/>
    </row>
    <row r="72" spans="2:12" s="1" customFormat="1" ht="6.95" customHeight="1">
      <c r="B72" s="42"/>
      <c r="C72" s="64"/>
      <c r="D72" s="64"/>
      <c r="E72" s="64"/>
      <c r="F72" s="64"/>
      <c r="G72" s="64"/>
      <c r="H72" s="64"/>
      <c r="I72" s="173"/>
      <c r="J72" s="64"/>
      <c r="K72" s="64"/>
      <c r="L72" s="62"/>
    </row>
    <row r="73" spans="2:12" s="1" customFormat="1" ht="14.45" customHeight="1">
      <c r="B73" s="42"/>
      <c r="C73" s="66" t="s">
        <v>18</v>
      </c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22.5" customHeight="1">
      <c r="B74" s="42"/>
      <c r="C74" s="64"/>
      <c r="D74" s="64"/>
      <c r="E74" s="413" t="str">
        <f>E7</f>
        <v>STAVEBNÍ ÚPRAVY DOMOVA PRO SENIORY NA BLATECH 3211, ČESKÁ LÍPA</v>
      </c>
      <c r="F74" s="414"/>
      <c r="G74" s="414"/>
      <c r="H74" s="414"/>
      <c r="I74" s="173"/>
      <c r="J74" s="64"/>
      <c r="K74" s="64"/>
      <c r="L74" s="62"/>
    </row>
    <row r="75" spans="2:12" s="1" customFormat="1" ht="14.45" customHeight="1">
      <c r="B75" s="42"/>
      <c r="C75" s="66" t="s">
        <v>108</v>
      </c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23.25" customHeight="1">
      <c r="B76" s="42"/>
      <c r="C76" s="64"/>
      <c r="D76" s="64"/>
      <c r="E76" s="381" t="str">
        <f>E9</f>
        <v>02 - 02 ZTI</v>
      </c>
      <c r="F76" s="415"/>
      <c r="G76" s="415"/>
      <c r="H76" s="415"/>
      <c r="I76" s="173"/>
      <c r="J76" s="64"/>
      <c r="K76" s="64"/>
      <c r="L76" s="62"/>
    </row>
    <row r="77" spans="2:12" s="1" customFormat="1" ht="6.95" customHeight="1">
      <c r="B77" s="42"/>
      <c r="C77" s="64"/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18" customHeight="1">
      <c r="B78" s="42"/>
      <c r="C78" s="66" t="s">
        <v>23</v>
      </c>
      <c r="D78" s="64"/>
      <c r="E78" s="64"/>
      <c r="F78" s="174" t="str">
        <f>F12</f>
        <v>NA BLATECH 3211 ČESKÁ LÍPA</v>
      </c>
      <c r="G78" s="64"/>
      <c r="H78" s="64"/>
      <c r="I78" s="175" t="s">
        <v>25</v>
      </c>
      <c r="J78" s="74" t="str">
        <f>IF(J12="","",J12)</f>
        <v>10.11.2017</v>
      </c>
      <c r="K78" s="64"/>
      <c r="L78" s="62"/>
    </row>
    <row r="79" spans="2:12" s="1" customFormat="1" ht="6.95" customHeight="1">
      <c r="B79" s="42"/>
      <c r="C79" s="64"/>
      <c r="D79" s="64"/>
      <c r="E79" s="64"/>
      <c r="F79" s="64"/>
      <c r="G79" s="64"/>
      <c r="H79" s="64"/>
      <c r="I79" s="173"/>
      <c r="J79" s="64"/>
      <c r="K79" s="64"/>
      <c r="L79" s="62"/>
    </row>
    <row r="80" spans="2:12" s="1" customFormat="1" ht="15">
      <c r="B80" s="42"/>
      <c r="C80" s="66" t="s">
        <v>27</v>
      </c>
      <c r="D80" s="64"/>
      <c r="E80" s="64"/>
      <c r="F80" s="174" t="str">
        <f>E15</f>
        <v>MĚSTO ČESKÁ LÍPA</v>
      </c>
      <c r="G80" s="64"/>
      <c r="H80" s="64"/>
      <c r="I80" s="175" t="s">
        <v>33</v>
      </c>
      <c r="J80" s="174" t="str">
        <f>E21</f>
        <v>Ing. Petr KUČERA</v>
      </c>
      <c r="K80" s="64"/>
      <c r="L80" s="62"/>
    </row>
    <row r="81" spans="2:65" s="1" customFormat="1" ht="14.45" customHeight="1">
      <c r="B81" s="42"/>
      <c r="C81" s="66" t="s">
        <v>31</v>
      </c>
      <c r="D81" s="64"/>
      <c r="E81" s="64"/>
      <c r="F81" s="174" t="str">
        <f>IF(E18="","",E18)</f>
        <v/>
      </c>
      <c r="G81" s="64"/>
      <c r="H81" s="64"/>
      <c r="I81" s="173"/>
      <c r="J81" s="64"/>
      <c r="K81" s="64"/>
      <c r="L81" s="62"/>
    </row>
    <row r="82" spans="2:65" s="1" customFormat="1" ht="10.35" customHeight="1">
      <c r="B82" s="42"/>
      <c r="C82" s="64"/>
      <c r="D82" s="64"/>
      <c r="E82" s="64"/>
      <c r="F82" s="64"/>
      <c r="G82" s="64"/>
      <c r="H82" s="64"/>
      <c r="I82" s="173"/>
      <c r="J82" s="64"/>
      <c r="K82" s="64"/>
      <c r="L82" s="62"/>
    </row>
    <row r="83" spans="2:65" s="10" customFormat="1" ht="29.25" customHeight="1">
      <c r="B83" s="176"/>
      <c r="C83" s="177" t="s">
        <v>137</v>
      </c>
      <c r="D83" s="178" t="s">
        <v>57</v>
      </c>
      <c r="E83" s="178" t="s">
        <v>53</v>
      </c>
      <c r="F83" s="178" t="s">
        <v>138</v>
      </c>
      <c r="G83" s="178" t="s">
        <v>139</v>
      </c>
      <c r="H83" s="178" t="s">
        <v>140</v>
      </c>
      <c r="I83" s="179" t="s">
        <v>141</v>
      </c>
      <c r="J83" s="178" t="s">
        <v>113</v>
      </c>
      <c r="K83" s="180" t="s">
        <v>142</v>
      </c>
      <c r="L83" s="181"/>
      <c r="M83" s="82" t="s">
        <v>143</v>
      </c>
      <c r="N83" s="83" t="s">
        <v>42</v>
      </c>
      <c r="O83" s="83" t="s">
        <v>144</v>
      </c>
      <c r="P83" s="83" t="s">
        <v>145</v>
      </c>
      <c r="Q83" s="83" t="s">
        <v>146</v>
      </c>
      <c r="R83" s="83" t="s">
        <v>147</v>
      </c>
      <c r="S83" s="83" t="s">
        <v>148</v>
      </c>
      <c r="T83" s="84" t="s">
        <v>149</v>
      </c>
    </row>
    <row r="84" spans="2:65" s="1" customFormat="1" ht="29.25" customHeight="1">
      <c r="B84" s="42"/>
      <c r="C84" s="88" t="s">
        <v>114</v>
      </c>
      <c r="D84" s="64"/>
      <c r="E84" s="64"/>
      <c r="F84" s="64"/>
      <c r="G84" s="64"/>
      <c r="H84" s="64"/>
      <c r="I84" s="173"/>
      <c r="J84" s="182">
        <f>BK84</f>
        <v>0</v>
      </c>
      <c r="K84" s="64"/>
      <c r="L84" s="62"/>
      <c r="M84" s="85"/>
      <c r="N84" s="86"/>
      <c r="O84" s="86"/>
      <c r="P84" s="183">
        <f>P85+P107</f>
        <v>0</v>
      </c>
      <c r="Q84" s="86"/>
      <c r="R84" s="183">
        <f>R85+R107</f>
        <v>23.948531000000003</v>
      </c>
      <c r="S84" s="86"/>
      <c r="T84" s="184">
        <f>T85+T107</f>
        <v>7.6674299999999995</v>
      </c>
      <c r="AT84" s="25" t="s">
        <v>71</v>
      </c>
      <c r="AU84" s="25" t="s">
        <v>115</v>
      </c>
      <c r="BK84" s="185">
        <f>BK85+BK107</f>
        <v>0</v>
      </c>
    </row>
    <row r="85" spans="2:65" s="11" customFormat="1" ht="37.35" customHeight="1">
      <c r="B85" s="186"/>
      <c r="C85" s="187"/>
      <c r="D85" s="188" t="s">
        <v>71</v>
      </c>
      <c r="E85" s="189" t="s">
        <v>150</v>
      </c>
      <c r="F85" s="189" t="s">
        <v>151</v>
      </c>
      <c r="G85" s="187"/>
      <c r="H85" s="187"/>
      <c r="I85" s="190"/>
      <c r="J85" s="191">
        <f>BK85</f>
        <v>0</v>
      </c>
      <c r="K85" s="187"/>
      <c r="L85" s="192"/>
      <c r="M85" s="193"/>
      <c r="N85" s="194"/>
      <c r="O85" s="194"/>
      <c r="P85" s="195">
        <f>P86+P102</f>
        <v>0</v>
      </c>
      <c r="Q85" s="194"/>
      <c r="R85" s="195">
        <f>R86+R102</f>
        <v>19.496365000000001</v>
      </c>
      <c r="S85" s="194"/>
      <c r="T85" s="196">
        <f>T86+T102</f>
        <v>0</v>
      </c>
      <c r="AR85" s="197" t="s">
        <v>80</v>
      </c>
      <c r="AT85" s="198" t="s">
        <v>71</v>
      </c>
      <c r="AU85" s="198" t="s">
        <v>72</v>
      </c>
      <c r="AY85" s="197" t="s">
        <v>152</v>
      </c>
      <c r="BK85" s="199">
        <f>BK86+BK102</f>
        <v>0</v>
      </c>
    </row>
    <row r="86" spans="2:65" s="11" customFormat="1" ht="19.899999999999999" customHeight="1">
      <c r="B86" s="186"/>
      <c r="C86" s="187"/>
      <c r="D86" s="200" t="s">
        <v>71</v>
      </c>
      <c r="E86" s="201" t="s">
        <v>80</v>
      </c>
      <c r="F86" s="201" t="s">
        <v>901</v>
      </c>
      <c r="G86" s="187"/>
      <c r="H86" s="187"/>
      <c r="I86" s="190"/>
      <c r="J86" s="202">
        <f>BK86</f>
        <v>0</v>
      </c>
      <c r="K86" s="187"/>
      <c r="L86" s="192"/>
      <c r="M86" s="193"/>
      <c r="N86" s="194"/>
      <c r="O86" s="194"/>
      <c r="P86" s="195">
        <f>SUM(P87:P101)</f>
        <v>0</v>
      </c>
      <c r="Q86" s="194"/>
      <c r="R86" s="195">
        <f>SUM(R87:R101)</f>
        <v>18.600000000000001</v>
      </c>
      <c r="S86" s="194"/>
      <c r="T86" s="196">
        <f>SUM(T87:T101)</f>
        <v>0</v>
      </c>
      <c r="AR86" s="197" t="s">
        <v>80</v>
      </c>
      <c r="AT86" s="198" t="s">
        <v>71</v>
      </c>
      <c r="AU86" s="198" t="s">
        <v>80</v>
      </c>
      <c r="AY86" s="197" t="s">
        <v>152</v>
      </c>
      <c r="BK86" s="199">
        <f>SUM(BK87:BK101)</f>
        <v>0</v>
      </c>
    </row>
    <row r="87" spans="2:65" s="1" customFormat="1" ht="22.5" customHeight="1">
      <c r="B87" s="42"/>
      <c r="C87" s="203" t="s">
        <v>80</v>
      </c>
      <c r="D87" s="203" t="s">
        <v>154</v>
      </c>
      <c r="E87" s="204" t="s">
        <v>902</v>
      </c>
      <c r="F87" s="205" t="s">
        <v>903</v>
      </c>
      <c r="G87" s="206" t="s">
        <v>157</v>
      </c>
      <c r="H87" s="207">
        <v>19.375</v>
      </c>
      <c r="I87" s="208"/>
      <c r="J87" s="209">
        <f>ROUND(I87*H87,2)</f>
        <v>0</v>
      </c>
      <c r="K87" s="205" t="s">
        <v>158</v>
      </c>
      <c r="L87" s="62"/>
      <c r="M87" s="210" t="s">
        <v>21</v>
      </c>
      <c r="N87" s="211" t="s">
        <v>44</v>
      </c>
      <c r="O87" s="43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25" t="s">
        <v>159</v>
      </c>
      <c r="AT87" s="25" t="s">
        <v>154</v>
      </c>
      <c r="AU87" s="25" t="s">
        <v>94</v>
      </c>
      <c r="AY87" s="25" t="s">
        <v>152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25" t="s">
        <v>94</v>
      </c>
      <c r="BK87" s="214">
        <f>ROUND(I87*H87,2)</f>
        <v>0</v>
      </c>
      <c r="BL87" s="25" t="s">
        <v>159</v>
      </c>
      <c r="BM87" s="25" t="s">
        <v>904</v>
      </c>
    </row>
    <row r="88" spans="2:65" s="13" customFormat="1">
      <c r="B88" s="227"/>
      <c r="C88" s="228"/>
      <c r="D88" s="217" t="s">
        <v>161</v>
      </c>
      <c r="E88" s="229" t="s">
        <v>21</v>
      </c>
      <c r="F88" s="230" t="s">
        <v>905</v>
      </c>
      <c r="G88" s="228"/>
      <c r="H88" s="231">
        <v>19.375</v>
      </c>
      <c r="I88" s="232"/>
      <c r="J88" s="228"/>
      <c r="K88" s="228"/>
      <c r="L88" s="233"/>
      <c r="M88" s="234"/>
      <c r="N88" s="235"/>
      <c r="O88" s="235"/>
      <c r="P88" s="235"/>
      <c r="Q88" s="235"/>
      <c r="R88" s="235"/>
      <c r="S88" s="235"/>
      <c r="T88" s="236"/>
      <c r="AT88" s="237" t="s">
        <v>161</v>
      </c>
      <c r="AU88" s="237" t="s">
        <v>94</v>
      </c>
      <c r="AV88" s="13" t="s">
        <v>94</v>
      </c>
      <c r="AW88" s="13" t="s">
        <v>35</v>
      </c>
      <c r="AX88" s="13" t="s">
        <v>72</v>
      </c>
      <c r="AY88" s="237" t="s">
        <v>152</v>
      </c>
    </row>
    <row r="89" spans="2:65" s="13" customFormat="1">
      <c r="B89" s="227"/>
      <c r="C89" s="228"/>
      <c r="D89" s="217" t="s">
        <v>161</v>
      </c>
      <c r="E89" s="229" t="s">
        <v>21</v>
      </c>
      <c r="F89" s="230" t="s">
        <v>21</v>
      </c>
      <c r="G89" s="228"/>
      <c r="H89" s="231">
        <v>0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AT89" s="237" t="s">
        <v>161</v>
      </c>
      <c r="AU89" s="237" t="s">
        <v>94</v>
      </c>
      <c r="AV89" s="13" t="s">
        <v>94</v>
      </c>
      <c r="AW89" s="13" t="s">
        <v>6</v>
      </c>
      <c r="AX89" s="13" t="s">
        <v>72</v>
      </c>
      <c r="AY89" s="237" t="s">
        <v>152</v>
      </c>
    </row>
    <row r="90" spans="2:65" s="13" customFormat="1">
      <c r="B90" s="227"/>
      <c r="C90" s="228"/>
      <c r="D90" s="217" t="s">
        <v>161</v>
      </c>
      <c r="E90" s="229" t="s">
        <v>21</v>
      </c>
      <c r="F90" s="230" t="s">
        <v>21</v>
      </c>
      <c r="G90" s="228"/>
      <c r="H90" s="231">
        <v>0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AT90" s="237" t="s">
        <v>161</v>
      </c>
      <c r="AU90" s="237" t="s">
        <v>94</v>
      </c>
      <c r="AV90" s="13" t="s">
        <v>94</v>
      </c>
      <c r="AW90" s="13" t="s">
        <v>6</v>
      </c>
      <c r="AX90" s="13" t="s">
        <v>72</v>
      </c>
      <c r="AY90" s="237" t="s">
        <v>152</v>
      </c>
    </row>
    <row r="91" spans="2:65" s="14" customFormat="1">
      <c r="B91" s="238"/>
      <c r="C91" s="239"/>
      <c r="D91" s="249" t="s">
        <v>161</v>
      </c>
      <c r="E91" s="253" t="s">
        <v>21</v>
      </c>
      <c r="F91" s="254" t="s">
        <v>166</v>
      </c>
      <c r="G91" s="239"/>
      <c r="H91" s="255">
        <v>19.375</v>
      </c>
      <c r="I91" s="243"/>
      <c r="J91" s="239"/>
      <c r="K91" s="239"/>
      <c r="L91" s="244"/>
      <c r="M91" s="245"/>
      <c r="N91" s="246"/>
      <c r="O91" s="246"/>
      <c r="P91" s="246"/>
      <c r="Q91" s="246"/>
      <c r="R91" s="246"/>
      <c r="S91" s="246"/>
      <c r="T91" s="247"/>
      <c r="AT91" s="248" t="s">
        <v>161</v>
      </c>
      <c r="AU91" s="248" t="s">
        <v>94</v>
      </c>
      <c r="AV91" s="14" t="s">
        <v>159</v>
      </c>
      <c r="AW91" s="14" t="s">
        <v>35</v>
      </c>
      <c r="AX91" s="14" t="s">
        <v>80</v>
      </c>
      <c r="AY91" s="248" t="s">
        <v>152</v>
      </c>
    </row>
    <row r="92" spans="2:65" s="1" customFormat="1" ht="22.5" customHeight="1">
      <c r="B92" s="42"/>
      <c r="C92" s="203" t="s">
        <v>94</v>
      </c>
      <c r="D92" s="203" t="s">
        <v>154</v>
      </c>
      <c r="E92" s="204" t="s">
        <v>906</v>
      </c>
      <c r="F92" s="205" t="s">
        <v>907</v>
      </c>
      <c r="G92" s="206" t="s">
        <v>157</v>
      </c>
      <c r="H92" s="207">
        <v>19.375</v>
      </c>
      <c r="I92" s="208"/>
      <c r="J92" s="209">
        <f>ROUND(I92*H92,2)</f>
        <v>0</v>
      </c>
      <c r="K92" s="205" t="s">
        <v>158</v>
      </c>
      <c r="L92" s="62"/>
      <c r="M92" s="210" t="s">
        <v>21</v>
      </c>
      <c r="N92" s="211" t="s">
        <v>44</v>
      </c>
      <c r="O92" s="4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AR92" s="25" t="s">
        <v>159</v>
      </c>
      <c r="AT92" s="25" t="s">
        <v>154</v>
      </c>
      <c r="AU92" s="25" t="s">
        <v>94</v>
      </c>
      <c r="AY92" s="25" t="s">
        <v>152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25" t="s">
        <v>94</v>
      </c>
      <c r="BK92" s="214">
        <f>ROUND(I92*H92,2)</f>
        <v>0</v>
      </c>
      <c r="BL92" s="25" t="s">
        <v>159</v>
      </c>
      <c r="BM92" s="25" t="s">
        <v>908</v>
      </c>
    </row>
    <row r="93" spans="2:65" s="1" customFormat="1" ht="22.5" customHeight="1">
      <c r="B93" s="42"/>
      <c r="C93" s="203" t="s">
        <v>167</v>
      </c>
      <c r="D93" s="203" t="s">
        <v>154</v>
      </c>
      <c r="E93" s="204" t="s">
        <v>909</v>
      </c>
      <c r="F93" s="205" t="s">
        <v>910</v>
      </c>
      <c r="G93" s="206" t="s">
        <v>157</v>
      </c>
      <c r="H93" s="207">
        <v>4.96</v>
      </c>
      <c r="I93" s="208"/>
      <c r="J93" s="209">
        <f>ROUND(I93*H93,2)</f>
        <v>0</v>
      </c>
      <c r="K93" s="205" t="s">
        <v>158</v>
      </c>
      <c r="L93" s="62"/>
      <c r="M93" s="210" t="s">
        <v>21</v>
      </c>
      <c r="N93" s="211" t="s">
        <v>44</v>
      </c>
      <c r="O93" s="43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5" t="s">
        <v>159</v>
      </c>
      <c r="AT93" s="25" t="s">
        <v>154</v>
      </c>
      <c r="AU93" s="25" t="s">
        <v>94</v>
      </c>
      <c r="AY93" s="25" t="s">
        <v>152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5" t="s">
        <v>94</v>
      </c>
      <c r="BK93" s="214">
        <f>ROUND(I93*H93,2)</f>
        <v>0</v>
      </c>
      <c r="BL93" s="25" t="s">
        <v>159</v>
      </c>
      <c r="BM93" s="25" t="s">
        <v>911</v>
      </c>
    </row>
    <row r="94" spans="2:65" s="13" customFormat="1">
      <c r="B94" s="227"/>
      <c r="C94" s="228"/>
      <c r="D94" s="249" t="s">
        <v>161</v>
      </c>
      <c r="E94" s="250" t="s">
        <v>21</v>
      </c>
      <c r="F94" s="251" t="s">
        <v>912</v>
      </c>
      <c r="G94" s="228"/>
      <c r="H94" s="252">
        <v>4.96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AT94" s="237" t="s">
        <v>161</v>
      </c>
      <c r="AU94" s="237" t="s">
        <v>94</v>
      </c>
      <c r="AV94" s="13" t="s">
        <v>94</v>
      </c>
      <c r="AW94" s="13" t="s">
        <v>35</v>
      </c>
      <c r="AX94" s="13" t="s">
        <v>80</v>
      </c>
      <c r="AY94" s="237" t="s">
        <v>152</v>
      </c>
    </row>
    <row r="95" spans="2:65" s="1" customFormat="1" ht="22.5" customHeight="1">
      <c r="B95" s="42"/>
      <c r="C95" s="203" t="s">
        <v>159</v>
      </c>
      <c r="D95" s="203" t="s">
        <v>154</v>
      </c>
      <c r="E95" s="204" t="s">
        <v>913</v>
      </c>
      <c r="F95" s="205" t="s">
        <v>914</v>
      </c>
      <c r="G95" s="206" t="s">
        <v>306</v>
      </c>
      <c r="H95" s="207">
        <v>9.92</v>
      </c>
      <c r="I95" s="208"/>
      <c r="J95" s="209">
        <f>ROUND(I95*H95,2)</f>
        <v>0</v>
      </c>
      <c r="K95" s="205" t="s">
        <v>158</v>
      </c>
      <c r="L95" s="62"/>
      <c r="M95" s="210" t="s">
        <v>21</v>
      </c>
      <c r="N95" s="211" t="s">
        <v>44</v>
      </c>
      <c r="O95" s="43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25" t="s">
        <v>159</v>
      </c>
      <c r="AT95" s="25" t="s">
        <v>154</v>
      </c>
      <c r="AU95" s="25" t="s">
        <v>94</v>
      </c>
      <c r="AY95" s="25" t="s">
        <v>152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5" t="s">
        <v>94</v>
      </c>
      <c r="BK95" s="214">
        <f>ROUND(I95*H95,2)</f>
        <v>0</v>
      </c>
      <c r="BL95" s="25" t="s">
        <v>159</v>
      </c>
      <c r="BM95" s="25" t="s">
        <v>915</v>
      </c>
    </row>
    <row r="96" spans="2:65" s="13" customFormat="1">
      <c r="B96" s="227"/>
      <c r="C96" s="228"/>
      <c r="D96" s="249" t="s">
        <v>161</v>
      </c>
      <c r="E96" s="250" t="s">
        <v>21</v>
      </c>
      <c r="F96" s="251" t="s">
        <v>916</v>
      </c>
      <c r="G96" s="228"/>
      <c r="H96" s="252">
        <v>9.92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AT96" s="237" t="s">
        <v>161</v>
      </c>
      <c r="AU96" s="237" t="s">
        <v>94</v>
      </c>
      <c r="AV96" s="13" t="s">
        <v>94</v>
      </c>
      <c r="AW96" s="13" t="s">
        <v>35</v>
      </c>
      <c r="AX96" s="13" t="s">
        <v>80</v>
      </c>
      <c r="AY96" s="237" t="s">
        <v>152</v>
      </c>
    </row>
    <row r="97" spans="2:65" s="1" customFormat="1" ht="22.5" customHeight="1">
      <c r="B97" s="42"/>
      <c r="C97" s="203" t="s">
        <v>183</v>
      </c>
      <c r="D97" s="203" t="s">
        <v>154</v>
      </c>
      <c r="E97" s="204" t="s">
        <v>917</v>
      </c>
      <c r="F97" s="205" t="s">
        <v>918</v>
      </c>
      <c r="G97" s="206" t="s">
        <v>157</v>
      </c>
      <c r="H97" s="207">
        <v>4.6500000000000004</v>
      </c>
      <c r="I97" s="208"/>
      <c r="J97" s="209">
        <f>ROUND(I97*H97,2)</f>
        <v>0</v>
      </c>
      <c r="K97" s="205" t="s">
        <v>158</v>
      </c>
      <c r="L97" s="62"/>
      <c r="M97" s="210" t="s">
        <v>21</v>
      </c>
      <c r="N97" s="211" t="s">
        <v>44</v>
      </c>
      <c r="O97" s="43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5" t="s">
        <v>159</v>
      </c>
      <c r="AT97" s="25" t="s">
        <v>154</v>
      </c>
      <c r="AU97" s="25" t="s">
        <v>94</v>
      </c>
      <c r="AY97" s="25" t="s">
        <v>152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5" t="s">
        <v>94</v>
      </c>
      <c r="BK97" s="214">
        <f>ROUND(I97*H97,2)</f>
        <v>0</v>
      </c>
      <c r="BL97" s="25" t="s">
        <v>159</v>
      </c>
      <c r="BM97" s="25" t="s">
        <v>919</v>
      </c>
    </row>
    <row r="98" spans="2:65" s="13" customFormat="1">
      <c r="B98" s="227"/>
      <c r="C98" s="228"/>
      <c r="D98" s="249" t="s">
        <v>161</v>
      </c>
      <c r="E98" s="250" t="s">
        <v>21</v>
      </c>
      <c r="F98" s="251" t="s">
        <v>920</v>
      </c>
      <c r="G98" s="228"/>
      <c r="H98" s="252">
        <v>4.6500000000000004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161</v>
      </c>
      <c r="AU98" s="237" t="s">
        <v>94</v>
      </c>
      <c r="AV98" s="13" t="s">
        <v>94</v>
      </c>
      <c r="AW98" s="13" t="s">
        <v>35</v>
      </c>
      <c r="AX98" s="13" t="s">
        <v>80</v>
      </c>
      <c r="AY98" s="237" t="s">
        <v>152</v>
      </c>
    </row>
    <row r="99" spans="2:65" s="1" customFormat="1" ht="22.5" customHeight="1">
      <c r="B99" s="42"/>
      <c r="C99" s="256" t="s">
        <v>190</v>
      </c>
      <c r="D99" s="256" t="s">
        <v>262</v>
      </c>
      <c r="E99" s="257" t="s">
        <v>921</v>
      </c>
      <c r="F99" s="258" t="s">
        <v>922</v>
      </c>
      <c r="G99" s="259" t="s">
        <v>306</v>
      </c>
      <c r="H99" s="260">
        <v>18.600000000000001</v>
      </c>
      <c r="I99" s="261"/>
      <c r="J99" s="262">
        <f>ROUND(I99*H99,2)</f>
        <v>0</v>
      </c>
      <c r="K99" s="258" t="s">
        <v>158</v>
      </c>
      <c r="L99" s="263"/>
      <c r="M99" s="264" t="s">
        <v>21</v>
      </c>
      <c r="N99" s="265" t="s">
        <v>44</v>
      </c>
      <c r="O99" s="43"/>
      <c r="P99" s="212">
        <f>O99*H99</f>
        <v>0</v>
      </c>
      <c r="Q99" s="212">
        <v>1</v>
      </c>
      <c r="R99" s="212">
        <f>Q99*H99</f>
        <v>18.600000000000001</v>
      </c>
      <c r="S99" s="212">
        <v>0</v>
      </c>
      <c r="T99" s="213">
        <f>S99*H99</f>
        <v>0</v>
      </c>
      <c r="AR99" s="25" t="s">
        <v>204</v>
      </c>
      <c r="AT99" s="25" t="s">
        <v>262</v>
      </c>
      <c r="AU99" s="25" t="s">
        <v>94</v>
      </c>
      <c r="AY99" s="25" t="s">
        <v>152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5" t="s">
        <v>94</v>
      </c>
      <c r="BK99" s="214">
        <f>ROUND(I99*H99,2)</f>
        <v>0</v>
      </c>
      <c r="BL99" s="25" t="s">
        <v>159</v>
      </c>
      <c r="BM99" s="25" t="s">
        <v>923</v>
      </c>
    </row>
    <row r="100" spans="2:65" s="13" customFormat="1">
      <c r="B100" s="227"/>
      <c r="C100" s="228"/>
      <c r="D100" s="217" t="s">
        <v>161</v>
      </c>
      <c r="E100" s="229" t="s">
        <v>21</v>
      </c>
      <c r="F100" s="230" t="s">
        <v>924</v>
      </c>
      <c r="G100" s="228"/>
      <c r="H100" s="231">
        <v>9.3000000000000007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AT100" s="237" t="s">
        <v>161</v>
      </c>
      <c r="AU100" s="237" t="s">
        <v>94</v>
      </c>
      <c r="AV100" s="13" t="s">
        <v>94</v>
      </c>
      <c r="AW100" s="13" t="s">
        <v>35</v>
      </c>
      <c r="AX100" s="13" t="s">
        <v>72</v>
      </c>
      <c r="AY100" s="237" t="s">
        <v>152</v>
      </c>
    </row>
    <row r="101" spans="2:65" s="13" customFormat="1">
      <c r="B101" s="227"/>
      <c r="C101" s="228"/>
      <c r="D101" s="217" t="s">
        <v>161</v>
      </c>
      <c r="E101" s="229" t="s">
        <v>21</v>
      </c>
      <c r="F101" s="230" t="s">
        <v>925</v>
      </c>
      <c r="G101" s="228"/>
      <c r="H101" s="231">
        <v>18.600000000000001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AT101" s="237" t="s">
        <v>161</v>
      </c>
      <c r="AU101" s="237" t="s">
        <v>94</v>
      </c>
      <c r="AV101" s="13" t="s">
        <v>94</v>
      </c>
      <c r="AW101" s="13" t="s">
        <v>35</v>
      </c>
      <c r="AX101" s="13" t="s">
        <v>80</v>
      </c>
      <c r="AY101" s="237" t="s">
        <v>152</v>
      </c>
    </row>
    <row r="102" spans="2:65" s="11" customFormat="1" ht="29.85" customHeight="1">
      <c r="B102" s="186"/>
      <c r="C102" s="187"/>
      <c r="D102" s="200" t="s">
        <v>71</v>
      </c>
      <c r="E102" s="201" t="s">
        <v>159</v>
      </c>
      <c r="F102" s="201" t="s">
        <v>926</v>
      </c>
      <c r="G102" s="187"/>
      <c r="H102" s="187"/>
      <c r="I102" s="190"/>
      <c r="J102" s="202">
        <f>BK102</f>
        <v>0</v>
      </c>
      <c r="K102" s="187"/>
      <c r="L102" s="192"/>
      <c r="M102" s="193"/>
      <c r="N102" s="194"/>
      <c r="O102" s="194"/>
      <c r="P102" s="195">
        <f>SUM(P103:P106)</f>
        <v>0</v>
      </c>
      <c r="Q102" s="194"/>
      <c r="R102" s="195">
        <f>SUM(R103:R106)</f>
        <v>0.89636499999999997</v>
      </c>
      <c r="S102" s="194"/>
      <c r="T102" s="196">
        <f>SUM(T103:T106)</f>
        <v>0</v>
      </c>
      <c r="AR102" s="197" t="s">
        <v>80</v>
      </c>
      <c r="AT102" s="198" t="s">
        <v>71</v>
      </c>
      <c r="AU102" s="198" t="s">
        <v>80</v>
      </c>
      <c r="AY102" s="197" t="s">
        <v>152</v>
      </c>
      <c r="BK102" s="199">
        <f>SUM(BK103:BK106)</f>
        <v>0</v>
      </c>
    </row>
    <row r="103" spans="2:65" s="1" customFormat="1" ht="22.5" customHeight="1">
      <c r="B103" s="42"/>
      <c r="C103" s="203" t="s">
        <v>196</v>
      </c>
      <c r="D103" s="203" t="s">
        <v>154</v>
      </c>
      <c r="E103" s="204" t="s">
        <v>927</v>
      </c>
      <c r="F103" s="205" t="s">
        <v>928</v>
      </c>
      <c r="G103" s="206" t="s">
        <v>157</v>
      </c>
      <c r="H103" s="207">
        <v>9.7650000000000006</v>
      </c>
      <c r="I103" s="208"/>
      <c r="J103" s="209">
        <f>ROUND(I103*H103,2)</f>
        <v>0</v>
      </c>
      <c r="K103" s="205" t="s">
        <v>158</v>
      </c>
      <c r="L103" s="62"/>
      <c r="M103" s="210" t="s">
        <v>21</v>
      </c>
      <c r="N103" s="211" t="s">
        <v>44</v>
      </c>
      <c r="O103" s="43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5" t="s">
        <v>159</v>
      </c>
      <c r="AT103" s="25" t="s">
        <v>154</v>
      </c>
      <c r="AU103" s="25" t="s">
        <v>94</v>
      </c>
      <c r="AY103" s="25" t="s">
        <v>152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5" t="s">
        <v>94</v>
      </c>
      <c r="BK103" s="214">
        <f>ROUND(I103*H103,2)</f>
        <v>0</v>
      </c>
      <c r="BL103" s="25" t="s">
        <v>159</v>
      </c>
      <c r="BM103" s="25" t="s">
        <v>929</v>
      </c>
    </row>
    <row r="104" spans="2:65" s="13" customFormat="1">
      <c r="B104" s="227"/>
      <c r="C104" s="228"/>
      <c r="D104" s="249" t="s">
        <v>161</v>
      </c>
      <c r="E104" s="250" t="s">
        <v>21</v>
      </c>
      <c r="F104" s="251" t="s">
        <v>930</v>
      </c>
      <c r="G104" s="228"/>
      <c r="H104" s="252">
        <v>9.7650000000000006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AT104" s="237" t="s">
        <v>161</v>
      </c>
      <c r="AU104" s="237" t="s">
        <v>94</v>
      </c>
      <c r="AV104" s="13" t="s">
        <v>94</v>
      </c>
      <c r="AW104" s="13" t="s">
        <v>35</v>
      </c>
      <c r="AX104" s="13" t="s">
        <v>80</v>
      </c>
      <c r="AY104" s="237" t="s">
        <v>152</v>
      </c>
    </row>
    <row r="105" spans="2:65" s="1" customFormat="1" ht="22.5" customHeight="1">
      <c r="B105" s="42"/>
      <c r="C105" s="203" t="s">
        <v>204</v>
      </c>
      <c r="D105" s="203" t="s">
        <v>154</v>
      </c>
      <c r="E105" s="204" t="s">
        <v>931</v>
      </c>
      <c r="F105" s="205" t="s">
        <v>932</v>
      </c>
      <c r="G105" s="206" t="s">
        <v>258</v>
      </c>
      <c r="H105" s="207">
        <v>15.5</v>
      </c>
      <c r="I105" s="208"/>
      <c r="J105" s="209">
        <f>ROUND(I105*H105,2)</f>
        <v>0</v>
      </c>
      <c r="K105" s="205" t="s">
        <v>158</v>
      </c>
      <c r="L105" s="62"/>
      <c r="M105" s="210" t="s">
        <v>21</v>
      </c>
      <c r="N105" s="211" t="s">
        <v>44</v>
      </c>
      <c r="O105" s="43"/>
      <c r="P105" s="212">
        <f>O105*H105</f>
        <v>0</v>
      </c>
      <c r="Q105" s="212">
        <v>5.7829999999999999E-2</v>
      </c>
      <c r="R105" s="212">
        <f>Q105*H105</f>
        <v>0.89636499999999997</v>
      </c>
      <c r="S105" s="212">
        <v>0</v>
      </c>
      <c r="T105" s="213">
        <f>S105*H105</f>
        <v>0</v>
      </c>
      <c r="AR105" s="25" t="s">
        <v>159</v>
      </c>
      <c r="AT105" s="25" t="s">
        <v>154</v>
      </c>
      <c r="AU105" s="25" t="s">
        <v>94</v>
      </c>
      <c r="AY105" s="25" t="s">
        <v>152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5" t="s">
        <v>94</v>
      </c>
      <c r="BK105" s="214">
        <f>ROUND(I105*H105,2)</f>
        <v>0</v>
      </c>
      <c r="BL105" s="25" t="s">
        <v>159</v>
      </c>
      <c r="BM105" s="25" t="s">
        <v>933</v>
      </c>
    </row>
    <row r="106" spans="2:65" s="13" customFormat="1">
      <c r="B106" s="227"/>
      <c r="C106" s="228"/>
      <c r="D106" s="217" t="s">
        <v>161</v>
      </c>
      <c r="E106" s="229" t="s">
        <v>21</v>
      </c>
      <c r="F106" s="230" t="s">
        <v>934</v>
      </c>
      <c r="G106" s="228"/>
      <c r="H106" s="231">
        <v>15.5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161</v>
      </c>
      <c r="AU106" s="237" t="s">
        <v>94</v>
      </c>
      <c r="AV106" s="13" t="s">
        <v>94</v>
      </c>
      <c r="AW106" s="13" t="s">
        <v>35</v>
      </c>
      <c r="AX106" s="13" t="s">
        <v>80</v>
      </c>
      <c r="AY106" s="237" t="s">
        <v>152</v>
      </c>
    </row>
    <row r="107" spans="2:65" s="11" customFormat="1" ht="37.35" customHeight="1">
      <c r="B107" s="186"/>
      <c r="C107" s="187"/>
      <c r="D107" s="188" t="s">
        <v>71</v>
      </c>
      <c r="E107" s="189" t="s">
        <v>508</v>
      </c>
      <c r="F107" s="189" t="s">
        <v>509</v>
      </c>
      <c r="G107" s="187"/>
      <c r="H107" s="187"/>
      <c r="I107" s="190"/>
      <c r="J107" s="191">
        <f>BK107</f>
        <v>0</v>
      </c>
      <c r="K107" s="187"/>
      <c r="L107" s="192"/>
      <c r="M107" s="193"/>
      <c r="N107" s="194"/>
      <c r="O107" s="194"/>
      <c r="P107" s="195">
        <f>P108+P131+P152+P175</f>
        <v>0</v>
      </c>
      <c r="Q107" s="194"/>
      <c r="R107" s="195">
        <f>R108+R131+R152+R175</f>
        <v>4.452166000000001</v>
      </c>
      <c r="S107" s="194"/>
      <c r="T107" s="196">
        <f>T108+T131+T152+T175</f>
        <v>7.6674299999999995</v>
      </c>
      <c r="AR107" s="197" t="s">
        <v>94</v>
      </c>
      <c r="AT107" s="198" t="s">
        <v>71</v>
      </c>
      <c r="AU107" s="198" t="s">
        <v>72</v>
      </c>
      <c r="AY107" s="197" t="s">
        <v>152</v>
      </c>
      <c r="BK107" s="199">
        <f>BK108+BK131+BK152+BK175</f>
        <v>0</v>
      </c>
    </row>
    <row r="108" spans="2:65" s="11" customFormat="1" ht="19.899999999999999" customHeight="1">
      <c r="B108" s="186"/>
      <c r="C108" s="187"/>
      <c r="D108" s="200" t="s">
        <v>71</v>
      </c>
      <c r="E108" s="201" t="s">
        <v>935</v>
      </c>
      <c r="F108" s="201" t="s">
        <v>936</v>
      </c>
      <c r="G108" s="187"/>
      <c r="H108" s="187"/>
      <c r="I108" s="190"/>
      <c r="J108" s="202">
        <f>BK108</f>
        <v>0</v>
      </c>
      <c r="K108" s="187"/>
      <c r="L108" s="192"/>
      <c r="M108" s="193"/>
      <c r="N108" s="194"/>
      <c r="O108" s="194"/>
      <c r="P108" s="195">
        <f>SUM(P109:P130)</f>
        <v>0</v>
      </c>
      <c r="Q108" s="194"/>
      <c r="R108" s="195">
        <f>SUM(R109:R130)</f>
        <v>0.56664599999999998</v>
      </c>
      <c r="S108" s="194"/>
      <c r="T108" s="196">
        <f>SUM(T109:T130)</f>
        <v>3.9532799999999995</v>
      </c>
      <c r="AR108" s="197" t="s">
        <v>94</v>
      </c>
      <c r="AT108" s="198" t="s">
        <v>71</v>
      </c>
      <c r="AU108" s="198" t="s">
        <v>80</v>
      </c>
      <c r="AY108" s="197" t="s">
        <v>152</v>
      </c>
      <c r="BK108" s="199">
        <f>SUM(BK109:BK130)</f>
        <v>0</v>
      </c>
    </row>
    <row r="109" spans="2:65" s="1" customFormat="1" ht="22.5" customHeight="1">
      <c r="B109" s="42"/>
      <c r="C109" s="203" t="s">
        <v>210</v>
      </c>
      <c r="D109" s="203" t="s">
        <v>154</v>
      </c>
      <c r="E109" s="204" t="s">
        <v>937</v>
      </c>
      <c r="F109" s="205" t="s">
        <v>938</v>
      </c>
      <c r="G109" s="206" t="s">
        <v>258</v>
      </c>
      <c r="H109" s="207">
        <v>234</v>
      </c>
      <c r="I109" s="208"/>
      <c r="J109" s="209">
        <f>ROUND(I109*H109,2)</f>
        <v>0</v>
      </c>
      <c r="K109" s="205" t="s">
        <v>158</v>
      </c>
      <c r="L109" s="62"/>
      <c r="M109" s="210" t="s">
        <v>21</v>
      </c>
      <c r="N109" s="211" t="s">
        <v>44</v>
      </c>
      <c r="O109" s="43"/>
      <c r="P109" s="212">
        <f>O109*H109</f>
        <v>0</v>
      </c>
      <c r="Q109" s="212">
        <v>0</v>
      </c>
      <c r="R109" s="212">
        <f>Q109*H109</f>
        <v>0</v>
      </c>
      <c r="S109" s="212">
        <v>1.4919999999999999E-2</v>
      </c>
      <c r="T109" s="213">
        <f>S109*H109</f>
        <v>3.4912799999999997</v>
      </c>
      <c r="AR109" s="25" t="s">
        <v>255</v>
      </c>
      <c r="AT109" s="25" t="s">
        <v>154</v>
      </c>
      <c r="AU109" s="25" t="s">
        <v>94</v>
      </c>
      <c r="AY109" s="25" t="s">
        <v>152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5" t="s">
        <v>94</v>
      </c>
      <c r="BK109" s="214">
        <f>ROUND(I109*H109,2)</f>
        <v>0</v>
      </c>
      <c r="BL109" s="25" t="s">
        <v>255</v>
      </c>
      <c r="BM109" s="25" t="s">
        <v>939</v>
      </c>
    </row>
    <row r="110" spans="2:65" s="1" customFormat="1" ht="22.5" customHeight="1">
      <c r="B110" s="42"/>
      <c r="C110" s="203" t="s">
        <v>220</v>
      </c>
      <c r="D110" s="203" t="s">
        <v>154</v>
      </c>
      <c r="E110" s="204" t="s">
        <v>940</v>
      </c>
      <c r="F110" s="205" t="s">
        <v>941</v>
      </c>
      <c r="G110" s="206" t="s">
        <v>258</v>
      </c>
      <c r="H110" s="207">
        <v>220</v>
      </c>
      <c r="I110" s="208"/>
      <c r="J110" s="209">
        <f>ROUND(I110*H110,2)</f>
        <v>0</v>
      </c>
      <c r="K110" s="205" t="s">
        <v>158</v>
      </c>
      <c r="L110" s="62"/>
      <c r="M110" s="210" t="s">
        <v>21</v>
      </c>
      <c r="N110" s="211" t="s">
        <v>44</v>
      </c>
      <c r="O110" s="43"/>
      <c r="P110" s="212">
        <f>O110*H110</f>
        <v>0</v>
      </c>
      <c r="Q110" s="212">
        <v>0</v>
      </c>
      <c r="R110" s="212">
        <f>Q110*H110</f>
        <v>0</v>
      </c>
      <c r="S110" s="212">
        <v>2.0999999999999999E-3</v>
      </c>
      <c r="T110" s="213">
        <f>S110*H110</f>
        <v>0.46199999999999997</v>
      </c>
      <c r="AR110" s="25" t="s">
        <v>255</v>
      </c>
      <c r="AT110" s="25" t="s">
        <v>154</v>
      </c>
      <c r="AU110" s="25" t="s">
        <v>94</v>
      </c>
      <c r="AY110" s="25" t="s">
        <v>152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5" t="s">
        <v>94</v>
      </c>
      <c r="BK110" s="214">
        <f>ROUND(I110*H110,2)</f>
        <v>0</v>
      </c>
      <c r="BL110" s="25" t="s">
        <v>255</v>
      </c>
      <c r="BM110" s="25" t="s">
        <v>942</v>
      </c>
    </row>
    <row r="111" spans="2:65" s="1" customFormat="1" ht="22.5" customHeight="1">
      <c r="B111" s="42"/>
      <c r="C111" s="203" t="s">
        <v>227</v>
      </c>
      <c r="D111" s="203" t="s">
        <v>154</v>
      </c>
      <c r="E111" s="204" t="s">
        <v>943</v>
      </c>
      <c r="F111" s="205" t="s">
        <v>944</v>
      </c>
      <c r="G111" s="206" t="s">
        <v>258</v>
      </c>
      <c r="H111" s="207">
        <v>65.099999999999994</v>
      </c>
      <c r="I111" s="208"/>
      <c r="J111" s="209">
        <f>ROUND(I111*H111,2)</f>
        <v>0</v>
      </c>
      <c r="K111" s="205" t="s">
        <v>158</v>
      </c>
      <c r="L111" s="62"/>
      <c r="M111" s="210" t="s">
        <v>21</v>
      </c>
      <c r="N111" s="211" t="s">
        <v>44</v>
      </c>
      <c r="O111" s="43"/>
      <c r="P111" s="212">
        <f>O111*H111</f>
        <v>0</v>
      </c>
      <c r="Q111" s="212">
        <v>1.2600000000000001E-3</v>
      </c>
      <c r="R111" s="212">
        <f>Q111*H111</f>
        <v>8.2026000000000002E-2</v>
      </c>
      <c r="S111" s="212">
        <v>0</v>
      </c>
      <c r="T111" s="213">
        <f>S111*H111</f>
        <v>0</v>
      </c>
      <c r="AR111" s="25" t="s">
        <v>255</v>
      </c>
      <c r="AT111" s="25" t="s">
        <v>154</v>
      </c>
      <c r="AU111" s="25" t="s">
        <v>94</v>
      </c>
      <c r="AY111" s="25" t="s">
        <v>152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5" t="s">
        <v>94</v>
      </c>
      <c r="BK111" s="214">
        <f>ROUND(I111*H111,2)</f>
        <v>0</v>
      </c>
      <c r="BL111" s="25" t="s">
        <v>255</v>
      </c>
      <c r="BM111" s="25" t="s">
        <v>945</v>
      </c>
    </row>
    <row r="112" spans="2:65" s="13" customFormat="1">
      <c r="B112" s="227"/>
      <c r="C112" s="228"/>
      <c r="D112" s="249" t="s">
        <v>161</v>
      </c>
      <c r="E112" s="250" t="s">
        <v>21</v>
      </c>
      <c r="F112" s="251" t="s">
        <v>946</v>
      </c>
      <c r="G112" s="228"/>
      <c r="H112" s="252">
        <v>65.099999999999994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AT112" s="237" t="s">
        <v>161</v>
      </c>
      <c r="AU112" s="237" t="s">
        <v>94</v>
      </c>
      <c r="AV112" s="13" t="s">
        <v>94</v>
      </c>
      <c r="AW112" s="13" t="s">
        <v>35</v>
      </c>
      <c r="AX112" s="13" t="s">
        <v>80</v>
      </c>
      <c r="AY112" s="237" t="s">
        <v>152</v>
      </c>
    </row>
    <row r="113" spans="2:65" s="1" customFormat="1" ht="22.5" customHeight="1">
      <c r="B113" s="42"/>
      <c r="C113" s="203" t="s">
        <v>236</v>
      </c>
      <c r="D113" s="203" t="s">
        <v>154</v>
      </c>
      <c r="E113" s="204" t="s">
        <v>947</v>
      </c>
      <c r="F113" s="205" t="s">
        <v>948</v>
      </c>
      <c r="G113" s="206" t="s">
        <v>258</v>
      </c>
      <c r="H113" s="207">
        <v>245</v>
      </c>
      <c r="I113" s="208"/>
      <c r="J113" s="209">
        <f>ROUND(I113*H113,2)</f>
        <v>0</v>
      </c>
      <c r="K113" s="205" t="s">
        <v>158</v>
      </c>
      <c r="L113" s="62"/>
      <c r="M113" s="210" t="s">
        <v>21</v>
      </c>
      <c r="N113" s="211" t="s">
        <v>44</v>
      </c>
      <c r="O113" s="43"/>
      <c r="P113" s="212">
        <f>O113*H113</f>
        <v>0</v>
      </c>
      <c r="Q113" s="212">
        <v>1.1999999999999999E-3</v>
      </c>
      <c r="R113" s="212">
        <f>Q113*H113</f>
        <v>0.29399999999999998</v>
      </c>
      <c r="S113" s="212">
        <v>0</v>
      </c>
      <c r="T113" s="213">
        <f>S113*H113</f>
        <v>0</v>
      </c>
      <c r="AR113" s="25" t="s">
        <v>255</v>
      </c>
      <c r="AT113" s="25" t="s">
        <v>154</v>
      </c>
      <c r="AU113" s="25" t="s">
        <v>94</v>
      </c>
      <c r="AY113" s="25" t="s">
        <v>152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5" t="s">
        <v>94</v>
      </c>
      <c r="BK113" s="214">
        <f>ROUND(I113*H113,2)</f>
        <v>0</v>
      </c>
      <c r="BL113" s="25" t="s">
        <v>255</v>
      </c>
      <c r="BM113" s="25" t="s">
        <v>949</v>
      </c>
    </row>
    <row r="114" spans="2:65" s="13" customFormat="1">
      <c r="B114" s="227"/>
      <c r="C114" s="228"/>
      <c r="D114" s="249" t="s">
        <v>161</v>
      </c>
      <c r="E114" s="250" t="s">
        <v>21</v>
      </c>
      <c r="F114" s="251" t="s">
        <v>950</v>
      </c>
      <c r="G114" s="228"/>
      <c r="H114" s="252">
        <v>245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161</v>
      </c>
      <c r="AU114" s="237" t="s">
        <v>94</v>
      </c>
      <c r="AV114" s="13" t="s">
        <v>94</v>
      </c>
      <c r="AW114" s="13" t="s">
        <v>35</v>
      </c>
      <c r="AX114" s="13" t="s">
        <v>80</v>
      </c>
      <c r="AY114" s="237" t="s">
        <v>152</v>
      </c>
    </row>
    <row r="115" spans="2:65" s="1" customFormat="1" ht="22.5" customHeight="1">
      <c r="B115" s="42"/>
      <c r="C115" s="203" t="s">
        <v>241</v>
      </c>
      <c r="D115" s="203" t="s">
        <v>154</v>
      </c>
      <c r="E115" s="204" t="s">
        <v>951</v>
      </c>
      <c r="F115" s="205" t="s">
        <v>952</v>
      </c>
      <c r="G115" s="206" t="s">
        <v>258</v>
      </c>
      <c r="H115" s="207">
        <v>22</v>
      </c>
      <c r="I115" s="208"/>
      <c r="J115" s="209">
        <f>ROUND(I115*H115,2)</f>
        <v>0</v>
      </c>
      <c r="K115" s="205" t="s">
        <v>158</v>
      </c>
      <c r="L115" s="62"/>
      <c r="M115" s="210" t="s">
        <v>21</v>
      </c>
      <c r="N115" s="211" t="s">
        <v>44</v>
      </c>
      <c r="O115" s="43"/>
      <c r="P115" s="212">
        <f>O115*H115</f>
        <v>0</v>
      </c>
      <c r="Q115" s="212">
        <v>2.9E-4</v>
      </c>
      <c r="R115" s="212">
        <f>Q115*H115</f>
        <v>6.3800000000000003E-3</v>
      </c>
      <c r="S115" s="212">
        <v>0</v>
      </c>
      <c r="T115" s="213">
        <f>S115*H115</f>
        <v>0</v>
      </c>
      <c r="AR115" s="25" t="s">
        <v>255</v>
      </c>
      <c r="AT115" s="25" t="s">
        <v>154</v>
      </c>
      <c r="AU115" s="25" t="s">
        <v>94</v>
      </c>
      <c r="AY115" s="25" t="s">
        <v>152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5" t="s">
        <v>94</v>
      </c>
      <c r="BK115" s="214">
        <f>ROUND(I115*H115,2)</f>
        <v>0</v>
      </c>
      <c r="BL115" s="25" t="s">
        <v>255</v>
      </c>
      <c r="BM115" s="25" t="s">
        <v>953</v>
      </c>
    </row>
    <row r="116" spans="2:65" s="13" customFormat="1">
      <c r="B116" s="227"/>
      <c r="C116" s="228"/>
      <c r="D116" s="249" t="s">
        <v>161</v>
      </c>
      <c r="E116" s="250" t="s">
        <v>21</v>
      </c>
      <c r="F116" s="251" t="s">
        <v>954</v>
      </c>
      <c r="G116" s="228"/>
      <c r="H116" s="252">
        <v>22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161</v>
      </c>
      <c r="AU116" s="237" t="s">
        <v>94</v>
      </c>
      <c r="AV116" s="13" t="s">
        <v>94</v>
      </c>
      <c r="AW116" s="13" t="s">
        <v>35</v>
      </c>
      <c r="AX116" s="13" t="s">
        <v>80</v>
      </c>
      <c r="AY116" s="237" t="s">
        <v>152</v>
      </c>
    </row>
    <row r="117" spans="2:65" s="1" customFormat="1" ht="22.5" customHeight="1">
      <c r="B117" s="42"/>
      <c r="C117" s="203" t="s">
        <v>245</v>
      </c>
      <c r="D117" s="203" t="s">
        <v>154</v>
      </c>
      <c r="E117" s="204" t="s">
        <v>955</v>
      </c>
      <c r="F117" s="205" t="s">
        <v>956</v>
      </c>
      <c r="G117" s="206" t="s">
        <v>258</v>
      </c>
      <c r="H117" s="207">
        <v>55.5</v>
      </c>
      <c r="I117" s="208"/>
      <c r="J117" s="209">
        <f>ROUND(I117*H117,2)</f>
        <v>0</v>
      </c>
      <c r="K117" s="205" t="s">
        <v>158</v>
      </c>
      <c r="L117" s="62"/>
      <c r="M117" s="210" t="s">
        <v>21</v>
      </c>
      <c r="N117" s="211" t="s">
        <v>44</v>
      </c>
      <c r="O117" s="43"/>
      <c r="P117" s="212">
        <f>O117*H117</f>
        <v>0</v>
      </c>
      <c r="Q117" s="212">
        <v>3.5E-4</v>
      </c>
      <c r="R117" s="212">
        <f>Q117*H117</f>
        <v>1.9425000000000001E-2</v>
      </c>
      <c r="S117" s="212">
        <v>0</v>
      </c>
      <c r="T117" s="213">
        <f>S117*H117</f>
        <v>0</v>
      </c>
      <c r="AR117" s="25" t="s">
        <v>255</v>
      </c>
      <c r="AT117" s="25" t="s">
        <v>154</v>
      </c>
      <c r="AU117" s="25" t="s">
        <v>94</v>
      </c>
      <c r="AY117" s="25" t="s">
        <v>152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25" t="s">
        <v>94</v>
      </c>
      <c r="BK117" s="214">
        <f>ROUND(I117*H117,2)</f>
        <v>0</v>
      </c>
      <c r="BL117" s="25" t="s">
        <v>255</v>
      </c>
      <c r="BM117" s="25" t="s">
        <v>957</v>
      </c>
    </row>
    <row r="118" spans="2:65" s="13" customFormat="1">
      <c r="B118" s="227"/>
      <c r="C118" s="228"/>
      <c r="D118" s="249" t="s">
        <v>161</v>
      </c>
      <c r="E118" s="250" t="s">
        <v>21</v>
      </c>
      <c r="F118" s="251" t="s">
        <v>958</v>
      </c>
      <c r="G118" s="228"/>
      <c r="H118" s="252">
        <v>55.5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161</v>
      </c>
      <c r="AU118" s="237" t="s">
        <v>94</v>
      </c>
      <c r="AV118" s="13" t="s">
        <v>94</v>
      </c>
      <c r="AW118" s="13" t="s">
        <v>35</v>
      </c>
      <c r="AX118" s="13" t="s">
        <v>80</v>
      </c>
      <c r="AY118" s="237" t="s">
        <v>152</v>
      </c>
    </row>
    <row r="119" spans="2:65" s="1" customFormat="1" ht="22.5" customHeight="1">
      <c r="B119" s="42"/>
      <c r="C119" s="203" t="s">
        <v>10</v>
      </c>
      <c r="D119" s="203" t="s">
        <v>154</v>
      </c>
      <c r="E119" s="204" t="s">
        <v>959</v>
      </c>
      <c r="F119" s="205" t="s">
        <v>960</v>
      </c>
      <c r="G119" s="206" t="s">
        <v>258</v>
      </c>
      <c r="H119" s="207">
        <v>156.5</v>
      </c>
      <c r="I119" s="208"/>
      <c r="J119" s="209">
        <f>ROUND(I119*H119,2)</f>
        <v>0</v>
      </c>
      <c r="K119" s="205" t="s">
        <v>158</v>
      </c>
      <c r="L119" s="62"/>
      <c r="M119" s="210" t="s">
        <v>21</v>
      </c>
      <c r="N119" s="211" t="s">
        <v>44</v>
      </c>
      <c r="O119" s="43"/>
      <c r="P119" s="212">
        <f>O119*H119</f>
        <v>0</v>
      </c>
      <c r="Q119" s="212">
        <v>5.6999999999999998E-4</v>
      </c>
      <c r="R119" s="212">
        <f>Q119*H119</f>
        <v>8.9204999999999993E-2</v>
      </c>
      <c r="S119" s="212">
        <v>0</v>
      </c>
      <c r="T119" s="213">
        <f>S119*H119</f>
        <v>0</v>
      </c>
      <c r="AR119" s="25" t="s">
        <v>255</v>
      </c>
      <c r="AT119" s="25" t="s">
        <v>154</v>
      </c>
      <c r="AU119" s="25" t="s">
        <v>94</v>
      </c>
      <c r="AY119" s="25" t="s">
        <v>152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5" t="s">
        <v>94</v>
      </c>
      <c r="BK119" s="214">
        <f>ROUND(I119*H119,2)</f>
        <v>0</v>
      </c>
      <c r="BL119" s="25" t="s">
        <v>255</v>
      </c>
      <c r="BM119" s="25" t="s">
        <v>961</v>
      </c>
    </row>
    <row r="120" spans="2:65" s="13" customFormat="1">
      <c r="B120" s="227"/>
      <c r="C120" s="228"/>
      <c r="D120" s="249" t="s">
        <v>161</v>
      </c>
      <c r="E120" s="250" t="s">
        <v>21</v>
      </c>
      <c r="F120" s="251" t="s">
        <v>962</v>
      </c>
      <c r="G120" s="228"/>
      <c r="H120" s="252">
        <v>156.5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161</v>
      </c>
      <c r="AU120" s="237" t="s">
        <v>94</v>
      </c>
      <c r="AV120" s="13" t="s">
        <v>94</v>
      </c>
      <c r="AW120" s="13" t="s">
        <v>35</v>
      </c>
      <c r="AX120" s="13" t="s">
        <v>80</v>
      </c>
      <c r="AY120" s="237" t="s">
        <v>152</v>
      </c>
    </row>
    <row r="121" spans="2:65" s="1" customFormat="1" ht="22.5" customHeight="1">
      <c r="B121" s="42"/>
      <c r="C121" s="203" t="s">
        <v>255</v>
      </c>
      <c r="D121" s="203" t="s">
        <v>154</v>
      </c>
      <c r="E121" s="204" t="s">
        <v>963</v>
      </c>
      <c r="F121" s="205" t="s">
        <v>964</v>
      </c>
      <c r="G121" s="206" t="s">
        <v>258</v>
      </c>
      <c r="H121" s="207">
        <v>12</v>
      </c>
      <c r="I121" s="208"/>
      <c r="J121" s="209">
        <f>ROUND(I121*H121,2)</f>
        <v>0</v>
      </c>
      <c r="K121" s="205" t="s">
        <v>158</v>
      </c>
      <c r="L121" s="62"/>
      <c r="M121" s="210" t="s">
        <v>21</v>
      </c>
      <c r="N121" s="211" t="s">
        <v>44</v>
      </c>
      <c r="O121" s="43"/>
      <c r="P121" s="212">
        <f>O121*H121</f>
        <v>0</v>
      </c>
      <c r="Q121" s="212">
        <v>1.14E-3</v>
      </c>
      <c r="R121" s="212">
        <f>Q121*H121</f>
        <v>1.3679999999999999E-2</v>
      </c>
      <c r="S121" s="212">
        <v>0</v>
      </c>
      <c r="T121" s="213">
        <f>S121*H121</f>
        <v>0</v>
      </c>
      <c r="AR121" s="25" t="s">
        <v>255</v>
      </c>
      <c r="AT121" s="25" t="s">
        <v>154</v>
      </c>
      <c r="AU121" s="25" t="s">
        <v>94</v>
      </c>
      <c r="AY121" s="25" t="s">
        <v>152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25" t="s">
        <v>94</v>
      </c>
      <c r="BK121" s="214">
        <f>ROUND(I121*H121,2)</f>
        <v>0</v>
      </c>
      <c r="BL121" s="25" t="s">
        <v>255</v>
      </c>
      <c r="BM121" s="25" t="s">
        <v>965</v>
      </c>
    </row>
    <row r="122" spans="2:65" s="13" customFormat="1">
      <c r="B122" s="227"/>
      <c r="C122" s="228"/>
      <c r="D122" s="249" t="s">
        <v>161</v>
      </c>
      <c r="E122" s="250" t="s">
        <v>21</v>
      </c>
      <c r="F122" s="251" t="s">
        <v>966</v>
      </c>
      <c r="G122" s="228"/>
      <c r="H122" s="252">
        <v>12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161</v>
      </c>
      <c r="AU122" s="237" t="s">
        <v>94</v>
      </c>
      <c r="AV122" s="13" t="s">
        <v>94</v>
      </c>
      <c r="AW122" s="13" t="s">
        <v>35</v>
      </c>
      <c r="AX122" s="13" t="s">
        <v>80</v>
      </c>
      <c r="AY122" s="237" t="s">
        <v>152</v>
      </c>
    </row>
    <row r="123" spans="2:65" s="1" customFormat="1" ht="22.5" customHeight="1">
      <c r="B123" s="42"/>
      <c r="C123" s="203" t="s">
        <v>261</v>
      </c>
      <c r="D123" s="203" t="s">
        <v>154</v>
      </c>
      <c r="E123" s="204" t="s">
        <v>967</v>
      </c>
      <c r="F123" s="205" t="s">
        <v>968</v>
      </c>
      <c r="G123" s="206" t="s">
        <v>171</v>
      </c>
      <c r="H123" s="207">
        <v>55</v>
      </c>
      <c r="I123" s="208"/>
      <c r="J123" s="209">
        <f>ROUND(I123*H123,2)</f>
        <v>0</v>
      </c>
      <c r="K123" s="205" t="s">
        <v>158</v>
      </c>
      <c r="L123" s="62"/>
      <c r="M123" s="210" t="s">
        <v>21</v>
      </c>
      <c r="N123" s="211" t="s">
        <v>44</v>
      </c>
      <c r="O123" s="43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AR123" s="25" t="s">
        <v>255</v>
      </c>
      <c r="AT123" s="25" t="s">
        <v>154</v>
      </c>
      <c r="AU123" s="25" t="s">
        <v>94</v>
      </c>
      <c r="AY123" s="25" t="s">
        <v>152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25" t="s">
        <v>94</v>
      </c>
      <c r="BK123" s="214">
        <f>ROUND(I123*H123,2)</f>
        <v>0</v>
      </c>
      <c r="BL123" s="25" t="s">
        <v>255</v>
      </c>
      <c r="BM123" s="25" t="s">
        <v>969</v>
      </c>
    </row>
    <row r="124" spans="2:65" s="1" customFormat="1" ht="22.5" customHeight="1">
      <c r="B124" s="42"/>
      <c r="C124" s="203" t="s">
        <v>268</v>
      </c>
      <c r="D124" s="203" t="s">
        <v>154</v>
      </c>
      <c r="E124" s="204" t="s">
        <v>970</v>
      </c>
      <c r="F124" s="205" t="s">
        <v>971</v>
      </c>
      <c r="G124" s="206" t="s">
        <v>171</v>
      </c>
      <c r="H124" s="207">
        <v>71</v>
      </c>
      <c r="I124" s="208"/>
      <c r="J124" s="209">
        <f>ROUND(I124*H124,2)</f>
        <v>0</v>
      </c>
      <c r="K124" s="205" t="s">
        <v>158</v>
      </c>
      <c r="L124" s="62"/>
      <c r="M124" s="210" t="s">
        <v>21</v>
      </c>
      <c r="N124" s="211" t="s">
        <v>44</v>
      </c>
      <c r="O124" s="43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AR124" s="25" t="s">
        <v>255</v>
      </c>
      <c r="AT124" s="25" t="s">
        <v>154</v>
      </c>
      <c r="AU124" s="25" t="s">
        <v>94</v>
      </c>
      <c r="AY124" s="25" t="s">
        <v>152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5" t="s">
        <v>94</v>
      </c>
      <c r="BK124" s="214">
        <f>ROUND(I124*H124,2)</f>
        <v>0</v>
      </c>
      <c r="BL124" s="25" t="s">
        <v>255</v>
      </c>
      <c r="BM124" s="25" t="s">
        <v>972</v>
      </c>
    </row>
    <row r="125" spans="2:65" s="1" customFormat="1" ht="22.5" customHeight="1">
      <c r="B125" s="42"/>
      <c r="C125" s="203" t="s">
        <v>274</v>
      </c>
      <c r="D125" s="203" t="s">
        <v>154</v>
      </c>
      <c r="E125" s="204" t="s">
        <v>973</v>
      </c>
      <c r="F125" s="205" t="s">
        <v>974</v>
      </c>
      <c r="G125" s="206" t="s">
        <v>171</v>
      </c>
      <c r="H125" s="207">
        <v>55</v>
      </c>
      <c r="I125" s="208"/>
      <c r="J125" s="209">
        <f>ROUND(I125*H125,2)</f>
        <v>0</v>
      </c>
      <c r="K125" s="205" t="s">
        <v>158</v>
      </c>
      <c r="L125" s="62"/>
      <c r="M125" s="210" t="s">
        <v>21</v>
      </c>
      <c r="N125" s="211" t="s">
        <v>44</v>
      </c>
      <c r="O125" s="43"/>
      <c r="P125" s="212">
        <f>O125*H125</f>
        <v>0</v>
      </c>
      <c r="Q125" s="212">
        <v>1.01E-3</v>
      </c>
      <c r="R125" s="212">
        <f>Q125*H125</f>
        <v>5.5550000000000002E-2</v>
      </c>
      <c r="S125" s="212">
        <v>0</v>
      </c>
      <c r="T125" s="213">
        <f>S125*H125</f>
        <v>0</v>
      </c>
      <c r="AR125" s="25" t="s">
        <v>255</v>
      </c>
      <c r="AT125" s="25" t="s">
        <v>154</v>
      </c>
      <c r="AU125" s="25" t="s">
        <v>94</v>
      </c>
      <c r="AY125" s="25" t="s">
        <v>152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5" t="s">
        <v>94</v>
      </c>
      <c r="BK125" s="214">
        <f>ROUND(I125*H125,2)</f>
        <v>0</v>
      </c>
      <c r="BL125" s="25" t="s">
        <v>255</v>
      </c>
      <c r="BM125" s="25" t="s">
        <v>975</v>
      </c>
    </row>
    <row r="126" spans="2:65" s="13" customFormat="1">
      <c r="B126" s="227"/>
      <c r="C126" s="228"/>
      <c r="D126" s="249" t="s">
        <v>161</v>
      </c>
      <c r="E126" s="250" t="s">
        <v>21</v>
      </c>
      <c r="F126" s="251" t="s">
        <v>976</v>
      </c>
      <c r="G126" s="228"/>
      <c r="H126" s="252">
        <v>55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161</v>
      </c>
      <c r="AU126" s="237" t="s">
        <v>94</v>
      </c>
      <c r="AV126" s="13" t="s">
        <v>94</v>
      </c>
      <c r="AW126" s="13" t="s">
        <v>35</v>
      </c>
      <c r="AX126" s="13" t="s">
        <v>80</v>
      </c>
      <c r="AY126" s="237" t="s">
        <v>152</v>
      </c>
    </row>
    <row r="127" spans="2:65" s="1" customFormat="1" ht="22.5" customHeight="1">
      <c r="B127" s="42"/>
      <c r="C127" s="203" t="s">
        <v>282</v>
      </c>
      <c r="D127" s="203" t="s">
        <v>154</v>
      </c>
      <c r="E127" s="204" t="s">
        <v>977</v>
      </c>
      <c r="F127" s="205" t="s">
        <v>978</v>
      </c>
      <c r="G127" s="206" t="s">
        <v>171</v>
      </c>
      <c r="H127" s="207">
        <v>22</v>
      </c>
      <c r="I127" s="208"/>
      <c r="J127" s="209">
        <f>ROUND(I127*H127,2)</f>
        <v>0</v>
      </c>
      <c r="K127" s="205" t="s">
        <v>158</v>
      </c>
      <c r="L127" s="62"/>
      <c r="M127" s="210" t="s">
        <v>21</v>
      </c>
      <c r="N127" s="211" t="s">
        <v>44</v>
      </c>
      <c r="O127" s="43"/>
      <c r="P127" s="212">
        <f>O127*H127</f>
        <v>0</v>
      </c>
      <c r="Q127" s="212">
        <v>2.9E-4</v>
      </c>
      <c r="R127" s="212">
        <f>Q127*H127</f>
        <v>6.3800000000000003E-3</v>
      </c>
      <c r="S127" s="212">
        <v>0</v>
      </c>
      <c r="T127" s="213">
        <f>S127*H127</f>
        <v>0</v>
      </c>
      <c r="AR127" s="25" t="s">
        <v>255</v>
      </c>
      <c r="AT127" s="25" t="s">
        <v>154</v>
      </c>
      <c r="AU127" s="25" t="s">
        <v>94</v>
      </c>
      <c r="AY127" s="25" t="s">
        <v>152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5" t="s">
        <v>94</v>
      </c>
      <c r="BK127" s="214">
        <f>ROUND(I127*H127,2)</f>
        <v>0</v>
      </c>
      <c r="BL127" s="25" t="s">
        <v>255</v>
      </c>
      <c r="BM127" s="25" t="s">
        <v>979</v>
      </c>
    </row>
    <row r="128" spans="2:65" s="13" customFormat="1">
      <c r="B128" s="227"/>
      <c r="C128" s="228"/>
      <c r="D128" s="249" t="s">
        <v>161</v>
      </c>
      <c r="E128" s="250" t="s">
        <v>21</v>
      </c>
      <c r="F128" s="251" t="s">
        <v>291</v>
      </c>
      <c r="G128" s="228"/>
      <c r="H128" s="252">
        <v>22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161</v>
      </c>
      <c r="AU128" s="237" t="s">
        <v>94</v>
      </c>
      <c r="AV128" s="13" t="s">
        <v>94</v>
      </c>
      <c r="AW128" s="13" t="s">
        <v>35</v>
      </c>
      <c r="AX128" s="13" t="s">
        <v>80</v>
      </c>
      <c r="AY128" s="237" t="s">
        <v>152</v>
      </c>
    </row>
    <row r="129" spans="2:65" s="1" customFormat="1" ht="31.5" customHeight="1">
      <c r="B129" s="42"/>
      <c r="C129" s="203" t="s">
        <v>9</v>
      </c>
      <c r="D129" s="203" t="s">
        <v>154</v>
      </c>
      <c r="E129" s="204" t="s">
        <v>980</v>
      </c>
      <c r="F129" s="205" t="s">
        <v>981</v>
      </c>
      <c r="G129" s="206" t="s">
        <v>306</v>
      </c>
      <c r="H129" s="207">
        <v>4.54</v>
      </c>
      <c r="I129" s="208"/>
      <c r="J129" s="209">
        <f>ROUND(I129*H129,2)</f>
        <v>0</v>
      </c>
      <c r="K129" s="205" t="s">
        <v>158</v>
      </c>
      <c r="L129" s="62"/>
      <c r="M129" s="210" t="s">
        <v>21</v>
      </c>
      <c r="N129" s="211" t="s">
        <v>44</v>
      </c>
      <c r="O129" s="43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AR129" s="25" t="s">
        <v>255</v>
      </c>
      <c r="AT129" s="25" t="s">
        <v>154</v>
      </c>
      <c r="AU129" s="25" t="s">
        <v>94</v>
      </c>
      <c r="AY129" s="25" t="s">
        <v>152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5" t="s">
        <v>94</v>
      </c>
      <c r="BK129" s="214">
        <f>ROUND(I129*H129,2)</f>
        <v>0</v>
      </c>
      <c r="BL129" s="25" t="s">
        <v>255</v>
      </c>
      <c r="BM129" s="25" t="s">
        <v>982</v>
      </c>
    </row>
    <row r="130" spans="2:65" s="1" customFormat="1" ht="22.5" customHeight="1">
      <c r="B130" s="42"/>
      <c r="C130" s="203" t="s">
        <v>291</v>
      </c>
      <c r="D130" s="203" t="s">
        <v>154</v>
      </c>
      <c r="E130" s="204" t="s">
        <v>983</v>
      </c>
      <c r="F130" s="205" t="s">
        <v>984</v>
      </c>
      <c r="G130" s="206" t="s">
        <v>306</v>
      </c>
      <c r="H130" s="207">
        <v>0.56699999999999995</v>
      </c>
      <c r="I130" s="208"/>
      <c r="J130" s="209">
        <f>ROUND(I130*H130,2)</f>
        <v>0</v>
      </c>
      <c r="K130" s="205" t="s">
        <v>158</v>
      </c>
      <c r="L130" s="62"/>
      <c r="M130" s="210" t="s">
        <v>21</v>
      </c>
      <c r="N130" s="211" t="s">
        <v>44</v>
      </c>
      <c r="O130" s="43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AR130" s="25" t="s">
        <v>255</v>
      </c>
      <c r="AT130" s="25" t="s">
        <v>154</v>
      </c>
      <c r="AU130" s="25" t="s">
        <v>94</v>
      </c>
      <c r="AY130" s="25" t="s">
        <v>152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25" t="s">
        <v>94</v>
      </c>
      <c r="BK130" s="214">
        <f>ROUND(I130*H130,2)</f>
        <v>0</v>
      </c>
      <c r="BL130" s="25" t="s">
        <v>255</v>
      </c>
      <c r="BM130" s="25" t="s">
        <v>985</v>
      </c>
    </row>
    <row r="131" spans="2:65" s="11" customFormat="1" ht="29.85" customHeight="1">
      <c r="B131" s="186"/>
      <c r="C131" s="187"/>
      <c r="D131" s="200" t="s">
        <v>71</v>
      </c>
      <c r="E131" s="201" t="s">
        <v>986</v>
      </c>
      <c r="F131" s="201" t="s">
        <v>987</v>
      </c>
      <c r="G131" s="187"/>
      <c r="H131" s="187"/>
      <c r="I131" s="190"/>
      <c r="J131" s="202">
        <f>BK131</f>
        <v>0</v>
      </c>
      <c r="K131" s="187"/>
      <c r="L131" s="192"/>
      <c r="M131" s="193"/>
      <c r="N131" s="194"/>
      <c r="O131" s="194"/>
      <c r="P131" s="195">
        <f>SUM(P132:P151)</f>
        <v>0</v>
      </c>
      <c r="Q131" s="194"/>
      <c r="R131" s="195">
        <f>SUM(R132:R151)</f>
        <v>1.2137500000000001</v>
      </c>
      <c r="S131" s="194"/>
      <c r="T131" s="196">
        <f>SUM(T132:T151)</f>
        <v>0.51700000000000002</v>
      </c>
      <c r="AR131" s="197" t="s">
        <v>94</v>
      </c>
      <c r="AT131" s="198" t="s">
        <v>71</v>
      </c>
      <c r="AU131" s="198" t="s">
        <v>80</v>
      </c>
      <c r="AY131" s="197" t="s">
        <v>152</v>
      </c>
      <c r="BK131" s="199">
        <f>SUM(BK132:BK151)</f>
        <v>0</v>
      </c>
    </row>
    <row r="132" spans="2:65" s="1" customFormat="1" ht="22.5" customHeight="1">
      <c r="B132" s="42"/>
      <c r="C132" s="203" t="s">
        <v>295</v>
      </c>
      <c r="D132" s="203" t="s">
        <v>154</v>
      </c>
      <c r="E132" s="204" t="s">
        <v>988</v>
      </c>
      <c r="F132" s="205" t="s">
        <v>989</v>
      </c>
      <c r="G132" s="206" t="s">
        <v>258</v>
      </c>
      <c r="H132" s="207">
        <v>1675</v>
      </c>
      <c r="I132" s="208"/>
      <c r="J132" s="209">
        <f>ROUND(I132*H132,2)</f>
        <v>0</v>
      </c>
      <c r="K132" s="205" t="s">
        <v>158</v>
      </c>
      <c r="L132" s="62"/>
      <c r="M132" s="210" t="s">
        <v>21</v>
      </c>
      <c r="N132" s="211" t="s">
        <v>44</v>
      </c>
      <c r="O132" s="43"/>
      <c r="P132" s="212">
        <f>O132*H132</f>
        <v>0</v>
      </c>
      <c r="Q132" s="212">
        <v>0</v>
      </c>
      <c r="R132" s="212">
        <f>Q132*H132</f>
        <v>0</v>
      </c>
      <c r="S132" s="212">
        <v>2.7999999999999998E-4</v>
      </c>
      <c r="T132" s="213">
        <f>S132*H132</f>
        <v>0.46899999999999997</v>
      </c>
      <c r="AR132" s="25" t="s">
        <v>255</v>
      </c>
      <c r="AT132" s="25" t="s">
        <v>154</v>
      </c>
      <c r="AU132" s="25" t="s">
        <v>94</v>
      </c>
      <c r="AY132" s="25" t="s">
        <v>152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5" t="s">
        <v>94</v>
      </c>
      <c r="BK132" s="214">
        <f>ROUND(I132*H132,2)</f>
        <v>0</v>
      </c>
      <c r="BL132" s="25" t="s">
        <v>255</v>
      </c>
      <c r="BM132" s="25" t="s">
        <v>990</v>
      </c>
    </row>
    <row r="133" spans="2:65" s="13" customFormat="1">
      <c r="B133" s="227"/>
      <c r="C133" s="228"/>
      <c r="D133" s="249" t="s">
        <v>161</v>
      </c>
      <c r="E133" s="250" t="s">
        <v>21</v>
      </c>
      <c r="F133" s="251" t="s">
        <v>991</v>
      </c>
      <c r="G133" s="228"/>
      <c r="H133" s="252">
        <v>1675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161</v>
      </c>
      <c r="AU133" s="237" t="s">
        <v>94</v>
      </c>
      <c r="AV133" s="13" t="s">
        <v>94</v>
      </c>
      <c r="AW133" s="13" t="s">
        <v>35</v>
      </c>
      <c r="AX133" s="13" t="s">
        <v>80</v>
      </c>
      <c r="AY133" s="237" t="s">
        <v>152</v>
      </c>
    </row>
    <row r="134" spans="2:65" s="1" customFormat="1" ht="22.5" customHeight="1">
      <c r="B134" s="42"/>
      <c r="C134" s="203" t="s">
        <v>299</v>
      </c>
      <c r="D134" s="203" t="s">
        <v>154</v>
      </c>
      <c r="E134" s="204" t="s">
        <v>992</v>
      </c>
      <c r="F134" s="205" t="s">
        <v>993</v>
      </c>
      <c r="G134" s="206" t="s">
        <v>258</v>
      </c>
      <c r="H134" s="207">
        <v>1675.3</v>
      </c>
      <c r="I134" s="208"/>
      <c r="J134" s="209">
        <f>ROUND(I134*H134,2)</f>
        <v>0</v>
      </c>
      <c r="K134" s="205" t="s">
        <v>158</v>
      </c>
      <c r="L134" s="62"/>
      <c r="M134" s="210" t="s">
        <v>21</v>
      </c>
      <c r="N134" s="211" t="s">
        <v>44</v>
      </c>
      <c r="O134" s="43"/>
      <c r="P134" s="212">
        <f>O134*H134</f>
        <v>0</v>
      </c>
      <c r="Q134" s="212">
        <v>6.6E-4</v>
      </c>
      <c r="R134" s="212">
        <f>Q134*H134</f>
        <v>1.1056980000000001</v>
      </c>
      <c r="S134" s="212">
        <v>0</v>
      </c>
      <c r="T134" s="213">
        <f>S134*H134</f>
        <v>0</v>
      </c>
      <c r="AR134" s="25" t="s">
        <v>255</v>
      </c>
      <c r="AT134" s="25" t="s">
        <v>154</v>
      </c>
      <c r="AU134" s="25" t="s">
        <v>94</v>
      </c>
      <c r="AY134" s="25" t="s">
        <v>152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5" t="s">
        <v>94</v>
      </c>
      <c r="BK134" s="214">
        <f>ROUND(I134*H134,2)</f>
        <v>0</v>
      </c>
      <c r="BL134" s="25" t="s">
        <v>255</v>
      </c>
      <c r="BM134" s="25" t="s">
        <v>994</v>
      </c>
    </row>
    <row r="135" spans="2:65" s="13" customFormat="1">
      <c r="B135" s="227"/>
      <c r="C135" s="228"/>
      <c r="D135" s="217" t="s">
        <v>161</v>
      </c>
      <c r="E135" s="229" t="s">
        <v>21</v>
      </c>
      <c r="F135" s="230" t="s">
        <v>995</v>
      </c>
      <c r="G135" s="228"/>
      <c r="H135" s="231">
        <v>970.3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161</v>
      </c>
      <c r="AU135" s="237" t="s">
        <v>94</v>
      </c>
      <c r="AV135" s="13" t="s">
        <v>94</v>
      </c>
      <c r="AW135" s="13" t="s">
        <v>35</v>
      </c>
      <c r="AX135" s="13" t="s">
        <v>72</v>
      </c>
      <c r="AY135" s="237" t="s">
        <v>152</v>
      </c>
    </row>
    <row r="136" spans="2:65" s="13" customFormat="1">
      <c r="B136" s="227"/>
      <c r="C136" s="228"/>
      <c r="D136" s="217" t="s">
        <v>161</v>
      </c>
      <c r="E136" s="229" t="s">
        <v>21</v>
      </c>
      <c r="F136" s="230" t="s">
        <v>996</v>
      </c>
      <c r="G136" s="228"/>
      <c r="H136" s="231">
        <v>705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161</v>
      </c>
      <c r="AU136" s="237" t="s">
        <v>94</v>
      </c>
      <c r="AV136" s="13" t="s">
        <v>94</v>
      </c>
      <c r="AW136" s="13" t="s">
        <v>35</v>
      </c>
      <c r="AX136" s="13" t="s">
        <v>72</v>
      </c>
      <c r="AY136" s="237" t="s">
        <v>152</v>
      </c>
    </row>
    <row r="137" spans="2:65" s="13" customFormat="1">
      <c r="B137" s="227"/>
      <c r="C137" s="228"/>
      <c r="D137" s="217" t="s">
        <v>161</v>
      </c>
      <c r="E137" s="229" t="s">
        <v>21</v>
      </c>
      <c r="F137" s="230" t="s">
        <v>21</v>
      </c>
      <c r="G137" s="228"/>
      <c r="H137" s="231">
        <v>0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161</v>
      </c>
      <c r="AU137" s="237" t="s">
        <v>94</v>
      </c>
      <c r="AV137" s="13" t="s">
        <v>94</v>
      </c>
      <c r="AW137" s="13" t="s">
        <v>6</v>
      </c>
      <c r="AX137" s="13" t="s">
        <v>72</v>
      </c>
      <c r="AY137" s="237" t="s">
        <v>152</v>
      </c>
    </row>
    <row r="138" spans="2:65" s="13" customFormat="1">
      <c r="B138" s="227"/>
      <c r="C138" s="228"/>
      <c r="D138" s="217" t="s">
        <v>161</v>
      </c>
      <c r="E138" s="229" t="s">
        <v>21</v>
      </c>
      <c r="F138" s="230" t="s">
        <v>21</v>
      </c>
      <c r="G138" s="228"/>
      <c r="H138" s="231">
        <v>0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161</v>
      </c>
      <c r="AU138" s="237" t="s">
        <v>94</v>
      </c>
      <c r="AV138" s="13" t="s">
        <v>94</v>
      </c>
      <c r="AW138" s="13" t="s">
        <v>6</v>
      </c>
      <c r="AX138" s="13" t="s">
        <v>72</v>
      </c>
      <c r="AY138" s="237" t="s">
        <v>152</v>
      </c>
    </row>
    <row r="139" spans="2:65" s="13" customFormat="1">
      <c r="B139" s="227"/>
      <c r="C139" s="228"/>
      <c r="D139" s="217" t="s">
        <v>161</v>
      </c>
      <c r="E139" s="229" t="s">
        <v>21</v>
      </c>
      <c r="F139" s="230" t="s">
        <v>21</v>
      </c>
      <c r="G139" s="228"/>
      <c r="H139" s="231">
        <v>0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161</v>
      </c>
      <c r="AU139" s="237" t="s">
        <v>94</v>
      </c>
      <c r="AV139" s="13" t="s">
        <v>94</v>
      </c>
      <c r="AW139" s="13" t="s">
        <v>6</v>
      </c>
      <c r="AX139" s="13" t="s">
        <v>72</v>
      </c>
      <c r="AY139" s="237" t="s">
        <v>152</v>
      </c>
    </row>
    <row r="140" spans="2:65" s="14" customFormat="1">
      <c r="B140" s="238"/>
      <c r="C140" s="239"/>
      <c r="D140" s="249" t="s">
        <v>161</v>
      </c>
      <c r="E140" s="253" t="s">
        <v>21</v>
      </c>
      <c r="F140" s="254" t="s">
        <v>166</v>
      </c>
      <c r="G140" s="239"/>
      <c r="H140" s="255">
        <v>1675.3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AT140" s="248" t="s">
        <v>161</v>
      </c>
      <c r="AU140" s="248" t="s">
        <v>94</v>
      </c>
      <c r="AV140" s="14" t="s">
        <v>159</v>
      </c>
      <c r="AW140" s="14" t="s">
        <v>35</v>
      </c>
      <c r="AX140" s="14" t="s">
        <v>80</v>
      </c>
      <c r="AY140" s="248" t="s">
        <v>152</v>
      </c>
    </row>
    <row r="141" spans="2:65" s="1" customFormat="1" ht="22.5" customHeight="1">
      <c r="B141" s="42"/>
      <c r="C141" s="203" t="s">
        <v>303</v>
      </c>
      <c r="D141" s="203" t="s">
        <v>154</v>
      </c>
      <c r="E141" s="204" t="s">
        <v>997</v>
      </c>
      <c r="F141" s="205" t="s">
        <v>998</v>
      </c>
      <c r="G141" s="206" t="s">
        <v>258</v>
      </c>
      <c r="H141" s="207">
        <v>43.2</v>
      </c>
      <c r="I141" s="208"/>
      <c r="J141" s="209">
        <f>ROUND(I141*H141,2)</f>
        <v>0</v>
      </c>
      <c r="K141" s="205" t="s">
        <v>158</v>
      </c>
      <c r="L141" s="62"/>
      <c r="M141" s="210" t="s">
        <v>21</v>
      </c>
      <c r="N141" s="211" t="s">
        <v>44</v>
      </c>
      <c r="O141" s="43"/>
      <c r="P141" s="212">
        <f>O141*H141</f>
        <v>0</v>
      </c>
      <c r="Q141" s="212">
        <v>9.1E-4</v>
      </c>
      <c r="R141" s="212">
        <f>Q141*H141</f>
        <v>3.9312E-2</v>
      </c>
      <c r="S141" s="212">
        <v>0</v>
      </c>
      <c r="T141" s="213">
        <f>S141*H141</f>
        <v>0</v>
      </c>
      <c r="AR141" s="25" t="s">
        <v>255</v>
      </c>
      <c r="AT141" s="25" t="s">
        <v>154</v>
      </c>
      <c r="AU141" s="25" t="s">
        <v>94</v>
      </c>
      <c r="AY141" s="25" t="s">
        <v>152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25" t="s">
        <v>94</v>
      </c>
      <c r="BK141" s="214">
        <f>ROUND(I141*H141,2)</f>
        <v>0</v>
      </c>
      <c r="BL141" s="25" t="s">
        <v>255</v>
      </c>
      <c r="BM141" s="25" t="s">
        <v>999</v>
      </c>
    </row>
    <row r="142" spans="2:65" s="13" customFormat="1">
      <c r="B142" s="227"/>
      <c r="C142" s="228"/>
      <c r="D142" s="217" t="s">
        <v>161</v>
      </c>
      <c r="E142" s="229" t="s">
        <v>21</v>
      </c>
      <c r="F142" s="230" t="s">
        <v>1000</v>
      </c>
      <c r="G142" s="228"/>
      <c r="H142" s="231">
        <v>43.2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161</v>
      </c>
      <c r="AU142" s="237" t="s">
        <v>94</v>
      </c>
      <c r="AV142" s="13" t="s">
        <v>94</v>
      </c>
      <c r="AW142" s="13" t="s">
        <v>35</v>
      </c>
      <c r="AX142" s="13" t="s">
        <v>72</v>
      </c>
      <c r="AY142" s="237" t="s">
        <v>152</v>
      </c>
    </row>
    <row r="143" spans="2:65" s="13" customFormat="1">
      <c r="B143" s="227"/>
      <c r="C143" s="228"/>
      <c r="D143" s="217" t="s">
        <v>161</v>
      </c>
      <c r="E143" s="229" t="s">
        <v>21</v>
      </c>
      <c r="F143" s="230" t="s">
        <v>21</v>
      </c>
      <c r="G143" s="228"/>
      <c r="H143" s="231">
        <v>0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161</v>
      </c>
      <c r="AU143" s="237" t="s">
        <v>94</v>
      </c>
      <c r="AV143" s="13" t="s">
        <v>94</v>
      </c>
      <c r="AW143" s="13" t="s">
        <v>6</v>
      </c>
      <c r="AX143" s="13" t="s">
        <v>72</v>
      </c>
      <c r="AY143" s="237" t="s">
        <v>152</v>
      </c>
    </row>
    <row r="144" spans="2:65" s="13" customFormat="1">
      <c r="B144" s="227"/>
      <c r="C144" s="228"/>
      <c r="D144" s="217" t="s">
        <v>161</v>
      </c>
      <c r="E144" s="229" t="s">
        <v>21</v>
      </c>
      <c r="F144" s="230" t="s">
        <v>21</v>
      </c>
      <c r="G144" s="228"/>
      <c r="H144" s="231">
        <v>0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161</v>
      </c>
      <c r="AU144" s="237" t="s">
        <v>94</v>
      </c>
      <c r="AV144" s="13" t="s">
        <v>94</v>
      </c>
      <c r="AW144" s="13" t="s">
        <v>6</v>
      </c>
      <c r="AX144" s="13" t="s">
        <v>72</v>
      </c>
      <c r="AY144" s="237" t="s">
        <v>152</v>
      </c>
    </row>
    <row r="145" spans="2:65" s="14" customFormat="1">
      <c r="B145" s="238"/>
      <c r="C145" s="239"/>
      <c r="D145" s="249" t="s">
        <v>161</v>
      </c>
      <c r="E145" s="253" t="s">
        <v>21</v>
      </c>
      <c r="F145" s="254" t="s">
        <v>166</v>
      </c>
      <c r="G145" s="239"/>
      <c r="H145" s="255">
        <v>43.2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AT145" s="248" t="s">
        <v>161</v>
      </c>
      <c r="AU145" s="248" t="s">
        <v>94</v>
      </c>
      <c r="AV145" s="14" t="s">
        <v>159</v>
      </c>
      <c r="AW145" s="14" t="s">
        <v>35</v>
      </c>
      <c r="AX145" s="14" t="s">
        <v>80</v>
      </c>
      <c r="AY145" s="248" t="s">
        <v>152</v>
      </c>
    </row>
    <row r="146" spans="2:65" s="1" customFormat="1" ht="31.5" customHeight="1">
      <c r="B146" s="42"/>
      <c r="C146" s="203" t="s">
        <v>310</v>
      </c>
      <c r="D146" s="203" t="s">
        <v>154</v>
      </c>
      <c r="E146" s="204" t="s">
        <v>1001</v>
      </c>
      <c r="F146" s="205" t="s">
        <v>1002</v>
      </c>
      <c r="G146" s="206" t="s">
        <v>258</v>
      </c>
      <c r="H146" s="207">
        <v>1675.3</v>
      </c>
      <c r="I146" s="208"/>
      <c r="J146" s="209">
        <f t="shared" ref="J146:J151" si="0">ROUND(I146*H146,2)</f>
        <v>0</v>
      </c>
      <c r="K146" s="205" t="s">
        <v>158</v>
      </c>
      <c r="L146" s="62"/>
      <c r="M146" s="210" t="s">
        <v>21</v>
      </c>
      <c r="N146" s="211" t="s">
        <v>44</v>
      </c>
      <c r="O146" s="43"/>
      <c r="P146" s="212">
        <f t="shared" ref="P146:P151" si="1">O146*H146</f>
        <v>0</v>
      </c>
      <c r="Q146" s="212">
        <v>4.0000000000000003E-5</v>
      </c>
      <c r="R146" s="212">
        <f t="shared" ref="R146:R151" si="2">Q146*H146</f>
        <v>6.7012000000000002E-2</v>
      </c>
      <c r="S146" s="212">
        <v>0</v>
      </c>
      <c r="T146" s="213">
        <f t="shared" ref="T146:T151" si="3">S146*H146</f>
        <v>0</v>
      </c>
      <c r="AR146" s="25" t="s">
        <v>255</v>
      </c>
      <c r="AT146" s="25" t="s">
        <v>154</v>
      </c>
      <c r="AU146" s="25" t="s">
        <v>94</v>
      </c>
      <c r="AY146" s="25" t="s">
        <v>152</v>
      </c>
      <c r="BE146" s="214">
        <f t="shared" ref="BE146:BE151" si="4">IF(N146="základní",J146,0)</f>
        <v>0</v>
      </c>
      <c r="BF146" s="214">
        <f t="shared" ref="BF146:BF151" si="5">IF(N146="snížená",J146,0)</f>
        <v>0</v>
      </c>
      <c r="BG146" s="214">
        <f t="shared" ref="BG146:BG151" si="6">IF(N146="zákl. přenesená",J146,0)</f>
        <v>0</v>
      </c>
      <c r="BH146" s="214">
        <f t="shared" ref="BH146:BH151" si="7">IF(N146="sníž. přenesená",J146,0)</f>
        <v>0</v>
      </c>
      <c r="BI146" s="214">
        <f t="shared" ref="BI146:BI151" si="8">IF(N146="nulová",J146,0)</f>
        <v>0</v>
      </c>
      <c r="BJ146" s="25" t="s">
        <v>94</v>
      </c>
      <c r="BK146" s="214">
        <f t="shared" ref="BK146:BK151" si="9">ROUND(I146*H146,2)</f>
        <v>0</v>
      </c>
      <c r="BL146" s="25" t="s">
        <v>255</v>
      </c>
      <c r="BM146" s="25" t="s">
        <v>1003</v>
      </c>
    </row>
    <row r="147" spans="2:65" s="1" customFormat="1" ht="31.5" customHeight="1">
      <c r="B147" s="42"/>
      <c r="C147" s="203" t="s">
        <v>316</v>
      </c>
      <c r="D147" s="203" t="s">
        <v>154</v>
      </c>
      <c r="E147" s="204" t="s">
        <v>1004</v>
      </c>
      <c r="F147" s="205" t="s">
        <v>1005</v>
      </c>
      <c r="G147" s="206" t="s">
        <v>258</v>
      </c>
      <c r="H147" s="207">
        <v>43.2</v>
      </c>
      <c r="I147" s="208"/>
      <c r="J147" s="209">
        <f t="shared" si="0"/>
        <v>0</v>
      </c>
      <c r="K147" s="205" t="s">
        <v>158</v>
      </c>
      <c r="L147" s="62"/>
      <c r="M147" s="210" t="s">
        <v>21</v>
      </c>
      <c r="N147" s="211" t="s">
        <v>44</v>
      </c>
      <c r="O147" s="43"/>
      <c r="P147" s="212">
        <f t="shared" si="1"/>
        <v>0</v>
      </c>
      <c r="Q147" s="212">
        <v>4.0000000000000003E-5</v>
      </c>
      <c r="R147" s="212">
        <f t="shared" si="2"/>
        <v>1.7280000000000002E-3</v>
      </c>
      <c r="S147" s="212">
        <v>0</v>
      </c>
      <c r="T147" s="213">
        <f t="shared" si="3"/>
        <v>0</v>
      </c>
      <c r="AR147" s="25" t="s">
        <v>255</v>
      </c>
      <c r="AT147" s="25" t="s">
        <v>154</v>
      </c>
      <c r="AU147" s="25" t="s">
        <v>94</v>
      </c>
      <c r="AY147" s="25" t="s">
        <v>152</v>
      </c>
      <c r="BE147" s="214">
        <f t="shared" si="4"/>
        <v>0</v>
      </c>
      <c r="BF147" s="214">
        <f t="shared" si="5"/>
        <v>0</v>
      </c>
      <c r="BG147" s="214">
        <f t="shared" si="6"/>
        <v>0</v>
      </c>
      <c r="BH147" s="214">
        <f t="shared" si="7"/>
        <v>0</v>
      </c>
      <c r="BI147" s="214">
        <f t="shared" si="8"/>
        <v>0</v>
      </c>
      <c r="BJ147" s="25" t="s">
        <v>94</v>
      </c>
      <c r="BK147" s="214">
        <f t="shared" si="9"/>
        <v>0</v>
      </c>
      <c r="BL147" s="25" t="s">
        <v>255</v>
      </c>
      <c r="BM147" s="25" t="s">
        <v>1006</v>
      </c>
    </row>
    <row r="148" spans="2:65" s="1" customFormat="1" ht="22.5" customHeight="1">
      <c r="B148" s="42"/>
      <c r="C148" s="203" t="s">
        <v>320</v>
      </c>
      <c r="D148" s="203" t="s">
        <v>154</v>
      </c>
      <c r="E148" s="204" t="s">
        <v>1007</v>
      </c>
      <c r="F148" s="205" t="s">
        <v>1008</v>
      </c>
      <c r="G148" s="206" t="s">
        <v>171</v>
      </c>
      <c r="H148" s="207">
        <v>298</v>
      </c>
      <c r="I148" s="208"/>
      <c r="J148" s="209">
        <f t="shared" si="0"/>
        <v>0</v>
      </c>
      <c r="K148" s="205" t="s">
        <v>158</v>
      </c>
      <c r="L148" s="62"/>
      <c r="M148" s="210" t="s">
        <v>21</v>
      </c>
      <c r="N148" s="211" t="s">
        <v>44</v>
      </c>
      <c r="O148" s="43"/>
      <c r="P148" s="212">
        <f t="shared" si="1"/>
        <v>0</v>
      </c>
      <c r="Q148" s="212">
        <v>0</v>
      </c>
      <c r="R148" s="212">
        <f t="shared" si="2"/>
        <v>0</v>
      </c>
      <c r="S148" s="212">
        <v>0</v>
      </c>
      <c r="T148" s="213">
        <f t="shared" si="3"/>
        <v>0</v>
      </c>
      <c r="AR148" s="25" t="s">
        <v>255</v>
      </c>
      <c r="AT148" s="25" t="s">
        <v>154</v>
      </c>
      <c r="AU148" s="25" t="s">
        <v>94</v>
      </c>
      <c r="AY148" s="25" t="s">
        <v>152</v>
      </c>
      <c r="BE148" s="214">
        <f t="shared" si="4"/>
        <v>0</v>
      </c>
      <c r="BF148" s="214">
        <f t="shared" si="5"/>
        <v>0</v>
      </c>
      <c r="BG148" s="214">
        <f t="shared" si="6"/>
        <v>0</v>
      </c>
      <c r="BH148" s="214">
        <f t="shared" si="7"/>
        <v>0</v>
      </c>
      <c r="BI148" s="214">
        <f t="shared" si="8"/>
        <v>0</v>
      </c>
      <c r="BJ148" s="25" t="s">
        <v>94</v>
      </c>
      <c r="BK148" s="214">
        <f t="shared" si="9"/>
        <v>0</v>
      </c>
      <c r="BL148" s="25" t="s">
        <v>255</v>
      </c>
      <c r="BM148" s="25" t="s">
        <v>1009</v>
      </c>
    </row>
    <row r="149" spans="2:65" s="1" customFormat="1" ht="22.5" customHeight="1">
      <c r="B149" s="42"/>
      <c r="C149" s="203" t="s">
        <v>324</v>
      </c>
      <c r="D149" s="203" t="s">
        <v>154</v>
      </c>
      <c r="E149" s="204" t="s">
        <v>1010</v>
      </c>
      <c r="F149" s="205" t="s">
        <v>1011</v>
      </c>
      <c r="G149" s="206" t="s">
        <v>355</v>
      </c>
      <c r="H149" s="207">
        <v>150</v>
      </c>
      <c r="I149" s="208"/>
      <c r="J149" s="209">
        <f t="shared" si="0"/>
        <v>0</v>
      </c>
      <c r="K149" s="205" t="s">
        <v>21</v>
      </c>
      <c r="L149" s="62"/>
      <c r="M149" s="210" t="s">
        <v>21</v>
      </c>
      <c r="N149" s="211" t="s">
        <v>44</v>
      </c>
      <c r="O149" s="43"/>
      <c r="P149" s="212">
        <f t="shared" si="1"/>
        <v>0</v>
      </c>
      <c r="Q149" s="212">
        <v>0</v>
      </c>
      <c r="R149" s="212">
        <f t="shared" si="2"/>
        <v>0</v>
      </c>
      <c r="S149" s="212">
        <v>3.2000000000000003E-4</v>
      </c>
      <c r="T149" s="213">
        <f t="shared" si="3"/>
        <v>4.8000000000000001E-2</v>
      </c>
      <c r="AR149" s="25" t="s">
        <v>255</v>
      </c>
      <c r="AT149" s="25" t="s">
        <v>154</v>
      </c>
      <c r="AU149" s="25" t="s">
        <v>94</v>
      </c>
      <c r="AY149" s="25" t="s">
        <v>152</v>
      </c>
      <c r="BE149" s="214">
        <f t="shared" si="4"/>
        <v>0</v>
      </c>
      <c r="BF149" s="214">
        <f t="shared" si="5"/>
        <v>0</v>
      </c>
      <c r="BG149" s="214">
        <f t="shared" si="6"/>
        <v>0</v>
      </c>
      <c r="BH149" s="214">
        <f t="shared" si="7"/>
        <v>0</v>
      </c>
      <c r="BI149" s="214">
        <f t="shared" si="8"/>
        <v>0</v>
      </c>
      <c r="BJ149" s="25" t="s">
        <v>94</v>
      </c>
      <c r="BK149" s="214">
        <f t="shared" si="9"/>
        <v>0</v>
      </c>
      <c r="BL149" s="25" t="s">
        <v>255</v>
      </c>
      <c r="BM149" s="25" t="s">
        <v>1012</v>
      </c>
    </row>
    <row r="150" spans="2:65" s="1" customFormat="1" ht="31.5" customHeight="1">
      <c r="B150" s="42"/>
      <c r="C150" s="203" t="s">
        <v>328</v>
      </c>
      <c r="D150" s="203" t="s">
        <v>154</v>
      </c>
      <c r="E150" s="204" t="s">
        <v>1013</v>
      </c>
      <c r="F150" s="205" t="s">
        <v>1014</v>
      </c>
      <c r="G150" s="206" t="s">
        <v>306</v>
      </c>
      <c r="H150" s="207">
        <v>1.8</v>
      </c>
      <c r="I150" s="208"/>
      <c r="J150" s="209">
        <f t="shared" si="0"/>
        <v>0</v>
      </c>
      <c r="K150" s="205" t="s">
        <v>158</v>
      </c>
      <c r="L150" s="62"/>
      <c r="M150" s="210" t="s">
        <v>21</v>
      </c>
      <c r="N150" s="211" t="s">
        <v>44</v>
      </c>
      <c r="O150" s="43"/>
      <c r="P150" s="212">
        <f t="shared" si="1"/>
        <v>0</v>
      </c>
      <c r="Q150" s="212">
        <v>0</v>
      </c>
      <c r="R150" s="212">
        <f t="shared" si="2"/>
        <v>0</v>
      </c>
      <c r="S150" s="212">
        <v>0</v>
      </c>
      <c r="T150" s="213">
        <f t="shared" si="3"/>
        <v>0</v>
      </c>
      <c r="AR150" s="25" t="s">
        <v>255</v>
      </c>
      <c r="AT150" s="25" t="s">
        <v>154</v>
      </c>
      <c r="AU150" s="25" t="s">
        <v>94</v>
      </c>
      <c r="AY150" s="25" t="s">
        <v>152</v>
      </c>
      <c r="BE150" s="214">
        <f t="shared" si="4"/>
        <v>0</v>
      </c>
      <c r="BF150" s="214">
        <f t="shared" si="5"/>
        <v>0</v>
      </c>
      <c r="BG150" s="214">
        <f t="shared" si="6"/>
        <v>0</v>
      </c>
      <c r="BH150" s="214">
        <f t="shared" si="7"/>
        <v>0</v>
      </c>
      <c r="BI150" s="214">
        <f t="shared" si="8"/>
        <v>0</v>
      </c>
      <c r="BJ150" s="25" t="s">
        <v>94</v>
      </c>
      <c r="BK150" s="214">
        <f t="shared" si="9"/>
        <v>0</v>
      </c>
      <c r="BL150" s="25" t="s">
        <v>255</v>
      </c>
      <c r="BM150" s="25" t="s">
        <v>1015</v>
      </c>
    </row>
    <row r="151" spans="2:65" s="1" customFormat="1" ht="22.5" customHeight="1">
      <c r="B151" s="42"/>
      <c r="C151" s="203" t="s">
        <v>332</v>
      </c>
      <c r="D151" s="203" t="s">
        <v>154</v>
      </c>
      <c r="E151" s="204" t="s">
        <v>1016</v>
      </c>
      <c r="F151" s="205" t="s">
        <v>1017</v>
      </c>
      <c r="G151" s="206" t="s">
        <v>306</v>
      </c>
      <c r="H151" s="207">
        <v>1.214</v>
      </c>
      <c r="I151" s="208"/>
      <c r="J151" s="209">
        <f t="shared" si="0"/>
        <v>0</v>
      </c>
      <c r="K151" s="205" t="s">
        <v>158</v>
      </c>
      <c r="L151" s="62"/>
      <c r="M151" s="210" t="s">
        <v>21</v>
      </c>
      <c r="N151" s="211" t="s">
        <v>44</v>
      </c>
      <c r="O151" s="43"/>
      <c r="P151" s="212">
        <f t="shared" si="1"/>
        <v>0</v>
      </c>
      <c r="Q151" s="212">
        <v>0</v>
      </c>
      <c r="R151" s="212">
        <f t="shared" si="2"/>
        <v>0</v>
      </c>
      <c r="S151" s="212">
        <v>0</v>
      </c>
      <c r="T151" s="213">
        <f t="shared" si="3"/>
        <v>0</v>
      </c>
      <c r="AR151" s="25" t="s">
        <v>255</v>
      </c>
      <c r="AT151" s="25" t="s">
        <v>154</v>
      </c>
      <c r="AU151" s="25" t="s">
        <v>94</v>
      </c>
      <c r="AY151" s="25" t="s">
        <v>152</v>
      </c>
      <c r="BE151" s="214">
        <f t="shared" si="4"/>
        <v>0</v>
      </c>
      <c r="BF151" s="214">
        <f t="shared" si="5"/>
        <v>0</v>
      </c>
      <c r="BG151" s="214">
        <f t="shared" si="6"/>
        <v>0</v>
      </c>
      <c r="BH151" s="214">
        <f t="shared" si="7"/>
        <v>0</v>
      </c>
      <c r="BI151" s="214">
        <f t="shared" si="8"/>
        <v>0</v>
      </c>
      <c r="BJ151" s="25" t="s">
        <v>94</v>
      </c>
      <c r="BK151" s="214">
        <f t="shared" si="9"/>
        <v>0</v>
      </c>
      <c r="BL151" s="25" t="s">
        <v>255</v>
      </c>
      <c r="BM151" s="25" t="s">
        <v>1018</v>
      </c>
    </row>
    <row r="152" spans="2:65" s="11" customFormat="1" ht="29.85" customHeight="1">
      <c r="B152" s="186"/>
      <c r="C152" s="187"/>
      <c r="D152" s="200" t="s">
        <v>71</v>
      </c>
      <c r="E152" s="201" t="s">
        <v>575</v>
      </c>
      <c r="F152" s="201" t="s">
        <v>1019</v>
      </c>
      <c r="G152" s="187"/>
      <c r="H152" s="187"/>
      <c r="I152" s="190"/>
      <c r="J152" s="202">
        <f>BK152</f>
        <v>0</v>
      </c>
      <c r="K152" s="187"/>
      <c r="L152" s="192"/>
      <c r="M152" s="193"/>
      <c r="N152" s="194"/>
      <c r="O152" s="194"/>
      <c r="P152" s="195">
        <f>SUM(P153:P174)</f>
        <v>0</v>
      </c>
      <c r="Q152" s="194"/>
      <c r="R152" s="195">
        <f>SUM(R153:R174)</f>
        <v>2.2757700000000005</v>
      </c>
      <c r="S152" s="194"/>
      <c r="T152" s="196">
        <f>SUM(T153:T174)</f>
        <v>3.1971499999999997</v>
      </c>
      <c r="AR152" s="197" t="s">
        <v>94</v>
      </c>
      <c r="AT152" s="198" t="s">
        <v>71</v>
      </c>
      <c r="AU152" s="198" t="s">
        <v>80</v>
      </c>
      <c r="AY152" s="197" t="s">
        <v>152</v>
      </c>
      <c r="BK152" s="199">
        <f>SUM(BK153:BK174)</f>
        <v>0</v>
      </c>
    </row>
    <row r="153" spans="2:65" s="1" customFormat="1" ht="22.5" customHeight="1">
      <c r="B153" s="42"/>
      <c r="C153" s="203" t="s">
        <v>334</v>
      </c>
      <c r="D153" s="203" t="s">
        <v>154</v>
      </c>
      <c r="E153" s="204" t="s">
        <v>1020</v>
      </c>
      <c r="F153" s="205" t="s">
        <v>1021</v>
      </c>
      <c r="G153" s="206" t="s">
        <v>1022</v>
      </c>
      <c r="H153" s="207">
        <v>55</v>
      </c>
      <c r="I153" s="208"/>
      <c r="J153" s="209">
        <f>ROUND(I153*H153,2)</f>
        <v>0</v>
      </c>
      <c r="K153" s="205" t="s">
        <v>158</v>
      </c>
      <c r="L153" s="62"/>
      <c r="M153" s="210" t="s">
        <v>21</v>
      </c>
      <c r="N153" s="211" t="s">
        <v>44</v>
      </c>
      <c r="O153" s="43"/>
      <c r="P153" s="212">
        <f>O153*H153</f>
        <v>0</v>
      </c>
      <c r="Q153" s="212">
        <v>0</v>
      </c>
      <c r="R153" s="212">
        <f>Q153*H153</f>
        <v>0</v>
      </c>
      <c r="S153" s="212">
        <v>3.4200000000000001E-2</v>
      </c>
      <c r="T153" s="213">
        <f>S153*H153</f>
        <v>1.881</v>
      </c>
      <c r="AR153" s="25" t="s">
        <v>255</v>
      </c>
      <c r="AT153" s="25" t="s">
        <v>154</v>
      </c>
      <c r="AU153" s="25" t="s">
        <v>94</v>
      </c>
      <c r="AY153" s="25" t="s">
        <v>152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25" t="s">
        <v>94</v>
      </c>
      <c r="BK153" s="214">
        <f>ROUND(I153*H153,2)</f>
        <v>0</v>
      </c>
      <c r="BL153" s="25" t="s">
        <v>255</v>
      </c>
      <c r="BM153" s="25" t="s">
        <v>1023</v>
      </c>
    </row>
    <row r="154" spans="2:65" s="1" customFormat="1" ht="22.5" customHeight="1">
      <c r="B154" s="42"/>
      <c r="C154" s="203" t="s">
        <v>338</v>
      </c>
      <c r="D154" s="203" t="s">
        <v>154</v>
      </c>
      <c r="E154" s="204" t="s">
        <v>1024</v>
      </c>
      <c r="F154" s="205" t="s">
        <v>1025</v>
      </c>
      <c r="G154" s="206" t="s">
        <v>171</v>
      </c>
      <c r="H154" s="207">
        <v>55</v>
      </c>
      <c r="I154" s="208"/>
      <c r="J154" s="209">
        <f>ROUND(I154*H154,2)</f>
        <v>0</v>
      </c>
      <c r="K154" s="205" t="s">
        <v>158</v>
      </c>
      <c r="L154" s="62"/>
      <c r="M154" s="210" t="s">
        <v>21</v>
      </c>
      <c r="N154" s="211" t="s">
        <v>44</v>
      </c>
      <c r="O154" s="43"/>
      <c r="P154" s="212">
        <f>O154*H154</f>
        <v>0</v>
      </c>
      <c r="Q154" s="212">
        <v>2.4199999999999998E-3</v>
      </c>
      <c r="R154" s="212">
        <f>Q154*H154</f>
        <v>0.1331</v>
      </c>
      <c r="S154" s="212">
        <v>0</v>
      </c>
      <c r="T154" s="213">
        <f>S154*H154</f>
        <v>0</v>
      </c>
      <c r="AR154" s="25" t="s">
        <v>255</v>
      </c>
      <c r="AT154" s="25" t="s">
        <v>154</v>
      </c>
      <c r="AU154" s="25" t="s">
        <v>94</v>
      </c>
      <c r="AY154" s="25" t="s">
        <v>152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5" t="s">
        <v>94</v>
      </c>
      <c r="BK154" s="214">
        <f>ROUND(I154*H154,2)</f>
        <v>0</v>
      </c>
      <c r="BL154" s="25" t="s">
        <v>255</v>
      </c>
      <c r="BM154" s="25" t="s">
        <v>1026</v>
      </c>
    </row>
    <row r="155" spans="2:65" s="13" customFormat="1">
      <c r="B155" s="227"/>
      <c r="C155" s="228"/>
      <c r="D155" s="249" t="s">
        <v>161</v>
      </c>
      <c r="E155" s="250" t="s">
        <v>21</v>
      </c>
      <c r="F155" s="251" t="s">
        <v>1027</v>
      </c>
      <c r="G155" s="228"/>
      <c r="H155" s="252">
        <v>55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161</v>
      </c>
      <c r="AU155" s="237" t="s">
        <v>94</v>
      </c>
      <c r="AV155" s="13" t="s">
        <v>94</v>
      </c>
      <c r="AW155" s="13" t="s">
        <v>35</v>
      </c>
      <c r="AX155" s="13" t="s">
        <v>80</v>
      </c>
      <c r="AY155" s="237" t="s">
        <v>152</v>
      </c>
    </row>
    <row r="156" spans="2:65" s="1" customFormat="1" ht="22.5" customHeight="1">
      <c r="B156" s="42"/>
      <c r="C156" s="256" t="s">
        <v>345</v>
      </c>
      <c r="D156" s="256" t="s">
        <v>262</v>
      </c>
      <c r="E156" s="257" t="s">
        <v>1028</v>
      </c>
      <c r="F156" s="258" t="s">
        <v>1029</v>
      </c>
      <c r="G156" s="259" t="s">
        <v>171</v>
      </c>
      <c r="H156" s="260">
        <v>55</v>
      </c>
      <c r="I156" s="261"/>
      <c r="J156" s="262">
        <f>ROUND(I156*H156,2)</f>
        <v>0</v>
      </c>
      <c r="K156" s="258" t="s">
        <v>158</v>
      </c>
      <c r="L156" s="263"/>
      <c r="M156" s="264" t="s">
        <v>21</v>
      </c>
      <c r="N156" s="265" t="s">
        <v>44</v>
      </c>
      <c r="O156" s="43"/>
      <c r="P156" s="212">
        <f>O156*H156</f>
        <v>0</v>
      </c>
      <c r="Q156" s="212">
        <v>1.6E-2</v>
      </c>
      <c r="R156" s="212">
        <f>Q156*H156</f>
        <v>0.88</v>
      </c>
      <c r="S156" s="212">
        <v>0</v>
      </c>
      <c r="T156" s="213">
        <f>S156*H156</f>
        <v>0</v>
      </c>
      <c r="AR156" s="25" t="s">
        <v>334</v>
      </c>
      <c r="AT156" s="25" t="s">
        <v>262</v>
      </c>
      <c r="AU156" s="25" t="s">
        <v>94</v>
      </c>
      <c r="AY156" s="25" t="s">
        <v>152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25" t="s">
        <v>94</v>
      </c>
      <c r="BK156" s="214">
        <f>ROUND(I156*H156,2)</f>
        <v>0</v>
      </c>
      <c r="BL156" s="25" t="s">
        <v>255</v>
      </c>
      <c r="BM156" s="25" t="s">
        <v>1030</v>
      </c>
    </row>
    <row r="157" spans="2:65" s="1" customFormat="1" ht="22.5" customHeight="1">
      <c r="B157" s="42"/>
      <c r="C157" s="203" t="s">
        <v>352</v>
      </c>
      <c r="D157" s="203" t="s">
        <v>154</v>
      </c>
      <c r="E157" s="204" t="s">
        <v>1031</v>
      </c>
      <c r="F157" s="205" t="s">
        <v>1032</v>
      </c>
      <c r="G157" s="206" t="s">
        <v>1022</v>
      </c>
      <c r="H157" s="207">
        <v>55</v>
      </c>
      <c r="I157" s="208"/>
      <c r="J157" s="209">
        <f>ROUND(I157*H157,2)</f>
        <v>0</v>
      </c>
      <c r="K157" s="205" t="s">
        <v>158</v>
      </c>
      <c r="L157" s="62"/>
      <c r="M157" s="210" t="s">
        <v>21</v>
      </c>
      <c r="N157" s="211" t="s">
        <v>44</v>
      </c>
      <c r="O157" s="43"/>
      <c r="P157" s="212">
        <f>O157*H157</f>
        <v>0</v>
      </c>
      <c r="Q157" s="212">
        <v>0</v>
      </c>
      <c r="R157" s="212">
        <f>Q157*H157</f>
        <v>0</v>
      </c>
      <c r="S157" s="212">
        <v>1.9460000000000002E-2</v>
      </c>
      <c r="T157" s="213">
        <f>S157*H157</f>
        <v>1.0703</v>
      </c>
      <c r="AR157" s="25" t="s">
        <v>255</v>
      </c>
      <c r="AT157" s="25" t="s">
        <v>154</v>
      </c>
      <c r="AU157" s="25" t="s">
        <v>94</v>
      </c>
      <c r="AY157" s="25" t="s">
        <v>152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5" t="s">
        <v>94</v>
      </c>
      <c r="BK157" s="214">
        <f>ROUND(I157*H157,2)</f>
        <v>0</v>
      </c>
      <c r="BL157" s="25" t="s">
        <v>255</v>
      </c>
      <c r="BM157" s="25" t="s">
        <v>1033</v>
      </c>
    </row>
    <row r="158" spans="2:65" s="1" customFormat="1" ht="22.5" customHeight="1">
      <c r="B158" s="42"/>
      <c r="C158" s="203" t="s">
        <v>358</v>
      </c>
      <c r="D158" s="203" t="s">
        <v>154</v>
      </c>
      <c r="E158" s="204" t="s">
        <v>1034</v>
      </c>
      <c r="F158" s="205" t="s">
        <v>1035</v>
      </c>
      <c r="G158" s="206" t="s">
        <v>1022</v>
      </c>
      <c r="H158" s="207">
        <v>55</v>
      </c>
      <c r="I158" s="208"/>
      <c r="J158" s="209">
        <f>ROUND(I158*H158,2)</f>
        <v>0</v>
      </c>
      <c r="K158" s="205" t="s">
        <v>158</v>
      </c>
      <c r="L158" s="62"/>
      <c r="M158" s="210" t="s">
        <v>21</v>
      </c>
      <c r="N158" s="211" t="s">
        <v>44</v>
      </c>
      <c r="O158" s="43"/>
      <c r="P158" s="212">
        <f>O158*H158</f>
        <v>0</v>
      </c>
      <c r="Q158" s="212">
        <v>1.8600000000000001E-3</v>
      </c>
      <c r="R158" s="212">
        <f>Q158*H158</f>
        <v>0.1023</v>
      </c>
      <c r="S158" s="212">
        <v>0</v>
      </c>
      <c r="T158" s="213">
        <f>S158*H158</f>
        <v>0</v>
      </c>
      <c r="AR158" s="25" t="s">
        <v>255</v>
      </c>
      <c r="AT158" s="25" t="s">
        <v>154</v>
      </c>
      <c r="AU158" s="25" t="s">
        <v>94</v>
      </c>
      <c r="AY158" s="25" t="s">
        <v>152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25" t="s">
        <v>94</v>
      </c>
      <c r="BK158" s="214">
        <f>ROUND(I158*H158,2)</f>
        <v>0</v>
      </c>
      <c r="BL158" s="25" t="s">
        <v>255</v>
      </c>
      <c r="BM158" s="25" t="s">
        <v>1036</v>
      </c>
    </row>
    <row r="159" spans="2:65" s="13" customFormat="1">
      <c r="B159" s="227"/>
      <c r="C159" s="228"/>
      <c r="D159" s="249" t="s">
        <v>161</v>
      </c>
      <c r="E159" s="250" t="s">
        <v>21</v>
      </c>
      <c r="F159" s="251" t="s">
        <v>473</v>
      </c>
      <c r="G159" s="228"/>
      <c r="H159" s="252">
        <v>55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161</v>
      </c>
      <c r="AU159" s="237" t="s">
        <v>94</v>
      </c>
      <c r="AV159" s="13" t="s">
        <v>94</v>
      </c>
      <c r="AW159" s="13" t="s">
        <v>35</v>
      </c>
      <c r="AX159" s="13" t="s">
        <v>80</v>
      </c>
      <c r="AY159" s="237" t="s">
        <v>152</v>
      </c>
    </row>
    <row r="160" spans="2:65" s="1" customFormat="1" ht="22.5" customHeight="1">
      <c r="B160" s="42"/>
      <c r="C160" s="256" t="s">
        <v>362</v>
      </c>
      <c r="D160" s="256" t="s">
        <v>262</v>
      </c>
      <c r="E160" s="257" t="s">
        <v>1037</v>
      </c>
      <c r="F160" s="258" t="s">
        <v>1038</v>
      </c>
      <c r="G160" s="259" t="s">
        <v>171</v>
      </c>
      <c r="H160" s="260">
        <v>55</v>
      </c>
      <c r="I160" s="261"/>
      <c r="J160" s="262">
        <f>ROUND(I160*H160,2)</f>
        <v>0</v>
      </c>
      <c r="K160" s="258" t="s">
        <v>158</v>
      </c>
      <c r="L160" s="263"/>
      <c r="M160" s="264" t="s">
        <v>21</v>
      </c>
      <c r="N160" s="265" t="s">
        <v>44</v>
      </c>
      <c r="O160" s="43"/>
      <c r="P160" s="212">
        <f>O160*H160</f>
        <v>0</v>
      </c>
      <c r="Q160" s="212">
        <v>1.2999999999999999E-2</v>
      </c>
      <c r="R160" s="212">
        <f>Q160*H160</f>
        <v>0.71499999999999997</v>
      </c>
      <c r="S160" s="212">
        <v>0</v>
      </c>
      <c r="T160" s="213">
        <f>S160*H160</f>
        <v>0</v>
      </c>
      <c r="AR160" s="25" t="s">
        <v>334</v>
      </c>
      <c r="AT160" s="25" t="s">
        <v>262</v>
      </c>
      <c r="AU160" s="25" t="s">
        <v>94</v>
      </c>
      <c r="AY160" s="25" t="s">
        <v>152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25" t="s">
        <v>94</v>
      </c>
      <c r="BK160" s="214">
        <f>ROUND(I160*H160,2)</f>
        <v>0</v>
      </c>
      <c r="BL160" s="25" t="s">
        <v>255</v>
      </c>
      <c r="BM160" s="25" t="s">
        <v>1039</v>
      </c>
    </row>
    <row r="161" spans="2:65" s="1" customFormat="1" ht="31.5" customHeight="1">
      <c r="B161" s="42"/>
      <c r="C161" s="203" t="s">
        <v>366</v>
      </c>
      <c r="D161" s="203" t="s">
        <v>154</v>
      </c>
      <c r="E161" s="204" t="s">
        <v>1040</v>
      </c>
      <c r="F161" s="205" t="s">
        <v>1041</v>
      </c>
      <c r="G161" s="206" t="s">
        <v>306</v>
      </c>
      <c r="H161" s="207">
        <v>55</v>
      </c>
      <c r="I161" s="208"/>
      <c r="J161" s="209">
        <f>ROUND(I161*H161,2)</f>
        <v>0</v>
      </c>
      <c r="K161" s="205" t="s">
        <v>158</v>
      </c>
      <c r="L161" s="62"/>
      <c r="M161" s="210" t="s">
        <v>21</v>
      </c>
      <c r="N161" s="211" t="s">
        <v>44</v>
      </c>
      <c r="O161" s="43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AR161" s="25" t="s">
        <v>255</v>
      </c>
      <c r="AT161" s="25" t="s">
        <v>154</v>
      </c>
      <c r="AU161" s="25" t="s">
        <v>94</v>
      </c>
      <c r="AY161" s="25" t="s">
        <v>152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25" t="s">
        <v>94</v>
      </c>
      <c r="BK161" s="214">
        <f>ROUND(I161*H161,2)</f>
        <v>0</v>
      </c>
      <c r="BL161" s="25" t="s">
        <v>255</v>
      </c>
      <c r="BM161" s="25" t="s">
        <v>1042</v>
      </c>
    </row>
    <row r="162" spans="2:65" s="1" customFormat="1" ht="22.5" customHeight="1">
      <c r="B162" s="42"/>
      <c r="C162" s="203" t="s">
        <v>370</v>
      </c>
      <c r="D162" s="203" t="s">
        <v>154</v>
      </c>
      <c r="E162" s="204" t="s">
        <v>1043</v>
      </c>
      <c r="F162" s="205" t="s">
        <v>1044</v>
      </c>
      <c r="G162" s="206" t="s">
        <v>1022</v>
      </c>
      <c r="H162" s="207">
        <v>298</v>
      </c>
      <c r="I162" s="208"/>
      <c r="J162" s="209">
        <f>ROUND(I162*H162,2)</f>
        <v>0</v>
      </c>
      <c r="K162" s="205" t="s">
        <v>158</v>
      </c>
      <c r="L162" s="62"/>
      <c r="M162" s="210" t="s">
        <v>21</v>
      </c>
      <c r="N162" s="211" t="s">
        <v>44</v>
      </c>
      <c r="O162" s="43"/>
      <c r="P162" s="212">
        <f>O162*H162</f>
        <v>0</v>
      </c>
      <c r="Q162" s="212">
        <v>9.0000000000000006E-5</v>
      </c>
      <c r="R162" s="212">
        <f>Q162*H162</f>
        <v>2.682E-2</v>
      </c>
      <c r="S162" s="212">
        <v>0</v>
      </c>
      <c r="T162" s="213">
        <f>S162*H162</f>
        <v>0</v>
      </c>
      <c r="AR162" s="25" t="s">
        <v>255</v>
      </c>
      <c r="AT162" s="25" t="s">
        <v>154</v>
      </c>
      <c r="AU162" s="25" t="s">
        <v>94</v>
      </c>
      <c r="AY162" s="25" t="s">
        <v>152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25" t="s">
        <v>94</v>
      </c>
      <c r="BK162" s="214">
        <f>ROUND(I162*H162,2)</f>
        <v>0</v>
      </c>
      <c r="BL162" s="25" t="s">
        <v>255</v>
      </c>
      <c r="BM162" s="25" t="s">
        <v>1045</v>
      </c>
    </row>
    <row r="163" spans="2:65" s="13" customFormat="1">
      <c r="B163" s="227"/>
      <c r="C163" s="228"/>
      <c r="D163" s="249" t="s">
        <v>161</v>
      </c>
      <c r="E163" s="250" t="s">
        <v>21</v>
      </c>
      <c r="F163" s="251" t="s">
        <v>1046</v>
      </c>
      <c r="G163" s="228"/>
      <c r="H163" s="252">
        <v>298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161</v>
      </c>
      <c r="AU163" s="237" t="s">
        <v>94</v>
      </c>
      <c r="AV163" s="13" t="s">
        <v>94</v>
      </c>
      <c r="AW163" s="13" t="s">
        <v>35</v>
      </c>
      <c r="AX163" s="13" t="s">
        <v>80</v>
      </c>
      <c r="AY163" s="237" t="s">
        <v>152</v>
      </c>
    </row>
    <row r="164" spans="2:65" s="1" customFormat="1" ht="22.5" customHeight="1">
      <c r="B164" s="42"/>
      <c r="C164" s="256" t="s">
        <v>376</v>
      </c>
      <c r="D164" s="256" t="s">
        <v>262</v>
      </c>
      <c r="E164" s="257" t="s">
        <v>1047</v>
      </c>
      <c r="F164" s="258" t="s">
        <v>1048</v>
      </c>
      <c r="G164" s="259" t="s">
        <v>171</v>
      </c>
      <c r="H164" s="260">
        <v>220</v>
      </c>
      <c r="I164" s="261"/>
      <c r="J164" s="262">
        <f>ROUND(I164*H164,2)</f>
        <v>0</v>
      </c>
      <c r="K164" s="258" t="s">
        <v>158</v>
      </c>
      <c r="L164" s="263"/>
      <c r="M164" s="264" t="s">
        <v>21</v>
      </c>
      <c r="N164" s="265" t="s">
        <v>44</v>
      </c>
      <c r="O164" s="43"/>
      <c r="P164" s="212">
        <f>O164*H164</f>
        <v>0</v>
      </c>
      <c r="Q164" s="212">
        <v>2.1000000000000001E-4</v>
      </c>
      <c r="R164" s="212">
        <f>Q164*H164</f>
        <v>4.6200000000000005E-2</v>
      </c>
      <c r="S164" s="212">
        <v>0</v>
      </c>
      <c r="T164" s="213">
        <f>S164*H164</f>
        <v>0</v>
      </c>
      <c r="AR164" s="25" t="s">
        <v>334</v>
      </c>
      <c r="AT164" s="25" t="s">
        <v>262</v>
      </c>
      <c r="AU164" s="25" t="s">
        <v>94</v>
      </c>
      <c r="AY164" s="25" t="s">
        <v>152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5" t="s">
        <v>94</v>
      </c>
      <c r="BK164" s="214">
        <f>ROUND(I164*H164,2)</f>
        <v>0</v>
      </c>
      <c r="BL164" s="25" t="s">
        <v>255</v>
      </c>
      <c r="BM164" s="25" t="s">
        <v>1049</v>
      </c>
    </row>
    <row r="165" spans="2:65" s="1" customFormat="1" ht="22.5" customHeight="1">
      <c r="B165" s="42"/>
      <c r="C165" s="203" t="s">
        <v>382</v>
      </c>
      <c r="D165" s="203" t="s">
        <v>154</v>
      </c>
      <c r="E165" s="204" t="s">
        <v>1050</v>
      </c>
      <c r="F165" s="205" t="s">
        <v>1051</v>
      </c>
      <c r="G165" s="206" t="s">
        <v>171</v>
      </c>
      <c r="H165" s="207">
        <v>55</v>
      </c>
      <c r="I165" s="208"/>
      <c r="J165" s="209">
        <f>ROUND(I165*H165,2)</f>
        <v>0</v>
      </c>
      <c r="K165" s="205" t="s">
        <v>158</v>
      </c>
      <c r="L165" s="62"/>
      <c r="M165" s="210" t="s">
        <v>21</v>
      </c>
      <c r="N165" s="211" t="s">
        <v>44</v>
      </c>
      <c r="O165" s="43"/>
      <c r="P165" s="212">
        <f>O165*H165</f>
        <v>0</v>
      </c>
      <c r="Q165" s="212">
        <v>4.0000000000000003E-5</v>
      </c>
      <c r="R165" s="212">
        <f>Q165*H165</f>
        <v>2.2000000000000001E-3</v>
      </c>
      <c r="S165" s="212">
        <v>0</v>
      </c>
      <c r="T165" s="213">
        <f>S165*H165</f>
        <v>0</v>
      </c>
      <c r="AR165" s="25" t="s">
        <v>255</v>
      </c>
      <c r="AT165" s="25" t="s">
        <v>154</v>
      </c>
      <c r="AU165" s="25" t="s">
        <v>94</v>
      </c>
      <c r="AY165" s="25" t="s">
        <v>152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25" t="s">
        <v>94</v>
      </c>
      <c r="BK165" s="214">
        <f>ROUND(I165*H165,2)</f>
        <v>0</v>
      </c>
      <c r="BL165" s="25" t="s">
        <v>255</v>
      </c>
      <c r="BM165" s="25" t="s">
        <v>1052</v>
      </c>
    </row>
    <row r="166" spans="2:65" s="13" customFormat="1">
      <c r="B166" s="227"/>
      <c r="C166" s="228"/>
      <c r="D166" s="249" t="s">
        <v>161</v>
      </c>
      <c r="E166" s="250" t="s">
        <v>21</v>
      </c>
      <c r="F166" s="251" t="s">
        <v>473</v>
      </c>
      <c r="G166" s="228"/>
      <c r="H166" s="252">
        <v>55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161</v>
      </c>
      <c r="AU166" s="237" t="s">
        <v>94</v>
      </c>
      <c r="AV166" s="13" t="s">
        <v>94</v>
      </c>
      <c r="AW166" s="13" t="s">
        <v>35</v>
      </c>
      <c r="AX166" s="13" t="s">
        <v>80</v>
      </c>
      <c r="AY166" s="237" t="s">
        <v>152</v>
      </c>
    </row>
    <row r="167" spans="2:65" s="1" customFormat="1" ht="22.5" customHeight="1">
      <c r="B167" s="42"/>
      <c r="C167" s="256" t="s">
        <v>389</v>
      </c>
      <c r="D167" s="256" t="s">
        <v>262</v>
      </c>
      <c r="E167" s="257" t="s">
        <v>1053</v>
      </c>
      <c r="F167" s="258" t="s">
        <v>1054</v>
      </c>
      <c r="G167" s="259" t="s">
        <v>171</v>
      </c>
      <c r="H167" s="260">
        <v>55</v>
      </c>
      <c r="I167" s="261"/>
      <c r="J167" s="262">
        <f t="shared" ref="J167:J174" si="10">ROUND(I167*H167,2)</f>
        <v>0</v>
      </c>
      <c r="K167" s="258" t="s">
        <v>158</v>
      </c>
      <c r="L167" s="263"/>
      <c r="M167" s="264" t="s">
        <v>21</v>
      </c>
      <c r="N167" s="265" t="s">
        <v>44</v>
      </c>
      <c r="O167" s="43"/>
      <c r="P167" s="212">
        <f t="shared" ref="P167:P174" si="11">O167*H167</f>
        <v>0</v>
      </c>
      <c r="Q167" s="212">
        <v>2E-3</v>
      </c>
      <c r="R167" s="212">
        <f t="shared" ref="R167:R174" si="12">Q167*H167</f>
        <v>0.11</v>
      </c>
      <c r="S167" s="212">
        <v>0</v>
      </c>
      <c r="T167" s="213">
        <f t="shared" ref="T167:T174" si="13">S167*H167</f>
        <v>0</v>
      </c>
      <c r="AR167" s="25" t="s">
        <v>334</v>
      </c>
      <c r="AT167" s="25" t="s">
        <v>262</v>
      </c>
      <c r="AU167" s="25" t="s">
        <v>94</v>
      </c>
      <c r="AY167" s="25" t="s">
        <v>152</v>
      </c>
      <c r="BE167" s="214">
        <f t="shared" ref="BE167:BE174" si="14">IF(N167="základní",J167,0)</f>
        <v>0</v>
      </c>
      <c r="BF167" s="214">
        <f t="shared" ref="BF167:BF174" si="15">IF(N167="snížená",J167,0)</f>
        <v>0</v>
      </c>
      <c r="BG167" s="214">
        <f t="shared" ref="BG167:BG174" si="16">IF(N167="zákl. přenesená",J167,0)</f>
        <v>0</v>
      </c>
      <c r="BH167" s="214">
        <f t="shared" ref="BH167:BH174" si="17">IF(N167="sníž. přenesená",J167,0)</f>
        <v>0</v>
      </c>
      <c r="BI167" s="214">
        <f t="shared" ref="BI167:BI174" si="18">IF(N167="nulová",J167,0)</f>
        <v>0</v>
      </c>
      <c r="BJ167" s="25" t="s">
        <v>94</v>
      </c>
      <c r="BK167" s="214">
        <f t="shared" ref="BK167:BK174" si="19">ROUND(I167*H167,2)</f>
        <v>0</v>
      </c>
      <c r="BL167" s="25" t="s">
        <v>255</v>
      </c>
      <c r="BM167" s="25" t="s">
        <v>1055</v>
      </c>
    </row>
    <row r="168" spans="2:65" s="1" customFormat="1" ht="22.5" customHeight="1">
      <c r="B168" s="42"/>
      <c r="C168" s="203" t="s">
        <v>396</v>
      </c>
      <c r="D168" s="203" t="s">
        <v>154</v>
      </c>
      <c r="E168" s="204" t="s">
        <v>1056</v>
      </c>
      <c r="F168" s="205" t="s">
        <v>1057</v>
      </c>
      <c r="G168" s="206" t="s">
        <v>171</v>
      </c>
      <c r="H168" s="207">
        <v>55</v>
      </c>
      <c r="I168" s="208"/>
      <c r="J168" s="209">
        <f t="shared" si="10"/>
        <v>0</v>
      </c>
      <c r="K168" s="205" t="s">
        <v>158</v>
      </c>
      <c r="L168" s="62"/>
      <c r="M168" s="210" t="s">
        <v>21</v>
      </c>
      <c r="N168" s="211" t="s">
        <v>44</v>
      </c>
      <c r="O168" s="43"/>
      <c r="P168" s="212">
        <f t="shared" si="11"/>
        <v>0</v>
      </c>
      <c r="Q168" s="212">
        <v>0</v>
      </c>
      <c r="R168" s="212">
        <f t="shared" si="12"/>
        <v>0</v>
      </c>
      <c r="S168" s="212">
        <v>2.2499999999999998E-3</v>
      </c>
      <c r="T168" s="213">
        <f t="shared" si="13"/>
        <v>0.12374999999999999</v>
      </c>
      <c r="AR168" s="25" t="s">
        <v>255</v>
      </c>
      <c r="AT168" s="25" t="s">
        <v>154</v>
      </c>
      <c r="AU168" s="25" t="s">
        <v>94</v>
      </c>
      <c r="AY168" s="25" t="s">
        <v>152</v>
      </c>
      <c r="BE168" s="214">
        <f t="shared" si="14"/>
        <v>0</v>
      </c>
      <c r="BF168" s="214">
        <f t="shared" si="15"/>
        <v>0</v>
      </c>
      <c r="BG168" s="214">
        <f t="shared" si="16"/>
        <v>0</v>
      </c>
      <c r="BH168" s="214">
        <f t="shared" si="17"/>
        <v>0</v>
      </c>
      <c r="BI168" s="214">
        <f t="shared" si="18"/>
        <v>0</v>
      </c>
      <c r="BJ168" s="25" t="s">
        <v>94</v>
      </c>
      <c r="BK168" s="214">
        <f t="shared" si="19"/>
        <v>0</v>
      </c>
      <c r="BL168" s="25" t="s">
        <v>255</v>
      </c>
      <c r="BM168" s="25" t="s">
        <v>1058</v>
      </c>
    </row>
    <row r="169" spans="2:65" s="1" customFormat="1" ht="22.5" customHeight="1">
      <c r="B169" s="42"/>
      <c r="C169" s="203" t="s">
        <v>407</v>
      </c>
      <c r="D169" s="203" t="s">
        <v>154</v>
      </c>
      <c r="E169" s="204" t="s">
        <v>1059</v>
      </c>
      <c r="F169" s="205" t="s">
        <v>1060</v>
      </c>
      <c r="G169" s="206" t="s">
        <v>171</v>
      </c>
      <c r="H169" s="207">
        <v>55</v>
      </c>
      <c r="I169" s="208"/>
      <c r="J169" s="209">
        <f t="shared" si="10"/>
        <v>0</v>
      </c>
      <c r="K169" s="205" t="s">
        <v>158</v>
      </c>
      <c r="L169" s="62"/>
      <c r="M169" s="210" t="s">
        <v>21</v>
      </c>
      <c r="N169" s="211" t="s">
        <v>44</v>
      </c>
      <c r="O169" s="43"/>
      <c r="P169" s="212">
        <f t="shared" si="11"/>
        <v>0</v>
      </c>
      <c r="Q169" s="212">
        <v>0</v>
      </c>
      <c r="R169" s="212">
        <f t="shared" si="12"/>
        <v>0</v>
      </c>
      <c r="S169" s="212">
        <v>5.1999999999999995E-4</v>
      </c>
      <c r="T169" s="213">
        <f t="shared" si="13"/>
        <v>2.8599999999999997E-2</v>
      </c>
      <c r="AR169" s="25" t="s">
        <v>255</v>
      </c>
      <c r="AT169" s="25" t="s">
        <v>154</v>
      </c>
      <c r="AU169" s="25" t="s">
        <v>94</v>
      </c>
      <c r="AY169" s="25" t="s">
        <v>152</v>
      </c>
      <c r="BE169" s="214">
        <f t="shared" si="14"/>
        <v>0</v>
      </c>
      <c r="BF169" s="214">
        <f t="shared" si="15"/>
        <v>0</v>
      </c>
      <c r="BG169" s="214">
        <f t="shared" si="16"/>
        <v>0</v>
      </c>
      <c r="BH169" s="214">
        <f t="shared" si="17"/>
        <v>0</v>
      </c>
      <c r="BI169" s="214">
        <f t="shared" si="18"/>
        <v>0</v>
      </c>
      <c r="BJ169" s="25" t="s">
        <v>94</v>
      </c>
      <c r="BK169" s="214">
        <f t="shared" si="19"/>
        <v>0</v>
      </c>
      <c r="BL169" s="25" t="s">
        <v>255</v>
      </c>
      <c r="BM169" s="25" t="s">
        <v>1061</v>
      </c>
    </row>
    <row r="170" spans="2:65" s="1" customFormat="1" ht="22.5" customHeight="1">
      <c r="B170" s="42"/>
      <c r="C170" s="203" t="s">
        <v>413</v>
      </c>
      <c r="D170" s="203" t="s">
        <v>154</v>
      </c>
      <c r="E170" s="204" t="s">
        <v>1062</v>
      </c>
      <c r="F170" s="205" t="s">
        <v>1063</v>
      </c>
      <c r="G170" s="206" t="s">
        <v>171</v>
      </c>
      <c r="H170" s="207">
        <v>55</v>
      </c>
      <c r="I170" s="208"/>
      <c r="J170" s="209">
        <f t="shared" si="10"/>
        <v>0</v>
      </c>
      <c r="K170" s="205" t="s">
        <v>158</v>
      </c>
      <c r="L170" s="62"/>
      <c r="M170" s="210" t="s">
        <v>21</v>
      </c>
      <c r="N170" s="211" t="s">
        <v>44</v>
      </c>
      <c r="O170" s="43"/>
      <c r="P170" s="212">
        <f t="shared" si="11"/>
        <v>0</v>
      </c>
      <c r="Q170" s="212">
        <v>1.2999999999999999E-4</v>
      </c>
      <c r="R170" s="212">
        <f t="shared" si="12"/>
        <v>7.1499999999999992E-3</v>
      </c>
      <c r="S170" s="212">
        <v>0</v>
      </c>
      <c r="T170" s="213">
        <f t="shared" si="13"/>
        <v>0</v>
      </c>
      <c r="AR170" s="25" t="s">
        <v>255</v>
      </c>
      <c r="AT170" s="25" t="s">
        <v>154</v>
      </c>
      <c r="AU170" s="25" t="s">
        <v>94</v>
      </c>
      <c r="AY170" s="25" t="s">
        <v>152</v>
      </c>
      <c r="BE170" s="214">
        <f t="shared" si="14"/>
        <v>0</v>
      </c>
      <c r="BF170" s="214">
        <f t="shared" si="15"/>
        <v>0</v>
      </c>
      <c r="BG170" s="214">
        <f t="shared" si="16"/>
        <v>0</v>
      </c>
      <c r="BH170" s="214">
        <f t="shared" si="17"/>
        <v>0</v>
      </c>
      <c r="BI170" s="214">
        <f t="shared" si="18"/>
        <v>0</v>
      </c>
      <c r="BJ170" s="25" t="s">
        <v>94</v>
      </c>
      <c r="BK170" s="214">
        <f t="shared" si="19"/>
        <v>0</v>
      </c>
      <c r="BL170" s="25" t="s">
        <v>255</v>
      </c>
      <c r="BM170" s="25" t="s">
        <v>1064</v>
      </c>
    </row>
    <row r="171" spans="2:65" s="1" customFormat="1" ht="22.5" customHeight="1">
      <c r="B171" s="42"/>
      <c r="C171" s="256" t="s">
        <v>420</v>
      </c>
      <c r="D171" s="256" t="s">
        <v>262</v>
      </c>
      <c r="E171" s="257" t="s">
        <v>1065</v>
      </c>
      <c r="F171" s="258" t="s">
        <v>1066</v>
      </c>
      <c r="G171" s="259" t="s">
        <v>171</v>
      </c>
      <c r="H171" s="260">
        <v>55</v>
      </c>
      <c r="I171" s="261"/>
      <c r="J171" s="262">
        <f t="shared" si="10"/>
        <v>0</v>
      </c>
      <c r="K171" s="258" t="s">
        <v>158</v>
      </c>
      <c r="L171" s="263"/>
      <c r="M171" s="264" t="s">
        <v>21</v>
      </c>
      <c r="N171" s="265" t="s">
        <v>44</v>
      </c>
      <c r="O171" s="43"/>
      <c r="P171" s="212">
        <f t="shared" si="11"/>
        <v>0</v>
      </c>
      <c r="Q171" s="212">
        <v>2.5000000000000001E-3</v>
      </c>
      <c r="R171" s="212">
        <f t="shared" si="12"/>
        <v>0.13750000000000001</v>
      </c>
      <c r="S171" s="212">
        <v>0</v>
      </c>
      <c r="T171" s="213">
        <f t="shared" si="13"/>
        <v>0</v>
      </c>
      <c r="AR171" s="25" t="s">
        <v>334</v>
      </c>
      <c r="AT171" s="25" t="s">
        <v>262</v>
      </c>
      <c r="AU171" s="25" t="s">
        <v>94</v>
      </c>
      <c r="AY171" s="25" t="s">
        <v>152</v>
      </c>
      <c r="BE171" s="214">
        <f t="shared" si="14"/>
        <v>0</v>
      </c>
      <c r="BF171" s="214">
        <f t="shared" si="15"/>
        <v>0</v>
      </c>
      <c r="BG171" s="214">
        <f t="shared" si="16"/>
        <v>0</v>
      </c>
      <c r="BH171" s="214">
        <f t="shared" si="17"/>
        <v>0</v>
      </c>
      <c r="BI171" s="214">
        <f t="shared" si="18"/>
        <v>0</v>
      </c>
      <c r="BJ171" s="25" t="s">
        <v>94</v>
      </c>
      <c r="BK171" s="214">
        <f t="shared" si="19"/>
        <v>0</v>
      </c>
      <c r="BL171" s="25" t="s">
        <v>255</v>
      </c>
      <c r="BM171" s="25" t="s">
        <v>1067</v>
      </c>
    </row>
    <row r="172" spans="2:65" s="1" customFormat="1" ht="22.5" customHeight="1">
      <c r="B172" s="42"/>
      <c r="C172" s="256" t="s">
        <v>427</v>
      </c>
      <c r="D172" s="256" t="s">
        <v>262</v>
      </c>
      <c r="E172" s="257" t="s">
        <v>1068</v>
      </c>
      <c r="F172" s="258" t="s">
        <v>1069</v>
      </c>
      <c r="G172" s="259" t="s">
        <v>171</v>
      </c>
      <c r="H172" s="260">
        <v>55</v>
      </c>
      <c r="I172" s="261"/>
      <c r="J172" s="262">
        <f t="shared" si="10"/>
        <v>0</v>
      </c>
      <c r="K172" s="258" t="s">
        <v>158</v>
      </c>
      <c r="L172" s="263"/>
      <c r="M172" s="264" t="s">
        <v>21</v>
      </c>
      <c r="N172" s="265" t="s">
        <v>44</v>
      </c>
      <c r="O172" s="43"/>
      <c r="P172" s="212">
        <f t="shared" si="11"/>
        <v>0</v>
      </c>
      <c r="Q172" s="212">
        <v>2.0999999999999999E-3</v>
      </c>
      <c r="R172" s="212">
        <f t="shared" si="12"/>
        <v>0.11549999999999999</v>
      </c>
      <c r="S172" s="212">
        <v>0</v>
      </c>
      <c r="T172" s="213">
        <f t="shared" si="13"/>
        <v>0</v>
      </c>
      <c r="AR172" s="25" t="s">
        <v>334</v>
      </c>
      <c r="AT172" s="25" t="s">
        <v>262</v>
      </c>
      <c r="AU172" s="25" t="s">
        <v>94</v>
      </c>
      <c r="AY172" s="25" t="s">
        <v>152</v>
      </c>
      <c r="BE172" s="214">
        <f t="shared" si="14"/>
        <v>0</v>
      </c>
      <c r="BF172" s="214">
        <f t="shared" si="15"/>
        <v>0</v>
      </c>
      <c r="BG172" s="214">
        <f t="shared" si="16"/>
        <v>0</v>
      </c>
      <c r="BH172" s="214">
        <f t="shared" si="17"/>
        <v>0</v>
      </c>
      <c r="BI172" s="214">
        <f t="shared" si="18"/>
        <v>0</v>
      </c>
      <c r="BJ172" s="25" t="s">
        <v>94</v>
      </c>
      <c r="BK172" s="214">
        <f t="shared" si="19"/>
        <v>0</v>
      </c>
      <c r="BL172" s="25" t="s">
        <v>255</v>
      </c>
      <c r="BM172" s="25" t="s">
        <v>1070</v>
      </c>
    </row>
    <row r="173" spans="2:65" s="1" customFormat="1" ht="22.5" customHeight="1">
      <c r="B173" s="42"/>
      <c r="C173" s="203" t="s">
        <v>433</v>
      </c>
      <c r="D173" s="203" t="s">
        <v>154</v>
      </c>
      <c r="E173" s="204" t="s">
        <v>1071</v>
      </c>
      <c r="F173" s="205" t="s">
        <v>1072</v>
      </c>
      <c r="G173" s="206" t="s">
        <v>171</v>
      </c>
      <c r="H173" s="207">
        <v>110</v>
      </c>
      <c r="I173" s="208"/>
      <c r="J173" s="209">
        <f t="shared" si="10"/>
        <v>0</v>
      </c>
      <c r="K173" s="205" t="s">
        <v>158</v>
      </c>
      <c r="L173" s="62"/>
      <c r="M173" s="210" t="s">
        <v>21</v>
      </c>
      <c r="N173" s="211" t="s">
        <v>44</v>
      </c>
      <c r="O173" s="43"/>
      <c r="P173" s="212">
        <f t="shared" si="11"/>
        <v>0</v>
      </c>
      <c r="Q173" s="212">
        <v>0</v>
      </c>
      <c r="R173" s="212">
        <f t="shared" si="12"/>
        <v>0</v>
      </c>
      <c r="S173" s="212">
        <v>8.4999999999999995E-4</v>
      </c>
      <c r="T173" s="213">
        <f t="shared" si="13"/>
        <v>9.35E-2</v>
      </c>
      <c r="AR173" s="25" t="s">
        <v>255</v>
      </c>
      <c r="AT173" s="25" t="s">
        <v>154</v>
      </c>
      <c r="AU173" s="25" t="s">
        <v>94</v>
      </c>
      <c r="AY173" s="25" t="s">
        <v>152</v>
      </c>
      <c r="BE173" s="214">
        <f t="shared" si="14"/>
        <v>0</v>
      </c>
      <c r="BF173" s="214">
        <f t="shared" si="15"/>
        <v>0</v>
      </c>
      <c r="BG173" s="214">
        <f t="shared" si="16"/>
        <v>0</v>
      </c>
      <c r="BH173" s="214">
        <f t="shared" si="17"/>
        <v>0</v>
      </c>
      <c r="BI173" s="214">
        <f t="shared" si="18"/>
        <v>0</v>
      </c>
      <c r="BJ173" s="25" t="s">
        <v>94</v>
      </c>
      <c r="BK173" s="214">
        <f t="shared" si="19"/>
        <v>0</v>
      </c>
      <c r="BL173" s="25" t="s">
        <v>255</v>
      </c>
      <c r="BM173" s="25" t="s">
        <v>1073</v>
      </c>
    </row>
    <row r="174" spans="2:65" s="1" customFormat="1" ht="22.5" customHeight="1">
      <c r="B174" s="42"/>
      <c r="C174" s="203" t="s">
        <v>437</v>
      </c>
      <c r="D174" s="203" t="s">
        <v>154</v>
      </c>
      <c r="E174" s="204" t="s">
        <v>1074</v>
      </c>
      <c r="F174" s="205" t="s">
        <v>1075</v>
      </c>
      <c r="G174" s="206" t="s">
        <v>306</v>
      </c>
      <c r="H174" s="207">
        <v>2.2759999999999998</v>
      </c>
      <c r="I174" s="208"/>
      <c r="J174" s="209">
        <f t="shared" si="10"/>
        <v>0</v>
      </c>
      <c r="K174" s="205" t="s">
        <v>158</v>
      </c>
      <c r="L174" s="62"/>
      <c r="M174" s="210" t="s">
        <v>21</v>
      </c>
      <c r="N174" s="211" t="s">
        <v>44</v>
      </c>
      <c r="O174" s="43"/>
      <c r="P174" s="212">
        <f t="shared" si="11"/>
        <v>0</v>
      </c>
      <c r="Q174" s="212">
        <v>0</v>
      </c>
      <c r="R174" s="212">
        <f t="shared" si="12"/>
        <v>0</v>
      </c>
      <c r="S174" s="212">
        <v>0</v>
      </c>
      <c r="T174" s="213">
        <f t="shared" si="13"/>
        <v>0</v>
      </c>
      <c r="AR174" s="25" t="s">
        <v>255</v>
      </c>
      <c r="AT174" s="25" t="s">
        <v>154</v>
      </c>
      <c r="AU174" s="25" t="s">
        <v>94</v>
      </c>
      <c r="AY174" s="25" t="s">
        <v>152</v>
      </c>
      <c r="BE174" s="214">
        <f t="shared" si="14"/>
        <v>0</v>
      </c>
      <c r="BF174" s="214">
        <f t="shared" si="15"/>
        <v>0</v>
      </c>
      <c r="BG174" s="214">
        <f t="shared" si="16"/>
        <v>0</v>
      </c>
      <c r="BH174" s="214">
        <f t="shared" si="17"/>
        <v>0</v>
      </c>
      <c r="BI174" s="214">
        <f t="shared" si="18"/>
        <v>0</v>
      </c>
      <c r="BJ174" s="25" t="s">
        <v>94</v>
      </c>
      <c r="BK174" s="214">
        <f t="shared" si="19"/>
        <v>0</v>
      </c>
      <c r="BL174" s="25" t="s">
        <v>255</v>
      </c>
      <c r="BM174" s="25" t="s">
        <v>1076</v>
      </c>
    </row>
    <row r="175" spans="2:65" s="11" customFormat="1" ht="29.85" customHeight="1">
      <c r="B175" s="186"/>
      <c r="C175" s="187"/>
      <c r="D175" s="200" t="s">
        <v>71</v>
      </c>
      <c r="E175" s="201" t="s">
        <v>1077</v>
      </c>
      <c r="F175" s="201" t="s">
        <v>1078</v>
      </c>
      <c r="G175" s="187"/>
      <c r="H175" s="187"/>
      <c r="I175" s="190"/>
      <c r="J175" s="202">
        <f>BK175</f>
        <v>0</v>
      </c>
      <c r="K175" s="187"/>
      <c r="L175" s="192"/>
      <c r="M175" s="193"/>
      <c r="N175" s="194"/>
      <c r="O175" s="194"/>
      <c r="P175" s="195">
        <f>SUM(P176:P178)</f>
        <v>0</v>
      </c>
      <c r="Q175" s="194"/>
      <c r="R175" s="195">
        <f>SUM(R176:R178)</f>
        <v>0.39599999999999996</v>
      </c>
      <c r="S175" s="194"/>
      <c r="T175" s="196">
        <f>SUM(T176:T178)</f>
        <v>0</v>
      </c>
      <c r="AR175" s="197" t="s">
        <v>94</v>
      </c>
      <c r="AT175" s="198" t="s">
        <v>71</v>
      </c>
      <c r="AU175" s="198" t="s">
        <v>80</v>
      </c>
      <c r="AY175" s="197" t="s">
        <v>152</v>
      </c>
      <c r="BK175" s="199">
        <f>SUM(BK176:BK178)</f>
        <v>0</v>
      </c>
    </row>
    <row r="176" spans="2:65" s="1" customFormat="1" ht="22.5" customHeight="1">
      <c r="B176" s="42"/>
      <c r="C176" s="203" t="s">
        <v>446</v>
      </c>
      <c r="D176" s="203" t="s">
        <v>154</v>
      </c>
      <c r="E176" s="204" t="s">
        <v>1079</v>
      </c>
      <c r="F176" s="205" t="s">
        <v>1080</v>
      </c>
      <c r="G176" s="206" t="s">
        <v>1022</v>
      </c>
      <c r="H176" s="207">
        <v>22</v>
      </c>
      <c r="I176" s="208"/>
      <c r="J176" s="209">
        <f>ROUND(I176*H176,2)</f>
        <v>0</v>
      </c>
      <c r="K176" s="205" t="s">
        <v>158</v>
      </c>
      <c r="L176" s="62"/>
      <c r="M176" s="210" t="s">
        <v>21</v>
      </c>
      <c r="N176" s="211" t="s">
        <v>44</v>
      </c>
      <c r="O176" s="43"/>
      <c r="P176" s="212">
        <f>O176*H176</f>
        <v>0</v>
      </c>
      <c r="Q176" s="212">
        <v>0</v>
      </c>
      <c r="R176" s="212">
        <f>Q176*H176</f>
        <v>0</v>
      </c>
      <c r="S176" s="212">
        <v>0</v>
      </c>
      <c r="T176" s="213">
        <f>S176*H176</f>
        <v>0</v>
      </c>
      <c r="AR176" s="25" t="s">
        <v>255</v>
      </c>
      <c r="AT176" s="25" t="s">
        <v>154</v>
      </c>
      <c r="AU176" s="25" t="s">
        <v>94</v>
      </c>
      <c r="AY176" s="25" t="s">
        <v>152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25" t="s">
        <v>94</v>
      </c>
      <c r="BK176" s="214">
        <f>ROUND(I176*H176,2)</f>
        <v>0</v>
      </c>
      <c r="BL176" s="25" t="s">
        <v>255</v>
      </c>
      <c r="BM176" s="25" t="s">
        <v>1081</v>
      </c>
    </row>
    <row r="177" spans="2:65" s="1" customFormat="1" ht="22.5" customHeight="1">
      <c r="B177" s="42"/>
      <c r="C177" s="256" t="s">
        <v>450</v>
      </c>
      <c r="D177" s="256" t="s">
        <v>262</v>
      </c>
      <c r="E177" s="257" t="s">
        <v>1082</v>
      </c>
      <c r="F177" s="258" t="s">
        <v>1083</v>
      </c>
      <c r="G177" s="259" t="s">
        <v>171</v>
      </c>
      <c r="H177" s="260">
        <v>22</v>
      </c>
      <c r="I177" s="261"/>
      <c r="J177" s="262">
        <f>ROUND(I177*H177,2)</f>
        <v>0</v>
      </c>
      <c r="K177" s="258" t="s">
        <v>158</v>
      </c>
      <c r="L177" s="263"/>
      <c r="M177" s="264" t="s">
        <v>21</v>
      </c>
      <c r="N177" s="265" t="s">
        <v>44</v>
      </c>
      <c r="O177" s="43"/>
      <c r="P177" s="212">
        <f>O177*H177</f>
        <v>0</v>
      </c>
      <c r="Q177" s="212">
        <v>1.7999999999999999E-2</v>
      </c>
      <c r="R177" s="212">
        <f>Q177*H177</f>
        <v>0.39599999999999996</v>
      </c>
      <c r="S177" s="212">
        <v>0</v>
      </c>
      <c r="T177" s="213">
        <f>S177*H177</f>
        <v>0</v>
      </c>
      <c r="AR177" s="25" t="s">
        <v>334</v>
      </c>
      <c r="AT177" s="25" t="s">
        <v>262</v>
      </c>
      <c r="AU177" s="25" t="s">
        <v>94</v>
      </c>
      <c r="AY177" s="25" t="s">
        <v>152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25" t="s">
        <v>94</v>
      </c>
      <c r="BK177" s="214">
        <f>ROUND(I177*H177,2)</f>
        <v>0</v>
      </c>
      <c r="BL177" s="25" t="s">
        <v>255</v>
      </c>
      <c r="BM177" s="25" t="s">
        <v>1084</v>
      </c>
    </row>
    <row r="178" spans="2:65" s="1" customFormat="1" ht="22.5" customHeight="1">
      <c r="B178" s="42"/>
      <c r="C178" s="203" t="s">
        <v>454</v>
      </c>
      <c r="D178" s="203" t="s">
        <v>154</v>
      </c>
      <c r="E178" s="204" t="s">
        <v>1085</v>
      </c>
      <c r="F178" s="205" t="s">
        <v>1086</v>
      </c>
      <c r="G178" s="206" t="s">
        <v>306</v>
      </c>
      <c r="H178" s="207">
        <v>0.39600000000000002</v>
      </c>
      <c r="I178" s="208"/>
      <c r="J178" s="209">
        <f>ROUND(I178*H178,2)</f>
        <v>0</v>
      </c>
      <c r="K178" s="205" t="s">
        <v>158</v>
      </c>
      <c r="L178" s="62"/>
      <c r="M178" s="210" t="s">
        <v>21</v>
      </c>
      <c r="N178" s="280" t="s">
        <v>44</v>
      </c>
      <c r="O178" s="281"/>
      <c r="P178" s="282">
        <f>O178*H178</f>
        <v>0</v>
      </c>
      <c r="Q178" s="282">
        <v>0</v>
      </c>
      <c r="R178" s="282">
        <f>Q178*H178</f>
        <v>0</v>
      </c>
      <c r="S178" s="282">
        <v>0</v>
      </c>
      <c r="T178" s="283">
        <f>S178*H178</f>
        <v>0</v>
      </c>
      <c r="AR178" s="25" t="s">
        <v>255</v>
      </c>
      <c r="AT178" s="25" t="s">
        <v>154</v>
      </c>
      <c r="AU178" s="25" t="s">
        <v>94</v>
      </c>
      <c r="AY178" s="25" t="s">
        <v>152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25" t="s">
        <v>94</v>
      </c>
      <c r="BK178" s="214">
        <f>ROUND(I178*H178,2)</f>
        <v>0</v>
      </c>
      <c r="BL178" s="25" t="s">
        <v>255</v>
      </c>
      <c r="BM178" s="25" t="s">
        <v>1087</v>
      </c>
    </row>
    <row r="179" spans="2:65" s="1" customFormat="1" ht="6.95" customHeight="1">
      <c r="B179" s="57"/>
      <c r="C179" s="58"/>
      <c r="D179" s="58"/>
      <c r="E179" s="58"/>
      <c r="F179" s="58"/>
      <c r="G179" s="58"/>
      <c r="H179" s="58"/>
      <c r="I179" s="149"/>
      <c r="J179" s="58"/>
      <c r="K179" s="58"/>
      <c r="L179" s="62"/>
    </row>
  </sheetData>
  <sheetProtection password="CC35" sheet="1" objects="1" scenarios="1" formatCells="0" formatColumns="0" formatRows="0" sort="0" autoFilter="0"/>
  <autoFilter ref="C83:K178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102</v>
      </c>
      <c r="G1" s="416" t="s">
        <v>103</v>
      </c>
      <c r="H1" s="416"/>
      <c r="I1" s="125"/>
      <c r="J1" s="124" t="s">
        <v>104</v>
      </c>
      <c r="K1" s="123" t="s">
        <v>105</v>
      </c>
      <c r="L1" s="124" t="s">
        <v>106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5" t="s">
        <v>87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107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7" t="str">
        <f>'Rekapitulace stavby'!K6</f>
        <v>STAVEBNÍ ÚPRAVY DOMOVA PRO SENIORY NA BLATECH 3211, ČESKÁ LÍPA</v>
      </c>
      <c r="F7" s="418"/>
      <c r="G7" s="418"/>
      <c r="H7" s="418"/>
      <c r="I7" s="127"/>
      <c r="J7" s="30"/>
      <c r="K7" s="32"/>
    </row>
    <row r="8" spans="1:70" s="1" customFormat="1" ht="15">
      <c r="B8" s="42"/>
      <c r="C8" s="43"/>
      <c r="D8" s="38" t="s">
        <v>108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19" t="s">
        <v>1088</v>
      </c>
      <c r="F9" s="420"/>
      <c r="G9" s="420"/>
      <c r="H9" s="420"/>
      <c r="I9" s="12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10.11.2017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29</v>
      </c>
      <c r="F15" s="43"/>
      <c r="G15" s="43"/>
      <c r="H15" s="43"/>
      <c r="I15" s="129" t="s">
        <v>30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31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30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33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34</v>
      </c>
      <c r="F21" s="43"/>
      <c r="G21" s="43"/>
      <c r="H21" s="43"/>
      <c r="I21" s="129" t="s">
        <v>30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36</v>
      </c>
      <c r="E23" s="43"/>
      <c r="F23" s="43"/>
      <c r="G23" s="43"/>
      <c r="H23" s="43"/>
      <c r="I23" s="128"/>
      <c r="J23" s="43"/>
      <c r="K23" s="46"/>
    </row>
    <row r="24" spans="2:11" s="7" customFormat="1" ht="248.25" customHeight="1">
      <c r="B24" s="131"/>
      <c r="C24" s="132"/>
      <c r="D24" s="132"/>
      <c r="E24" s="409" t="s">
        <v>1089</v>
      </c>
      <c r="F24" s="409"/>
      <c r="G24" s="409"/>
      <c r="H24" s="409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38</v>
      </c>
      <c r="E27" s="43"/>
      <c r="F27" s="43"/>
      <c r="G27" s="43"/>
      <c r="H27" s="43"/>
      <c r="I27" s="128"/>
      <c r="J27" s="138">
        <f>ROUND(J82,2)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40</v>
      </c>
      <c r="G29" s="43"/>
      <c r="H29" s="43"/>
      <c r="I29" s="139" t="s">
        <v>39</v>
      </c>
      <c r="J29" s="47" t="s">
        <v>41</v>
      </c>
      <c r="K29" s="46"/>
    </row>
    <row r="30" spans="2:11" s="1" customFormat="1" ht="14.45" customHeight="1">
      <c r="B30" s="42"/>
      <c r="C30" s="43"/>
      <c r="D30" s="50" t="s">
        <v>42</v>
      </c>
      <c r="E30" s="50" t="s">
        <v>43</v>
      </c>
      <c r="F30" s="140">
        <f>ROUND(SUM(BE82:BE110), 2)</f>
        <v>0</v>
      </c>
      <c r="G30" s="43"/>
      <c r="H30" s="43"/>
      <c r="I30" s="141">
        <v>0.21</v>
      </c>
      <c r="J30" s="140">
        <f>ROUND(ROUND((SUM(BE82:BE110)),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44</v>
      </c>
      <c r="F31" s="140">
        <f>ROUND(SUM(BF82:BF110), 2)</f>
        <v>0</v>
      </c>
      <c r="G31" s="43"/>
      <c r="H31" s="43"/>
      <c r="I31" s="141">
        <v>0.15</v>
      </c>
      <c r="J31" s="140">
        <f>ROUND(ROUND((SUM(BF82:BF110)),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45</v>
      </c>
      <c r="F32" s="140">
        <f>ROUND(SUM(BG82:BG110),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46</v>
      </c>
      <c r="F33" s="140">
        <f>ROUND(SUM(BH82:BH110),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47</v>
      </c>
      <c r="F34" s="140">
        <f>ROUND(SUM(BI82:BI110),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48</v>
      </c>
      <c r="E36" s="80"/>
      <c r="F36" s="80"/>
      <c r="G36" s="144" t="s">
        <v>49</v>
      </c>
      <c r="H36" s="145" t="s">
        <v>50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111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22.5" customHeight="1">
      <c r="B45" s="42"/>
      <c r="C45" s="43"/>
      <c r="D45" s="43"/>
      <c r="E45" s="417" t="str">
        <f>E7</f>
        <v>STAVEBNÍ ÚPRAVY DOMOVA PRO SENIORY NA BLATECH 3211, ČESKÁ LÍPA</v>
      </c>
      <c r="F45" s="418"/>
      <c r="G45" s="418"/>
      <c r="H45" s="418"/>
      <c r="I45" s="128"/>
      <c r="J45" s="43"/>
      <c r="K45" s="46"/>
    </row>
    <row r="46" spans="2:11" s="1" customFormat="1" ht="14.45" customHeight="1">
      <c r="B46" s="42"/>
      <c r="C46" s="38" t="s">
        <v>108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3.25" customHeight="1">
      <c r="B47" s="42"/>
      <c r="C47" s="43"/>
      <c r="D47" s="43"/>
      <c r="E47" s="419" t="str">
        <f>E9</f>
        <v>03 - 03 ÚSTŘEDNÍ VYTÁPĚNÍ</v>
      </c>
      <c r="F47" s="420"/>
      <c r="G47" s="420"/>
      <c r="H47" s="420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>NA BLATECH 3211 ČESKÁ LÍPA</v>
      </c>
      <c r="G49" s="43"/>
      <c r="H49" s="43"/>
      <c r="I49" s="129" t="s">
        <v>25</v>
      </c>
      <c r="J49" s="130" t="str">
        <f>IF(J12="","",J12)</f>
        <v>10.11.2017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 ht="15">
      <c r="B51" s="42"/>
      <c r="C51" s="38" t="s">
        <v>27</v>
      </c>
      <c r="D51" s="43"/>
      <c r="E51" s="43"/>
      <c r="F51" s="36" t="str">
        <f>E15</f>
        <v>MĚSTO ČESKÁ LÍPA</v>
      </c>
      <c r="G51" s="43"/>
      <c r="H51" s="43"/>
      <c r="I51" s="129" t="s">
        <v>33</v>
      </c>
      <c r="J51" s="36" t="str">
        <f>E21</f>
        <v>Ing. Petr KUČERA</v>
      </c>
      <c r="K51" s="46"/>
    </row>
    <row r="52" spans="2:47" s="1" customFormat="1" ht="14.45" customHeight="1">
      <c r="B52" s="42"/>
      <c r="C52" s="38" t="s">
        <v>31</v>
      </c>
      <c r="D52" s="43"/>
      <c r="E52" s="43"/>
      <c r="F52" s="36" t="str">
        <f>IF(E18="","",E18)</f>
        <v/>
      </c>
      <c r="G52" s="43"/>
      <c r="H52" s="43"/>
      <c r="I52" s="12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112</v>
      </c>
      <c r="D54" s="142"/>
      <c r="E54" s="142"/>
      <c r="F54" s="142"/>
      <c r="G54" s="142"/>
      <c r="H54" s="142"/>
      <c r="I54" s="155"/>
      <c r="J54" s="156" t="s">
        <v>113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114</v>
      </c>
      <c r="D56" s="43"/>
      <c r="E56" s="43"/>
      <c r="F56" s="43"/>
      <c r="G56" s="43"/>
      <c r="H56" s="43"/>
      <c r="I56" s="128"/>
      <c r="J56" s="138">
        <f>J82</f>
        <v>0</v>
      </c>
      <c r="K56" s="46"/>
      <c r="AU56" s="25" t="s">
        <v>115</v>
      </c>
    </row>
    <row r="57" spans="2:47" s="8" customFormat="1" ht="24.95" customHeight="1">
      <c r="B57" s="159"/>
      <c r="C57" s="160"/>
      <c r="D57" s="161" t="s">
        <v>124</v>
      </c>
      <c r="E57" s="162"/>
      <c r="F57" s="162"/>
      <c r="G57" s="162"/>
      <c r="H57" s="162"/>
      <c r="I57" s="163"/>
      <c r="J57" s="164">
        <f>J83</f>
        <v>0</v>
      </c>
      <c r="K57" s="165"/>
    </row>
    <row r="58" spans="2:47" s="9" customFormat="1" ht="19.899999999999999" customHeight="1">
      <c r="B58" s="166"/>
      <c r="C58" s="167"/>
      <c r="D58" s="168" t="s">
        <v>126</v>
      </c>
      <c r="E58" s="169"/>
      <c r="F58" s="169"/>
      <c r="G58" s="169"/>
      <c r="H58" s="169"/>
      <c r="I58" s="170"/>
      <c r="J58" s="171">
        <f>J84</f>
        <v>0</v>
      </c>
      <c r="K58" s="172"/>
    </row>
    <row r="59" spans="2:47" s="9" customFormat="1" ht="19.899999999999999" customHeight="1">
      <c r="B59" s="166"/>
      <c r="C59" s="167"/>
      <c r="D59" s="168" t="s">
        <v>1090</v>
      </c>
      <c r="E59" s="169"/>
      <c r="F59" s="169"/>
      <c r="G59" s="169"/>
      <c r="H59" s="169"/>
      <c r="I59" s="170"/>
      <c r="J59" s="171">
        <f>J86</f>
        <v>0</v>
      </c>
      <c r="K59" s="172"/>
    </row>
    <row r="60" spans="2:47" s="9" customFormat="1" ht="19.899999999999999" customHeight="1">
      <c r="B60" s="166"/>
      <c r="C60" s="167"/>
      <c r="D60" s="168" t="s">
        <v>1091</v>
      </c>
      <c r="E60" s="169"/>
      <c r="F60" s="169"/>
      <c r="G60" s="169"/>
      <c r="H60" s="169"/>
      <c r="I60" s="170"/>
      <c r="J60" s="171">
        <f>J100</f>
        <v>0</v>
      </c>
      <c r="K60" s="172"/>
    </row>
    <row r="61" spans="2:47" s="9" customFormat="1" ht="19.899999999999999" customHeight="1">
      <c r="B61" s="166"/>
      <c r="C61" s="167"/>
      <c r="D61" s="168" t="s">
        <v>1092</v>
      </c>
      <c r="E61" s="169"/>
      <c r="F61" s="169"/>
      <c r="G61" s="169"/>
      <c r="H61" s="169"/>
      <c r="I61" s="170"/>
      <c r="J61" s="171">
        <f>J104</f>
        <v>0</v>
      </c>
      <c r="K61" s="172"/>
    </row>
    <row r="62" spans="2:47" s="9" customFormat="1" ht="19.899999999999999" customHeight="1">
      <c r="B62" s="166"/>
      <c r="C62" s="167"/>
      <c r="D62" s="168" t="s">
        <v>134</v>
      </c>
      <c r="E62" s="169"/>
      <c r="F62" s="169"/>
      <c r="G62" s="169"/>
      <c r="H62" s="169"/>
      <c r="I62" s="170"/>
      <c r="J62" s="171">
        <f>J109</f>
        <v>0</v>
      </c>
      <c r="K62" s="172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28"/>
      <c r="J63" s="43"/>
      <c r="K63" s="4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49"/>
      <c r="J64" s="58"/>
      <c r="K64" s="59"/>
    </row>
    <row r="68" spans="2:12" s="1" customFormat="1" ht="6.95" customHeight="1">
      <c r="B68" s="60"/>
      <c r="C68" s="61"/>
      <c r="D68" s="61"/>
      <c r="E68" s="61"/>
      <c r="F68" s="61"/>
      <c r="G68" s="61"/>
      <c r="H68" s="61"/>
      <c r="I68" s="152"/>
      <c r="J68" s="61"/>
      <c r="K68" s="61"/>
      <c r="L68" s="62"/>
    </row>
    <row r="69" spans="2:12" s="1" customFormat="1" ht="36.950000000000003" customHeight="1">
      <c r="B69" s="42"/>
      <c r="C69" s="63" t="s">
        <v>136</v>
      </c>
      <c r="D69" s="64"/>
      <c r="E69" s="64"/>
      <c r="F69" s="64"/>
      <c r="G69" s="64"/>
      <c r="H69" s="64"/>
      <c r="I69" s="173"/>
      <c r="J69" s="64"/>
      <c r="K69" s="64"/>
      <c r="L69" s="62"/>
    </row>
    <row r="70" spans="2:12" s="1" customFormat="1" ht="6.95" customHeight="1">
      <c r="B70" s="42"/>
      <c r="C70" s="64"/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14.45" customHeight="1">
      <c r="B71" s="42"/>
      <c r="C71" s="66" t="s">
        <v>18</v>
      </c>
      <c r="D71" s="64"/>
      <c r="E71" s="64"/>
      <c r="F71" s="64"/>
      <c r="G71" s="64"/>
      <c r="H71" s="64"/>
      <c r="I71" s="173"/>
      <c r="J71" s="64"/>
      <c r="K71" s="64"/>
      <c r="L71" s="62"/>
    </row>
    <row r="72" spans="2:12" s="1" customFormat="1" ht="22.5" customHeight="1">
      <c r="B72" s="42"/>
      <c r="C72" s="64"/>
      <c r="D72" s="64"/>
      <c r="E72" s="413" t="str">
        <f>E7</f>
        <v>STAVEBNÍ ÚPRAVY DOMOVA PRO SENIORY NA BLATECH 3211, ČESKÁ LÍPA</v>
      </c>
      <c r="F72" s="414"/>
      <c r="G72" s="414"/>
      <c r="H72" s="414"/>
      <c r="I72" s="173"/>
      <c r="J72" s="64"/>
      <c r="K72" s="64"/>
      <c r="L72" s="62"/>
    </row>
    <row r="73" spans="2:12" s="1" customFormat="1" ht="14.45" customHeight="1">
      <c r="B73" s="42"/>
      <c r="C73" s="66" t="s">
        <v>108</v>
      </c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23.25" customHeight="1">
      <c r="B74" s="42"/>
      <c r="C74" s="64"/>
      <c r="D74" s="64"/>
      <c r="E74" s="381" t="str">
        <f>E9</f>
        <v>03 - 03 ÚSTŘEDNÍ VYTÁPĚNÍ</v>
      </c>
      <c r="F74" s="415"/>
      <c r="G74" s="415"/>
      <c r="H74" s="415"/>
      <c r="I74" s="173"/>
      <c r="J74" s="64"/>
      <c r="K74" s="64"/>
      <c r="L74" s="62"/>
    </row>
    <row r="75" spans="2:12" s="1" customFormat="1" ht="6.95" customHeight="1">
      <c r="B75" s="42"/>
      <c r="C75" s="64"/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18" customHeight="1">
      <c r="B76" s="42"/>
      <c r="C76" s="66" t="s">
        <v>23</v>
      </c>
      <c r="D76" s="64"/>
      <c r="E76" s="64"/>
      <c r="F76" s="174" t="str">
        <f>F12</f>
        <v>NA BLATECH 3211 ČESKÁ LÍPA</v>
      </c>
      <c r="G76" s="64"/>
      <c r="H76" s="64"/>
      <c r="I76" s="175" t="s">
        <v>25</v>
      </c>
      <c r="J76" s="74" t="str">
        <f>IF(J12="","",J12)</f>
        <v>10.11.2017</v>
      </c>
      <c r="K76" s="64"/>
      <c r="L76" s="62"/>
    </row>
    <row r="77" spans="2:12" s="1" customFormat="1" ht="6.95" customHeight="1">
      <c r="B77" s="42"/>
      <c r="C77" s="64"/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15">
      <c r="B78" s="42"/>
      <c r="C78" s="66" t="s">
        <v>27</v>
      </c>
      <c r="D78" s="64"/>
      <c r="E78" s="64"/>
      <c r="F78" s="174" t="str">
        <f>E15</f>
        <v>MĚSTO ČESKÁ LÍPA</v>
      </c>
      <c r="G78" s="64"/>
      <c r="H78" s="64"/>
      <c r="I78" s="175" t="s">
        <v>33</v>
      </c>
      <c r="J78" s="174" t="str">
        <f>E21</f>
        <v>Ing. Petr KUČERA</v>
      </c>
      <c r="K78" s="64"/>
      <c r="L78" s="62"/>
    </row>
    <row r="79" spans="2:12" s="1" customFormat="1" ht="14.45" customHeight="1">
      <c r="B79" s="42"/>
      <c r="C79" s="66" t="s">
        <v>31</v>
      </c>
      <c r="D79" s="64"/>
      <c r="E79" s="64"/>
      <c r="F79" s="174" t="str">
        <f>IF(E18="","",E18)</f>
        <v/>
      </c>
      <c r="G79" s="64"/>
      <c r="H79" s="64"/>
      <c r="I79" s="173"/>
      <c r="J79" s="64"/>
      <c r="K79" s="64"/>
      <c r="L79" s="62"/>
    </row>
    <row r="80" spans="2:12" s="1" customFormat="1" ht="10.35" customHeight="1">
      <c r="B80" s="42"/>
      <c r="C80" s="64"/>
      <c r="D80" s="64"/>
      <c r="E80" s="64"/>
      <c r="F80" s="64"/>
      <c r="G80" s="64"/>
      <c r="H80" s="64"/>
      <c r="I80" s="173"/>
      <c r="J80" s="64"/>
      <c r="K80" s="64"/>
      <c r="L80" s="62"/>
    </row>
    <row r="81" spans="2:65" s="10" customFormat="1" ht="29.25" customHeight="1">
      <c r="B81" s="176"/>
      <c r="C81" s="177" t="s">
        <v>137</v>
      </c>
      <c r="D81" s="178" t="s">
        <v>57</v>
      </c>
      <c r="E81" s="178" t="s">
        <v>53</v>
      </c>
      <c r="F81" s="178" t="s">
        <v>138</v>
      </c>
      <c r="G81" s="178" t="s">
        <v>139</v>
      </c>
      <c r="H81" s="178" t="s">
        <v>140</v>
      </c>
      <c r="I81" s="179" t="s">
        <v>141</v>
      </c>
      <c r="J81" s="178" t="s">
        <v>113</v>
      </c>
      <c r="K81" s="180" t="s">
        <v>142</v>
      </c>
      <c r="L81" s="181"/>
      <c r="M81" s="82" t="s">
        <v>143</v>
      </c>
      <c r="N81" s="83" t="s">
        <v>42</v>
      </c>
      <c r="O81" s="83" t="s">
        <v>144</v>
      </c>
      <c r="P81" s="83" t="s">
        <v>145</v>
      </c>
      <c r="Q81" s="83" t="s">
        <v>146</v>
      </c>
      <c r="R81" s="83" t="s">
        <v>147</v>
      </c>
      <c r="S81" s="83" t="s">
        <v>148</v>
      </c>
      <c r="T81" s="84" t="s">
        <v>149</v>
      </c>
    </row>
    <row r="82" spans="2:65" s="1" customFormat="1" ht="29.25" customHeight="1">
      <c r="B82" s="42"/>
      <c r="C82" s="88" t="s">
        <v>114</v>
      </c>
      <c r="D82" s="64"/>
      <c r="E82" s="64"/>
      <c r="F82" s="64"/>
      <c r="G82" s="64"/>
      <c r="H82" s="64"/>
      <c r="I82" s="173"/>
      <c r="J82" s="182">
        <f>BK82</f>
        <v>0</v>
      </c>
      <c r="K82" s="64"/>
      <c r="L82" s="62"/>
      <c r="M82" s="85"/>
      <c r="N82" s="86"/>
      <c r="O82" s="86"/>
      <c r="P82" s="183">
        <f>P83</f>
        <v>0</v>
      </c>
      <c r="Q82" s="86"/>
      <c r="R82" s="183">
        <f>R83</f>
        <v>0.53798000000000012</v>
      </c>
      <c r="S82" s="86"/>
      <c r="T82" s="184">
        <f>T83</f>
        <v>1.5698400000000001</v>
      </c>
      <c r="AT82" s="25" t="s">
        <v>71</v>
      </c>
      <c r="AU82" s="25" t="s">
        <v>115</v>
      </c>
      <c r="BK82" s="185">
        <f>BK83</f>
        <v>0</v>
      </c>
    </row>
    <row r="83" spans="2:65" s="11" customFormat="1" ht="37.35" customHeight="1">
      <c r="B83" s="186"/>
      <c r="C83" s="187"/>
      <c r="D83" s="188" t="s">
        <v>71</v>
      </c>
      <c r="E83" s="189" t="s">
        <v>508</v>
      </c>
      <c r="F83" s="189" t="s">
        <v>509</v>
      </c>
      <c r="G83" s="187"/>
      <c r="H83" s="187"/>
      <c r="I83" s="190"/>
      <c r="J83" s="191">
        <f>BK83</f>
        <v>0</v>
      </c>
      <c r="K83" s="187"/>
      <c r="L83" s="192"/>
      <c r="M83" s="193"/>
      <c r="N83" s="194"/>
      <c r="O83" s="194"/>
      <c r="P83" s="195">
        <f>P84+P86+P100+P104+P109</f>
        <v>0</v>
      </c>
      <c r="Q83" s="194"/>
      <c r="R83" s="195">
        <f>R84+R86+R100+R104+R109</f>
        <v>0.53798000000000012</v>
      </c>
      <c r="S83" s="194"/>
      <c r="T83" s="196">
        <f>T84+T86+T100+T104+T109</f>
        <v>1.5698400000000001</v>
      </c>
      <c r="AR83" s="197" t="s">
        <v>94</v>
      </c>
      <c r="AT83" s="198" t="s">
        <v>71</v>
      </c>
      <c r="AU83" s="198" t="s">
        <v>72</v>
      </c>
      <c r="AY83" s="197" t="s">
        <v>152</v>
      </c>
      <c r="BK83" s="199">
        <f>BK84+BK86+BK100+BK104+BK109</f>
        <v>0</v>
      </c>
    </row>
    <row r="84" spans="2:65" s="11" customFormat="1" ht="19.899999999999999" customHeight="1">
      <c r="B84" s="186"/>
      <c r="C84" s="187"/>
      <c r="D84" s="200" t="s">
        <v>71</v>
      </c>
      <c r="E84" s="201" t="s">
        <v>551</v>
      </c>
      <c r="F84" s="201" t="s">
        <v>552</v>
      </c>
      <c r="G84" s="187"/>
      <c r="H84" s="187"/>
      <c r="I84" s="190"/>
      <c r="J84" s="202">
        <f>BK84</f>
        <v>0</v>
      </c>
      <c r="K84" s="187"/>
      <c r="L84" s="192"/>
      <c r="M84" s="193"/>
      <c r="N84" s="194"/>
      <c r="O84" s="194"/>
      <c r="P84" s="195">
        <f>P85</f>
        <v>0</v>
      </c>
      <c r="Q84" s="194"/>
      <c r="R84" s="195">
        <f>R85</f>
        <v>0.12928000000000001</v>
      </c>
      <c r="S84" s="194"/>
      <c r="T84" s="196">
        <f>T85</f>
        <v>0</v>
      </c>
      <c r="AR84" s="197" t="s">
        <v>94</v>
      </c>
      <c r="AT84" s="198" t="s">
        <v>71</v>
      </c>
      <c r="AU84" s="198" t="s">
        <v>80</v>
      </c>
      <c r="AY84" s="197" t="s">
        <v>152</v>
      </c>
      <c r="BK84" s="199">
        <f>BK85</f>
        <v>0</v>
      </c>
    </row>
    <row r="85" spans="2:65" s="1" customFormat="1" ht="31.5" customHeight="1">
      <c r="B85" s="42"/>
      <c r="C85" s="203" t="s">
        <v>80</v>
      </c>
      <c r="D85" s="203" t="s">
        <v>154</v>
      </c>
      <c r="E85" s="204" t="s">
        <v>1093</v>
      </c>
      <c r="F85" s="205" t="s">
        <v>1094</v>
      </c>
      <c r="G85" s="206" t="s">
        <v>258</v>
      </c>
      <c r="H85" s="207">
        <v>202</v>
      </c>
      <c r="I85" s="208"/>
      <c r="J85" s="209">
        <f>ROUND(I85*H85,2)</f>
        <v>0</v>
      </c>
      <c r="K85" s="205" t="s">
        <v>21</v>
      </c>
      <c r="L85" s="62"/>
      <c r="M85" s="210" t="s">
        <v>21</v>
      </c>
      <c r="N85" s="211" t="s">
        <v>44</v>
      </c>
      <c r="O85" s="43"/>
      <c r="P85" s="212">
        <f>O85*H85</f>
        <v>0</v>
      </c>
      <c r="Q85" s="212">
        <v>6.4000000000000005E-4</v>
      </c>
      <c r="R85" s="212">
        <f>Q85*H85</f>
        <v>0.12928000000000001</v>
      </c>
      <c r="S85" s="212">
        <v>0</v>
      </c>
      <c r="T85" s="213">
        <f>S85*H85</f>
        <v>0</v>
      </c>
      <c r="AR85" s="25" t="s">
        <v>255</v>
      </c>
      <c r="AT85" s="25" t="s">
        <v>154</v>
      </c>
      <c r="AU85" s="25" t="s">
        <v>94</v>
      </c>
      <c r="AY85" s="25" t="s">
        <v>152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25" t="s">
        <v>94</v>
      </c>
      <c r="BK85" s="214">
        <f>ROUND(I85*H85,2)</f>
        <v>0</v>
      </c>
      <c r="BL85" s="25" t="s">
        <v>255</v>
      </c>
      <c r="BM85" s="25" t="s">
        <v>1095</v>
      </c>
    </row>
    <row r="86" spans="2:65" s="11" customFormat="1" ht="29.85" customHeight="1">
      <c r="B86" s="186"/>
      <c r="C86" s="187"/>
      <c r="D86" s="200" t="s">
        <v>71</v>
      </c>
      <c r="E86" s="201" t="s">
        <v>1096</v>
      </c>
      <c r="F86" s="201" t="s">
        <v>1097</v>
      </c>
      <c r="G86" s="187"/>
      <c r="H86" s="187"/>
      <c r="I86" s="190"/>
      <c r="J86" s="202">
        <f>BK86</f>
        <v>0</v>
      </c>
      <c r="K86" s="187"/>
      <c r="L86" s="192"/>
      <c r="M86" s="193"/>
      <c r="N86" s="194"/>
      <c r="O86" s="194"/>
      <c r="P86" s="195">
        <f>SUM(P87:P99)</f>
        <v>0</v>
      </c>
      <c r="Q86" s="194"/>
      <c r="R86" s="195">
        <f>SUM(R87:R99)</f>
        <v>0.36372000000000004</v>
      </c>
      <c r="S86" s="194"/>
      <c r="T86" s="196">
        <f>SUM(T87:T99)</f>
        <v>1.5698400000000001</v>
      </c>
      <c r="AR86" s="197" t="s">
        <v>94</v>
      </c>
      <c r="AT86" s="198" t="s">
        <v>71</v>
      </c>
      <c r="AU86" s="198" t="s">
        <v>80</v>
      </c>
      <c r="AY86" s="197" t="s">
        <v>152</v>
      </c>
      <c r="BK86" s="199">
        <f>SUM(BK87:BK99)</f>
        <v>0</v>
      </c>
    </row>
    <row r="87" spans="2:65" s="1" customFormat="1" ht="31.5" customHeight="1">
      <c r="B87" s="42"/>
      <c r="C87" s="203" t="s">
        <v>94</v>
      </c>
      <c r="D87" s="203" t="s">
        <v>154</v>
      </c>
      <c r="E87" s="204" t="s">
        <v>1098</v>
      </c>
      <c r="F87" s="205" t="s">
        <v>1099</v>
      </c>
      <c r="G87" s="206" t="s">
        <v>355</v>
      </c>
      <c r="H87" s="207">
        <v>55</v>
      </c>
      <c r="I87" s="208"/>
      <c r="J87" s="209">
        <f t="shared" ref="J87:J99" si="0">ROUND(I87*H87,2)</f>
        <v>0</v>
      </c>
      <c r="K87" s="205" t="s">
        <v>21</v>
      </c>
      <c r="L87" s="62"/>
      <c r="M87" s="210" t="s">
        <v>21</v>
      </c>
      <c r="N87" s="211" t="s">
        <v>44</v>
      </c>
      <c r="O87" s="43"/>
      <c r="P87" s="212">
        <f t="shared" ref="P87:P99" si="1">O87*H87</f>
        <v>0</v>
      </c>
      <c r="Q87" s="212">
        <v>2.0000000000000002E-5</v>
      </c>
      <c r="R87" s="212">
        <f t="shared" ref="R87:R99" si="2">Q87*H87</f>
        <v>1.1000000000000001E-3</v>
      </c>
      <c r="S87" s="212">
        <v>3.2000000000000002E-3</v>
      </c>
      <c r="T87" s="213">
        <f t="shared" ref="T87:T99" si="3">S87*H87</f>
        <v>0.17600000000000002</v>
      </c>
      <c r="AR87" s="25" t="s">
        <v>255</v>
      </c>
      <c r="AT87" s="25" t="s">
        <v>154</v>
      </c>
      <c r="AU87" s="25" t="s">
        <v>94</v>
      </c>
      <c r="AY87" s="25" t="s">
        <v>152</v>
      </c>
      <c r="BE87" s="214">
        <f t="shared" ref="BE87:BE99" si="4">IF(N87="základní",J87,0)</f>
        <v>0</v>
      </c>
      <c r="BF87" s="214">
        <f t="shared" ref="BF87:BF99" si="5">IF(N87="snížená",J87,0)</f>
        <v>0</v>
      </c>
      <c r="BG87" s="214">
        <f t="shared" ref="BG87:BG99" si="6">IF(N87="zákl. přenesená",J87,0)</f>
        <v>0</v>
      </c>
      <c r="BH87" s="214">
        <f t="shared" ref="BH87:BH99" si="7">IF(N87="sníž. přenesená",J87,0)</f>
        <v>0</v>
      </c>
      <c r="BI87" s="214">
        <f t="shared" ref="BI87:BI99" si="8">IF(N87="nulová",J87,0)</f>
        <v>0</v>
      </c>
      <c r="BJ87" s="25" t="s">
        <v>94</v>
      </c>
      <c r="BK87" s="214">
        <f t="shared" ref="BK87:BK99" si="9">ROUND(I87*H87,2)</f>
        <v>0</v>
      </c>
      <c r="BL87" s="25" t="s">
        <v>255</v>
      </c>
      <c r="BM87" s="25" t="s">
        <v>1100</v>
      </c>
    </row>
    <row r="88" spans="2:65" s="1" customFormat="1" ht="22.5" customHeight="1">
      <c r="B88" s="42"/>
      <c r="C88" s="203" t="s">
        <v>167</v>
      </c>
      <c r="D88" s="203" t="s">
        <v>154</v>
      </c>
      <c r="E88" s="204" t="s">
        <v>1101</v>
      </c>
      <c r="F88" s="205" t="s">
        <v>1102</v>
      </c>
      <c r="G88" s="206" t="s">
        <v>171</v>
      </c>
      <c r="H88" s="207">
        <v>46</v>
      </c>
      <c r="I88" s="208"/>
      <c r="J88" s="209">
        <f t="shared" si="0"/>
        <v>0</v>
      </c>
      <c r="K88" s="205" t="s">
        <v>21</v>
      </c>
      <c r="L88" s="62"/>
      <c r="M88" s="210" t="s">
        <v>21</v>
      </c>
      <c r="N88" s="211" t="s">
        <v>44</v>
      </c>
      <c r="O88" s="43"/>
      <c r="P88" s="212">
        <f t="shared" si="1"/>
        <v>0</v>
      </c>
      <c r="Q88" s="212">
        <v>5.0000000000000002E-5</v>
      </c>
      <c r="R88" s="212">
        <f t="shared" si="2"/>
        <v>2.3E-3</v>
      </c>
      <c r="S88" s="212">
        <v>5.3200000000000001E-3</v>
      </c>
      <c r="T88" s="213">
        <f t="shared" si="3"/>
        <v>0.24471999999999999</v>
      </c>
      <c r="AR88" s="25" t="s">
        <v>255</v>
      </c>
      <c r="AT88" s="25" t="s">
        <v>154</v>
      </c>
      <c r="AU88" s="25" t="s">
        <v>94</v>
      </c>
      <c r="AY88" s="25" t="s">
        <v>152</v>
      </c>
      <c r="BE88" s="214">
        <f t="shared" si="4"/>
        <v>0</v>
      </c>
      <c r="BF88" s="214">
        <f t="shared" si="5"/>
        <v>0</v>
      </c>
      <c r="BG88" s="214">
        <f t="shared" si="6"/>
        <v>0</v>
      </c>
      <c r="BH88" s="214">
        <f t="shared" si="7"/>
        <v>0</v>
      </c>
      <c r="BI88" s="214">
        <f t="shared" si="8"/>
        <v>0</v>
      </c>
      <c r="BJ88" s="25" t="s">
        <v>94</v>
      </c>
      <c r="BK88" s="214">
        <f t="shared" si="9"/>
        <v>0</v>
      </c>
      <c r="BL88" s="25" t="s">
        <v>255</v>
      </c>
      <c r="BM88" s="25" t="s">
        <v>1103</v>
      </c>
    </row>
    <row r="89" spans="2:65" s="1" customFormat="1" ht="22.5" customHeight="1">
      <c r="B89" s="42"/>
      <c r="C89" s="203" t="s">
        <v>159</v>
      </c>
      <c r="D89" s="203" t="s">
        <v>154</v>
      </c>
      <c r="E89" s="204" t="s">
        <v>1104</v>
      </c>
      <c r="F89" s="205" t="s">
        <v>1105</v>
      </c>
      <c r="G89" s="206" t="s">
        <v>171</v>
      </c>
      <c r="H89" s="207">
        <v>46</v>
      </c>
      <c r="I89" s="208"/>
      <c r="J89" s="209">
        <f t="shared" si="0"/>
        <v>0</v>
      </c>
      <c r="K89" s="205" t="s">
        <v>21</v>
      </c>
      <c r="L89" s="62"/>
      <c r="M89" s="210" t="s">
        <v>21</v>
      </c>
      <c r="N89" s="211" t="s">
        <v>44</v>
      </c>
      <c r="O89" s="43"/>
      <c r="P89" s="212">
        <f t="shared" si="1"/>
        <v>0</v>
      </c>
      <c r="Q89" s="212">
        <v>5.0000000000000002E-5</v>
      </c>
      <c r="R89" s="212">
        <f t="shared" si="2"/>
        <v>2.3E-3</v>
      </c>
      <c r="S89" s="212">
        <v>5.3200000000000001E-3</v>
      </c>
      <c r="T89" s="213">
        <f t="shared" si="3"/>
        <v>0.24471999999999999</v>
      </c>
      <c r="AR89" s="25" t="s">
        <v>255</v>
      </c>
      <c r="AT89" s="25" t="s">
        <v>154</v>
      </c>
      <c r="AU89" s="25" t="s">
        <v>94</v>
      </c>
      <c r="AY89" s="25" t="s">
        <v>152</v>
      </c>
      <c r="BE89" s="214">
        <f t="shared" si="4"/>
        <v>0</v>
      </c>
      <c r="BF89" s="214">
        <f t="shared" si="5"/>
        <v>0</v>
      </c>
      <c r="BG89" s="214">
        <f t="shared" si="6"/>
        <v>0</v>
      </c>
      <c r="BH89" s="214">
        <f t="shared" si="7"/>
        <v>0</v>
      </c>
      <c r="BI89" s="214">
        <f t="shared" si="8"/>
        <v>0</v>
      </c>
      <c r="BJ89" s="25" t="s">
        <v>94</v>
      </c>
      <c r="BK89" s="214">
        <f t="shared" si="9"/>
        <v>0</v>
      </c>
      <c r="BL89" s="25" t="s">
        <v>255</v>
      </c>
      <c r="BM89" s="25" t="s">
        <v>1106</v>
      </c>
    </row>
    <row r="90" spans="2:65" s="1" customFormat="1" ht="44.25" customHeight="1">
      <c r="B90" s="42"/>
      <c r="C90" s="203" t="s">
        <v>183</v>
      </c>
      <c r="D90" s="203" t="s">
        <v>154</v>
      </c>
      <c r="E90" s="204" t="s">
        <v>1107</v>
      </c>
      <c r="F90" s="205" t="s">
        <v>1108</v>
      </c>
      <c r="G90" s="206" t="s">
        <v>355</v>
      </c>
      <c r="H90" s="207">
        <v>40</v>
      </c>
      <c r="I90" s="208"/>
      <c r="J90" s="209">
        <f t="shared" si="0"/>
        <v>0</v>
      </c>
      <c r="K90" s="205" t="s">
        <v>21</v>
      </c>
      <c r="L90" s="62"/>
      <c r="M90" s="210" t="s">
        <v>21</v>
      </c>
      <c r="N90" s="211" t="s">
        <v>44</v>
      </c>
      <c r="O90" s="43"/>
      <c r="P90" s="212">
        <f t="shared" si="1"/>
        <v>0</v>
      </c>
      <c r="Q90" s="212">
        <v>5.0000000000000002E-5</v>
      </c>
      <c r="R90" s="212">
        <f t="shared" si="2"/>
        <v>2E-3</v>
      </c>
      <c r="S90" s="212">
        <v>5.3200000000000001E-3</v>
      </c>
      <c r="T90" s="213">
        <f t="shared" si="3"/>
        <v>0.21279999999999999</v>
      </c>
      <c r="AR90" s="25" t="s">
        <v>255</v>
      </c>
      <c r="AT90" s="25" t="s">
        <v>154</v>
      </c>
      <c r="AU90" s="25" t="s">
        <v>94</v>
      </c>
      <c r="AY90" s="25" t="s">
        <v>152</v>
      </c>
      <c r="BE90" s="214">
        <f t="shared" si="4"/>
        <v>0</v>
      </c>
      <c r="BF90" s="214">
        <f t="shared" si="5"/>
        <v>0</v>
      </c>
      <c r="BG90" s="214">
        <f t="shared" si="6"/>
        <v>0</v>
      </c>
      <c r="BH90" s="214">
        <f t="shared" si="7"/>
        <v>0</v>
      </c>
      <c r="BI90" s="214">
        <f t="shared" si="8"/>
        <v>0</v>
      </c>
      <c r="BJ90" s="25" t="s">
        <v>94</v>
      </c>
      <c r="BK90" s="214">
        <f t="shared" si="9"/>
        <v>0</v>
      </c>
      <c r="BL90" s="25" t="s">
        <v>255</v>
      </c>
      <c r="BM90" s="25" t="s">
        <v>1109</v>
      </c>
    </row>
    <row r="91" spans="2:65" s="1" customFormat="1" ht="22.5" customHeight="1">
      <c r="B91" s="42"/>
      <c r="C91" s="203" t="s">
        <v>190</v>
      </c>
      <c r="D91" s="203" t="s">
        <v>154</v>
      </c>
      <c r="E91" s="204" t="s">
        <v>1110</v>
      </c>
      <c r="F91" s="205" t="s">
        <v>1111</v>
      </c>
      <c r="G91" s="206" t="s">
        <v>355</v>
      </c>
      <c r="H91" s="207">
        <v>130</v>
      </c>
      <c r="I91" s="208"/>
      <c r="J91" s="209">
        <f t="shared" si="0"/>
        <v>0</v>
      </c>
      <c r="K91" s="205" t="s">
        <v>21</v>
      </c>
      <c r="L91" s="62"/>
      <c r="M91" s="210" t="s">
        <v>21</v>
      </c>
      <c r="N91" s="211" t="s">
        <v>44</v>
      </c>
      <c r="O91" s="43"/>
      <c r="P91" s="212">
        <f t="shared" si="1"/>
        <v>0</v>
      </c>
      <c r="Q91" s="212">
        <v>5.0000000000000002E-5</v>
      </c>
      <c r="R91" s="212">
        <f t="shared" si="2"/>
        <v>6.5000000000000006E-3</v>
      </c>
      <c r="S91" s="212">
        <v>5.3200000000000001E-3</v>
      </c>
      <c r="T91" s="213">
        <f t="shared" si="3"/>
        <v>0.69159999999999999</v>
      </c>
      <c r="AR91" s="25" t="s">
        <v>255</v>
      </c>
      <c r="AT91" s="25" t="s">
        <v>154</v>
      </c>
      <c r="AU91" s="25" t="s">
        <v>94</v>
      </c>
      <c r="AY91" s="25" t="s">
        <v>152</v>
      </c>
      <c r="BE91" s="214">
        <f t="shared" si="4"/>
        <v>0</v>
      </c>
      <c r="BF91" s="214">
        <f t="shared" si="5"/>
        <v>0</v>
      </c>
      <c r="BG91" s="214">
        <f t="shared" si="6"/>
        <v>0</v>
      </c>
      <c r="BH91" s="214">
        <f t="shared" si="7"/>
        <v>0</v>
      </c>
      <c r="BI91" s="214">
        <f t="shared" si="8"/>
        <v>0</v>
      </c>
      <c r="BJ91" s="25" t="s">
        <v>94</v>
      </c>
      <c r="BK91" s="214">
        <f t="shared" si="9"/>
        <v>0</v>
      </c>
      <c r="BL91" s="25" t="s">
        <v>255</v>
      </c>
      <c r="BM91" s="25" t="s">
        <v>1112</v>
      </c>
    </row>
    <row r="92" spans="2:65" s="1" customFormat="1" ht="31.5" customHeight="1">
      <c r="B92" s="42"/>
      <c r="C92" s="203" t="s">
        <v>196</v>
      </c>
      <c r="D92" s="203" t="s">
        <v>154</v>
      </c>
      <c r="E92" s="204" t="s">
        <v>1113</v>
      </c>
      <c r="F92" s="205" t="s">
        <v>1114</v>
      </c>
      <c r="G92" s="206" t="s">
        <v>171</v>
      </c>
      <c r="H92" s="207">
        <v>110</v>
      </c>
      <c r="I92" s="208"/>
      <c r="J92" s="209">
        <f t="shared" si="0"/>
        <v>0</v>
      </c>
      <c r="K92" s="205" t="s">
        <v>21</v>
      </c>
      <c r="L92" s="62"/>
      <c r="M92" s="210" t="s">
        <v>21</v>
      </c>
      <c r="N92" s="211" t="s">
        <v>44</v>
      </c>
      <c r="O92" s="43"/>
      <c r="P92" s="212">
        <f t="shared" si="1"/>
        <v>0</v>
      </c>
      <c r="Q92" s="212">
        <v>0</v>
      </c>
      <c r="R92" s="212">
        <f t="shared" si="2"/>
        <v>0</v>
      </c>
      <c r="S92" s="212">
        <v>0</v>
      </c>
      <c r="T92" s="213">
        <f t="shared" si="3"/>
        <v>0</v>
      </c>
      <c r="AR92" s="25" t="s">
        <v>255</v>
      </c>
      <c r="AT92" s="25" t="s">
        <v>154</v>
      </c>
      <c r="AU92" s="25" t="s">
        <v>94</v>
      </c>
      <c r="AY92" s="25" t="s">
        <v>152</v>
      </c>
      <c r="BE92" s="214">
        <f t="shared" si="4"/>
        <v>0</v>
      </c>
      <c r="BF92" s="214">
        <f t="shared" si="5"/>
        <v>0</v>
      </c>
      <c r="BG92" s="214">
        <f t="shared" si="6"/>
        <v>0</v>
      </c>
      <c r="BH92" s="214">
        <f t="shared" si="7"/>
        <v>0</v>
      </c>
      <c r="BI92" s="214">
        <f t="shared" si="8"/>
        <v>0</v>
      </c>
      <c r="BJ92" s="25" t="s">
        <v>94</v>
      </c>
      <c r="BK92" s="214">
        <f t="shared" si="9"/>
        <v>0</v>
      </c>
      <c r="BL92" s="25" t="s">
        <v>255</v>
      </c>
      <c r="BM92" s="25" t="s">
        <v>1115</v>
      </c>
    </row>
    <row r="93" spans="2:65" s="1" customFormat="1" ht="31.5" customHeight="1">
      <c r="B93" s="42"/>
      <c r="C93" s="203" t="s">
        <v>204</v>
      </c>
      <c r="D93" s="203" t="s">
        <v>154</v>
      </c>
      <c r="E93" s="204" t="s">
        <v>1116</v>
      </c>
      <c r="F93" s="205" t="s">
        <v>1117</v>
      </c>
      <c r="G93" s="206" t="s">
        <v>171</v>
      </c>
      <c r="H93" s="207">
        <v>38</v>
      </c>
      <c r="I93" s="208"/>
      <c r="J93" s="209">
        <f t="shared" si="0"/>
        <v>0</v>
      </c>
      <c r="K93" s="205" t="s">
        <v>21</v>
      </c>
      <c r="L93" s="62"/>
      <c r="M93" s="210" t="s">
        <v>21</v>
      </c>
      <c r="N93" s="211" t="s">
        <v>44</v>
      </c>
      <c r="O93" s="43"/>
      <c r="P93" s="212">
        <f t="shared" si="1"/>
        <v>0</v>
      </c>
      <c r="Q93" s="212">
        <v>0</v>
      </c>
      <c r="R93" s="212">
        <f t="shared" si="2"/>
        <v>0</v>
      </c>
      <c r="S93" s="212">
        <v>0</v>
      </c>
      <c r="T93" s="213">
        <f t="shared" si="3"/>
        <v>0</v>
      </c>
      <c r="AR93" s="25" t="s">
        <v>255</v>
      </c>
      <c r="AT93" s="25" t="s">
        <v>154</v>
      </c>
      <c r="AU93" s="25" t="s">
        <v>94</v>
      </c>
      <c r="AY93" s="25" t="s">
        <v>152</v>
      </c>
      <c r="BE93" s="214">
        <f t="shared" si="4"/>
        <v>0</v>
      </c>
      <c r="BF93" s="214">
        <f t="shared" si="5"/>
        <v>0</v>
      </c>
      <c r="BG93" s="214">
        <f t="shared" si="6"/>
        <v>0</v>
      </c>
      <c r="BH93" s="214">
        <f t="shared" si="7"/>
        <v>0</v>
      </c>
      <c r="BI93" s="214">
        <f t="shared" si="8"/>
        <v>0</v>
      </c>
      <c r="BJ93" s="25" t="s">
        <v>94</v>
      </c>
      <c r="BK93" s="214">
        <f t="shared" si="9"/>
        <v>0</v>
      </c>
      <c r="BL93" s="25" t="s">
        <v>255</v>
      </c>
      <c r="BM93" s="25" t="s">
        <v>1118</v>
      </c>
    </row>
    <row r="94" spans="2:65" s="1" customFormat="1" ht="22.5" customHeight="1">
      <c r="B94" s="42"/>
      <c r="C94" s="203" t="s">
        <v>210</v>
      </c>
      <c r="D94" s="203" t="s">
        <v>154</v>
      </c>
      <c r="E94" s="204" t="s">
        <v>1119</v>
      </c>
      <c r="F94" s="205" t="s">
        <v>1120</v>
      </c>
      <c r="G94" s="206" t="s">
        <v>171</v>
      </c>
      <c r="H94" s="207">
        <v>24</v>
      </c>
      <c r="I94" s="208"/>
      <c r="J94" s="209">
        <f t="shared" si="0"/>
        <v>0</v>
      </c>
      <c r="K94" s="205" t="s">
        <v>21</v>
      </c>
      <c r="L94" s="62"/>
      <c r="M94" s="210" t="s">
        <v>21</v>
      </c>
      <c r="N94" s="211" t="s">
        <v>44</v>
      </c>
      <c r="O94" s="43"/>
      <c r="P94" s="212">
        <f t="shared" si="1"/>
        <v>0</v>
      </c>
      <c r="Q94" s="212">
        <v>0</v>
      </c>
      <c r="R94" s="212">
        <f t="shared" si="2"/>
        <v>0</v>
      </c>
      <c r="S94" s="212">
        <v>0</v>
      </c>
      <c r="T94" s="213">
        <f t="shared" si="3"/>
        <v>0</v>
      </c>
      <c r="AR94" s="25" t="s">
        <v>255</v>
      </c>
      <c r="AT94" s="25" t="s">
        <v>154</v>
      </c>
      <c r="AU94" s="25" t="s">
        <v>94</v>
      </c>
      <c r="AY94" s="25" t="s">
        <v>152</v>
      </c>
      <c r="BE94" s="214">
        <f t="shared" si="4"/>
        <v>0</v>
      </c>
      <c r="BF94" s="214">
        <f t="shared" si="5"/>
        <v>0</v>
      </c>
      <c r="BG94" s="214">
        <f t="shared" si="6"/>
        <v>0</v>
      </c>
      <c r="BH94" s="214">
        <f t="shared" si="7"/>
        <v>0</v>
      </c>
      <c r="BI94" s="214">
        <f t="shared" si="8"/>
        <v>0</v>
      </c>
      <c r="BJ94" s="25" t="s">
        <v>94</v>
      </c>
      <c r="BK94" s="214">
        <f t="shared" si="9"/>
        <v>0</v>
      </c>
      <c r="BL94" s="25" t="s">
        <v>255</v>
      </c>
      <c r="BM94" s="25" t="s">
        <v>1121</v>
      </c>
    </row>
    <row r="95" spans="2:65" s="1" customFormat="1" ht="22.5" customHeight="1">
      <c r="B95" s="42"/>
      <c r="C95" s="203" t="s">
        <v>220</v>
      </c>
      <c r="D95" s="203" t="s">
        <v>154</v>
      </c>
      <c r="E95" s="204" t="s">
        <v>1122</v>
      </c>
      <c r="F95" s="205" t="s">
        <v>1123</v>
      </c>
      <c r="G95" s="206" t="s">
        <v>258</v>
      </c>
      <c r="H95" s="207">
        <v>16</v>
      </c>
      <c r="I95" s="208"/>
      <c r="J95" s="209">
        <f t="shared" si="0"/>
        <v>0</v>
      </c>
      <c r="K95" s="205" t="s">
        <v>158</v>
      </c>
      <c r="L95" s="62"/>
      <c r="M95" s="210" t="s">
        <v>21</v>
      </c>
      <c r="N95" s="211" t="s">
        <v>44</v>
      </c>
      <c r="O95" s="43"/>
      <c r="P95" s="212">
        <f t="shared" si="1"/>
        <v>0</v>
      </c>
      <c r="Q95" s="212">
        <v>6.1700000000000001E-3</v>
      </c>
      <c r="R95" s="212">
        <f t="shared" si="2"/>
        <v>9.8720000000000002E-2</v>
      </c>
      <c r="S95" s="212">
        <v>0</v>
      </c>
      <c r="T95" s="213">
        <f t="shared" si="3"/>
        <v>0</v>
      </c>
      <c r="AR95" s="25" t="s">
        <v>255</v>
      </c>
      <c r="AT95" s="25" t="s">
        <v>154</v>
      </c>
      <c r="AU95" s="25" t="s">
        <v>94</v>
      </c>
      <c r="AY95" s="25" t="s">
        <v>152</v>
      </c>
      <c r="BE95" s="214">
        <f t="shared" si="4"/>
        <v>0</v>
      </c>
      <c r="BF95" s="214">
        <f t="shared" si="5"/>
        <v>0</v>
      </c>
      <c r="BG95" s="214">
        <f t="shared" si="6"/>
        <v>0</v>
      </c>
      <c r="BH95" s="214">
        <f t="shared" si="7"/>
        <v>0</v>
      </c>
      <c r="BI95" s="214">
        <f t="shared" si="8"/>
        <v>0</v>
      </c>
      <c r="BJ95" s="25" t="s">
        <v>94</v>
      </c>
      <c r="BK95" s="214">
        <f t="shared" si="9"/>
        <v>0</v>
      </c>
      <c r="BL95" s="25" t="s">
        <v>255</v>
      </c>
      <c r="BM95" s="25" t="s">
        <v>1124</v>
      </c>
    </row>
    <row r="96" spans="2:65" s="1" customFormat="1" ht="31.5" customHeight="1">
      <c r="B96" s="42"/>
      <c r="C96" s="203" t="s">
        <v>227</v>
      </c>
      <c r="D96" s="203" t="s">
        <v>154</v>
      </c>
      <c r="E96" s="204" t="s">
        <v>1125</v>
      </c>
      <c r="F96" s="205" t="s">
        <v>1126</v>
      </c>
      <c r="G96" s="206" t="s">
        <v>258</v>
      </c>
      <c r="H96" s="207">
        <v>85</v>
      </c>
      <c r="I96" s="208"/>
      <c r="J96" s="209">
        <f t="shared" si="0"/>
        <v>0</v>
      </c>
      <c r="K96" s="205" t="s">
        <v>21</v>
      </c>
      <c r="L96" s="62"/>
      <c r="M96" s="210" t="s">
        <v>21</v>
      </c>
      <c r="N96" s="211" t="s">
        <v>44</v>
      </c>
      <c r="O96" s="43"/>
      <c r="P96" s="212">
        <f t="shared" si="1"/>
        <v>0</v>
      </c>
      <c r="Q96" s="212">
        <v>5.9999999999999995E-4</v>
      </c>
      <c r="R96" s="212">
        <f t="shared" si="2"/>
        <v>5.0999999999999997E-2</v>
      </c>
      <c r="S96" s="212">
        <v>0</v>
      </c>
      <c r="T96" s="213">
        <f t="shared" si="3"/>
        <v>0</v>
      </c>
      <c r="AR96" s="25" t="s">
        <v>255</v>
      </c>
      <c r="AT96" s="25" t="s">
        <v>154</v>
      </c>
      <c r="AU96" s="25" t="s">
        <v>94</v>
      </c>
      <c r="AY96" s="25" t="s">
        <v>152</v>
      </c>
      <c r="BE96" s="214">
        <f t="shared" si="4"/>
        <v>0</v>
      </c>
      <c r="BF96" s="214">
        <f t="shared" si="5"/>
        <v>0</v>
      </c>
      <c r="BG96" s="214">
        <f t="shared" si="6"/>
        <v>0</v>
      </c>
      <c r="BH96" s="214">
        <f t="shared" si="7"/>
        <v>0</v>
      </c>
      <c r="BI96" s="214">
        <f t="shared" si="8"/>
        <v>0</v>
      </c>
      <c r="BJ96" s="25" t="s">
        <v>94</v>
      </c>
      <c r="BK96" s="214">
        <f t="shared" si="9"/>
        <v>0</v>
      </c>
      <c r="BL96" s="25" t="s">
        <v>255</v>
      </c>
      <c r="BM96" s="25" t="s">
        <v>1127</v>
      </c>
    </row>
    <row r="97" spans="2:65" s="1" customFormat="1" ht="31.5" customHeight="1">
      <c r="B97" s="42"/>
      <c r="C97" s="203" t="s">
        <v>236</v>
      </c>
      <c r="D97" s="203" t="s">
        <v>154</v>
      </c>
      <c r="E97" s="204" t="s">
        <v>1128</v>
      </c>
      <c r="F97" s="205" t="s">
        <v>1129</v>
      </c>
      <c r="G97" s="206" t="s">
        <v>258</v>
      </c>
      <c r="H97" s="207">
        <v>298</v>
      </c>
      <c r="I97" s="208"/>
      <c r="J97" s="209">
        <f t="shared" si="0"/>
        <v>0</v>
      </c>
      <c r="K97" s="205" t="s">
        <v>21</v>
      </c>
      <c r="L97" s="62"/>
      <c r="M97" s="210" t="s">
        <v>21</v>
      </c>
      <c r="N97" s="211" t="s">
        <v>44</v>
      </c>
      <c r="O97" s="43"/>
      <c r="P97" s="212">
        <f t="shared" si="1"/>
        <v>0</v>
      </c>
      <c r="Q97" s="212">
        <v>5.9999999999999995E-4</v>
      </c>
      <c r="R97" s="212">
        <f t="shared" si="2"/>
        <v>0.17879999999999999</v>
      </c>
      <c r="S97" s="212">
        <v>0</v>
      </c>
      <c r="T97" s="213">
        <f t="shared" si="3"/>
        <v>0</v>
      </c>
      <c r="AR97" s="25" t="s">
        <v>255</v>
      </c>
      <c r="AT97" s="25" t="s">
        <v>154</v>
      </c>
      <c r="AU97" s="25" t="s">
        <v>94</v>
      </c>
      <c r="AY97" s="25" t="s">
        <v>152</v>
      </c>
      <c r="BE97" s="214">
        <f t="shared" si="4"/>
        <v>0</v>
      </c>
      <c r="BF97" s="214">
        <f t="shared" si="5"/>
        <v>0</v>
      </c>
      <c r="BG97" s="214">
        <f t="shared" si="6"/>
        <v>0</v>
      </c>
      <c r="BH97" s="214">
        <f t="shared" si="7"/>
        <v>0</v>
      </c>
      <c r="BI97" s="214">
        <f t="shared" si="8"/>
        <v>0</v>
      </c>
      <c r="BJ97" s="25" t="s">
        <v>94</v>
      </c>
      <c r="BK97" s="214">
        <f t="shared" si="9"/>
        <v>0</v>
      </c>
      <c r="BL97" s="25" t="s">
        <v>255</v>
      </c>
      <c r="BM97" s="25" t="s">
        <v>1130</v>
      </c>
    </row>
    <row r="98" spans="2:65" s="1" customFormat="1" ht="31.5" customHeight="1">
      <c r="B98" s="42"/>
      <c r="C98" s="203" t="s">
        <v>241</v>
      </c>
      <c r="D98" s="203" t="s">
        <v>154</v>
      </c>
      <c r="E98" s="204" t="s">
        <v>1131</v>
      </c>
      <c r="F98" s="205" t="s">
        <v>1132</v>
      </c>
      <c r="G98" s="206" t="s">
        <v>258</v>
      </c>
      <c r="H98" s="207">
        <v>35</v>
      </c>
      <c r="I98" s="208"/>
      <c r="J98" s="209">
        <f t="shared" si="0"/>
        <v>0</v>
      </c>
      <c r="K98" s="205" t="s">
        <v>21</v>
      </c>
      <c r="L98" s="62"/>
      <c r="M98" s="210" t="s">
        <v>21</v>
      </c>
      <c r="N98" s="211" t="s">
        <v>44</v>
      </c>
      <c r="O98" s="43"/>
      <c r="P98" s="212">
        <f t="shared" si="1"/>
        <v>0</v>
      </c>
      <c r="Q98" s="212">
        <v>5.9999999999999995E-4</v>
      </c>
      <c r="R98" s="212">
        <f t="shared" si="2"/>
        <v>2.0999999999999998E-2</v>
      </c>
      <c r="S98" s="212">
        <v>0</v>
      </c>
      <c r="T98" s="213">
        <f t="shared" si="3"/>
        <v>0</v>
      </c>
      <c r="AR98" s="25" t="s">
        <v>255</v>
      </c>
      <c r="AT98" s="25" t="s">
        <v>154</v>
      </c>
      <c r="AU98" s="25" t="s">
        <v>94</v>
      </c>
      <c r="AY98" s="25" t="s">
        <v>152</v>
      </c>
      <c r="BE98" s="214">
        <f t="shared" si="4"/>
        <v>0</v>
      </c>
      <c r="BF98" s="214">
        <f t="shared" si="5"/>
        <v>0</v>
      </c>
      <c r="BG98" s="214">
        <f t="shared" si="6"/>
        <v>0</v>
      </c>
      <c r="BH98" s="214">
        <f t="shared" si="7"/>
        <v>0</v>
      </c>
      <c r="BI98" s="214">
        <f t="shared" si="8"/>
        <v>0</v>
      </c>
      <c r="BJ98" s="25" t="s">
        <v>94</v>
      </c>
      <c r="BK98" s="214">
        <f t="shared" si="9"/>
        <v>0</v>
      </c>
      <c r="BL98" s="25" t="s">
        <v>255</v>
      </c>
      <c r="BM98" s="25" t="s">
        <v>1133</v>
      </c>
    </row>
    <row r="99" spans="2:65" s="1" customFormat="1" ht="22.5" customHeight="1">
      <c r="B99" s="42"/>
      <c r="C99" s="203" t="s">
        <v>245</v>
      </c>
      <c r="D99" s="203" t="s">
        <v>154</v>
      </c>
      <c r="E99" s="204" t="s">
        <v>1134</v>
      </c>
      <c r="F99" s="205" t="s">
        <v>1135</v>
      </c>
      <c r="G99" s="206" t="s">
        <v>258</v>
      </c>
      <c r="H99" s="207">
        <v>418</v>
      </c>
      <c r="I99" s="208"/>
      <c r="J99" s="209">
        <f t="shared" si="0"/>
        <v>0</v>
      </c>
      <c r="K99" s="205" t="s">
        <v>158</v>
      </c>
      <c r="L99" s="62"/>
      <c r="M99" s="210" t="s">
        <v>21</v>
      </c>
      <c r="N99" s="211" t="s">
        <v>44</v>
      </c>
      <c r="O99" s="43"/>
      <c r="P99" s="212">
        <f t="shared" si="1"/>
        <v>0</v>
      </c>
      <c r="Q99" s="212">
        <v>0</v>
      </c>
      <c r="R99" s="212">
        <f t="shared" si="2"/>
        <v>0</v>
      </c>
      <c r="S99" s="212">
        <v>0</v>
      </c>
      <c r="T99" s="213">
        <f t="shared" si="3"/>
        <v>0</v>
      </c>
      <c r="AR99" s="25" t="s">
        <v>255</v>
      </c>
      <c r="AT99" s="25" t="s">
        <v>154</v>
      </c>
      <c r="AU99" s="25" t="s">
        <v>94</v>
      </c>
      <c r="AY99" s="25" t="s">
        <v>152</v>
      </c>
      <c r="BE99" s="214">
        <f t="shared" si="4"/>
        <v>0</v>
      </c>
      <c r="BF99" s="214">
        <f t="shared" si="5"/>
        <v>0</v>
      </c>
      <c r="BG99" s="214">
        <f t="shared" si="6"/>
        <v>0</v>
      </c>
      <c r="BH99" s="214">
        <f t="shared" si="7"/>
        <v>0</v>
      </c>
      <c r="BI99" s="214">
        <f t="shared" si="8"/>
        <v>0</v>
      </c>
      <c r="BJ99" s="25" t="s">
        <v>94</v>
      </c>
      <c r="BK99" s="214">
        <f t="shared" si="9"/>
        <v>0</v>
      </c>
      <c r="BL99" s="25" t="s">
        <v>255</v>
      </c>
      <c r="BM99" s="25" t="s">
        <v>1136</v>
      </c>
    </row>
    <row r="100" spans="2:65" s="11" customFormat="1" ht="29.85" customHeight="1">
      <c r="B100" s="186"/>
      <c r="C100" s="187"/>
      <c r="D100" s="200" t="s">
        <v>71</v>
      </c>
      <c r="E100" s="201" t="s">
        <v>1137</v>
      </c>
      <c r="F100" s="201" t="s">
        <v>1138</v>
      </c>
      <c r="G100" s="187"/>
      <c r="H100" s="187"/>
      <c r="I100" s="190"/>
      <c r="J100" s="202">
        <f>BK100</f>
        <v>0</v>
      </c>
      <c r="K100" s="187"/>
      <c r="L100" s="192"/>
      <c r="M100" s="193"/>
      <c r="N100" s="194"/>
      <c r="O100" s="194"/>
      <c r="P100" s="195">
        <f>SUM(P101:P103)</f>
        <v>0</v>
      </c>
      <c r="Q100" s="194"/>
      <c r="R100" s="195">
        <f>SUM(R101:R103)</f>
        <v>3.85E-2</v>
      </c>
      <c r="S100" s="194"/>
      <c r="T100" s="196">
        <f>SUM(T101:T103)</f>
        <v>0</v>
      </c>
      <c r="AR100" s="197" t="s">
        <v>94</v>
      </c>
      <c r="AT100" s="198" t="s">
        <v>71</v>
      </c>
      <c r="AU100" s="198" t="s">
        <v>80</v>
      </c>
      <c r="AY100" s="197" t="s">
        <v>152</v>
      </c>
      <c r="BK100" s="199">
        <f>SUM(BK101:BK103)</f>
        <v>0</v>
      </c>
    </row>
    <row r="101" spans="2:65" s="1" customFormat="1" ht="31.5" customHeight="1">
      <c r="B101" s="42"/>
      <c r="C101" s="203" t="s">
        <v>10</v>
      </c>
      <c r="D101" s="203" t="s">
        <v>154</v>
      </c>
      <c r="E101" s="204" t="s">
        <v>1139</v>
      </c>
      <c r="F101" s="205" t="s">
        <v>1140</v>
      </c>
      <c r="G101" s="206" t="s">
        <v>171</v>
      </c>
      <c r="H101" s="207">
        <v>55</v>
      </c>
      <c r="I101" s="208"/>
      <c r="J101" s="209">
        <f>ROUND(I101*H101,2)</f>
        <v>0</v>
      </c>
      <c r="K101" s="205" t="s">
        <v>21</v>
      </c>
      <c r="L101" s="62"/>
      <c r="M101" s="210" t="s">
        <v>21</v>
      </c>
      <c r="N101" s="211" t="s">
        <v>44</v>
      </c>
      <c r="O101" s="43"/>
      <c r="P101" s="212">
        <f>O101*H101</f>
        <v>0</v>
      </c>
      <c r="Q101" s="212">
        <v>2.9E-4</v>
      </c>
      <c r="R101" s="212">
        <f>Q101*H101</f>
        <v>1.5949999999999999E-2</v>
      </c>
      <c r="S101" s="212">
        <v>0</v>
      </c>
      <c r="T101" s="213">
        <f>S101*H101</f>
        <v>0</v>
      </c>
      <c r="AR101" s="25" t="s">
        <v>255</v>
      </c>
      <c r="AT101" s="25" t="s">
        <v>154</v>
      </c>
      <c r="AU101" s="25" t="s">
        <v>94</v>
      </c>
      <c r="AY101" s="25" t="s">
        <v>152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5" t="s">
        <v>94</v>
      </c>
      <c r="BK101" s="214">
        <f>ROUND(I101*H101,2)</f>
        <v>0</v>
      </c>
      <c r="BL101" s="25" t="s">
        <v>255</v>
      </c>
      <c r="BM101" s="25" t="s">
        <v>1141</v>
      </c>
    </row>
    <row r="102" spans="2:65" s="1" customFormat="1" ht="31.5" customHeight="1">
      <c r="B102" s="42"/>
      <c r="C102" s="203" t="s">
        <v>255</v>
      </c>
      <c r="D102" s="203" t="s">
        <v>154</v>
      </c>
      <c r="E102" s="204" t="s">
        <v>1142</v>
      </c>
      <c r="F102" s="205" t="s">
        <v>1143</v>
      </c>
      <c r="G102" s="206" t="s">
        <v>171</v>
      </c>
      <c r="H102" s="207">
        <v>55</v>
      </c>
      <c r="I102" s="208"/>
      <c r="J102" s="209">
        <f>ROUND(I102*H102,2)</f>
        <v>0</v>
      </c>
      <c r="K102" s="205" t="s">
        <v>21</v>
      </c>
      <c r="L102" s="62"/>
      <c r="M102" s="210" t="s">
        <v>21</v>
      </c>
      <c r="N102" s="211" t="s">
        <v>44</v>
      </c>
      <c r="O102" s="43"/>
      <c r="P102" s="212">
        <f>O102*H102</f>
        <v>0</v>
      </c>
      <c r="Q102" s="212">
        <v>1.4999999999999999E-4</v>
      </c>
      <c r="R102" s="212">
        <f>Q102*H102</f>
        <v>8.2499999999999987E-3</v>
      </c>
      <c r="S102" s="212">
        <v>0</v>
      </c>
      <c r="T102" s="213">
        <f>S102*H102</f>
        <v>0</v>
      </c>
      <c r="AR102" s="25" t="s">
        <v>255</v>
      </c>
      <c r="AT102" s="25" t="s">
        <v>154</v>
      </c>
      <c r="AU102" s="25" t="s">
        <v>94</v>
      </c>
      <c r="AY102" s="25" t="s">
        <v>152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25" t="s">
        <v>94</v>
      </c>
      <c r="BK102" s="214">
        <f>ROUND(I102*H102,2)</f>
        <v>0</v>
      </c>
      <c r="BL102" s="25" t="s">
        <v>255</v>
      </c>
      <c r="BM102" s="25" t="s">
        <v>1144</v>
      </c>
    </row>
    <row r="103" spans="2:65" s="1" customFormat="1" ht="31.5" customHeight="1">
      <c r="B103" s="42"/>
      <c r="C103" s="203" t="s">
        <v>261</v>
      </c>
      <c r="D103" s="203" t="s">
        <v>154</v>
      </c>
      <c r="E103" s="204" t="s">
        <v>1145</v>
      </c>
      <c r="F103" s="205" t="s">
        <v>1146</v>
      </c>
      <c r="G103" s="206" t="s">
        <v>171</v>
      </c>
      <c r="H103" s="207">
        <v>55</v>
      </c>
      <c r="I103" s="208"/>
      <c r="J103" s="209">
        <f>ROUND(I103*H103,2)</f>
        <v>0</v>
      </c>
      <c r="K103" s="205" t="s">
        <v>21</v>
      </c>
      <c r="L103" s="62"/>
      <c r="M103" s="210" t="s">
        <v>21</v>
      </c>
      <c r="N103" s="211" t="s">
        <v>44</v>
      </c>
      <c r="O103" s="43"/>
      <c r="P103" s="212">
        <f>O103*H103</f>
        <v>0</v>
      </c>
      <c r="Q103" s="212">
        <v>2.5999999999999998E-4</v>
      </c>
      <c r="R103" s="212">
        <f>Q103*H103</f>
        <v>1.4299999999999998E-2</v>
      </c>
      <c r="S103" s="212">
        <v>0</v>
      </c>
      <c r="T103" s="213">
        <f>S103*H103</f>
        <v>0</v>
      </c>
      <c r="AR103" s="25" t="s">
        <v>255</v>
      </c>
      <c r="AT103" s="25" t="s">
        <v>154</v>
      </c>
      <c r="AU103" s="25" t="s">
        <v>94</v>
      </c>
      <c r="AY103" s="25" t="s">
        <v>152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5" t="s">
        <v>94</v>
      </c>
      <c r="BK103" s="214">
        <f>ROUND(I103*H103,2)</f>
        <v>0</v>
      </c>
      <c r="BL103" s="25" t="s">
        <v>255</v>
      </c>
      <c r="BM103" s="25" t="s">
        <v>1147</v>
      </c>
    </row>
    <row r="104" spans="2:65" s="11" customFormat="1" ht="29.85" customHeight="1">
      <c r="B104" s="186"/>
      <c r="C104" s="187"/>
      <c r="D104" s="200" t="s">
        <v>71</v>
      </c>
      <c r="E104" s="201" t="s">
        <v>1148</v>
      </c>
      <c r="F104" s="201" t="s">
        <v>1149</v>
      </c>
      <c r="G104" s="187"/>
      <c r="H104" s="187"/>
      <c r="I104" s="190"/>
      <c r="J104" s="202">
        <f>BK104</f>
        <v>0</v>
      </c>
      <c r="K104" s="187"/>
      <c r="L104" s="192"/>
      <c r="M104" s="193"/>
      <c r="N104" s="194"/>
      <c r="O104" s="194"/>
      <c r="P104" s="195">
        <f>SUM(P105:P108)</f>
        <v>0</v>
      </c>
      <c r="Q104" s="194"/>
      <c r="R104" s="195">
        <f>SUM(R105:R108)</f>
        <v>0</v>
      </c>
      <c r="S104" s="194"/>
      <c r="T104" s="196">
        <f>SUM(T105:T108)</f>
        <v>0</v>
      </c>
      <c r="AR104" s="197" t="s">
        <v>94</v>
      </c>
      <c r="AT104" s="198" t="s">
        <v>71</v>
      </c>
      <c r="AU104" s="198" t="s">
        <v>80</v>
      </c>
      <c r="AY104" s="197" t="s">
        <v>152</v>
      </c>
      <c r="BK104" s="199">
        <f>SUM(BK105:BK108)</f>
        <v>0</v>
      </c>
    </row>
    <row r="105" spans="2:65" s="1" customFormat="1" ht="22.5" customHeight="1">
      <c r="B105" s="42"/>
      <c r="C105" s="203" t="s">
        <v>268</v>
      </c>
      <c r="D105" s="203" t="s">
        <v>154</v>
      </c>
      <c r="E105" s="204" t="s">
        <v>1150</v>
      </c>
      <c r="F105" s="205" t="s">
        <v>1151</v>
      </c>
      <c r="G105" s="206" t="s">
        <v>355</v>
      </c>
      <c r="H105" s="207">
        <v>50</v>
      </c>
      <c r="I105" s="208"/>
      <c r="J105" s="209">
        <f>ROUND(I105*H105,2)</f>
        <v>0</v>
      </c>
      <c r="K105" s="205" t="s">
        <v>21</v>
      </c>
      <c r="L105" s="62"/>
      <c r="M105" s="210" t="s">
        <v>21</v>
      </c>
      <c r="N105" s="211" t="s">
        <v>44</v>
      </c>
      <c r="O105" s="43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25" t="s">
        <v>255</v>
      </c>
      <c r="AT105" s="25" t="s">
        <v>154</v>
      </c>
      <c r="AU105" s="25" t="s">
        <v>94</v>
      </c>
      <c r="AY105" s="25" t="s">
        <v>152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5" t="s">
        <v>94</v>
      </c>
      <c r="BK105" s="214">
        <f>ROUND(I105*H105,2)</f>
        <v>0</v>
      </c>
      <c r="BL105" s="25" t="s">
        <v>255</v>
      </c>
      <c r="BM105" s="25" t="s">
        <v>1152</v>
      </c>
    </row>
    <row r="106" spans="2:65" s="1" customFormat="1" ht="22.5" customHeight="1">
      <c r="B106" s="42"/>
      <c r="C106" s="203" t="s">
        <v>274</v>
      </c>
      <c r="D106" s="203" t="s">
        <v>154</v>
      </c>
      <c r="E106" s="204" t="s">
        <v>1153</v>
      </c>
      <c r="F106" s="205" t="s">
        <v>1154</v>
      </c>
      <c r="G106" s="206" t="s">
        <v>355</v>
      </c>
      <c r="H106" s="207">
        <v>30</v>
      </c>
      <c r="I106" s="208"/>
      <c r="J106" s="209">
        <f>ROUND(I106*H106,2)</f>
        <v>0</v>
      </c>
      <c r="K106" s="205" t="s">
        <v>21</v>
      </c>
      <c r="L106" s="62"/>
      <c r="M106" s="210" t="s">
        <v>21</v>
      </c>
      <c r="N106" s="211" t="s">
        <v>44</v>
      </c>
      <c r="O106" s="43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AR106" s="25" t="s">
        <v>255</v>
      </c>
      <c r="AT106" s="25" t="s">
        <v>154</v>
      </c>
      <c r="AU106" s="25" t="s">
        <v>94</v>
      </c>
      <c r="AY106" s="25" t="s">
        <v>152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5" t="s">
        <v>94</v>
      </c>
      <c r="BK106" s="214">
        <f>ROUND(I106*H106,2)</f>
        <v>0</v>
      </c>
      <c r="BL106" s="25" t="s">
        <v>255</v>
      </c>
      <c r="BM106" s="25" t="s">
        <v>1155</v>
      </c>
    </row>
    <row r="107" spans="2:65" s="1" customFormat="1" ht="22.5" customHeight="1">
      <c r="B107" s="42"/>
      <c r="C107" s="203" t="s">
        <v>282</v>
      </c>
      <c r="D107" s="203" t="s">
        <v>154</v>
      </c>
      <c r="E107" s="204" t="s">
        <v>1156</v>
      </c>
      <c r="F107" s="205" t="s">
        <v>1157</v>
      </c>
      <c r="G107" s="206" t="s">
        <v>171</v>
      </c>
      <c r="H107" s="207">
        <v>55</v>
      </c>
      <c r="I107" s="208"/>
      <c r="J107" s="209">
        <f>ROUND(I107*H107,2)</f>
        <v>0</v>
      </c>
      <c r="K107" s="205" t="s">
        <v>21</v>
      </c>
      <c r="L107" s="62"/>
      <c r="M107" s="210" t="s">
        <v>21</v>
      </c>
      <c r="N107" s="211" t="s">
        <v>44</v>
      </c>
      <c r="O107" s="43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25" t="s">
        <v>255</v>
      </c>
      <c r="AT107" s="25" t="s">
        <v>154</v>
      </c>
      <c r="AU107" s="25" t="s">
        <v>94</v>
      </c>
      <c r="AY107" s="25" t="s">
        <v>152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5" t="s">
        <v>94</v>
      </c>
      <c r="BK107" s="214">
        <f>ROUND(I107*H107,2)</f>
        <v>0</v>
      </c>
      <c r="BL107" s="25" t="s">
        <v>255</v>
      </c>
      <c r="BM107" s="25" t="s">
        <v>1158</v>
      </c>
    </row>
    <row r="108" spans="2:65" s="1" customFormat="1" ht="31.5" customHeight="1">
      <c r="B108" s="42"/>
      <c r="C108" s="203" t="s">
        <v>9</v>
      </c>
      <c r="D108" s="203" t="s">
        <v>154</v>
      </c>
      <c r="E108" s="204" t="s">
        <v>1159</v>
      </c>
      <c r="F108" s="205" t="s">
        <v>1160</v>
      </c>
      <c r="G108" s="206" t="s">
        <v>171</v>
      </c>
      <c r="H108" s="207">
        <v>55</v>
      </c>
      <c r="I108" s="208"/>
      <c r="J108" s="209">
        <f>ROUND(I108*H108,2)</f>
        <v>0</v>
      </c>
      <c r="K108" s="205" t="s">
        <v>21</v>
      </c>
      <c r="L108" s="62"/>
      <c r="M108" s="210" t="s">
        <v>21</v>
      </c>
      <c r="N108" s="211" t="s">
        <v>44</v>
      </c>
      <c r="O108" s="43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25" t="s">
        <v>255</v>
      </c>
      <c r="AT108" s="25" t="s">
        <v>154</v>
      </c>
      <c r="AU108" s="25" t="s">
        <v>94</v>
      </c>
      <c r="AY108" s="25" t="s">
        <v>152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5" t="s">
        <v>94</v>
      </c>
      <c r="BK108" s="214">
        <f>ROUND(I108*H108,2)</f>
        <v>0</v>
      </c>
      <c r="BL108" s="25" t="s">
        <v>255</v>
      </c>
      <c r="BM108" s="25" t="s">
        <v>1161</v>
      </c>
    </row>
    <row r="109" spans="2:65" s="11" customFormat="1" ht="29.85" customHeight="1">
      <c r="B109" s="186"/>
      <c r="C109" s="187"/>
      <c r="D109" s="200" t="s">
        <v>71</v>
      </c>
      <c r="E109" s="201" t="s">
        <v>851</v>
      </c>
      <c r="F109" s="201" t="s">
        <v>852</v>
      </c>
      <c r="G109" s="187"/>
      <c r="H109" s="187"/>
      <c r="I109" s="190"/>
      <c r="J109" s="202">
        <f>BK109</f>
        <v>0</v>
      </c>
      <c r="K109" s="187"/>
      <c r="L109" s="192"/>
      <c r="M109" s="193"/>
      <c r="N109" s="194"/>
      <c r="O109" s="194"/>
      <c r="P109" s="195">
        <f>P110</f>
        <v>0</v>
      </c>
      <c r="Q109" s="194"/>
      <c r="R109" s="195">
        <f>R110</f>
        <v>6.4800000000000005E-3</v>
      </c>
      <c r="S109" s="194"/>
      <c r="T109" s="196">
        <f>T110</f>
        <v>0</v>
      </c>
      <c r="AR109" s="197" t="s">
        <v>94</v>
      </c>
      <c r="AT109" s="198" t="s">
        <v>71</v>
      </c>
      <c r="AU109" s="198" t="s">
        <v>80</v>
      </c>
      <c r="AY109" s="197" t="s">
        <v>152</v>
      </c>
      <c r="BK109" s="199">
        <f>BK110</f>
        <v>0</v>
      </c>
    </row>
    <row r="110" spans="2:65" s="1" customFormat="1" ht="22.5" customHeight="1">
      <c r="B110" s="42"/>
      <c r="C110" s="203" t="s">
        <v>291</v>
      </c>
      <c r="D110" s="203" t="s">
        <v>154</v>
      </c>
      <c r="E110" s="204" t="s">
        <v>1162</v>
      </c>
      <c r="F110" s="205" t="s">
        <v>1163</v>
      </c>
      <c r="G110" s="206" t="s">
        <v>258</v>
      </c>
      <c r="H110" s="207">
        <v>216</v>
      </c>
      <c r="I110" s="208"/>
      <c r="J110" s="209">
        <f>ROUND(I110*H110,2)</f>
        <v>0</v>
      </c>
      <c r="K110" s="205" t="s">
        <v>21</v>
      </c>
      <c r="L110" s="62"/>
      <c r="M110" s="210" t="s">
        <v>21</v>
      </c>
      <c r="N110" s="280" t="s">
        <v>44</v>
      </c>
      <c r="O110" s="281"/>
      <c r="P110" s="282">
        <f>O110*H110</f>
        <v>0</v>
      </c>
      <c r="Q110" s="282">
        <v>3.0000000000000001E-5</v>
      </c>
      <c r="R110" s="282">
        <f>Q110*H110</f>
        <v>6.4800000000000005E-3</v>
      </c>
      <c r="S110" s="282">
        <v>0</v>
      </c>
      <c r="T110" s="283">
        <f>S110*H110</f>
        <v>0</v>
      </c>
      <c r="AR110" s="25" t="s">
        <v>255</v>
      </c>
      <c r="AT110" s="25" t="s">
        <v>154</v>
      </c>
      <c r="AU110" s="25" t="s">
        <v>94</v>
      </c>
      <c r="AY110" s="25" t="s">
        <v>152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5" t="s">
        <v>94</v>
      </c>
      <c r="BK110" s="214">
        <f>ROUND(I110*H110,2)</f>
        <v>0</v>
      </c>
      <c r="BL110" s="25" t="s">
        <v>255</v>
      </c>
      <c r="BM110" s="25" t="s">
        <v>1164</v>
      </c>
    </row>
    <row r="111" spans="2:65" s="1" customFormat="1" ht="6.95" customHeight="1">
      <c r="B111" s="57"/>
      <c r="C111" s="58"/>
      <c r="D111" s="58"/>
      <c r="E111" s="58"/>
      <c r="F111" s="58"/>
      <c r="G111" s="58"/>
      <c r="H111" s="58"/>
      <c r="I111" s="149"/>
      <c r="J111" s="58"/>
      <c r="K111" s="58"/>
      <c r="L111" s="62"/>
    </row>
  </sheetData>
  <sheetProtection password="CC35" sheet="1" objects="1" scenarios="1" formatCells="0" formatColumns="0" formatRows="0" sort="0" autoFilter="0"/>
  <autoFilter ref="C81:K110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102</v>
      </c>
      <c r="G1" s="416" t="s">
        <v>103</v>
      </c>
      <c r="H1" s="416"/>
      <c r="I1" s="125"/>
      <c r="J1" s="124" t="s">
        <v>104</v>
      </c>
      <c r="K1" s="123" t="s">
        <v>105</v>
      </c>
      <c r="L1" s="124" t="s">
        <v>106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5" t="s">
        <v>95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107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7" t="str">
        <f>'Rekapitulace stavby'!K6</f>
        <v>STAVEBNÍ ÚPRAVY DOMOVA PRO SENIORY NA BLATECH 3211, ČESKÁ LÍPA</v>
      </c>
      <c r="F7" s="418"/>
      <c r="G7" s="418"/>
      <c r="H7" s="418"/>
      <c r="I7" s="127"/>
      <c r="J7" s="30"/>
      <c r="K7" s="32"/>
    </row>
    <row r="8" spans="1:70" ht="15">
      <c r="B8" s="29"/>
      <c r="C8" s="30"/>
      <c r="D8" s="38" t="s">
        <v>108</v>
      </c>
      <c r="E8" s="30"/>
      <c r="F8" s="30"/>
      <c r="G8" s="30"/>
      <c r="H8" s="30"/>
      <c r="I8" s="127"/>
      <c r="J8" s="30"/>
      <c r="K8" s="32"/>
    </row>
    <row r="9" spans="1:70" s="1" customFormat="1" ht="22.5" customHeight="1">
      <c r="B9" s="42"/>
      <c r="C9" s="43"/>
      <c r="D9" s="43"/>
      <c r="E9" s="417" t="s">
        <v>1165</v>
      </c>
      <c r="F9" s="420"/>
      <c r="G9" s="420"/>
      <c r="H9" s="420"/>
      <c r="I9" s="128"/>
      <c r="J9" s="43"/>
      <c r="K9" s="46"/>
    </row>
    <row r="10" spans="1:70" s="1" customFormat="1" ht="15">
      <c r="B10" s="42"/>
      <c r="C10" s="43"/>
      <c r="D10" s="38" t="s">
        <v>1166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19" t="s">
        <v>1167</v>
      </c>
      <c r="F11" s="420"/>
      <c r="G11" s="420"/>
      <c r="H11" s="420"/>
      <c r="I11" s="128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1168</v>
      </c>
      <c r="G14" s="43"/>
      <c r="H14" s="43"/>
      <c r="I14" s="129" t="s">
        <v>25</v>
      </c>
      <c r="J14" s="130" t="str">
        <f>'Rekapitulace stavby'!AN8</f>
        <v>10.11.2017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21</v>
      </c>
      <c r="K16" s="46"/>
    </row>
    <row r="17" spans="2:11" s="1" customFormat="1" ht="18" customHeight="1">
      <c r="B17" s="42"/>
      <c r="C17" s="43"/>
      <c r="D17" s="43"/>
      <c r="E17" s="36" t="s">
        <v>29</v>
      </c>
      <c r="F17" s="43"/>
      <c r="G17" s="43"/>
      <c r="H17" s="43"/>
      <c r="I17" s="129" t="s">
        <v>30</v>
      </c>
      <c r="J17" s="36" t="s">
        <v>21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29" t="s">
        <v>28</v>
      </c>
      <c r="J22" s="36" t="s">
        <v>21</v>
      </c>
      <c r="K22" s="46"/>
    </row>
    <row r="23" spans="2:11" s="1" customFormat="1" ht="18" customHeight="1">
      <c r="B23" s="42"/>
      <c r="C23" s="43"/>
      <c r="D23" s="43"/>
      <c r="E23" s="36" t="s">
        <v>34</v>
      </c>
      <c r="F23" s="43"/>
      <c r="G23" s="43"/>
      <c r="H23" s="43"/>
      <c r="I23" s="129" t="s">
        <v>30</v>
      </c>
      <c r="J23" s="36" t="s">
        <v>21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36</v>
      </c>
      <c r="E25" s="43"/>
      <c r="F25" s="43"/>
      <c r="G25" s="43"/>
      <c r="H25" s="43"/>
      <c r="I25" s="128"/>
      <c r="J25" s="43"/>
      <c r="K25" s="46"/>
    </row>
    <row r="26" spans="2:11" s="7" customFormat="1" ht="22.5" customHeight="1">
      <c r="B26" s="131"/>
      <c r="C26" s="132"/>
      <c r="D26" s="132"/>
      <c r="E26" s="409" t="s">
        <v>21</v>
      </c>
      <c r="F26" s="409"/>
      <c r="G26" s="409"/>
      <c r="H26" s="409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38</v>
      </c>
      <c r="E29" s="43"/>
      <c r="F29" s="43"/>
      <c r="G29" s="43"/>
      <c r="H29" s="43"/>
      <c r="I29" s="128"/>
      <c r="J29" s="138">
        <f>ROUND(J85,2)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40</v>
      </c>
      <c r="G31" s="43"/>
      <c r="H31" s="43"/>
      <c r="I31" s="139" t="s">
        <v>39</v>
      </c>
      <c r="J31" s="47" t="s">
        <v>41</v>
      </c>
      <c r="K31" s="46"/>
    </row>
    <row r="32" spans="2:11" s="1" customFormat="1" ht="14.45" customHeight="1">
      <c r="B32" s="42"/>
      <c r="C32" s="43"/>
      <c r="D32" s="50" t="s">
        <v>42</v>
      </c>
      <c r="E32" s="50" t="s">
        <v>43</v>
      </c>
      <c r="F32" s="140">
        <f>ROUND(SUM(BE85:BE121), 2)</f>
        <v>0</v>
      </c>
      <c r="G32" s="43"/>
      <c r="H32" s="43"/>
      <c r="I32" s="141">
        <v>0.21</v>
      </c>
      <c r="J32" s="140">
        <f>ROUND(ROUND((SUM(BE85:BE121)),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44</v>
      </c>
      <c r="F33" s="140">
        <f>ROUND(SUM(BF85:BF121), 2)</f>
        <v>0</v>
      </c>
      <c r="G33" s="43"/>
      <c r="H33" s="43"/>
      <c r="I33" s="141">
        <v>0.15</v>
      </c>
      <c r="J33" s="140">
        <f>ROUND(ROUND((SUM(BF85:BF121)),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40">
        <f>ROUND(SUM(BG85:BG121),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46</v>
      </c>
      <c r="F35" s="140">
        <f>ROUND(SUM(BH85:BH121),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47</v>
      </c>
      <c r="F36" s="140">
        <f>ROUND(SUM(BI85:BI121),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48</v>
      </c>
      <c r="E38" s="80"/>
      <c r="F38" s="80"/>
      <c r="G38" s="144" t="s">
        <v>49</v>
      </c>
      <c r="H38" s="145" t="s">
        <v>50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111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2.5" customHeight="1">
      <c r="B47" s="42"/>
      <c r="C47" s="43"/>
      <c r="D47" s="43"/>
      <c r="E47" s="417" t="str">
        <f>E7</f>
        <v>STAVEBNÍ ÚPRAVY DOMOVA PRO SENIORY NA BLATECH 3211, ČESKÁ LÍPA</v>
      </c>
      <c r="F47" s="418"/>
      <c r="G47" s="418"/>
      <c r="H47" s="418"/>
      <c r="I47" s="128"/>
      <c r="J47" s="43"/>
      <c r="K47" s="46"/>
    </row>
    <row r="48" spans="2:11" ht="15">
      <c r="B48" s="29"/>
      <c r="C48" s="38" t="s">
        <v>108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22.5" customHeight="1">
      <c r="B49" s="42"/>
      <c r="C49" s="43"/>
      <c r="D49" s="43"/>
      <c r="E49" s="417" t="s">
        <v>1165</v>
      </c>
      <c r="F49" s="420"/>
      <c r="G49" s="420"/>
      <c r="H49" s="420"/>
      <c r="I49" s="128"/>
      <c r="J49" s="43"/>
      <c r="K49" s="46"/>
    </row>
    <row r="50" spans="2:47" s="1" customFormat="1" ht="14.45" customHeight="1">
      <c r="B50" s="42"/>
      <c r="C50" s="38" t="s">
        <v>1166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23.25" customHeight="1">
      <c r="B51" s="42"/>
      <c r="C51" s="43"/>
      <c r="D51" s="43"/>
      <c r="E51" s="419" t="str">
        <f>E11</f>
        <v>A - ELEKTRONICKÉ KOMUNIKACE</v>
      </c>
      <c r="F51" s="420"/>
      <c r="G51" s="420"/>
      <c r="H51" s="420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 xml:space="preserve"> </v>
      </c>
      <c r="G53" s="43"/>
      <c r="H53" s="43"/>
      <c r="I53" s="129" t="s">
        <v>25</v>
      </c>
      <c r="J53" s="130" t="str">
        <f>IF(J14="","",J14)</f>
        <v>10.11.2017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 ht="15">
      <c r="B55" s="42"/>
      <c r="C55" s="38" t="s">
        <v>27</v>
      </c>
      <c r="D55" s="43"/>
      <c r="E55" s="43"/>
      <c r="F55" s="36" t="str">
        <f>E17</f>
        <v>MĚSTO ČESKÁ LÍPA</v>
      </c>
      <c r="G55" s="43"/>
      <c r="H55" s="43"/>
      <c r="I55" s="129" t="s">
        <v>33</v>
      </c>
      <c r="J55" s="36" t="str">
        <f>E23</f>
        <v>Ing. Petr KUČERA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8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112</v>
      </c>
      <c r="D58" s="142"/>
      <c r="E58" s="142"/>
      <c r="F58" s="142"/>
      <c r="G58" s="142"/>
      <c r="H58" s="142"/>
      <c r="I58" s="155"/>
      <c r="J58" s="156" t="s">
        <v>113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114</v>
      </c>
      <c r="D60" s="43"/>
      <c r="E60" s="43"/>
      <c r="F60" s="43"/>
      <c r="G60" s="43"/>
      <c r="H60" s="43"/>
      <c r="I60" s="128"/>
      <c r="J60" s="138">
        <f>J85</f>
        <v>0</v>
      </c>
      <c r="K60" s="46"/>
      <c r="AU60" s="25" t="s">
        <v>115</v>
      </c>
    </row>
    <row r="61" spans="2:47" s="8" customFormat="1" ht="24.95" customHeight="1">
      <c r="B61" s="159"/>
      <c r="C61" s="160"/>
      <c r="D61" s="161" t="s">
        <v>1169</v>
      </c>
      <c r="E61" s="162"/>
      <c r="F61" s="162"/>
      <c r="G61" s="162"/>
      <c r="H61" s="162"/>
      <c r="I61" s="163"/>
      <c r="J61" s="164">
        <f>J86</f>
        <v>0</v>
      </c>
      <c r="K61" s="165"/>
    </row>
    <row r="62" spans="2:47" s="8" customFormat="1" ht="24.95" customHeight="1">
      <c r="B62" s="159"/>
      <c r="C62" s="160"/>
      <c r="D62" s="161" t="s">
        <v>1170</v>
      </c>
      <c r="E62" s="162"/>
      <c r="F62" s="162"/>
      <c r="G62" s="162"/>
      <c r="H62" s="162"/>
      <c r="I62" s="163"/>
      <c r="J62" s="164">
        <f>J106</f>
        <v>0</v>
      </c>
      <c r="K62" s="165"/>
    </row>
    <row r="63" spans="2:47" s="8" customFormat="1" ht="24.95" customHeight="1">
      <c r="B63" s="159"/>
      <c r="C63" s="160"/>
      <c r="D63" s="161" t="s">
        <v>1171</v>
      </c>
      <c r="E63" s="162"/>
      <c r="F63" s="162"/>
      <c r="G63" s="162"/>
      <c r="H63" s="162"/>
      <c r="I63" s="163"/>
      <c r="J63" s="164">
        <f>J117</f>
        <v>0</v>
      </c>
      <c r="K63" s="165"/>
    </row>
    <row r="64" spans="2:47" s="1" customFormat="1" ht="21.75" customHeight="1">
      <c r="B64" s="42"/>
      <c r="C64" s="43"/>
      <c r="D64" s="43"/>
      <c r="E64" s="43"/>
      <c r="F64" s="43"/>
      <c r="G64" s="43"/>
      <c r="H64" s="43"/>
      <c r="I64" s="128"/>
      <c r="J64" s="43"/>
      <c r="K64" s="46"/>
    </row>
    <row r="65" spans="2:12" s="1" customFormat="1" ht="6.95" customHeight="1">
      <c r="B65" s="57"/>
      <c r="C65" s="58"/>
      <c r="D65" s="58"/>
      <c r="E65" s="58"/>
      <c r="F65" s="58"/>
      <c r="G65" s="58"/>
      <c r="H65" s="58"/>
      <c r="I65" s="149"/>
      <c r="J65" s="58"/>
      <c r="K65" s="59"/>
    </row>
    <row r="69" spans="2:12" s="1" customFormat="1" ht="6.95" customHeight="1">
      <c r="B69" s="60"/>
      <c r="C69" s="61"/>
      <c r="D69" s="61"/>
      <c r="E69" s="61"/>
      <c r="F69" s="61"/>
      <c r="G69" s="61"/>
      <c r="H69" s="61"/>
      <c r="I69" s="152"/>
      <c r="J69" s="61"/>
      <c r="K69" s="61"/>
      <c r="L69" s="62"/>
    </row>
    <row r="70" spans="2:12" s="1" customFormat="1" ht="36.950000000000003" customHeight="1">
      <c r="B70" s="42"/>
      <c r="C70" s="63" t="s">
        <v>136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6.95" customHeight="1">
      <c r="B71" s="42"/>
      <c r="C71" s="64"/>
      <c r="D71" s="64"/>
      <c r="E71" s="64"/>
      <c r="F71" s="64"/>
      <c r="G71" s="64"/>
      <c r="H71" s="64"/>
      <c r="I71" s="173"/>
      <c r="J71" s="64"/>
      <c r="K71" s="64"/>
      <c r="L71" s="62"/>
    </row>
    <row r="72" spans="2:12" s="1" customFormat="1" ht="14.45" customHeight="1">
      <c r="B72" s="42"/>
      <c r="C72" s="66" t="s">
        <v>18</v>
      </c>
      <c r="D72" s="64"/>
      <c r="E72" s="64"/>
      <c r="F72" s="64"/>
      <c r="G72" s="64"/>
      <c r="H72" s="64"/>
      <c r="I72" s="173"/>
      <c r="J72" s="64"/>
      <c r="K72" s="64"/>
      <c r="L72" s="62"/>
    </row>
    <row r="73" spans="2:12" s="1" customFormat="1" ht="22.5" customHeight="1">
      <c r="B73" s="42"/>
      <c r="C73" s="64"/>
      <c r="D73" s="64"/>
      <c r="E73" s="413" t="str">
        <f>E7</f>
        <v>STAVEBNÍ ÚPRAVY DOMOVA PRO SENIORY NA BLATECH 3211, ČESKÁ LÍPA</v>
      </c>
      <c r="F73" s="414"/>
      <c r="G73" s="414"/>
      <c r="H73" s="414"/>
      <c r="I73" s="173"/>
      <c r="J73" s="64"/>
      <c r="K73" s="64"/>
      <c r="L73" s="62"/>
    </row>
    <row r="74" spans="2:12" ht="15">
      <c r="B74" s="29"/>
      <c r="C74" s="66" t="s">
        <v>108</v>
      </c>
      <c r="D74" s="284"/>
      <c r="E74" s="284"/>
      <c r="F74" s="284"/>
      <c r="G74" s="284"/>
      <c r="H74" s="284"/>
      <c r="J74" s="284"/>
      <c r="K74" s="284"/>
      <c r="L74" s="285"/>
    </row>
    <row r="75" spans="2:12" s="1" customFormat="1" ht="22.5" customHeight="1">
      <c r="B75" s="42"/>
      <c r="C75" s="64"/>
      <c r="D75" s="64"/>
      <c r="E75" s="413" t="s">
        <v>1165</v>
      </c>
      <c r="F75" s="415"/>
      <c r="G75" s="415"/>
      <c r="H75" s="415"/>
      <c r="I75" s="173"/>
      <c r="J75" s="64"/>
      <c r="K75" s="64"/>
      <c r="L75" s="62"/>
    </row>
    <row r="76" spans="2:12" s="1" customFormat="1" ht="14.45" customHeight="1">
      <c r="B76" s="42"/>
      <c r="C76" s="66" t="s">
        <v>1166</v>
      </c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23.25" customHeight="1">
      <c r="B77" s="42"/>
      <c r="C77" s="64"/>
      <c r="D77" s="64"/>
      <c r="E77" s="381" t="str">
        <f>E11</f>
        <v>A - ELEKTRONICKÉ KOMUNIKACE</v>
      </c>
      <c r="F77" s="415"/>
      <c r="G77" s="415"/>
      <c r="H77" s="415"/>
      <c r="I77" s="173"/>
      <c r="J77" s="64"/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 ht="18" customHeight="1">
      <c r="B79" s="42"/>
      <c r="C79" s="66" t="s">
        <v>23</v>
      </c>
      <c r="D79" s="64"/>
      <c r="E79" s="64"/>
      <c r="F79" s="174" t="str">
        <f>F14</f>
        <v xml:space="preserve"> </v>
      </c>
      <c r="G79" s="64"/>
      <c r="H79" s="64"/>
      <c r="I79" s="175" t="s">
        <v>25</v>
      </c>
      <c r="J79" s="74" t="str">
        <f>IF(J14="","",J14)</f>
        <v>10.11.2017</v>
      </c>
      <c r="K79" s="64"/>
      <c r="L79" s="62"/>
    </row>
    <row r="80" spans="2:12" s="1" customFormat="1" ht="6.95" customHeight="1">
      <c r="B80" s="42"/>
      <c r="C80" s="64"/>
      <c r="D80" s="64"/>
      <c r="E80" s="64"/>
      <c r="F80" s="64"/>
      <c r="G80" s="64"/>
      <c r="H80" s="64"/>
      <c r="I80" s="173"/>
      <c r="J80" s="64"/>
      <c r="K80" s="64"/>
      <c r="L80" s="62"/>
    </row>
    <row r="81" spans="2:65" s="1" customFormat="1" ht="15">
      <c r="B81" s="42"/>
      <c r="C81" s="66" t="s">
        <v>27</v>
      </c>
      <c r="D81" s="64"/>
      <c r="E81" s="64"/>
      <c r="F81" s="174" t="str">
        <f>E17</f>
        <v>MĚSTO ČESKÁ LÍPA</v>
      </c>
      <c r="G81" s="64"/>
      <c r="H81" s="64"/>
      <c r="I81" s="175" t="s">
        <v>33</v>
      </c>
      <c r="J81" s="174" t="str">
        <f>E23</f>
        <v>Ing. Petr KUČERA</v>
      </c>
      <c r="K81" s="64"/>
      <c r="L81" s="62"/>
    </row>
    <row r="82" spans="2:65" s="1" customFormat="1" ht="14.45" customHeight="1">
      <c r="B82" s="42"/>
      <c r="C82" s="66" t="s">
        <v>31</v>
      </c>
      <c r="D82" s="64"/>
      <c r="E82" s="64"/>
      <c r="F82" s="174" t="str">
        <f>IF(E20="","",E20)</f>
        <v/>
      </c>
      <c r="G82" s="64"/>
      <c r="H82" s="64"/>
      <c r="I82" s="173"/>
      <c r="J82" s="64"/>
      <c r="K82" s="64"/>
      <c r="L82" s="62"/>
    </row>
    <row r="83" spans="2:65" s="1" customFormat="1" ht="10.35" customHeight="1">
      <c r="B83" s="42"/>
      <c r="C83" s="64"/>
      <c r="D83" s="64"/>
      <c r="E83" s="64"/>
      <c r="F83" s="64"/>
      <c r="G83" s="64"/>
      <c r="H83" s="64"/>
      <c r="I83" s="173"/>
      <c r="J83" s="64"/>
      <c r="K83" s="64"/>
      <c r="L83" s="62"/>
    </row>
    <row r="84" spans="2:65" s="10" customFormat="1" ht="29.25" customHeight="1">
      <c r="B84" s="176"/>
      <c r="C84" s="177" t="s">
        <v>137</v>
      </c>
      <c r="D84" s="178" t="s">
        <v>57</v>
      </c>
      <c r="E84" s="178" t="s">
        <v>53</v>
      </c>
      <c r="F84" s="178" t="s">
        <v>138</v>
      </c>
      <c r="G84" s="178" t="s">
        <v>139</v>
      </c>
      <c r="H84" s="178" t="s">
        <v>140</v>
      </c>
      <c r="I84" s="179" t="s">
        <v>141</v>
      </c>
      <c r="J84" s="178" t="s">
        <v>113</v>
      </c>
      <c r="K84" s="180" t="s">
        <v>142</v>
      </c>
      <c r="L84" s="181"/>
      <c r="M84" s="82" t="s">
        <v>143</v>
      </c>
      <c r="N84" s="83" t="s">
        <v>42</v>
      </c>
      <c r="O84" s="83" t="s">
        <v>144</v>
      </c>
      <c r="P84" s="83" t="s">
        <v>145</v>
      </c>
      <c r="Q84" s="83" t="s">
        <v>146</v>
      </c>
      <c r="R84" s="83" t="s">
        <v>147</v>
      </c>
      <c r="S84" s="83" t="s">
        <v>148</v>
      </c>
      <c r="T84" s="84" t="s">
        <v>149</v>
      </c>
    </row>
    <row r="85" spans="2:65" s="1" customFormat="1" ht="29.25" customHeight="1">
      <c r="B85" s="42"/>
      <c r="C85" s="88" t="s">
        <v>114</v>
      </c>
      <c r="D85" s="64"/>
      <c r="E85" s="64"/>
      <c r="F85" s="64"/>
      <c r="G85" s="64"/>
      <c r="H85" s="64"/>
      <c r="I85" s="173"/>
      <c r="J85" s="182">
        <f>BK85</f>
        <v>0</v>
      </c>
      <c r="K85" s="64"/>
      <c r="L85" s="62"/>
      <c r="M85" s="85"/>
      <c r="N85" s="86"/>
      <c r="O85" s="86"/>
      <c r="P85" s="183">
        <f>P86+P106+P117</f>
        <v>0</v>
      </c>
      <c r="Q85" s="86"/>
      <c r="R85" s="183">
        <f>R86+R106+R117</f>
        <v>0</v>
      </c>
      <c r="S85" s="86"/>
      <c r="T85" s="184">
        <f>T86+T106+T117</f>
        <v>0</v>
      </c>
      <c r="AT85" s="25" t="s">
        <v>71</v>
      </c>
      <c r="AU85" s="25" t="s">
        <v>115</v>
      </c>
      <c r="BK85" s="185">
        <f>BK86+BK106+BK117</f>
        <v>0</v>
      </c>
    </row>
    <row r="86" spans="2:65" s="11" customFormat="1" ht="37.35" customHeight="1">
      <c r="B86" s="186"/>
      <c r="C86" s="187"/>
      <c r="D86" s="200" t="s">
        <v>71</v>
      </c>
      <c r="E86" s="286" t="s">
        <v>1172</v>
      </c>
      <c r="F86" s="286" t="s">
        <v>1173</v>
      </c>
      <c r="G86" s="187"/>
      <c r="H86" s="187"/>
      <c r="I86" s="190"/>
      <c r="J86" s="287">
        <f>BK86</f>
        <v>0</v>
      </c>
      <c r="K86" s="187"/>
      <c r="L86" s="192"/>
      <c r="M86" s="193"/>
      <c r="N86" s="194"/>
      <c r="O86" s="194"/>
      <c r="P86" s="195">
        <f>SUM(P87:P105)</f>
        <v>0</v>
      </c>
      <c r="Q86" s="194"/>
      <c r="R86" s="195">
        <f>SUM(R87:R105)</f>
        <v>0</v>
      </c>
      <c r="S86" s="194"/>
      <c r="T86" s="196">
        <f>SUM(T87:T105)</f>
        <v>0</v>
      </c>
      <c r="AR86" s="197" t="s">
        <v>80</v>
      </c>
      <c r="AT86" s="198" t="s">
        <v>71</v>
      </c>
      <c r="AU86" s="198" t="s">
        <v>72</v>
      </c>
      <c r="AY86" s="197" t="s">
        <v>152</v>
      </c>
      <c r="BK86" s="199">
        <f>SUM(BK87:BK105)</f>
        <v>0</v>
      </c>
    </row>
    <row r="87" spans="2:65" s="1" customFormat="1" ht="22.5" customHeight="1">
      <c r="B87" s="42"/>
      <c r="C87" s="256" t="s">
        <v>80</v>
      </c>
      <c r="D87" s="256" t="s">
        <v>262</v>
      </c>
      <c r="E87" s="257" t="s">
        <v>1174</v>
      </c>
      <c r="F87" s="258" t="s">
        <v>1175</v>
      </c>
      <c r="G87" s="259" t="s">
        <v>348</v>
      </c>
      <c r="H87" s="260">
        <v>1</v>
      </c>
      <c r="I87" s="261"/>
      <c r="J87" s="262">
        <f t="shared" ref="J87:J105" si="0">ROUND(I87*H87,2)</f>
        <v>0</v>
      </c>
      <c r="K87" s="258" t="s">
        <v>21</v>
      </c>
      <c r="L87" s="263"/>
      <c r="M87" s="264" t="s">
        <v>21</v>
      </c>
      <c r="N87" s="265" t="s">
        <v>44</v>
      </c>
      <c r="O87" s="43"/>
      <c r="P87" s="212">
        <f t="shared" ref="P87:P105" si="1">O87*H87</f>
        <v>0</v>
      </c>
      <c r="Q87" s="212">
        <v>0</v>
      </c>
      <c r="R87" s="212">
        <f t="shared" ref="R87:R105" si="2">Q87*H87</f>
        <v>0</v>
      </c>
      <c r="S87" s="212">
        <v>0</v>
      </c>
      <c r="T87" s="213">
        <f t="shared" ref="T87:T105" si="3">S87*H87</f>
        <v>0</v>
      </c>
      <c r="AR87" s="25" t="s">
        <v>204</v>
      </c>
      <c r="AT87" s="25" t="s">
        <v>262</v>
      </c>
      <c r="AU87" s="25" t="s">
        <v>80</v>
      </c>
      <c r="AY87" s="25" t="s">
        <v>152</v>
      </c>
      <c r="BE87" s="214">
        <f t="shared" ref="BE87:BE105" si="4">IF(N87="základní",J87,0)</f>
        <v>0</v>
      </c>
      <c r="BF87" s="214">
        <f t="shared" ref="BF87:BF105" si="5">IF(N87="snížená",J87,0)</f>
        <v>0</v>
      </c>
      <c r="BG87" s="214">
        <f t="shared" ref="BG87:BG105" si="6">IF(N87="zákl. přenesená",J87,0)</f>
        <v>0</v>
      </c>
      <c r="BH87" s="214">
        <f t="shared" ref="BH87:BH105" si="7">IF(N87="sníž. přenesená",J87,0)</f>
        <v>0</v>
      </c>
      <c r="BI87" s="214">
        <f t="shared" ref="BI87:BI105" si="8">IF(N87="nulová",J87,0)</f>
        <v>0</v>
      </c>
      <c r="BJ87" s="25" t="s">
        <v>94</v>
      </c>
      <c r="BK87" s="214">
        <f t="shared" ref="BK87:BK105" si="9">ROUND(I87*H87,2)</f>
        <v>0</v>
      </c>
      <c r="BL87" s="25" t="s">
        <v>159</v>
      </c>
      <c r="BM87" s="25" t="s">
        <v>1176</v>
      </c>
    </row>
    <row r="88" spans="2:65" s="1" customFormat="1" ht="22.5" customHeight="1">
      <c r="B88" s="42"/>
      <c r="C88" s="256" t="s">
        <v>94</v>
      </c>
      <c r="D88" s="256" t="s">
        <v>262</v>
      </c>
      <c r="E88" s="257" t="s">
        <v>1177</v>
      </c>
      <c r="F88" s="258" t="s">
        <v>1178</v>
      </c>
      <c r="G88" s="259" t="s">
        <v>348</v>
      </c>
      <c r="H88" s="260">
        <v>4</v>
      </c>
      <c r="I88" s="261"/>
      <c r="J88" s="262">
        <f t="shared" si="0"/>
        <v>0</v>
      </c>
      <c r="K88" s="258" t="s">
        <v>21</v>
      </c>
      <c r="L88" s="263"/>
      <c r="M88" s="264" t="s">
        <v>21</v>
      </c>
      <c r="N88" s="265" t="s">
        <v>44</v>
      </c>
      <c r="O88" s="43"/>
      <c r="P88" s="212">
        <f t="shared" si="1"/>
        <v>0</v>
      </c>
      <c r="Q88" s="212">
        <v>0</v>
      </c>
      <c r="R88" s="212">
        <f t="shared" si="2"/>
        <v>0</v>
      </c>
      <c r="S88" s="212">
        <v>0</v>
      </c>
      <c r="T88" s="213">
        <f t="shared" si="3"/>
        <v>0</v>
      </c>
      <c r="AR88" s="25" t="s">
        <v>204</v>
      </c>
      <c r="AT88" s="25" t="s">
        <v>262</v>
      </c>
      <c r="AU88" s="25" t="s">
        <v>80</v>
      </c>
      <c r="AY88" s="25" t="s">
        <v>152</v>
      </c>
      <c r="BE88" s="214">
        <f t="shared" si="4"/>
        <v>0</v>
      </c>
      <c r="BF88" s="214">
        <f t="shared" si="5"/>
        <v>0</v>
      </c>
      <c r="BG88" s="214">
        <f t="shared" si="6"/>
        <v>0</v>
      </c>
      <c r="BH88" s="214">
        <f t="shared" si="7"/>
        <v>0</v>
      </c>
      <c r="BI88" s="214">
        <f t="shared" si="8"/>
        <v>0</v>
      </c>
      <c r="BJ88" s="25" t="s">
        <v>94</v>
      </c>
      <c r="BK88" s="214">
        <f t="shared" si="9"/>
        <v>0</v>
      </c>
      <c r="BL88" s="25" t="s">
        <v>159</v>
      </c>
      <c r="BM88" s="25" t="s">
        <v>1179</v>
      </c>
    </row>
    <row r="89" spans="2:65" s="1" customFormat="1" ht="22.5" customHeight="1">
      <c r="B89" s="42"/>
      <c r="C89" s="256" t="s">
        <v>167</v>
      </c>
      <c r="D89" s="256" t="s">
        <v>262</v>
      </c>
      <c r="E89" s="257" t="s">
        <v>1180</v>
      </c>
      <c r="F89" s="258" t="s">
        <v>1181</v>
      </c>
      <c r="G89" s="259" t="s">
        <v>348</v>
      </c>
      <c r="H89" s="260">
        <v>3</v>
      </c>
      <c r="I89" s="261"/>
      <c r="J89" s="262">
        <f t="shared" si="0"/>
        <v>0</v>
      </c>
      <c r="K89" s="258" t="s">
        <v>21</v>
      </c>
      <c r="L89" s="263"/>
      <c r="M89" s="264" t="s">
        <v>21</v>
      </c>
      <c r="N89" s="265" t="s">
        <v>44</v>
      </c>
      <c r="O89" s="43"/>
      <c r="P89" s="212">
        <f t="shared" si="1"/>
        <v>0</v>
      </c>
      <c r="Q89" s="212">
        <v>0</v>
      </c>
      <c r="R89" s="212">
        <f t="shared" si="2"/>
        <v>0</v>
      </c>
      <c r="S89" s="212">
        <v>0</v>
      </c>
      <c r="T89" s="213">
        <f t="shared" si="3"/>
        <v>0</v>
      </c>
      <c r="AR89" s="25" t="s">
        <v>204</v>
      </c>
      <c r="AT89" s="25" t="s">
        <v>262</v>
      </c>
      <c r="AU89" s="25" t="s">
        <v>80</v>
      </c>
      <c r="AY89" s="25" t="s">
        <v>152</v>
      </c>
      <c r="BE89" s="214">
        <f t="shared" si="4"/>
        <v>0</v>
      </c>
      <c r="BF89" s="214">
        <f t="shared" si="5"/>
        <v>0</v>
      </c>
      <c r="BG89" s="214">
        <f t="shared" si="6"/>
        <v>0</v>
      </c>
      <c r="BH89" s="214">
        <f t="shared" si="7"/>
        <v>0</v>
      </c>
      <c r="BI89" s="214">
        <f t="shared" si="8"/>
        <v>0</v>
      </c>
      <c r="BJ89" s="25" t="s">
        <v>94</v>
      </c>
      <c r="BK89" s="214">
        <f t="shared" si="9"/>
        <v>0</v>
      </c>
      <c r="BL89" s="25" t="s">
        <v>159</v>
      </c>
      <c r="BM89" s="25" t="s">
        <v>1182</v>
      </c>
    </row>
    <row r="90" spans="2:65" s="1" customFormat="1" ht="22.5" customHeight="1">
      <c r="B90" s="42"/>
      <c r="C90" s="256" t="s">
        <v>159</v>
      </c>
      <c r="D90" s="256" t="s">
        <v>262</v>
      </c>
      <c r="E90" s="257" t="s">
        <v>1183</v>
      </c>
      <c r="F90" s="258" t="s">
        <v>1184</v>
      </c>
      <c r="G90" s="259" t="s">
        <v>348</v>
      </c>
      <c r="H90" s="260">
        <v>3</v>
      </c>
      <c r="I90" s="261"/>
      <c r="J90" s="262">
        <f t="shared" si="0"/>
        <v>0</v>
      </c>
      <c r="K90" s="258" t="s">
        <v>21</v>
      </c>
      <c r="L90" s="263"/>
      <c r="M90" s="264" t="s">
        <v>21</v>
      </c>
      <c r="N90" s="265" t="s">
        <v>44</v>
      </c>
      <c r="O90" s="43"/>
      <c r="P90" s="212">
        <f t="shared" si="1"/>
        <v>0</v>
      </c>
      <c r="Q90" s="212">
        <v>0</v>
      </c>
      <c r="R90" s="212">
        <f t="shared" si="2"/>
        <v>0</v>
      </c>
      <c r="S90" s="212">
        <v>0</v>
      </c>
      <c r="T90" s="213">
        <f t="shared" si="3"/>
        <v>0</v>
      </c>
      <c r="AR90" s="25" t="s">
        <v>204</v>
      </c>
      <c r="AT90" s="25" t="s">
        <v>262</v>
      </c>
      <c r="AU90" s="25" t="s">
        <v>80</v>
      </c>
      <c r="AY90" s="25" t="s">
        <v>152</v>
      </c>
      <c r="BE90" s="214">
        <f t="shared" si="4"/>
        <v>0</v>
      </c>
      <c r="BF90" s="214">
        <f t="shared" si="5"/>
        <v>0</v>
      </c>
      <c r="BG90" s="214">
        <f t="shared" si="6"/>
        <v>0</v>
      </c>
      <c r="BH90" s="214">
        <f t="shared" si="7"/>
        <v>0</v>
      </c>
      <c r="BI90" s="214">
        <f t="shared" si="8"/>
        <v>0</v>
      </c>
      <c r="BJ90" s="25" t="s">
        <v>94</v>
      </c>
      <c r="BK90" s="214">
        <f t="shared" si="9"/>
        <v>0</v>
      </c>
      <c r="BL90" s="25" t="s">
        <v>159</v>
      </c>
      <c r="BM90" s="25" t="s">
        <v>1185</v>
      </c>
    </row>
    <row r="91" spans="2:65" s="1" customFormat="1" ht="22.5" customHeight="1">
      <c r="B91" s="42"/>
      <c r="C91" s="256" t="s">
        <v>183</v>
      </c>
      <c r="D91" s="256" t="s">
        <v>262</v>
      </c>
      <c r="E91" s="257" t="s">
        <v>1186</v>
      </c>
      <c r="F91" s="258" t="s">
        <v>1187</v>
      </c>
      <c r="G91" s="259" t="s">
        <v>348</v>
      </c>
      <c r="H91" s="260">
        <v>3</v>
      </c>
      <c r="I91" s="261"/>
      <c r="J91" s="262">
        <f t="shared" si="0"/>
        <v>0</v>
      </c>
      <c r="K91" s="258" t="s">
        <v>21</v>
      </c>
      <c r="L91" s="263"/>
      <c r="M91" s="264" t="s">
        <v>21</v>
      </c>
      <c r="N91" s="265" t="s">
        <v>44</v>
      </c>
      <c r="O91" s="43"/>
      <c r="P91" s="212">
        <f t="shared" si="1"/>
        <v>0</v>
      </c>
      <c r="Q91" s="212">
        <v>0</v>
      </c>
      <c r="R91" s="212">
        <f t="shared" si="2"/>
        <v>0</v>
      </c>
      <c r="S91" s="212">
        <v>0</v>
      </c>
      <c r="T91" s="213">
        <f t="shared" si="3"/>
        <v>0</v>
      </c>
      <c r="AR91" s="25" t="s">
        <v>204</v>
      </c>
      <c r="AT91" s="25" t="s">
        <v>262</v>
      </c>
      <c r="AU91" s="25" t="s">
        <v>80</v>
      </c>
      <c r="AY91" s="25" t="s">
        <v>152</v>
      </c>
      <c r="BE91" s="214">
        <f t="shared" si="4"/>
        <v>0</v>
      </c>
      <c r="BF91" s="214">
        <f t="shared" si="5"/>
        <v>0</v>
      </c>
      <c r="BG91" s="214">
        <f t="shared" si="6"/>
        <v>0</v>
      </c>
      <c r="BH91" s="214">
        <f t="shared" si="7"/>
        <v>0</v>
      </c>
      <c r="BI91" s="214">
        <f t="shared" si="8"/>
        <v>0</v>
      </c>
      <c r="BJ91" s="25" t="s">
        <v>94</v>
      </c>
      <c r="BK91" s="214">
        <f t="shared" si="9"/>
        <v>0</v>
      </c>
      <c r="BL91" s="25" t="s">
        <v>159</v>
      </c>
      <c r="BM91" s="25" t="s">
        <v>1188</v>
      </c>
    </row>
    <row r="92" spans="2:65" s="1" customFormat="1" ht="22.5" customHeight="1">
      <c r="B92" s="42"/>
      <c r="C92" s="256" t="s">
        <v>190</v>
      </c>
      <c r="D92" s="256" t="s">
        <v>262</v>
      </c>
      <c r="E92" s="257" t="s">
        <v>1189</v>
      </c>
      <c r="F92" s="258" t="s">
        <v>1190</v>
      </c>
      <c r="G92" s="259" t="s">
        <v>348</v>
      </c>
      <c r="H92" s="260">
        <v>1</v>
      </c>
      <c r="I92" s="261"/>
      <c r="J92" s="262">
        <f t="shared" si="0"/>
        <v>0</v>
      </c>
      <c r="K92" s="258" t="s">
        <v>21</v>
      </c>
      <c r="L92" s="263"/>
      <c r="M92" s="264" t="s">
        <v>21</v>
      </c>
      <c r="N92" s="265" t="s">
        <v>44</v>
      </c>
      <c r="O92" s="43"/>
      <c r="P92" s="212">
        <f t="shared" si="1"/>
        <v>0</v>
      </c>
      <c r="Q92" s="212">
        <v>0</v>
      </c>
      <c r="R92" s="212">
        <f t="shared" si="2"/>
        <v>0</v>
      </c>
      <c r="S92" s="212">
        <v>0</v>
      </c>
      <c r="T92" s="213">
        <f t="shared" si="3"/>
        <v>0</v>
      </c>
      <c r="AR92" s="25" t="s">
        <v>204</v>
      </c>
      <c r="AT92" s="25" t="s">
        <v>262</v>
      </c>
      <c r="AU92" s="25" t="s">
        <v>80</v>
      </c>
      <c r="AY92" s="25" t="s">
        <v>152</v>
      </c>
      <c r="BE92" s="214">
        <f t="shared" si="4"/>
        <v>0</v>
      </c>
      <c r="BF92" s="214">
        <f t="shared" si="5"/>
        <v>0</v>
      </c>
      <c r="BG92" s="214">
        <f t="shared" si="6"/>
        <v>0</v>
      </c>
      <c r="BH92" s="214">
        <f t="shared" si="7"/>
        <v>0</v>
      </c>
      <c r="BI92" s="214">
        <f t="shared" si="8"/>
        <v>0</v>
      </c>
      <c r="BJ92" s="25" t="s">
        <v>94</v>
      </c>
      <c r="BK92" s="214">
        <f t="shared" si="9"/>
        <v>0</v>
      </c>
      <c r="BL92" s="25" t="s">
        <v>159</v>
      </c>
      <c r="BM92" s="25" t="s">
        <v>1191</v>
      </c>
    </row>
    <row r="93" spans="2:65" s="1" customFormat="1" ht="22.5" customHeight="1">
      <c r="B93" s="42"/>
      <c r="C93" s="256" t="s">
        <v>196</v>
      </c>
      <c r="D93" s="256" t="s">
        <v>262</v>
      </c>
      <c r="E93" s="257" t="s">
        <v>1192</v>
      </c>
      <c r="F93" s="258" t="s">
        <v>1193</v>
      </c>
      <c r="G93" s="259" t="s">
        <v>348</v>
      </c>
      <c r="H93" s="260">
        <v>55</v>
      </c>
      <c r="I93" s="261"/>
      <c r="J93" s="262">
        <f t="shared" si="0"/>
        <v>0</v>
      </c>
      <c r="K93" s="258" t="s">
        <v>21</v>
      </c>
      <c r="L93" s="263"/>
      <c r="M93" s="264" t="s">
        <v>21</v>
      </c>
      <c r="N93" s="265" t="s">
        <v>44</v>
      </c>
      <c r="O93" s="43"/>
      <c r="P93" s="212">
        <f t="shared" si="1"/>
        <v>0</v>
      </c>
      <c r="Q93" s="212">
        <v>0</v>
      </c>
      <c r="R93" s="212">
        <f t="shared" si="2"/>
        <v>0</v>
      </c>
      <c r="S93" s="212">
        <v>0</v>
      </c>
      <c r="T93" s="213">
        <f t="shared" si="3"/>
        <v>0</v>
      </c>
      <c r="AR93" s="25" t="s">
        <v>204</v>
      </c>
      <c r="AT93" s="25" t="s">
        <v>262</v>
      </c>
      <c r="AU93" s="25" t="s">
        <v>80</v>
      </c>
      <c r="AY93" s="25" t="s">
        <v>152</v>
      </c>
      <c r="BE93" s="214">
        <f t="shared" si="4"/>
        <v>0</v>
      </c>
      <c r="BF93" s="214">
        <f t="shared" si="5"/>
        <v>0</v>
      </c>
      <c r="BG93" s="214">
        <f t="shared" si="6"/>
        <v>0</v>
      </c>
      <c r="BH93" s="214">
        <f t="shared" si="7"/>
        <v>0</v>
      </c>
      <c r="BI93" s="214">
        <f t="shared" si="8"/>
        <v>0</v>
      </c>
      <c r="BJ93" s="25" t="s">
        <v>94</v>
      </c>
      <c r="BK93" s="214">
        <f t="shared" si="9"/>
        <v>0</v>
      </c>
      <c r="BL93" s="25" t="s">
        <v>159</v>
      </c>
      <c r="BM93" s="25" t="s">
        <v>1194</v>
      </c>
    </row>
    <row r="94" spans="2:65" s="1" customFormat="1" ht="22.5" customHeight="1">
      <c r="B94" s="42"/>
      <c r="C94" s="256" t="s">
        <v>204</v>
      </c>
      <c r="D94" s="256" t="s">
        <v>262</v>
      </c>
      <c r="E94" s="257" t="s">
        <v>1195</v>
      </c>
      <c r="F94" s="258" t="s">
        <v>1196</v>
      </c>
      <c r="G94" s="259" t="s">
        <v>348</v>
      </c>
      <c r="H94" s="260">
        <v>55</v>
      </c>
      <c r="I94" s="261"/>
      <c r="J94" s="262">
        <f t="shared" si="0"/>
        <v>0</v>
      </c>
      <c r="K94" s="258" t="s">
        <v>21</v>
      </c>
      <c r="L94" s="263"/>
      <c r="M94" s="264" t="s">
        <v>21</v>
      </c>
      <c r="N94" s="265" t="s">
        <v>44</v>
      </c>
      <c r="O94" s="43"/>
      <c r="P94" s="212">
        <f t="shared" si="1"/>
        <v>0</v>
      </c>
      <c r="Q94" s="212">
        <v>0</v>
      </c>
      <c r="R94" s="212">
        <f t="shared" si="2"/>
        <v>0</v>
      </c>
      <c r="S94" s="212">
        <v>0</v>
      </c>
      <c r="T94" s="213">
        <f t="shared" si="3"/>
        <v>0</v>
      </c>
      <c r="AR94" s="25" t="s">
        <v>204</v>
      </c>
      <c r="AT94" s="25" t="s">
        <v>262</v>
      </c>
      <c r="AU94" s="25" t="s">
        <v>80</v>
      </c>
      <c r="AY94" s="25" t="s">
        <v>152</v>
      </c>
      <c r="BE94" s="214">
        <f t="shared" si="4"/>
        <v>0</v>
      </c>
      <c r="BF94" s="214">
        <f t="shared" si="5"/>
        <v>0</v>
      </c>
      <c r="BG94" s="214">
        <f t="shared" si="6"/>
        <v>0</v>
      </c>
      <c r="BH94" s="214">
        <f t="shared" si="7"/>
        <v>0</v>
      </c>
      <c r="BI94" s="214">
        <f t="shared" si="8"/>
        <v>0</v>
      </c>
      <c r="BJ94" s="25" t="s">
        <v>94</v>
      </c>
      <c r="BK94" s="214">
        <f t="shared" si="9"/>
        <v>0</v>
      </c>
      <c r="BL94" s="25" t="s">
        <v>159</v>
      </c>
      <c r="BM94" s="25" t="s">
        <v>1197</v>
      </c>
    </row>
    <row r="95" spans="2:65" s="1" customFormat="1" ht="22.5" customHeight="1">
      <c r="B95" s="42"/>
      <c r="C95" s="256" t="s">
        <v>210</v>
      </c>
      <c r="D95" s="256" t="s">
        <v>262</v>
      </c>
      <c r="E95" s="257" t="s">
        <v>1198</v>
      </c>
      <c r="F95" s="258" t="s">
        <v>1199</v>
      </c>
      <c r="G95" s="259" t="s">
        <v>258</v>
      </c>
      <c r="H95" s="260">
        <v>370</v>
      </c>
      <c r="I95" s="261"/>
      <c r="J95" s="262">
        <f t="shared" si="0"/>
        <v>0</v>
      </c>
      <c r="K95" s="258" t="s">
        <v>21</v>
      </c>
      <c r="L95" s="263"/>
      <c r="M95" s="264" t="s">
        <v>21</v>
      </c>
      <c r="N95" s="265" t="s">
        <v>44</v>
      </c>
      <c r="O95" s="43"/>
      <c r="P95" s="212">
        <f t="shared" si="1"/>
        <v>0</v>
      </c>
      <c r="Q95" s="212">
        <v>0</v>
      </c>
      <c r="R95" s="212">
        <f t="shared" si="2"/>
        <v>0</v>
      </c>
      <c r="S95" s="212">
        <v>0</v>
      </c>
      <c r="T95" s="213">
        <f t="shared" si="3"/>
        <v>0</v>
      </c>
      <c r="AR95" s="25" t="s">
        <v>204</v>
      </c>
      <c r="AT95" s="25" t="s">
        <v>262</v>
      </c>
      <c r="AU95" s="25" t="s">
        <v>80</v>
      </c>
      <c r="AY95" s="25" t="s">
        <v>152</v>
      </c>
      <c r="BE95" s="214">
        <f t="shared" si="4"/>
        <v>0</v>
      </c>
      <c r="BF95" s="214">
        <f t="shared" si="5"/>
        <v>0</v>
      </c>
      <c r="BG95" s="214">
        <f t="shared" si="6"/>
        <v>0</v>
      </c>
      <c r="BH95" s="214">
        <f t="shared" si="7"/>
        <v>0</v>
      </c>
      <c r="BI95" s="214">
        <f t="shared" si="8"/>
        <v>0</v>
      </c>
      <c r="BJ95" s="25" t="s">
        <v>94</v>
      </c>
      <c r="BK95" s="214">
        <f t="shared" si="9"/>
        <v>0</v>
      </c>
      <c r="BL95" s="25" t="s">
        <v>159</v>
      </c>
      <c r="BM95" s="25" t="s">
        <v>1200</v>
      </c>
    </row>
    <row r="96" spans="2:65" s="1" customFormat="1" ht="22.5" customHeight="1">
      <c r="B96" s="42"/>
      <c r="C96" s="256" t="s">
        <v>220</v>
      </c>
      <c r="D96" s="256" t="s">
        <v>262</v>
      </c>
      <c r="E96" s="257" t="s">
        <v>1201</v>
      </c>
      <c r="F96" s="258" t="s">
        <v>1202</v>
      </c>
      <c r="G96" s="259" t="s">
        <v>348</v>
      </c>
      <c r="H96" s="260">
        <v>1</v>
      </c>
      <c r="I96" s="261"/>
      <c r="J96" s="262">
        <f t="shared" si="0"/>
        <v>0</v>
      </c>
      <c r="K96" s="258" t="s">
        <v>21</v>
      </c>
      <c r="L96" s="263"/>
      <c r="M96" s="264" t="s">
        <v>21</v>
      </c>
      <c r="N96" s="265" t="s">
        <v>44</v>
      </c>
      <c r="O96" s="43"/>
      <c r="P96" s="212">
        <f t="shared" si="1"/>
        <v>0</v>
      </c>
      <c r="Q96" s="212">
        <v>0</v>
      </c>
      <c r="R96" s="212">
        <f t="shared" si="2"/>
        <v>0</v>
      </c>
      <c r="S96" s="212">
        <v>0</v>
      </c>
      <c r="T96" s="213">
        <f t="shared" si="3"/>
        <v>0</v>
      </c>
      <c r="AR96" s="25" t="s">
        <v>204</v>
      </c>
      <c r="AT96" s="25" t="s">
        <v>262</v>
      </c>
      <c r="AU96" s="25" t="s">
        <v>80</v>
      </c>
      <c r="AY96" s="25" t="s">
        <v>152</v>
      </c>
      <c r="BE96" s="214">
        <f t="shared" si="4"/>
        <v>0</v>
      </c>
      <c r="BF96" s="214">
        <f t="shared" si="5"/>
        <v>0</v>
      </c>
      <c r="BG96" s="214">
        <f t="shared" si="6"/>
        <v>0</v>
      </c>
      <c r="BH96" s="214">
        <f t="shared" si="7"/>
        <v>0</v>
      </c>
      <c r="BI96" s="214">
        <f t="shared" si="8"/>
        <v>0</v>
      </c>
      <c r="BJ96" s="25" t="s">
        <v>94</v>
      </c>
      <c r="BK96" s="214">
        <f t="shared" si="9"/>
        <v>0</v>
      </c>
      <c r="BL96" s="25" t="s">
        <v>159</v>
      </c>
      <c r="BM96" s="25" t="s">
        <v>1203</v>
      </c>
    </row>
    <row r="97" spans="2:65" s="1" customFormat="1" ht="22.5" customHeight="1">
      <c r="B97" s="42"/>
      <c r="C97" s="256" t="s">
        <v>227</v>
      </c>
      <c r="D97" s="256" t="s">
        <v>262</v>
      </c>
      <c r="E97" s="257" t="s">
        <v>1204</v>
      </c>
      <c r="F97" s="258" t="s">
        <v>1205</v>
      </c>
      <c r="G97" s="259" t="s">
        <v>348</v>
      </c>
      <c r="H97" s="260">
        <v>3</v>
      </c>
      <c r="I97" s="261"/>
      <c r="J97" s="262">
        <f t="shared" si="0"/>
        <v>0</v>
      </c>
      <c r="K97" s="258" t="s">
        <v>21</v>
      </c>
      <c r="L97" s="263"/>
      <c r="M97" s="264" t="s">
        <v>21</v>
      </c>
      <c r="N97" s="265" t="s">
        <v>44</v>
      </c>
      <c r="O97" s="43"/>
      <c r="P97" s="212">
        <f t="shared" si="1"/>
        <v>0</v>
      </c>
      <c r="Q97" s="212">
        <v>0</v>
      </c>
      <c r="R97" s="212">
        <f t="shared" si="2"/>
        <v>0</v>
      </c>
      <c r="S97" s="212">
        <v>0</v>
      </c>
      <c r="T97" s="213">
        <f t="shared" si="3"/>
        <v>0</v>
      </c>
      <c r="AR97" s="25" t="s">
        <v>204</v>
      </c>
      <c r="AT97" s="25" t="s">
        <v>262</v>
      </c>
      <c r="AU97" s="25" t="s">
        <v>80</v>
      </c>
      <c r="AY97" s="25" t="s">
        <v>152</v>
      </c>
      <c r="BE97" s="214">
        <f t="shared" si="4"/>
        <v>0</v>
      </c>
      <c r="BF97" s="214">
        <f t="shared" si="5"/>
        <v>0</v>
      </c>
      <c r="BG97" s="214">
        <f t="shared" si="6"/>
        <v>0</v>
      </c>
      <c r="BH97" s="214">
        <f t="shared" si="7"/>
        <v>0</v>
      </c>
      <c r="BI97" s="214">
        <f t="shared" si="8"/>
        <v>0</v>
      </c>
      <c r="BJ97" s="25" t="s">
        <v>94</v>
      </c>
      <c r="BK97" s="214">
        <f t="shared" si="9"/>
        <v>0</v>
      </c>
      <c r="BL97" s="25" t="s">
        <v>159</v>
      </c>
      <c r="BM97" s="25" t="s">
        <v>1206</v>
      </c>
    </row>
    <row r="98" spans="2:65" s="1" customFormat="1" ht="22.5" customHeight="1">
      <c r="B98" s="42"/>
      <c r="C98" s="256" t="s">
        <v>236</v>
      </c>
      <c r="D98" s="256" t="s">
        <v>262</v>
      </c>
      <c r="E98" s="257" t="s">
        <v>1207</v>
      </c>
      <c r="F98" s="258" t="s">
        <v>1208</v>
      </c>
      <c r="G98" s="259" t="s">
        <v>258</v>
      </c>
      <c r="H98" s="260">
        <v>100</v>
      </c>
      <c r="I98" s="261"/>
      <c r="J98" s="262">
        <f t="shared" si="0"/>
        <v>0</v>
      </c>
      <c r="K98" s="258" t="s">
        <v>21</v>
      </c>
      <c r="L98" s="263"/>
      <c r="M98" s="264" t="s">
        <v>21</v>
      </c>
      <c r="N98" s="265" t="s">
        <v>44</v>
      </c>
      <c r="O98" s="43"/>
      <c r="P98" s="212">
        <f t="shared" si="1"/>
        <v>0</v>
      </c>
      <c r="Q98" s="212">
        <v>0</v>
      </c>
      <c r="R98" s="212">
        <f t="shared" si="2"/>
        <v>0</v>
      </c>
      <c r="S98" s="212">
        <v>0</v>
      </c>
      <c r="T98" s="213">
        <f t="shared" si="3"/>
        <v>0</v>
      </c>
      <c r="AR98" s="25" t="s">
        <v>204</v>
      </c>
      <c r="AT98" s="25" t="s">
        <v>262</v>
      </c>
      <c r="AU98" s="25" t="s">
        <v>80</v>
      </c>
      <c r="AY98" s="25" t="s">
        <v>152</v>
      </c>
      <c r="BE98" s="214">
        <f t="shared" si="4"/>
        <v>0</v>
      </c>
      <c r="BF98" s="214">
        <f t="shared" si="5"/>
        <v>0</v>
      </c>
      <c r="BG98" s="214">
        <f t="shared" si="6"/>
        <v>0</v>
      </c>
      <c r="BH98" s="214">
        <f t="shared" si="7"/>
        <v>0</v>
      </c>
      <c r="BI98" s="214">
        <f t="shared" si="8"/>
        <v>0</v>
      </c>
      <c r="BJ98" s="25" t="s">
        <v>94</v>
      </c>
      <c r="BK98" s="214">
        <f t="shared" si="9"/>
        <v>0</v>
      </c>
      <c r="BL98" s="25" t="s">
        <v>159</v>
      </c>
      <c r="BM98" s="25" t="s">
        <v>1209</v>
      </c>
    </row>
    <row r="99" spans="2:65" s="1" customFormat="1" ht="22.5" customHeight="1">
      <c r="B99" s="42"/>
      <c r="C99" s="256" t="s">
        <v>241</v>
      </c>
      <c r="D99" s="256" t="s">
        <v>262</v>
      </c>
      <c r="E99" s="257" t="s">
        <v>1210</v>
      </c>
      <c r="F99" s="258" t="s">
        <v>1211</v>
      </c>
      <c r="G99" s="259" t="s">
        <v>258</v>
      </c>
      <c r="H99" s="260">
        <v>370</v>
      </c>
      <c r="I99" s="261"/>
      <c r="J99" s="262">
        <f t="shared" si="0"/>
        <v>0</v>
      </c>
      <c r="K99" s="258" t="s">
        <v>21</v>
      </c>
      <c r="L99" s="263"/>
      <c r="M99" s="264" t="s">
        <v>21</v>
      </c>
      <c r="N99" s="265" t="s">
        <v>44</v>
      </c>
      <c r="O99" s="43"/>
      <c r="P99" s="212">
        <f t="shared" si="1"/>
        <v>0</v>
      </c>
      <c r="Q99" s="212">
        <v>0</v>
      </c>
      <c r="R99" s="212">
        <f t="shared" si="2"/>
        <v>0</v>
      </c>
      <c r="S99" s="212">
        <v>0</v>
      </c>
      <c r="T99" s="213">
        <f t="shared" si="3"/>
        <v>0</v>
      </c>
      <c r="AR99" s="25" t="s">
        <v>204</v>
      </c>
      <c r="AT99" s="25" t="s">
        <v>262</v>
      </c>
      <c r="AU99" s="25" t="s">
        <v>80</v>
      </c>
      <c r="AY99" s="25" t="s">
        <v>152</v>
      </c>
      <c r="BE99" s="214">
        <f t="shared" si="4"/>
        <v>0</v>
      </c>
      <c r="BF99" s="214">
        <f t="shared" si="5"/>
        <v>0</v>
      </c>
      <c r="BG99" s="214">
        <f t="shared" si="6"/>
        <v>0</v>
      </c>
      <c r="BH99" s="214">
        <f t="shared" si="7"/>
        <v>0</v>
      </c>
      <c r="BI99" s="214">
        <f t="shared" si="8"/>
        <v>0</v>
      </c>
      <c r="BJ99" s="25" t="s">
        <v>94</v>
      </c>
      <c r="BK99" s="214">
        <f t="shared" si="9"/>
        <v>0</v>
      </c>
      <c r="BL99" s="25" t="s">
        <v>159</v>
      </c>
      <c r="BM99" s="25" t="s">
        <v>1212</v>
      </c>
    </row>
    <row r="100" spans="2:65" s="1" customFormat="1" ht="22.5" customHeight="1">
      <c r="B100" s="42"/>
      <c r="C100" s="256" t="s">
        <v>245</v>
      </c>
      <c r="D100" s="256" t="s">
        <v>262</v>
      </c>
      <c r="E100" s="257" t="s">
        <v>1213</v>
      </c>
      <c r="F100" s="258" t="s">
        <v>1214</v>
      </c>
      <c r="G100" s="259" t="s">
        <v>258</v>
      </c>
      <c r="H100" s="260">
        <v>100</v>
      </c>
      <c r="I100" s="261"/>
      <c r="J100" s="262">
        <f t="shared" si="0"/>
        <v>0</v>
      </c>
      <c r="K100" s="258" t="s">
        <v>21</v>
      </c>
      <c r="L100" s="263"/>
      <c r="M100" s="264" t="s">
        <v>21</v>
      </c>
      <c r="N100" s="265" t="s">
        <v>44</v>
      </c>
      <c r="O100" s="43"/>
      <c r="P100" s="212">
        <f t="shared" si="1"/>
        <v>0</v>
      </c>
      <c r="Q100" s="212">
        <v>0</v>
      </c>
      <c r="R100" s="212">
        <f t="shared" si="2"/>
        <v>0</v>
      </c>
      <c r="S100" s="212">
        <v>0</v>
      </c>
      <c r="T100" s="213">
        <f t="shared" si="3"/>
        <v>0</v>
      </c>
      <c r="AR100" s="25" t="s">
        <v>204</v>
      </c>
      <c r="AT100" s="25" t="s">
        <v>262</v>
      </c>
      <c r="AU100" s="25" t="s">
        <v>80</v>
      </c>
      <c r="AY100" s="25" t="s">
        <v>152</v>
      </c>
      <c r="BE100" s="214">
        <f t="shared" si="4"/>
        <v>0</v>
      </c>
      <c r="BF100" s="214">
        <f t="shared" si="5"/>
        <v>0</v>
      </c>
      <c r="BG100" s="214">
        <f t="shared" si="6"/>
        <v>0</v>
      </c>
      <c r="BH100" s="214">
        <f t="shared" si="7"/>
        <v>0</v>
      </c>
      <c r="BI100" s="214">
        <f t="shared" si="8"/>
        <v>0</v>
      </c>
      <c r="BJ100" s="25" t="s">
        <v>94</v>
      </c>
      <c r="BK100" s="214">
        <f t="shared" si="9"/>
        <v>0</v>
      </c>
      <c r="BL100" s="25" t="s">
        <v>159</v>
      </c>
      <c r="BM100" s="25" t="s">
        <v>1215</v>
      </c>
    </row>
    <row r="101" spans="2:65" s="1" customFormat="1" ht="22.5" customHeight="1">
      <c r="B101" s="42"/>
      <c r="C101" s="256" t="s">
        <v>10</v>
      </c>
      <c r="D101" s="256" t="s">
        <v>262</v>
      </c>
      <c r="E101" s="257" t="s">
        <v>1216</v>
      </c>
      <c r="F101" s="258" t="s">
        <v>1217</v>
      </c>
      <c r="G101" s="259" t="s">
        <v>1218</v>
      </c>
      <c r="H101" s="260">
        <v>1</v>
      </c>
      <c r="I101" s="261"/>
      <c r="J101" s="262">
        <f t="shared" si="0"/>
        <v>0</v>
      </c>
      <c r="K101" s="258" t="s">
        <v>21</v>
      </c>
      <c r="L101" s="263"/>
      <c r="M101" s="264" t="s">
        <v>21</v>
      </c>
      <c r="N101" s="265" t="s">
        <v>44</v>
      </c>
      <c r="O101" s="43"/>
      <c r="P101" s="212">
        <f t="shared" si="1"/>
        <v>0</v>
      </c>
      <c r="Q101" s="212">
        <v>0</v>
      </c>
      <c r="R101" s="212">
        <f t="shared" si="2"/>
        <v>0</v>
      </c>
      <c r="S101" s="212">
        <v>0</v>
      </c>
      <c r="T101" s="213">
        <f t="shared" si="3"/>
        <v>0</v>
      </c>
      <c r="AR101" s="25" t="s">
        <v>204</v>
      </c>
      <c r="AT101" s="25" t="s">
        <v>262</v>
      </c>
      <c r="AU101" s="25" t="s">
        <v>80</v>
      </c>
      <c r="AY101" s="25" t="s">
        <v>152</v>
      </c>
      <c r="BE101" s="214">
        <f t="shared" si="4"/>
        <v>0</v>
      </c>
      <c r="BF101" s="214">
        <f t="shared" si="5"/>
        <v>0</v>
      </c>
      <c r="BG101" s="214">
        <f t="shared" si="6"/>
        <v>0</v>
      </c>
      <c r="BH101" s="214">
        <f t="shared" si="7"/>
        <v>0</v>
      </c>
      <c r="BI101" s="214">
        <f t="shared" si="8"/>
        <v>0</v>
      </c>
      <c r="BJ101" s="25" t="s">
        <v>94</v>
      </c>
      <c r="BK101" s="214">
        <f t="shared" si="9"/>
        <v>0</v>
      </c>
      <c r="BL101" s="25" t="s">
        <v>159</v>
      </c>
      <c r="BM101" s="25" t="s">
        <v>1219</v>
      </c>
    </row>
    <row r="102" spans="2:65" s="1" customFormat="1" ht="22.5" customHeight="1">
      <c r="B102" s="42"/>
      <c r="C102" s="256" t="s">
        <v>255</v>
      </c>
      <c r="D102" s="256" t="s">
        <v>262</v>
      </c>
      <c r="E102" s="257" t="s">
        <v>1220</v>
      </c>
      <c r="F102" s="258" t="s">
        <v>1221</v>
      </c>
      <c r="G102" s="259" t="s">
        <v>355</v>
      </c>
      <c r="H102" s="260">
        <v>4</v>
      </c>
      <c r="I102" s="261"/>
      <c r="J102" s="262">
        <f t="shared" si="0"/>
        <v>0</v>
      </c>
      <c r="K102" s="258" t="s">
        <v>21</v>
      </c>
      <c r="L102" s="263"/>
      <c r="M102" s="264" t="s">
        <v>21</v>
      </c>
      <c r="N102" s="265" t="s">
        <v>44</v>
      </c>
      <c r="O102" s="43"/>
      <c r="P102" s="212">
        <f t="shared" si="1"/>
        <v>0</v>
      </c>
      <c r="Q102" s="212">
        <v>0</v>
      </c>
      <c r="R102" s="212">
        <f t="shared" si="2"/>
        <v>0</v>
      </c>
      <c r="S102" s="212">
        <v>0</v>
      </c>
      <c r="T102" s="213">
        <f t="shared" si="3"/>
        <v>0</v>
      </c>
      <c r="AR102" s="25" t="s">
        <v>204</v>
      </c>
      <c r="AT102" s="25" t="s">
        <v>262</v>
      </c>
      <c r="AU102" s="25" t="s">
        <v>80</v>
      </c>
      <c r="AY102" s="25" t="s">
        <v>152</v>
      </c>
      <c r="BE102" s="214">
        <f t="shared" si="4"/>
        <v>0</v>
      </c>
      <c r="BF102" s="214">
        <f t="shared" si="5"/>
        <v>0</v>
      </c>
      <c r="BG102" s="214">
        <f t="shared" si="6"/>
        <v>0</v>
      </c>
      <c r="BH102" s="214">
        <f t="shared" si="7"/>
        <v>0</v>
      </c>
      <c r="BI102" s="214">
        <f t="shared" si="8"/>
        <v>0</v>
      </c>
      <c r="BJ102" s="25" t="s">
        <v>94</v>
      </c>
      <c r="BK102" s="214">
        <f t="shared" si="9"/>
        <v>0</v>
      </c>
      <c r="BL102" s="25" t="s">
        <v>159</v>
      </c>
      <c r="BM102" s="25" t="s">
        <v>1222</v>
      </c>
    </row>
    <row r="103" spans="2:65" s="1" customFormat="1" ht="22.5" customHeight="1">
      <c r="B103" s="42"/>
      <c r="C103" s="256" t="s">
        <v>261</v>
      </c>
      <c r="D103" s="256" t="s">
        <v>262</v>
      </c>
      <c r="E103" s="257" t="s">
        <v>1223</v>
      </c>
      <c r="F103" s="258" t="s">
        <v>1224</v>
      </c>
      <c r="G103" s="259" t="s">
        <v>258</v>
      </c>
      <c r="H103" s="260">
        <v>50</v>
      </c>
      <c r="I103" s="261"/>
      <c r="J103" s="262">
        <f t="shared" si="0"/>
        <v>0</v>
      </c>
      <c r="K103" s="258" t="s">
        <v>21</v>
      </c>
      <c r="L103" s="263"/>
      <c r="M103" s="264" t="s">
        <v>21</v>
      </c>
      <c r="N103" s="265" t="s">
        <v>44</v>
      </c>
      <c r="O103" s="43"/>
      <c r="P103" s="212">
        <f t="shared" si="1"/>
        <v>0</v>
      </c>
      <c r="Q103" s="212">
        <v>0</v>
      </c>
      <c r="R103" s="212">
        <f t="shared" si="2"/>
        <v>0</v>
      </c>
      <c r="S103" s="212">
        <v>0</v>
      </c>
      <c r="T103" s="213">
        <f t="shared" si="3"/>
        <v>0</v>
      </c>
      <c r="AR103" s="25" t="s">
        <v>204</v>
      </c>
      <c r="AT103" s="25" t="s">
        <v>262</v>
      </c>
      <c r="AU103" s="25" t="s">
        <v>80</v>
      </c>
      <c r="AY103" s="25" t="s">
        <v>152</v>
      </c>
      <c r="BE103" s="214">
        <f t="shared" si="4"/>
        <v>0</v>
      </c>
      <c r="BF103" s="214">
        <f t="shared" si="5"/>
        <v>0</v>
      </c>
      <c r="BG103" s="214">
        <f t="shared" si="6"/>
        <v>0</v>
      </c>
      <c r="BH103" s="214">
        <f t="shared" si="7"/>
        <v>0</v>
      </c>
      <c r="BI103" s="214">
        <f t="shared" si="8"/>
        <v>0</v>
      </c>
      <c r="BJ103" s="25" t="s">
        <v>94</v>
      </c>
      <c r="BK103" s="214">
        <f t="shared" si="9"/>
        <v>0</v>
      </c>
      <c r="BL103" s="25" t="s">
        <v>159</v>
      </c>
      <c r="BM103" s="25" t="s">
        <v>1225</v>
      </c>
    </row>
    <row r="104" spans="2:65" s="1" customFormat="1" ht="22.5" customHeight="1">
      <c r="B104" s="42"/>
      <c r="C104" s="256" t="s">
        <v>268</v>
      </c>
      <c r="D104" s="256" t="s">
        <v>262</v>
      </c>
      <c r="E104" s="257" t="s">
        <v>1226</v>
      </c>
      <c r="F104" s="258" t="s">
        <v>1227</v>
      </c>
      <c r="G104" s="259" t="s">
        <v>348</v>
      </c>
      <c r="H104" s="260">
        <v>3</v>
      </c>
      <c r="I104" s="261"/>
      <c r="J104" s="262">
        <f t="shared" si="0"/>
        <v>0</v>
      </c>
      <c r="K104" s="258" t="s">
        <v>21</v>
      </c>
      <c r="L104" s="263"/>
      <c r="M104" s="264" t="s">
        <v>21</v>
      </c>
      <c r="N104" s="265" t="s">
        <v>44</v>
      </c>
      <c r="O104" s="43"/>
      <c r="P104" s="212">
        <f t="shared" si="1"/>
        <v>0</v>
      </c>
      <c r="Q104" s="212">
        <v>0</v>
      </c>
      <c r="R104" s="212">
        <f t="shared" si="2"/>
        <v>0</v>
      </c>
      <c r="S104" s="212">
        <v>0</v>
      </c>
      <c r="T104" s="213">
        <f t="shared" si="3"/>
        <v>0</v>
      </c>
      <c r="AR104" s="25" t="s">
        <v>204</v>
      </c>
      <c r="AT104" s="25" t="s">
        <v>262</v>
      </c>
      <c r="AU104" s="25" t="s">
        <v>80</v>
      </c>
      <c r="AY104" s="25" t="s">
        <v>152</v>
      </c>
      <c r="BE104" s="214">
        <f t="shared" si="4"/>
        <v>0</v>
      </c>
      <c r="BF104" s="214">
        <f t="shared" si="5"/>
        <v>0</v>
      </c>
      <c r="BG104" s="214">
        <f t="shared" si="6"/>
        <v>0</v>
      </c>
      <c r="BH104" s="214">
        <f t="shared" si="7"/>
        <v>0</v>
      </c>
      <c r="BI104" s="214">
        <f t="shared" si="8"/>
        <v>0</v>
      </c>
      <c r="BJ104" s="25" t="s">
        <v>94</v>
      </c>
      <c r="BK104" s="214">
        <f t="shared" si="9"/>
        <v>0</v>
      </c>
      <c r="BL104" s="25" t="s">
        <v>159</v>
      </c>
      <c r="BM104" s="25" t="s">
        <v>1228</v>
      </c>
    </row>
    <row r="105" spans="2:65" s="1" customFormat="1" ht="22.5" customHeight="1">
      <c r="B105" s="42"/>
      <c r="C105" s="256" t="s">
        <v>274</v>
      </c>
      <c r="D105" s="256" t="s">
        <v>262</v>
      </c>
      <c r="E105" s="257" t="s">
        <v>1229</v>
      </c>
      <c r="F105" s="258" t="s">
        <v>1230</v>
      </c>
      <c r="G105" s="259" t="s">
        <v>1218</v>
      </c>
      <c r="H105" s="260">
        <v>1</v>
      </c>
      <c r="I105" s="261"/>
      <c r="J105" s="262">
        <f t="shared" si="0"/>
        <v>0</v>
      </c>
      <c r="K105" s="258" t="s">
        <v>21</v>
      </c>
      <c r="L105" s="263"/>
      <c r="M105" s="264" t="s">
        <v>21</v>
      </c>
      <c r="N105" s="265" t="s">
        <v>44</v>
      </c>
      <c r="O105" s="43"/>
      <c r="P105" s="212">
        <f t="shared" si="1"/>
        <v>0</v>
      </c>
      <c r="Q105" s="212">
        <v>0</v>
      </c>
      <c r="R105" s="212">
        <f t="shared" si="2"/>
        <v>0</v>
      </c>
      <c r="S105" s="212">
        <v>0</v>
      </c>
      <c r="T105" s="213">
        <f t="shared" si="3"/>
        <v>0</v>
      </c>
      <c r="AR105" s="25" t="s">
        <v>204</v>
      </c>
      <c r="AT105" s="25" t="s">
        <v>262</v>
      </c>
      <c r="AU105" s="25" t="s">
        <v>80</v>
      </c>
      <c r="AY105" s="25" t="s">
        <v>152</v>
      </c>
      <c r="BE105" s="214">
        <f t="shared" si="4"/>
        <v>0</v>
      </c>
      <c r="BF105" s="214">
        <f t="shared" si="5"/>
        <v>0</v>
      </c>
      <c r="BG105" s="214">
        <f t="shared" si="6"/>
        <v>0</v>
      </c>
      <c r="BH105" s="214">
        <f t="shared" si="7"/>
        <v>0</v>
      </c>
      <c r="BI105" s="214">
        <f t="shared" si="8"/>
        <v>0</v>
      </c>
      <c r="BJ105" s="25" t="s">
        <v>94</v>
      </c>
      <c r="BK105" s="214">
        <f t="shared" si="9"/>
        <v>0</v>
      </c>
      <c r="BL105" s="25" t="s">
        <v>159</v>
      </c>
      <c r="BM105" s="25" t="s">
        <v>1231</v>
      </c>
    </row>
    <row r="106" spans="2:65" s="11" customFormat="1" ht="37.35" customHeight="1">
      <c r="B106" s="186"/>
      <c r="C106" s="187"/>
      <c r="D106" s="200" t="s">
        <v>71</v>
      </c>
      <c r="E106" s="286" t="s">
        <v>1232</v>
      </c>
      <c r="F106" s="286" t="s">
        <v>1233</v>
      </c>
      <c r="G106" s="187"/>
      <c r="H106" s="187"/>
      <c r="I106" s="190"/>
      <c r="J106" s="287">
        <f>BK106</f>
        <v>0</v>
      </c>
      <c r="K106" s="187"/>
      <c r="L106" s="192"/>
      <c r="M106" s="193"/>
      <c r="N106" s="194"/>
      <c r="O106" s="194"/>
      <c r="P106" s="195">
        <f>SUM(P107:P116)</f>
        <v>0</v>
      </c>
      <c r="Q106" s="194"/>
      <c r="R106" s="195">
        <f>SUM(R107:R116)</f>
        <v>0</v>
      </c>
      <c r="S106" s="194"/>
      <c r="T106" s="196">
        <f>SUM(T107:T116)</f>
        <v>0</v>
      </c>
      <c r="AR106" s="197" t="s">
        <v>80</v>
      </c>
      <c r="AT106" s="198" t="s">
        <v>71</v>
      </c>
      <c r="AU106" s="198" t="s">
        <v>72</v>
      </c>
      <c r="AY106" s="197" t="s">
        <v>152</v>
      </c>
      <c r="BK106" s="199">
        <f>SUM(BK107:BK116)</f>
        <v>0</v>
      </c>
    </row>
    <row r="107" spans="2:65" s="1" customFormat="1" ht="22.5" customHeight="1">
      <c r="B107" s="42"/>
      <c r="C107" s="256" t="s">
        <v>282</v>
      </c>
      <c r="D107" s="256" t="s">
        <v>262</v>
      </c>
      <c r="E107" s="257" t="s">
        <v>1234</v>
      </c>
      <c r="F107" s="258" t="s">
        <v>1235</v>
      </c>
      <c r="G107" s="259" t="s">
        <v>258</v>
      </c>
      <c r="H107" s="260">
        <v>120</v>
      </c>
      <c r="I107" s="261"/>
      <c r="J107" s="262">
        <f t="shared" ref="J107:J116" si="10">ROUND(I107*H107,2)</f>
        <v>0</v>
      </c>
      <c r="K107" s="258" t="s">
        <v>21</v>
      </c>
      <c r="L107" s="263"/>
      <c r="M107" s="264" t="s">
        <v>21</v>
      </c>
      <c r="N107" s="265" t="s">
        <v>44</v>
      </c>
      <c r="O107" s="43"/>
      <c r="P107" s="212">
        <f t="shared" ref="P107:P116" si="11">O107*H107</f>
        <v>0</v>
      </c>
      <c r="Q107" s="212">
        <v>0</v>
      </c>
      <c r="R107" s="212">
        <f t="shared" ref="R107:R116" si="12">Q107*H107</f>
        <v>0</v>
      </c>
      <c r="S107" s="212">
        <v>0</v>
      </c>
      <c r="T107" s="213">
        <f t="shared" ref="T107:T116" si="13">S107*H107</f>
        <v>0</v>
      </c>
      <c r="AR107" s="25" t="s">
        <v>204</v>
      </c>
      <c r="AT107" s="25" t="s">
        <v>262</v>
      </c>
      <c r="AU107" s="25" t="s">
        <v>80</v>
      </c>
      <c r="AY107" s="25" t="s">
        <v>152</v>
      </c>
      <c r="BE107" s="214">
        <f t="shared" ref="BE107:BE116" si="14">IF(N107="základní",J107,0)</f>
        <v>0</v>
      </c>
      <c r="BF107" s="214">
        <f t="shared" ref="BF107:BF116" si="15">IF(N107="snížená",J107,0)</f>
        <v>0</v>
      </c>
      <c r="BG107" s="214">
        <f t="shared" ref="BG107:BG116" si="16">IF(N107="zákl. přenesená",J107,0)</f>
        <v>0</v>
      </c>
      <c r="BH107" s="214">
        <f t="shared" ref="BH107:BH116" si="17">IF(N107="sníž. přenesená",J107,0)</f>
        <v>0</v>
      </c>
      <c r="BI107" s="214">
        <f t="shared" ref="BI107:BI116" si="18">IF(N107="nulová",J107,0)</f>
        <v>0</v>
      </c>
      <c r="BJ107" s="25" t="s">
        <v>94</v>
      </c>
      <c r="BK107" s="214">
        <f t="shared" ref="BK107:BK116" si="19">ROUND(I107*H107,2)</f>
        <v>0</v>
      </c>
      <c r="BL107" s="25" t="s">
        <v>159</v>
      </c>
      <c r="BM107" s="25" t="s">
        <v>1236</v>
      </c>
    </row>
    <row r="108" spans="2:65" s="1" customFormat="1" ht="22.5" customHeight="1">
      <c r="B108" s="42"/>
      <c r="C108" s="256" t="s">
        <v>9</v>
      </c>
      <c r="D108" s="256" t="s">
        <v>262</v>
      </c>
      <c r="E108" s="257" t="s">
        <v>1237</v>
      </c>
      <c r="F108" s="258" t="s">
        <v>1238</v>
      </c>
      <c r="G108" s="259" t="s">
        <v>348</v>
      </c>
      <c r="H108" s="260">
        <v>56</v>
      </c>
      <c r="I108" s="261"/>
      <c r="J108" s="262">
        <f t="shared" si="10"/>
        <v>0</v>
      </c>
      <c r="K108" s="258" t="s">
        <v>21</v>
      </c>
      <c r="L108" s="263"/>
      <c r="M108" s="264" t="s">
        <v>21</v>
      </c>
      <c r="N108" s="265" t="s">
        <v>44</v>
      </c>
      <c r="O108" s="43"/>
      <c r="P108" s="212">
        <f t="shared" si="11"/>
        <v>0</v>
      </c>
      <c r="Q108" s="212">
        <v>0</v>
      </c>
      <c r="R108" s="212">
        <f t="shared" si="12"/>
        <v>0</v>
      </c>
      <c r="S108" s="212">
        <v>0</v>
      </c>
      <c r="T108" s="213">
        <f t="shared" si="13"/>
        <v>0</v>
      </c>
      <c r="AR108" s="25" t="s">
        <v>204</v>
      </c>
      <c r="AT108" s="25" t="s">
        <v>262</v>
      </c>
      <c r="AU108" s="25" t="s">
        <v>80</v>
      </c>
      <c r="AY108" s="25" t="s">
        <v>152</v>
      </c>
      <c r="BE108" s="214">
        <f t="shared" si="14"/>
        <v>0</v>
      </c>
      <c r="BF108" s="214">
        <f t="shared" si="15"/>
        <v>0</v>
      </c>
      <c r="BG108" s="214">
        <f t="shared" si="16"/>
        <v>0</v>
      </c>
      <c r="BH108" s="214">
        <f t="shared" si="17"/>
        <v>0</v>
      </c>
      <c r="BI108" s="214">
        <f t="shared" si="18"/>
        <v>0</v>
      </c>
      <c r="BJ108" s="25" t="s">
        <v>94</v>
      </c>
      <c r="BK108" s="214">
        <f t="shared" si="19"/>
        <v>0</v>
      </c>
      <c r="BL108" s="25" t="s">
        <v>159</v>
      </c>
      <c r="BM108" s="25" t="s">
        <v>1239</v>
      </c>
    </row>
    <row r="109" spans="2:65" s="1" customFormat="1" ht="22.5" customHeight="1">
      <c r="B109" s="42"/>
      <c r="C109" s="256" t="s">
        <v>291</v>
      </c>
      <c r="D109" s="256" t="s">
        <v>262</v>
      </c>
      <c r="E109" s="257" t="s">
        <v>1240</v>
      </c>
      <c r="F109" s="258" t="s">
        <v>1241</v>
      </c>
      <c r="G109" s="259" t="s">
        <v>348</v>
      </c>
      <c r="H109" s="260">
        <v>56</v>
      </c>
      <c r="I109" s="261"/>
      <c r="J109" s="262">
        <f t="shared" si="10"/>
        <v>0</v>
      </c>
      <c r="K109" s="258" t="s">
        <v>21</v>
      </c>
      <c r="L109" s="263"/>
      <c r="M109" s="264" t="s">
        <v>21</v>
      </c>
      <c r="N109" s="265" t="s">
        <v>44</v>
      </c>
      <c r="O109" s="43"/>
      <c r="P109" s="212">
        <f t="shared" si="11"/>
        <v>0</v>
      </c>
      <c r="Q109" s="212">
        <v>0</v>
      </c>
      <c r="R109" s="212">
        <f t="shared" si="12"/>
        <v>0</v>
      </c>
      <c r="S109" s="212">
        <v>0</v>
      </c>
      <c r="T109" s="213">
        <f t="shared" si="13"/>
        <v>0</v>
      </c>
      <c r="AR109" s="25" t="s">
        <v>204</v>
      </c>
      <c r="AT109" s="25" t="s">
        <v>262</v>
      </c>
      <c r="AU109" s="25" t="s">
        <v>80</v>
      </c>
      <c r="AY109" s="25" t="s">
        <v>152</v>
      </c>
      <c r="BE109" s="214">
        <f t="shared" si="14"/>
        <v>0</v>
      </c>
      <c r="BF109" s="214">
        <f t="shared" si="15"/>
        <v>0</v>
      </c>
      <c r="BG109" s="214">
        <f t="shared" si="16"/>
        <v>0</v>
      </c>
      <c r="BH109" s="214">
        <f t="shared" si="17"/>
        <v>0</v>
      </c>
      <c r="BI109" s="214">
        <f t="shared" si="18"/>
        <v>0</v>
      </c>
      <c r="BJ109" s="25" t="s">
        <v>94</v>
      </c>
      <c r="BK109" s="214">
        <f t="shared" si="19"/>
        <v>0</v>
      </c>
      <c r="BL109" s="25" t="s">
        <v>159</v>
      </c>
      <c r="BM109" s="25" t="s">
        <v>1242</v>
      </c>
    </row>
    <row r="110" spans="2:65" s="1" customFormat="1" ht="22.5" customHeight="1">
      <c r="B110" s="42"/>
      <c r="C110" s="256" t="s">
        <v>295</v>
      </c>
      <c r="D110" s="256" t="s">
        <v>262</v>
      </c>
      <c r="E110" s="257" t="s">
        <v>1243</v>
      </c>
      <c r="F110" s="258" t="s">
        <v>1244</v>
      </c>
      <c r="G110" s="259" t="s">
        <v>348</v>
      </c>
      <c r="H110" s="260">
        <v>112</v>
      </c>
      <c r="I110" s="261"/>
      <c r="J110" s="262">
        <f t="shared" si="10"/>
        <v>0</v>
      </c>
      <c r="K110" s="258" t="s">
        <v>21</v>
      </c>
      <c r="L110" s="263"/>
      <c r="M110" s="264" t="s">
        <v>21</v>
      </c>
      <c r="N110" s="265" t="s">
        <v>44</v>
      </c>
      <c r="O110" s="43"/>
      <c r="P110" s="212">
        <f t="shared" si="11"/>
        <v>0</v>
      </c>
      <c r="Q110" s="212">
        <v>0</v>
      </c>
      <c r="R110" s="212">
        <f t="shared" si="12"/>
        <v>0</v>
      </c>
      <c r="S110" s="212">
        <v>0</v>
      </c>
      <c r="T110" s="213">
        <f t="shared" si="13"/>
        <v>0</v>
      </c>
      <c r="AR110" s="25" t="s">
        <v>204</v>
      </c>
      <c r="AT110" s="25" t="s">
        <v>262</v>
      </c>
      <c r="AU110" s="25" t="s">
        <v>80</v>
      </c>
      <c r="AY110" s="25" t="s">
        <v>152</v>
      </c>
      <c r="BE110" s="214">
        <f t="shared" si="14"/>
        <v>0</v>
      </c>
      <c r="BF110" s="214">
        <f t="shared" si="15"/>
        <v>0</v>
      </c>
      <c r="BG110" s="214">
        <f t="shared" si="16"/>
        <v>0</v>
      </c>
      <c r="BH110" s="214">
        <f t="shared" si="17"/>
        <v>0</v>
      </c>
      <c r="BI110" s="214">
        <f t="shared" si="18"/>
        <v>0</v>
      </c>
      <c r="BJ110" s="25" t="s">
        <v>94</v>
      </c>
      <c r="BK110" s="214">
        <f t="shared" si="19"/>
        <v>0</v>
      </c>
      <c r="BL110" s="25" t="s">
        <v>159</v>
      </c>
      <c r="BM110" s="25" t="s">
        <v>1245</v>
      </c>
    </row>
    <row r="111" spans="2:65" s="1" customFormat="1" ht="22.5" customHeight="1">
      <c r="B111" s="42"/>
      <c r="C111" s="256" t="s">
        <v>299</v>
      </c>
      <c r="D111" s="256" t="s">
        <v>262</v>
      </c>
      <c r="E111" s="257" t="s">
        <v>1246</v>
      </c>
      <c r="F111" s="258" t="s">
        <v>1247</v>
      </c>
      <c r="G111" s="259" t="s">
        <v>258</v>
      </c>
      <c r="H111" s="260">
        <v>295</v>
      </c>
      <c r="I111" s="261"/>
      <c r="J111" s="262">
        <f t="shared" si="10"/>
        <v>0</v>
      </c>
      <c r="K111" s="258" t="s">
        <v>21</v>
      </c>
      <c r="L111" s="263"/>
      <c r="M111" s="264" t="s">
        <v>21</v>
      </c>
      <c r="N111" s="265" t="s">
        <v>44</v>
      </c>
      <c r="O111" s="43"/>
      <c r="P111" s="212">
        <f t="shared" si="11"/>
        <v>0</v>
      </c>
      <c r="Q111" s="212">
        <v>0</v>
      </c>
      <c r="R111" s="212">
        <f t="shared" si="12"/>
        <v>0</v>
      </c>
      <c r="S111" s="212">
        <v>0</v>
      </c>
      <c r="T111" s="213">
        <f t="shared" si="13"/>
        <v>0</v>
      </c>
      <c r="AR111" s="25" t="s">
        <v>204</v>
      </c>
      <c r="AT111" s="25" t="s">
        <v>262</v>
      </c>
      <c r="AU111" s="25" t="s">
        <v>80</v>
      </c>
      <c r="AY111" s="25" t="s">
        <v>152</v>
      </c>
      <c r="BE111" s="214">
        <f t="shared" si="14"/>
        <v>0</v>
      </c>
      <c r="BF111" s="214">
        <f t="shared" si="15"/>
        <v>0</v>
      </c>
      <c r="BG111" s="214">
        <f t="shared" si="16"/>
        <v>0</v>
      </c>
      <c r="BH111" s="214">
        <f t="shared" si="17"/>
        <v>0</v>
      </c>
      <c r="BI111" s="214">
        <f t="shared" si="18"/>
        <v>0</v>
      </c>
      <c r="BJ111" s="25" t="s">
        <v>94</v>
      </c>
      <c r="BK111" s="214">
        <f t="shared" si="19"/>
        <v>0</v>
      </c>
      <c r="BL111" s="25" t="s">
        <v>159</v>
      </c>
      <c r="BM111" s="25" t="s">
        <v>1248</v>
      </c>
    </row>
    <row r="112" spans="2:65" s="1" customFormat="1" ht="22.5" customHeight="1">
      <c r="B112" s="42"/>
      <c r="C112" s="256" t="s">
        <v>303</v>
      </c>
      <c r="D112" s="256" t="s">
        <v>262</v>
      </c>
      <c r="E112" s="257" t="s">
        <v>1249</v>
      </c>
      <c r="F112" s="258" t="s">
        <v>1250</v>
      </c>
      <c r="G112" s="259" t="s">
        <v>1251</v>
      </c>
      <c r="H112" s="260">
        <v>112</v>
      </c>
      <c r="I112" s="261"/>
      <c r="J112" s="262">
        <f t="shared" si="10"/>
        <v>0</v>
      </c>
      <c r="K112" s="258" t="s">
        <v>21</v>
      </c>
      <c r="L112" s="263"/>
      <c r="M112" s="264" t="s">
        <v>21</v>
      </c>
      <c r="N112" s="265" t="s">
        <v>44</v>
      </c>
      <c r="O112" s="43"/>
      <c r="P112" s="212">
        <f t="shared" si="11"/>
        <v>0</v>
      </c>
      <c r="Q112" s="212">
        <v>0</v>
      </c>
      <c r="R112" s="212">
        <f t="shared" si="12"/>
        <v>0</v>
      </c>
      <c r="S112" s="212">
        <v>0</v>
      </c>
      <c r="T112" s="213">
        <f t="shared" si="13"/>
        <v>0</v>
      </c>
      <c r="AR112" s="25" t="s">
        <v>204</v>
      </c>
      <c r="AT112" s="25" t="s">
        <v>262</v>
      </c>
      <c r="AU112" s="25" t="s">
        <v>80</v>
      </c>
      <c r="AY112" s="25" t="s">
        <v>152</v>
      </c>
      <c r="BE112" s="214">
        <f t="shared" si="14"/>
        <v>0</v>
      </c>
      <c r="BF112" s="214">
        <f t="shared" si="15"/>
        <v>0</v>
      </c>
      <c r="BG112" s="214">
        <f t="shared" si="16"/>
        <v>0</v>
      </c>
      <c r="BH112" s="214">
        <f t="shared" si="17"/>
        <v>0</v>
      </c>
      <c r="BI112" s="214">
        <f t="shared" si="18"/>
        <v>0</v>
      </c>
      <c r="BJ112" s="25" t="s">
        <v>94</v>
      </c>
      <c r="BK112" s="214">
        <f t="shared" si="19"/>
        <v>0</v>
      </c>
      <c r="BL112" s="25" t="s">
        <v>159</v>
      </c>
      <c r="BM112" s="25" t="s">
        <v>1252</v>
      </c>
    </row>
    <row r="113" spans="2:65" s="1" customFormat="1" ht="22.5" customHeight="1">
      <c r="B113" s="42"/>
      <c r="C113" s="256" t="s">
        <v>310</v>
      </c>
      <c r="D113" s="256" t="s">
        <v>262</v>
      </c>
      <c r="E113" s="257" t="s">
        <v>1253</v>
      </c>
      <c r="F113" s="258" t="s">
        <v>1254</v>
      </c>
      <c r="G113" s="259" t="s">
        <v>1255</v>
      </c>
      <c r="H113" s="260">
        <v>15</v>
      </c>
      <c r="I113" s="261"/>
      <c r="J113" s="262">
        <f t="shared" si="10"/>
        <v>0</v>
      </c>
      <c r="K113" s="258" t="s">
        <v>21</v>
      </c>
      <c r="L113" s="263"/>
      <c r="M113" s="264" t="s">
        <v>21</v>
      </c>
      <c r="N113" s="265" t="s">
        <v>44</v>
      </c>
      <c r="O113" s="43"/>
      <c r="P113" s="212">
        <f t="shared" si="11"/>
        <v>0</v>
      </c>
      <c r="Q113" s="212">
        <v>0</v>
      </c>
      <c r="R113" s="212">
        <f t="shared" si="12"/>
        <v>0</v>
      </c>
      <c r="S113" s="212">
        <v>0</v>
      </c>
      <c r="T113" s="213">
        <f t="shared" si="13"/>
        <v>0</v>
      </c>
      <c r="AR113" s="25" t="s">
        <v>204</v>
      </c>
      <c r="AT113" s="25" t="s">
        <v>262</v>
      </c>
      <c r="AU113" s="25" t="s">
        <v>80</v>
      </c>
      <c r="AY113" s="25" t="s">
        <v>152</v>
      </c>
      <c r="BE113" s="214">
        <f t="shared" si="14"/>
        <v>0</v>
      </c>
      <c r="BF113" s="214">
        <f t="shared" si="15"/>
        <v>0</v>
      </c>
      <c r="BG113" s="214">
        <f t="shared" si="16"/>
        <v>0</v>
      </c>
      <c r="BH113" s="214">
        <f t="shared" si="17"/>
        <v>0</v>
      </c>
      <c r="BI113" s="214">
        <f t="shared" si="18"/>
        <v>0</v>
      </c>
      <c r="BJ113" s="25" t="s">
        <v>94</v>
      </c>
      <c r="BK113" s="214">
        <f t="shared" si="19"/>
        <v>0</v>
      </c>
      <c r="BL113" s="25" t="s">
        <v>159</v>
      </c>
      <c r="BM113" s="25" t="s">
        <v>1256</v>
      </c>
    </row>
    <row r="114" spans="2:65" s="1" customFormat="1" ht="22.5" customHeight="1">
      <c r="B114" s="42"/>
      <c r="C114" s="256" t="s">
        <v>316</v>
      </c>
      <c r="D114" s="256" t="s">
        <v>262</v>
      </c>
      <c r="E114" s="257" t="s">
        <v>1257</v>
      </c>
      <c r="F114" s="258" t="s">
        <v>1258</v>
      </c>
      <c r="G114" s="259" t="s">
        <v>258</v>
      </c>
      <c r="H114" s="260">
        <v>295</v>
      </c>
      <c r="I114" s="261"/>
      <c r="J114" s="262">
        <f t="shared" si="10"/>
        <v>0</v>
      </c>
      <c r="K114" s="258" t="s">
        <v>21</v>
      </c>
      <c r="L114" s="263"/>
      <c r="M114" s="264" t="s">
        <v>21</v>
      </c>
      <c r="N114" s="265" t="s">
        <v>44</v>
      </c>
      <c r="O114" s="43"/>
      <c r="P114" s="212">
        <f t="shared" si="11"/>
        <v>0</v>
      </c>
      <c r="Q114" s="212">
        <v>0</v>
      </c>
      <c r="R114" s="212">
        <f t="shared" si="12"/>
        <v>0</v>
      </c>
      <c r="S114" s="212">
        <v>0</v>
      </c>
      <c r="T114" s="213">
        <f t="shared" si="13"/>
        <v>0</v>
      </c>
      <c r="AR114" s="25" t="s">
        <v>204</v>
      </c>
      <c r="AT114" s="25" t="s">
        <v>262</v>
      </c>
      <c r="AU114" s="25" t="s">
        <v>80</v>
      </c>
      <c r="AY114" s="25" t="s">
        <v>152</v>
      </c>
      <c r="BE114" s="214">
        <f t="shared" si="14"/>
        <v>0</v>
      </c>
      <c r="BF114" s="214">
        <f t="shared" si="15"/>
        <v>0</v>
      </c>
      <c r="BG114" s="214">
        <f t="shared" si="16"/>
        <v>0</v>
      </c>
      <c r="BH114" s="214">
        <f t="shared" si="17"/>
        <v>0</v>
      </c>
      <c r="BI114" s="214">
        <f t="shared" si="18"/>
        <v>0</v>
      </c>
      <c r="BJ114" s="25" t="s">
        <v>94</v>
      </c>
      <c r="BK114" s="214">
        <f t="shared" si="19"/>
        <v>0</v>
      </c>
      <c r="BL114" s="25" t="s">
        <v>159</v>
      </c>
      <c r="BM114" s="25" t="s">
        <v>1259</v>
      </c>
    </row>
    <row r="115" spans="2:65" s="1" customFormat="1" ht="22.5" customHeight="1">
      <c r="B115" s="42"/>
      <c r="C115" s="256" t="s">
        <v>320</v>
      </c>
      <c r="D115" s="256" t="s">
        <v>262</v>
      </c>
      <c r="E115" s="257" t="s">
        <v>1260</v>
      </c>
      <c r="F115" s="258" t="s">
        <v>1217</v>
      </c>
      <c r="G115" s="259" t="s">
        <v>1218</v>
      </c>
      <c r="H115" s="260">
        <v>1</v>
      </c>
      <c r="I115" s="261"/>
      <c r="J115" s="262">
        <f t="shared" si="10"/>
        <v>0</v>
      </c>
      <c r="K115" s="258" t="s">
        <v>21</v>
      </c>
      <c r="L115" s="263"/>
      <c r="M115" s="264" t="s">
        <v>21</v>
      </c>
      <c r="N115" s="265" t="s">
        <v>44</v>
      </c>
      <c r="O115" s="43"/>
      <c r="P115" s="212">
        <f t="shared" si="11"/>
        <v>0</v>
      </c>
      <c r="Q115" s="212">
        <v>0</v>
      </c>
      <c r="R115" s="212">
        <f t="shared" si="12"/>
        <v>0</v>
      </c>
      <c r="S115" s="212">
        <v>0</v>
      </c>
      <c r="T115" s="213">
        <f t="shared" si="13"/>
        <v>0</v>
      </c>
      <c r="AR115" s="25" t="s">
        <v>204</v>
      </c>
      <c r="AT115" s="25" t="s">
        <v>262</v>
      </c>
      <c r="AU115" s="25" t="s">
        <v>80</v>
      </c>
      <c r="AY115" s="25" t="s">
        <v>152</v>
      </c>
      <c r="BE115" s="214">
        <f t="shared" si="14"/>
        <v>0</v>
      </c>
      <c r="BF115" s="214">
        <f t="shared" si="15"/>
        <v>0</v>
      </c>
      <c r="BG115" s="214">
        <f t="shared" si="16"/>
        <v>0</v>
      </c>
      <c r="BH115" s="214">
        <f t="shared" si="17"/>
        <v>0</v>
      </c>
      <c r="BI115" s="214">
        <f t="shared" si="18"/>
        <v>0</v>
      </c>
      <c r="BJ115" s="25" t="s">
        <v>94</v>
      </c>
      <c r="BK115" s="214">
        <f t="shared" si="19"/>
        <v>0</v>
      </c>
      <c r="BL115" s="25" t="s">
        <v>159</v>
      </c>
      <c r="BM115" s="25" t="s">
        <v>1261</v>
      </c>
    </row>
    <row r="116" spans="2:65" s="1" customFormat="1" ht="22.5" customHeight="1">
      <c r="B116" s="42"/>
      <c r="C116" s="256" t="s">
        <v>324</v>
      </c>
      <c r="D116" s="256" t="s">
        <v>262</v>
      </c>
      <c r="E116" s="257" t="s">
        <v>1262</v>
      </c>
      <c r="F116" s="258" t="s">
        <v>1263</v>
      </c>
      <c r="G116" s="259" t="s">
        <v>258</v>
      </c>
      <c r="H116" s="260">
        <v>500</v>
      </c>
      <c r="I116" s="261"/>
      <c r="J116" s="262">
        <f t="shared" si="10"/>
        <v>0</v>
      </c>
      <c r="K116" s="258" t="s">
        <v>21</v>
      </c>
      <c r="L116" s="263"/>
      <c r="M116" s="264" t="s">
        <v>21</v>
      </c>
      <c r="N116" s="265" t="s">
        <v>44</v>
      </c>
      <c r="O116" s="43"/>
      <c r="P116" s="212">
        <f t="shared" si="11"/>
        <v>0</v>
      </c>
      <c r="Q116" s="212">
        <v>0</v>
      </c>
      <c r="R116" s="212">
        <f t="shared" si="12"/>
        <v>0</v>
      </c>
      <c r="S116" s="212">
        <v>0</v>
      </c>
      <c r="T116" s="213">
        <f t="shared" si="13"/>
        <v>0</v>
      </c>
      <c r="AR116" s="25" t="s">
        <v>204</v>
      </c>
      <c r="AT116" s="25" t="s">
        <v>262</v>
      </c>
      <c r="AU116" s="25" t="s">
        <v>80</v>
      </c>
      <c r="AY116" s="25" t="s">
        <v>152</v>
      </c>
      <c r="BE116" s="214">
        <f t="shared" si="14"/>
        <v>0</v>
      </c>
      <c r="BF116" s="214">
        <f t="shared" si="15"/>
        <v>0</v>
      </c>
      <c r="BG116" s="214">
        <f t="shared" si="16"/>
        <v>0</v>
      </c>
      <c r="BH116" s="214">
        <f t="shared" si="17"/>
        <v>0</v>
      </c>
      <c r="BI116" s="214">
        <f t="shared" si="18"/>
        <v>0</v>
      </c>
      <c r="BJ116" s="25" t="s">
        <v>94</v>
      </c>
      <c r="BK116" s="214">
        <f t="shared" si="19"/>
        <v>0</v>
      </c>
      <c r="BL116" s="25" t="s">
        <v>159</v>
      </c>
      <c r="BM116" s="25" t="s">
        <v>1264</v>
      </c>
    </row>
    <row r="117" spans="2:65" s="11" customFormat="1" ht="37.35" customHeight="1">
      <c r="B117" s="186"/>
      <c r="C117" s="187"/>
      <c r="D117" s="200" t="s">
        <v>71</v>
      </c>
      <c r="E117" s="286" t="s">
        <v>1265</v>
      </c>
      <c r="F117" s="286" t="s">
        <v>1266</v>
      </c>
      <c r="G117" s="187"/>
      <c r="H117" s="187"/>
      <c r="I117" s="190"/>
      <c r="J117" s="287">
        <f>BK117</f>
        <v>0</v>
      </c>
      <c r="K117" s="187"/>
      <c r="L117" s="192"/>
      <c r="M117" s="193"/>
      <c r="N117" s="194"/>
      <c r="O117" s="194"/>
      <c r="P117" s="195">
        <f>SUM(P118:P121)</f>
        <v>0</v>
      </c>
      <c r="Q117" s="194"/>
      <c r="R117" s="195">
        <f>SUM(R118:R121)</f>
        <v>0</v>
      </c>
      <c r="S117" s="194"/>
      <c r="T117" s="196">
        <f>SUM(T118:T121)</f>
        <v>0</v>
      </c>
      <c r="AR117" s="197" t="s">
        <v>80</v>
      </c>
      <c r="AT117" s="198" t="s">
        <v>71</v>
      </c>
      <c r="AU117" s="198" t="s">
        <v>72</v>
      </c>
      <c r="AY117" s="197" t="s">
        <v>152</v>
      </c>
      <c r="BK117" s="199">
        <f>SUM(BK118:BK121)</f>
        <v>0</v>
      </c>
    </row>
    <row r="118" spans="2:65" s="1" customFormat="1" ht="22.5" customHeight="1">
      <c r="B118" s="42"/>
      <c r="C118" s="203" t="s">
        <v>328</v>
      </c>
      <c r="D118" s="203" t="s">
        <v>154</v>
      </c>
      <c r="E118" s="204" t="s">
        <v>1267</v>
      </c>
      <c r="F118" s="205" t="s">
        <v>1268</v>
      </c>
      <c r="G118" s="206" t="s">
        <v>1218</v>
      </c>
      <c r="H118" s="207">
        <v>112</v>
      </c>
      <c r="I118" s="208"/>
      <c r="J118" s="209">
        <f>ROUND(I118*H118,2)</f>
        <v>0</v>
      </c>
      <c r="K118" s="205" t="s">
        <v>21</v>
      </c>
      <c r="L118" s="62"/>
      <c r="M118" s="210" t="s">
        <v>21</v>
      </c>
      <c r="N118" s="211" t="s">
        <v>44</v>
      </c>
      <c r="O118" s="43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5" t="s">
        <v>159</v>
      </c>
      <c r="AT118" s="25" t="s">
        <v>154</v>
      </c>
      <c r="AU118" s="25" t="s">
        <v>80</v>
      </c>
      <c r="AY118" s="25" t="s">
        <v>152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5" t="s">
        <v>94</v>
      </c>
      <c r="BK118" s="214">
        <f>ROUND(I118*H118,2)</f>
        <v>0</v>
      </c>
      <c r="BL118" s="25" t="s">
        <v>159</v>
      </c>
      <c r="BM118" s="25" t="s">
        <v>1269</v>
      </c>
    </row>
    <row r="119" spans="2:65" s="1" customFormat="1" ht="22.5" customHeight="1">
      <c r="B119" s="42"/>
      <c r="C119" s="203" t="s">
        <v>332</v>
      </c>
      <c r="D119" s="203" t="s">
        <v>154</v>
      </c>
      <c r="E119" s="204" t="s">
        <v>1223</v>
      </c>
      <c r="F119" s="205" t="s">
        <v>1224</v>
      </c>
      <c r="G119" s="206" t="s">
        <v>258</v>
      </c>
      <c r="H119" s="207">
        <v>580</v>
      </c>
      <c r="I119" s="208"/>
      <c r="J119" s="209">
        <f>ROUND(I119*H119,2)</f>
        <v>0</v>
      </c>
      <c r="K119" s="205" t="s">
        <v>21</v>
      </c>
      <c r="L119" s="62"/>
      <c r="M119" s="210" t="s">
        <v>21</v>
      </c>
      <c r="N119" s="211" t="s">
        <v>44</v>
      </c>
      <c r="O119" s="43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AR119" s="25" t="s">
        <v>159</v>
      </c>
      <c r="AT119" s="25" t="s">
        <v>154</v>
      </c>
      <c r="AU119" s="25" t="s">
        <v>80</v>
      </c>
      <c r="AY119" s="25" t="s">
        <v>152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5" t="s">
        <v>94</v>
      </c>
      <c r="BK119" s="214">
        <f>ROUND(I119*H119,2)</f>
        <v>0</v>
      </c>
      <c r="BL119" s="25" t="s">
        <v>159</v>
      </c>
      <c r="BM119" s="25" t="s">
        <v>1270</v>
      </c>
    </row>
    <row r="120" spans="2:65" s="1" customFormat="1" ht="22.5" customHeight="1">
      <c r="B120" s="42"/>
      <c r="C120" s="203" t="s">
        <v>334</v>
      </c>
      <c r="D120" s="203" t="s">
        <v>154</v>
      </c>
      <c r="E120" s="204" t="s">
        <v>1271</v>
      </c>
      <c r="F120" s="205" t="s">
        <v>1272</v>
      </c>
      <c r="G120" s="206" t="s">
        <v>1218</v>
      </c>
      <c r="H120" s="207">
        <v>1</v>
      </c>
      <c r="I120" s="208"/>
      <c r="J120" s="209">
        <f>ROUND(I120*H120,2)</f>
        <v>0</v>
      </c>
      <c r="K120" s="205" t="s">
        <v>21</v>
      </c>
      <c r="L120" s="62"/>
      <c r="M120" s="210" t="s">
        <v>21</v>
      </c>
      <c r="N120" s="211" t="s">
        <v>44</v>
      </c>
      <c r="O120" s="43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25" t="s">
        <v>159</v>
      </c>
      <c r="AT120" s="25" t="s">
        <v>154</v>
      </c>
      <c r="AU120" s="25" t="s">
        <v>80</v>
      </c>
      <c r="AY120" s="25" t="s">
        <v>152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5" t="s">
        <v>94</v>
      </c>
      <c r="BK120" s="214">
        <f>ROUND(I120*H120,2)</f>
        <v>0</v>
      </c>
      <c r="BL120" s="25" t="s">
        <v>159</v>
      </c>
      <c r="BM120" s="25" t="s">
        <v>1273</v>
      </c>
    </row>
    <row r="121" spans="2:65" s="1" customFormat="1" ht="22.5" customHeight="1">
      <c r="B121" s="42"/>
      <c r="C121" s="203" t="s">
        <v>338</v>
      </c>
      <c r="D121" s="203" t="s">
        <v>154</v>
      </c>
      <c r="E121" s="204" t="s">
        <v>1274</v>
      </c>
      <c r="F121" s="205" t="s">
        <v>1275</v>
      </c>
      <c r="G121" s="206" t="s">
        <v>1218</v>
      </c>
      <c r="H121" s="207">
        <v>1</v>
      </c>
      <c r="I121" s="208"/>
      <c r="J121" s="209">
        <f>ROUND(I121*H121,2)</f>
        <v>0</v>
      </c>
      <c r="K121" s="205" t="s">
        <v>21</v>
      </c>
      <c r="L121" s="62"/>
      <c r="M121" s="210" t="s">
        <v>21</v>
      </c>
      <c r="N121" s="280" t="s">
        <v>44</v>
      </c>
      <c r="O121" s="281"/>
      <c r="P121" s="282">
        <f>O121*H121</f>
        <v>0</v>
      </c>
      <c r="Q121" s="282">
        <v>0</v>
      </c>
      <c r="R121" s="282">
        <f>Q121*H121</f>
        <v>0</v>
      </c>
      <c r="S121" s="282">
        <v>0</v>
      </c>
      <c r="T121" s="283">
        <f>S121*H121</f>
        <v>0</v>
      </c>
      <c r="AR121" s="25" t="s">
        <v>159</v>
      </c>
      <c r="AT121" s="25" t="s">
        <v>154</v>
      </c>
      <c r="AU121" s="25" t="s">
        <v>80</v>
      </c>
      <c r="AY121" s="25" t="s">
        <v>152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25" t="s">
        <v>94</v>
      </c>
      <c r="BK121" s="214">
        <f>ROUND(I121*H121,2)</f>
        <v>0</v>
      </c>
      <c r="BL121" s="25" t="s">
        <v>159</v>
      </c>
      <c r="BM121" s="25" t="s">
        <v>1276</v>
      </c>
    </row>
    <row r="122" spans="2:65" s="1" customFormat="1" ht="6.95" customHeight="1">
      <c r="B122" s="57"/>
      <c r="C122" s="58"/>
      <c r="D122" s="58"/>
      <c r="E122" s="58"/>
      <c r="F122" s="58"/>
      <c r="G122" s="58"/>
      <c r="H122" s="58"/>
      <c r="I122" s="149"/>
      <c r="J122" s="58"/>
      <c r="K122" s="58"/>
      <c r="L122" s="62"/>
    </row>
  </sheetData>
  <sheetProtection password="CC35" sheet="1" objects="1" scenarios="1" formatCells="0" formatColumns="0" formatRows="0" sort="0" autoFilter="0"/>
  <autoFilter ref="C84:K121"/>
  <mergeCells count="12">
    <mergeCell ref="E75:H75"/>
    <mergeCell ref="E77:H77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3:H73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102</v>
      </c>
      <c r="G1" s="416" t="s">
        <v>103</v>
      </c>
      <c r="H1" s="416"/>
      <c r="I1" s="125"/>
      <c r="J1" s="124" t="s">
        <v>104</v>
      </c>
      <c r="K1" s="123" t="s">
        <v>105</v>
      </c>
      <c r="L1" s="124" t="s">
        <v>106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5" t="s">
        <v>98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107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7" t="str">
        <f>'Rekapitulace stavby'!K6</f>
        <v>STAVEBNÍ ÚPRAVY DOMOVA PRO SENIORY NA BLATECH 3211, ČESKÁ LÍPA</v>
      </c>
      <c r="F7" s="418"/>
      <c r="G7" s="418"/>
      <c r="H7" s="418"/>
      <c r="I7" s="127"/>
      <c r="J7" s="30"/>
      <c r="K7" s="32"/>
    </row>
    <row r="8" spans="1:70" ht="15">
      <c r="B8" s="29"/>
      <c r="C8" s="30"/>
      <c r="D8" s="38" t="s">
        <v>108</v>
      </c>
      <c r="E8" s="30"/>
      <c r="F8" s="30"/>
      <c r="G8" s="30"/>
      <c r="H8" s="30"/>
      <c r="I8" s="127"/>
      <c r="J8" s="30"/>
      <c r="K8" s="32"/>
    </row>
    <row r="9" spans="1:70" s="1" customFormat="1" ht="22.5" customHeight="1">
      <c r="B9" s="42"/>
      <c r="C9" s="43"/>
      <c r="D9" s="43"/>
      <c r="E9" s="417" t="s">
        <v>1165</v>
      </c>
      <c r="F9" s="420"/>
      <c r="G9" s="420"/>
      <c r="H9" s="420"/>
      <c r="I9" s="128"/>
      <c r="J9" s="43"/>
      <c r="K9" s="46"/>
    </row>
    <row r="10" spans="1:70" s="1" customFormat="1" ht="15">
      <c r="B10" s="42"/>
      <c r="C10" s="43"/>
      <c r="D10" s="38" t="s">
        <v>1166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19" t="s">
        <v>1277</v>
      </c>
      <c r="F11" s="420"/>
      <c r="G11" s="420"/>
      <c r="H11" s="420"/>
      <c r="I11" s="128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1168</v>
      </c>
      <c r="G14" s="43"/>
      <c r="H14" s="43"/>
      <c r="I14" s="129" t="s">
        <v>25</v>
      </c>
      <c r="J14" s="130" t="str">
        <f>'Rekapitulace stavby'!AN8</f>
        <v>10.11.2017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21</v>
      </c>
      <c r="K16" s="46"/>
    </row>
    <row r="17" spans="2:11" s="1" customFormat="1" ht="18" customHeight="1">
      <c r="B17" s="42"/>
      <c r="C17" s="43"/>
      <c r="D17" s="43"/>
      <c r="E17" s="36" t="s">
        <v>29</v>
      </c>
      <c r="F17" s="43"/>
      <c r="G17" s="43"/>
      <c r="H17" s="43"/>
      <c r="I17" s="129" t="s">
        <v>30</v>
      </c>
      <c r="J17" s="36" t="s">
        <v>21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29" t="s">
        <v>28</v>
      </c>
      <c r="J22" s="36" t="s">
        <v>21</v>
      </c>
      <c r="K22" s="46"/>
    </row>
    <row r="23" spans="2:11" s="1" customFormat="1" ht="18" customHeight="1">
      <c r="B23" s="42"/>
      <c r="C23" s="43"/>
      <c r="D23" s="43"/>
      <c r="E23" s="36" t="s">
        <v>34</v>
      </c>
      <c r="F23" s="43"/>
      <c r="G23" s="43"/>
      <c r="H23" s="43"/>
      <c r="I23" s="129" t="s">
        <v>30</v>
      </c>
      <c r="J23" s="36" t="s">
        <v>21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36</v>
      </c>
      <c r="E25" s="43"/>
      <c r="F25" s="43"/>
      <c r="G25" s="43"/>
      <c r="H25" s="43"/>
      <c r="I25" s="128"/>
      <c r="J25" s="43"/>
      <c r="K25" s="46"/>
    </row>
    <row r="26" spans="2:11" s="7" customFormat="1" ht="22.5" customHeight="1">
      <c r="B26" s="131"/>
      <c r="C26" s="132"/>
      <c r="D26" s="132"/>
      <c r="E26" s="409" t="s">
        <v>21</v>
      </c>
      <c r="F26" s="409"/>
      <c r="G26" s="409"/>
      <c r="H26" s="409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38</v>
      </c>
      <c r="E29" s="43"/>
      <c r="F29" s="43"/>
      <c r="G29" s="43"/>
      <c r="H29" s="43"/>
      <c r="I29" s="128"/>
      <c r="J29" s="138">
        <f>ROUND(J90,2)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40</v>
      </c>
      <c r="G31" s="43"/>
      <c r="H31" s="43"/>
      <c r="I31" s="139" t="s">
        <v>39</v>
      </c>
      <c r="J31" s="47" t="s">
        <v>41</v>
      </c>
      <c r="K31" s="46"/>
    </row>
    <row r="32" spans="2:11" s="1" customFormat="1" ht="14.45" customHeight="1">
      <c r="B32" s="42"/>
      <c r="C32" s="43"/>
      <c r="D32" s="50" t="s">
        <v>42</v>
      </c>
      <c r="E32" s="50" t="s">
        <v>43</v>
      </c>
      <c r="F32" s="140">
        <f>ROUND(SUM(BE90:BE214), 2)</f>
        <v>0</v>
      </c>
      <c r="G32" s="43"/>
      <c r="H32" s="43"/>
      <c r="I32" s="141">
        <v>0.21</v>
      </c>
      <c r="J32" s="140">
        <f>ROUND(ROUND((SUM(BE90:BE214)),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44</v>
      </c>
      <c r="F33" s="140">
        <f>ROUND(SUM(BF90:BF214), 2)</f>
        <v>0</v>
      </c>
      <c r="G33" s="43"/>
      <c r="H33" s="43"/>
      <c r="I33" s="141">
        <v>0.15</v>
      </c>
      <c r="J33" s="140">
        <f>ROUND(ROUND((SUM(BF90:BF214)),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40">
        <f>ROUND(SUM(BG90:BG214),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46</v>
      </c>
      <c r="F35" s="140">
        <f>ROUND(SUM(BH90:BH214),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47</v>
      </c>
      <c r="F36" s="140">
        <f>ROUND(SUM(BI90:BI214),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48</v>
      </c>
      <c r="E38" s="80"/>
      <c r="F38" s="80"/>
      <c r="G38" s="144" t="s">
        <v>49</v>
      </c>
      <c r="H38" s="145" t="s">
        <v>50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111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2.5" customHeight="1">
      <c r="B47" s="42"/>
      <c r="C47" s="43"/>
      <c r="D47" s="43"/>
      <c r="E47" s="417" t="str">
        <f>E7</f>
        <v>STAVEBNÍ ÚPRAVY DOMOVA PRO SENIORY NA BLATECH 3211, ČESKÁ LÍPA</v>
      </c>
      <c r="F47" s="418"/>
      <c r="G47" s="418"/>
      <c r="H47" s="418"/>
      <c r="I47" s="128"/>
      <c r="J47" s="43"/>
      <c r="K47" s="46"/>
    </row>
    <row r="48" spans="2:11" ht="15">
      <c r="B48" s="29"/>
      <c r="C48" s="38" t="s">
        <v>108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22.5" customHeight="1">
      <c r="B49" s="42"/>
      <c r="C49" s="43"/>
      <c r="D49" s="43"/>
      <c r="E49" s="417" t="s">
        <v>1165</v>
      </c>
      <c r="F49" s="420"/>
      <c r="G49" s="420"/>
      <c r="H49" s="420"/>
      <c r="I49" s="128"/>
      <c r="J49" s="43"/>
      <c r="K49" s="46"/>
    </row>
    <row r="50" spans="2:47" s="1" customFormat="1" ht="14.45" customHeight="1">
      <c r="B50" s="42"/>
      <c r="C50" s="38" t="s">
        <v>1166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23.25" customHeight="1">
      <c r="B51" s="42"/>
      <c r="C51" s="43"/>
      <c r="D51" s="43"/>
      <c r="E51" s="419" t="str">
        <f>E11</f>
        <v>B - SILNOPROUD</v>
      </c>
      <c r="F51" s="420"/>
      <c r="G51" s="420"/>
      <c r="H51" s="420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 xml:space="preserve"> </v>
      </c>
      <c r="G53" s="43"/>
      <c r="H53" s="43"/>
      <c r="I53" s="129" t="s">
        <v>25</v>
      </c>
      <c r="J53" s="130" t="str">
        <f>IF(J14="","",J14)</f>
        <v>10.11.2017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 ht="15">
      <c r="B55" s="42"/>
      <c r="C55" s="38" t="s">
        <v>27</v>
      </c>
      <c r="D55" s="43"/>
      <c r="E55" s="43"/>
      <c r="F55" s="36" t="str">
        <f>E17</f>
        <v>MĚSTO ČESKÁ LÍPA</v>
      </c>
      <c r="G55" s="43"/>
      <c r="H55" s="43"/>
      <c r="I55" s="129" t="s">
        <v>33</v>
      </c>
      <c r="J55" s="36" t="str">
        <f>E23</f>
        <v>Ing. Petr KUČERA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8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112</v>
      </c>
      <c r="D58" s="142"/>
      <c r="E58" s="142"/>
      <c r="F58" s="142"/>
      <c r="G58" s="142"/>
      <c r="H58" s="142"/>
      <c r="I58" s="155"/>
      <c r="J58" s="156" t="s">
        <v>113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114</v>
      </c>
      <c r="D60" s="43"/>
      <c r="E60" s="43"/>
      <c r="F60" s="43"/>
      <c r="G60" s="43"/>
      <c r="H60" s="43"/>
      <c r="I60" s="128"/>
      <c r="J60" s="138">
        <f>J90</f>
        <v>0</v>
      </c>
      <c r="K60" s="46"/>
      <c r="AU60" s="25" t="s">
        <v>115</v>
      </c>
    </row>
    <row r="61" spans="2:47" s="8" customFormat="1" ht="24.95" customHeight="1">
      <c r="B61" s="159"/>
      <c r="C61" s="160"/>
      <c r="D61" s="161" t="s">
        <v>1278</v>
      </c>
      <c r="E61" s="162"/>
      <c r="F61" s="162"/>
      <c r="G61" s="162"/>
      <c r="H61" s="162"/>
      <c r="I61" s="163"/>
      <c r="J61" s="164">
        <f>J91</f>
        <v>0</v>
      </c>
      <c r="K61" s="165"/>
    </row>
    <row r="62" spans="2:47" s="9" customFormat="1" ht="19.899999999999999" customHeight="1">
      <c r="B62" s="166"/>
      <c r="C62" s="167"/>
      <c r="D62" s="168" t="s">
        <v>1279</v>
      </c>
      <c r="E62" s="169"/>
      <c r="F62" s="169"/>
      <c r="G62" s="169"/>
      <c r="H62" s="169"/>
      <c r="I62" s="170"/>
      <c r="J62" s="171">
        <f>J92</f>
        <v>0</v>
      </c>
      <c r="K62" s="172"/>
    </row>
    <row r="63" spans="2:47" s="9" customFormat="1" ht="14.85" customHeight="1">
      <c r="B63" s="166"/>
      <c r="C63" s="167"/>
      <c r="D63" s="168" t="s">
        <v>1280</v>
      </c>
      <c r="E63" s="169"/>
      <c r="F63" s="169"/>
      <c r="G63" s="169"/>
      <c r="H63" s="169"/>
      <c r="I63" s="170"/>
      <c r="J63" s="171">
        <f>J93</f>
        <v>0</v>
      </c>
      <c r="K63" s="172"/>
    </row>
    <row r="64" spans="2:47" s="9" customFormat="1" ht="14.85" customHeight="1">
      <c r="B64" s="166"/>
      <c r="C64" s="167"/>
      <c r="D64" s="168" t="s">
        <v>1281</v>
      </c>
      <c r="E64" s="169"/>
      <c r="F64" s="169"/>
      <c r="G64" s="169"/>
      <c r="H64" s="169"/>
      <c r="I64" s="170"/>
      <c r="J64" s="171">
        <f>J110</f>
        <v>0</v>
      </c>
      <c r="K64" s="172"/>
    </row>
    <row r="65" spans="2:12" s="9" customFormat="1" ht="14.85" customHeight="1">
      <c r="B65" s="166"/>
      <c r="C65" s="167"/>
      <c r="D65" s="168" t="s">
        <v>1282</v>
      </c>
      <c r="E65" s="169"/>
      <c r="F65" s="169"/>
      <c r="G65" s="169"/>
      <c r="H65" s="169"/>
      <c r="I65" s="170"/>
      <c r="J65" s="171">
        <f>J141</f>
        <v>0</v>
      </c>
      <c r="K65" s="172"/>
    </row>
    <row r="66" spans="2:12" s="9" customFormat="1" ht="19.899999999999999" customHeight="1">
      <c r="B66" s="166"/>
      <c r="C66" s="167"/>
      <c r="D66" s="168" t="s">
        <v>1283</v>
      </c>
      <c r="E66" s="169"/>
      <c r="F66" s="169"/>
      <c r="G66" s="169"/>
      <c r="H66" s="169"/>
      <c r="I66" s="170"/>
      <c r="J66" s="171">
        <f>J173</f>
        <v>0</v>
      </c>
      <c r="K66" s="172"/>
    </row>
    <row r="67" spans="2:12" s="9" customFormat="1" ht="19.899999999999999" customHeight="1">
      <c r="B67" s="166"/>
      <c r="C67" s="167"/>
      <c r="D67" s="168" t="s">
        <v>1284</v>
      </c>
      <c r="E67" s="169"/>
      <c r="F67" s="169"/>
      <c r="G67" s="169"/>
      <c r="H67" s="169"/>
      <c r="I67" s="170"/>
      <c r="J67" s="171">
        <f>J210</f>
        <v>0</v>
      </c>
      <c r="K67" s="172"/>
    </row>
    <row r="68" spans="2:12" s="8" customFormat="1" ht="24.95" customHeight="1">
      <c r="B68" s="159"/>
      <c r="C68" s="160"/>
      <c r="D68" s="161" t="s">
        <v>1285</v>
      </c>
      <c r="E68" s="162"/>
      <c r="F68" s="162"/>
      <c r="G68" s="162"/>
      <c r="H68" s="162"/>
      <c r="I68" s="163"/>
      <c r="J68" s="164">
        <f>J213</f>
        <v>0</v>
      </c>
      <c r="K68" s="165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28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49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52"/>
      <c r="J74" s="61"/>
      <c r="K74" s="61"/>
      <c r="L74" s="62"/>
    </row>
    <row r="75" spans="2:12" s="1" customFormat="1" ht="36.950000000000003" customHeight="1">
      <c r="B75" s="42"/>
      <c r="C75" s="63" t="s">
        <v>136</v>
      </c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4.45" customHeight="1">
      <c r="B77" s="42"/>
      <c r="C77" s="66" t="s">
        <v>18</v>
      </c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22.5" customHeight="1">
      <c r="B78" s="42"/>
      <c r="C78" s="64"/>
      <c r="D78" s="64"/>
      <c r="E78" s="413" t="str">
        <f>E7</f>
        <v>STAVEBNÍ ÚPRAVY DOMOVA PRO SENIORY NA BLATECH 3211, ČESKÁ LÍPA</v>
      </c>
      <c r="F78" s="414"/>
      <c r="G78" s="414"/>
      <c r="H78" s="414"/>
      <c r="I78" s="173"/>
      <c r="J78" s="64"/>
      <c r="K78" s="64"/>
      <c r="L78" s="62"/>
    </row>
    <row r="79" spans="2:12" ht="15">
      <c r="B79" s="29"/>
      <c r="C79" s="66" t="s">
        <v>108</v>
      </c>
      <c r="D79" s="284"/>
      <c r="E79" s="284"/>
      <c r="F79" s="284"/>
      <c r="G79" s="284"/>
      <c r="H79" s="284"/>
      <c r="J79" s="284"/>
      <c r="K79" s="284"/>
      <c r="L79" s="285"/>
    </row>
    <row r="80" spans="2:12" s="1" customFormat="1" ht="22.5" customHeight="1">
      <c r="B80" s="42"/>
      <c r="C80" s="64"/>
      <c r="D80" s="64"/>
      <c r="E80" s="413" t="s">
        <v>1165</v>
      </c>
      <c r="F80" s="415"/>
      <c r="G80" s="415"/>
      <c r="H80" s="415"/>
      <c r="I80" s="173"/>
      <c r="J80" s="64"/>
      <c r="K80" s="64"/>
      <c r="L80" s="62"/>
    </row>
    <row r="81" spans="2:65" s="1" customFormat="1" ht="14.45" customHeight="1">
      <c r="B81" s="42"/>
      <c r="C81" s="66" t="s">
        <v>1166</v>
      </c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" customFormat="1" ht="23.25" customHeight="1">
      <c r="B82" s="42"/>
      <c r="C82" s="64"/>
      <c r="D82" s="64"/>
      <c r="E82" s="381" t="str">
        <f>E11</f>
        <v>B - SILNOPROUD</v>
      </c>
      <c r="F82" s="415"/>
      <c r="G82" s="415"/>
      <c r="H82" s="415"/>
      <c r="I82" s="173"/>
      <c r="J82" s="64"/>
      <c r="K82" s="64"/>
      <c r="L82" s="62"/>
    </row>
    <row r="83" spans="2:65" s="1" customFormat="1" ht="6.95" customHeight="1">
      <c r="B83" s="42"/>
      <c r="C83" s="64"/>
      <c r="D83" s="64"/>
      <c r="E83" s="64"/>
      <c r="F83" s="64"/>
      <c r="G83" s="64"/>
      <c r="H83" s="64"/>
      <c r="I83" s="173"/>
      <c r="J83" s="64"/>
      <c r="K83" s="64"/>
      <c r="L83" s="62"/>
    </row>
    <row r="84" spans="2:65" s="1" customFormat="1" ht="18" customHeight="1">
      <c r="B84" s="42"/>
      <c r="C84" s="66" t="s">
        <v>23</v>
      </c>
      <c r="D84" s="64"/>
      <c r="E84" s="64"/>
      <c r="F84" s="174" t="str">
        <f>F14</f>
        <v xml:space="preserve"> </v>
      </c>
      <c r="G84" s="64"/>
      <c r="H84" s="64"/>
      <c r="I84" s="175" t="s">
        <v>25</v>
      </c>
      <c r="J84" s="74" t="str">
        <f>IF(J14="","",J14)</f>
        <v>10.11.2017</v>
      </c>
      <c r="K84" s="64"/>
      <c r="L84" s="62"/>
    </row>
    <row r="85" spans="2:65" s="1" customFormat="1" ht="6.95" customHeight="1">
      <c r="B85" s="42"/>
      <c r="C85" s="64"/>
      <c r="D85" s="64"/>
      <c r="E85" s="64"/>
      <c r="F85" s="64"/>
      <c r="G85" s="64"/>
      <c r="H85" s="64"/>
      <c r="I85" s="173"/>
      <c r="J85" s="64"/>
      <c r="K85" s="64"/>
      <c r="L85" s="62"/>
    </row>
    <row r="86" spans="2:65" s="1" customFormat="1" ht="15">
      <c r="B86" s="42"/>
      <c r="C86" s="66" t="s">
        <v>27</v>
      </c>
      <c r="D86" s="64"/>
      <c r="E86" s="64"/>
      <c r="F86" s="174" t="str">
        <f>E17</f>
        <v>MĚSTO ČESKÁ LÍPA</v>
      </c>
      <c r="G86" s="64"/>
      <c r="H86" s="64"/>
      <c r="I86" s="175" t="s">
        <v>33</v>
      </c>
      <c r="J86" s="174" t="str">
        <f>E23</f>
        <v>Ing. Petr KUČERA</v>
      </c>
      <c r="K86" s="64"/>
      <c r="L86" s="62"/>
    </row>
    <row r="87" spans="2:65" s="1" customFormat="1" ht="14.45" customHeight="1">
      <c r="B87" s="42"/>
      <c r="C87" s="66" t="s">
        <v>31</v>
      </c>
      <c r="D87" s="64"/>
      <c r="E87" s="64"/>
      <c r="F87" s="174" t="str">
        <f>IF(E20="","",E20)</f>
        <v/>
      </c>
      <c r="G87" s="64"/>
      <c r="H87" s="64"/>
      <c r="I87" s="173"/>
      <c r="J87" s="64"/>
      <c r="K87" s="64"/>
      <c r="L87" s="62"/>
    </row>
    <row r="88" spans="2:65" s="1" customFormat="1" ht="10.35" customHeight="1">
      <c r="B88" s="42"/>
      <c r="C88" s="64"/>
      <c r="D88" s="64"/>
      <c r="E88" s="64"/>
      <c r="F88" s="64"/>
      <c r="G88" s="64"/>
      <c r="H88" s="64"/>
      <c r="I88" s="173"/>
      <c r="J88" s="64"/>
      <c r="K88" s="64"/>
      <c r="L88" s="62"/>
    </row>
    <row r="89" spans="2:65" s="10" customFormat="1" ht="29.25" customHeight="1">
      <c r="B89" s="176"/>
      <c r="C89" s="177" t="s">
        <v>137</v>
      </c>
      <c r="D89" s="178" t="s">
        <v>57</v>
      </c>
      <c r="E89" s="178" t="s">
        <v>53</v>
      </c>
      <c r="F89" s="178" t="s">
        <v>138</v>
      </c>
      <c r="G89" s="178" t="s">
        <v>139</v>
      </c>
      <c r="H89" s="178" t="s">
        <v>140</v>
      </c>
      <c r="I89" s="179" t="s">
        <v>141</v>
      </c>
      <c r="J89" s="178" t="s">
        <v>113</v>
      </c>
      <c r="K89" s="180" t="s">
        <v>142</v>
      </c>
      <c r="L89" s="181"/>
      <c r="M89" s="82" t="s">
        <v>143</v>
      </c>
      <c r="N89" s="83" t="s">
        <v>42</v>
      </c>
      <c r="O89" s="83" t="s">
        <v>144</v>
      </c>
      <c r="P89" s="83" t="s">
        <v>145</v>
      </c>
      <c r="Q89" s="83" t="s">
        <v>146</v>
      </c>
      <c r="R89" s="83" t="s">
        <v>147</v>
      </c>
      <c r="S89" s="83" t="s">
        <v>148</v>
      </c>
      <c r="T89" s="84" t="s">
        <v>149</v>
      </c>
    </row>
    <row r="90" spans="2:65" s="1" customFormat="1" ht="29.25" customHeight="1">
      <c r="B90" s="42"/>
      <c r="C90" s="88" t="s">
        <v>114</v>
      </c>
      <c r="D90" s="64"/>
      <c r="E90" s="64"/>
      <c r="F90" s="64"/>
      <c r="G90" s="64"/>
      <c r="H90" s="64"/>
      <c r="I90" s="173"/>
      <c r="J90" s="182">
        <f>BK90</f>
        <v>0</v>
      </c>
      <c r="K90" s="64"/>
      <c r="L90" s="62"/>
      <c r="M90" s="85"/>
      <c r="N90" s="86"/>
      <c r="O90" s="86"/>
      <c r="P90" s="183">
        <f>P91+P213</f>
        <v>0</v>
      </c>
      <c r="Q90" s="86"/>
      <c r="R90" s="183">
        <f>R91+R213</f>
        <v>0</v>
      </c>
      <c r="S90" s="86"/>
      <c r="T90" s="184">
        <f>T91+T213</f>
        <v>0</v>
      </c>
      <c r="AT90" s="25" t="s">
        <v>71</v>
      </c>
      <c r="AU90" s="25" t="s">
        <v>115</v>
      </c>
      <c r="BK90" s="185">
        <f>BK91+BK213</f>
        <v>0</v>
      </c>
    </row>
    <row r="91" spans="2:65" s="11" customFormat="1" ht="37.35" customHeight="1">
      <c r="B91" s="186"/>
      <c r="C91" s="187"/>
      <c r="D91" s="188" t="s">
        <v>71</v>
      </c>
      <c r="E91" s="189" t="s">
        <v>1286</v>
      </c>
      <c r="F91" s="189" t="s">
        <v>1287</v>
      </c>
      <c r="G91" s="187"/>
      <c r="H91" s="187"/>
      <c r="I91" s="190"/>
      <c r="J91" s="191">
        <f>BK91</f>
        <v>0</v>
      </c>
      <c r="K91" s="187"/>
      <c r="L91" s="192"/>
      <c r="M91" s="193"/>
      <c r="N91" s="194"/>
      <c r="O91" s="194"/>
      <c r="P91" s="195">
        <f>P92+P173+P210</f>
        <v>0</v>
      </c>
      <c r="Q91" s="194"/>
      <c r="R91" s="195">
        <f>R92+R173+R210</f>
        <v>0</v>
      </c>
      <c r="S91" s="194"/>
      <c r="T91" s="196">
        <f>T92+T173+T210</f>
        <v>0</v>
      </c>
      <c r="AR91" s="197" t="s">
        <v>80</v>
      </c>
      <c r="AT91" s="198" t="s">
        <v>71</v>
      </c>
      <c r="AU91" s="198" t="s">
        <v>72</v>
      </c>
      <c r="AY91" s="197" t="s">
        <v>152</v>
      </c>
      <c r="BK91" s="199">
        <f>BK92+BK173+BK210</f>
        <v>0</v>
      </c>
    </row>
    <row r="92" spans="2:65" s="11" customFormat="1" ht="19.899999999999999" customHeight="1">
      <c r="B92" s="186"/>
      <c r="C92" s="187"/>
      <c r="D92" s="188" t="s">
        <v>71</v>
      </c>
      <c r="E92" s="288" t="s">
        <v>1172</v>
      </c>
      <c r="F92" s="288" t="s">
        <v>1288</v>
      </c>
      <c r="G92" s="187"/>
      <c r="H92" s="187"/>
      <c r="I92" s="190"/>
      <c r="J92" s="289">
        <f>BK92</f>
        <v>0</v>
      </c>
      <c r="K92" s="187"/>
      <c r="L92" s="192"/>
      <c r="M92" s="193"/>
      <c r="N92" s="194"/>
      <c r="O92" s="194"/>
      <c r="P92" s="195">
        <f>P93+P110+P141</f>
        <v>0</v>
      </c>
      <c r="Q92" s="194"/>
      <c r="R92" s="195">
        <f>R93+R110+R141</f>
        <v>0</v>
      </c>
      <c r="S92" s="194"/>
      <c r="T92" s="196">
        <f>T93+T110+T141</f>
        <v>0</v>
      </c>
      <c r="AR92" s="197" t="s">
        <v>80</v>
      </c>
      <c r="AT92" s="198" t="s">
        <v>71</v>
      </c>
      <c r="AU92" s="198" t="s">
        <v>80</v>
      </c>
      <c r="AY92" s="197" t="s">
        <v>152</v>
      </c>
      <c r="BK92" s="199">
        <f>BK93+BK110+BK141</f>
        <v>0</v>
      </c>
    </row>
    <row r="93" spans="2:65" s="11" customFormat="1" ht="14.85" customHeight="1">
      <c r="B93" s="186"/>
      <c r="C93" s="187"/>
      <c r="D93" s="200" t="s">
        <v>71</v>
      </c>
      <c r="E93" s="201" t="s">
        <v>1232</v>
      </c>
      <c r="F93" s="201" t="s">
        <v>1289</v>
      </c>
      <c r="G93" s="187"/>
      <c r="H93" s="187"/>
      <c r="I93" s="190"/>
      <c r="J93" s="202">
        <f>BK93</f>
        <v>0</v>
      </c>
      <c r="K93" s="187"/>
      <c r="L93" s="192"/>
      <c r="M93" s="193"/>
      <c r="N93" s="194"/>
      <c r="O93" s="194"/>
      <c r="P93" s="195">
        <f>SUM(P94:P109)</f>
        <v>0</v>
      </c>
      <c r="Q93" s="194"/>
      <c r="R93" s="195">
        <f>SUM(R94:R109)</f>
        <v>0</v>
      </c>
      <c r="S93" s="194"/>
      <c r="T93" s="196">
        <f>SUM(T94:T109)</f>
        <v>0</v>
      </c>
      <c r="AR93" s="197" t="s">
        <v>80</v>
      </c>
      <c r="AT93" s="198" t="s">
        <v>71</v>
      </c>
      <c r="AU93" s="198" t="s">
        <v>94</v>
      </c>
      <c r="AY93" s="197" t="s">
        <v>152</v>
      </c>
      <c r="BK93" s="199">
        <f>SUM(BK94:BK109)</f>
        <v>0</v>
      </c>
    </row>
    <row r="94" spans="2:65" s="1" customFormat="1" ht="22.5" customHeight="1">
      <c r="B94" s="42"/>
      <c r="C94" s="256" t="s">
        <v>80</v>
      </c>
      <c r="D94" s="256" t="s">
        <v>262</v>
      </c>
      <c r="E94" s="257" t="s">
        <v>1290</v>
      </c>
      <c r="F94" s="258" t="s">
        <v>1289</v>
      </c>
      <c r="G94" s="259" t="s">
        <v>348</v>
      </c>
      <c r="H94" s="260">
        <v>1</v>
      </c>
      <c r="I94" s="261"/>
      <c r="J94" s="262">
        <f t="shared" ref="J94:J109" si="0">ROUND(I94*H94,2)</f>
        <v>0</v>
      </c>
      <c r="K94" s="258" t="s">
        <v>21</v>
      </c>
      <c r="L94" s="263"/>
      <c r="M94" s="264" t="s">
        <v>21</v>
      </c>
      <c r="N94" s="265" t="s">
        <v>44</v>
      </c>
      <c r="O94" s="43"/>
      <c r="P94" s="212">
        <f t="shared" ref="P94:P109" si="1">O94*H94</f>
        <v>0</v>
      </c>
      <c r="Q94" s="212">
        <v>0</v>
      </c>
      <c r="R94" s="212">
        <f t="shared" ref="R94:R109" si="2">Q94*H94</f>
        <v>0</v>
      </c>
      <c r="S94" s="212">
        <v>0</v>
      </c>
      <c r="T94" s="213">
        <f t="shared" ref="T94:T109" si="3">S94*H94</f>
        <v>0</v>
      </c>
      <c r="AR94" s="25" t="s">
        <v>204</v>
      </c>
      <c r="AT94" s="25" t="s">
        <v>262</v>
      </c>
      <c r="AU94" s="25" t="s">
        <v>167</v>
      </c>
      <c r="AY94" s="25" t="s">
        <v>152</v>
      </c>
      <c r="BE94" s="214">
        <f t="shared" ref="BE94:BE109" si="4">IF(N94="základní",J94,0)</f>
        <v>0</v>
      </c>
      <c r="BF94" s="214">
        <f t="shared" ref="BF94:BF109" si="5">IF(N94="snížená",J94,0)</f>
        <v>0</v>
      </c>
      <c r="BG94" s="214">
        <f t="shared" ref="BG94:BG109" si="6">IF(N94="zákl. přenesená",J94,0)</f>
        <v>0</v>
      </c>
      <c r="BH94" s="214">
        <f t="shared" ref="BH94:BH109" si="7">IF(N94="sníž. přenesená",J94,0)</f>
        <v>0</v>
      </c>
      <c r="BI94" s="214">
        <f t="shared" ref="BI94:BI109" si="8">IF(N94="nulová",J94,0)</f>
        <v>0</v>
      </c>
      <c r="BJ94" s="25" t="s">
        <v>94</v>
      </c>
      <c r="BK94" s="214">
        <f t="shared" ref="BK94:BK109" si="9">ROUND(I94*H94,2)</f>
        <v>0</v>
      </c>
      <c r="BL94" s="25" t="s">
        <v>159</v>
      </c>
      <c r="BM94" s="25" t="s">
        <v>1291</v>
      </c>
    </row>
    <row r="95" spans="2:65" s="1" customFormat="1" ht="22.5" customHeight="1">
      <c r="B95" s="42"/>
      <c r="C95" s="256" t="s">
        <v>72</v>
      </c>
      <c r="D95" s="256" t="s">
        <v>262</v>
      </c>
      <c r="E95" s="257" t="s">
        <v>1292</v>
      </c>
      <c r="F95" s="258" t="s">
        <v>1293</v>
      </c>
      <c r="G95" s="259" t="s">
        <v>348</v>
      </c>
      <c r="H95" s="260">
        <v>1</v>
      </c>
      <c r="I95" s="261"/>
      <c r="J95" s="262">
        <f t="shared" si="0"/>
        <v>0</v>
      </c>
      <c r="K95" s="258" t="s">
        <v>21</v>
      </c>
      <c r="L95" s="263"/>
      <c r="M95" s="264" t="s">
        <v>21</v>
      </c>
      <c r="N95" s="265" t="s">
        <v>44</v>
      </c>
      <c r="O95" s="43"/>
      <c r="P95" s="212">
        <f t="shared" si="1"/>
        <v>0</v>
      </c>
      <c r="Q95" s="212">
        <v>0</v>
      </c>
      <c r="R95" s="212">
        <f t="shared" si="2"/>
        <v>0</v>
      </c>
      <c r="S95" s="212">
        <v>0</v>
      </c>
      <c r="T95" s="213">
        <f t="shared" si="3"/>
        <v>0</v>
      </c>
      <c r="AR95" s="25" t="s">
        <v>204</v>
      </c>
      <c r="AT95" s="25" t="s">
        <v>262</v>
      </c>
      <c r="AU95" s="25" t="s">
        <v>167</v>
      </c>
      <c r="AY95" s="25" t="s">
        <v>152</v>
      </c>
      <c r="BE95" s="214">
        <f t="shared" si="4"/>
        <v>0</v>
      </c>
      <c r="BF95" s="214">
        <f t="shared" si="5"/>
        <v>0</v>
      </c>
      <c r="BG95" s="214">
        <f t="shared" si="6"/>
        <v>0</v>
      </c>
      <c r="BH95" s="214">
        <f t="shared" si="7"/>
        <v>0</v>
      </c>
      <c r="BI95" s="214">
        <f t="shared" si="8"/>
        <v>0</v>
      </c>
      <c r="BJ95" s="25" t="s">
        <v>94</v>
      </c>
      <c r="BK95" s="214">
        <f t="shared" si="9"/>
        <v>0</v>
      </c>
      <c r="BL95" s="25" t="s">
        <v>159</v>
      </c>
      <c r="BM95" s="25" t="s">
        <v>1294</v>
      </c>
    </row>
    <row r="96" spans="2:65" s="1" customFormat="1" ht="22.5" customHeight="1">
      <c r="B96" s="42"/>
      <c r="C96" s="256" t="s">
        <v>72</v>
      </c>
      <c r="D96" s="256" t="s">
        <v>262</v>
      </c>
      <c r="E96" s="257" t="s">
        <v>1295</v>
      </c>
      <c r="F96" s="258" t="s">
        <v>1296</v>
      </c>
      <c r="G96" s="259" t="s">
        <v>348</v>
      </c>
      <c r="H96" s="260">
        <v>1</v>
      </c>
      <c r="I96" s="261"/>
      <c r="J96" s="262">
        <f t="shared" si="0"/>
        <v>0</v>
      </c>
      <c r="K96" s="258" t="s">
        <v>21</v>
      </c>
      <c r="L96" s="263"/>
      <c r="M96" s="264" t="s">
        <v>21</v>
      </c>
      <c r="N96" s="265" t="s">
        <v>44</v>
      </c>
      <c r="O96" s="43"/>
      <c r="P96" s="212">
        <f t="shared" si="1"/>
        <v>0</v>
      </c>
      <c r="Q96" s="212">
        <v>0</v>
      </c>
      <c r="R96" s="212">
        <f t="shared" si="2"/>
        <v>0</v>
      </c>
      <c r="S96" s="212">
        <v>0</v>
      </c>
      <c r="T96" s="213">
        <f t="shared" si="3"/>
        <v>0</v>
      </c>
      <c r="AR96" s="25" t="s">
        <v>204</v>
      </c>
      <c r="AT96" s="25" t="s">
        <v>262</v>
      </c>
      <c r="AU96" s="25" t="s">
        <v>167</v>
      </c>
      <c r="AY96" s="25" t="s">
        <v>152</v>
      </c>
      <c r="BE96" s="214">
        <f t="shared" si="4"/>
        <v>0</v>
      </c>
      <c r="BF96" s="214">
        <f t="shared" si="5"/>
        <v>0</v>
      </c>
      <c r="BG96" s="214">
        <f t="shared" si="6"/>
        <v>0</v>
      </c>
      <c r="BH96" s="214">
        <f t="shared" si="7"/>
        <v>0</v>
      </c>
      <c r="BI96" s="214">
        <f t="shared" si="8"/>
        <v>0</v>
      </c>
      <c r="BJ96" s="25" t="s">
        <v>94</v>
      </c>
      <c r="BK96" s="214">
        <f t="shared" si="9"/>
        <v>0</v>
      </c>
      <c r="BL96" s="25" t="s">
        <v>159</v>
      </c>
      <c r="BM96" s="25" t="s">
        <v>1297</v>
      </c>
    </row>
    <row r="97" spans="2:65" s="1" customFormat="1" ht="22.5" customHeight="1">
      <c r="B97" s="42"/>
      <c r="C97" s="256" t="s">
        <v>72</v>
      </c>
      <c r="D97" s="256" t="s">
        <v>262</v>
      </c>
      <c r="E97" s="257" t="s">
        <v>1298</v>
      </c>
      <c r="F97" s="258" t="s">
        <v>1299</v>
      </c>
      <c r="G97" s="259" t="s">
        <v>348</v>
      </c>
      <c r="H97" s="260">
        <v>2</v>
      </c>
      <c r="I97" s="261"/>
      <c r="J97" s="262">
        <f t="shared" si="0"/>
        <v>0</v>
      </c>
      <c r="K97" s="258" t="s">
        <v>21</v>
      </c>
      <c r="L97" s="263"/>
      <c r="M97" s="264" t="s">
        <v>21</v>
      </c>
      <c r="N97" s="265" t="s">
        <v>44</v>
      </c>
      <c r="O97" s="43"/>
      <c r="P97" s="212">
        <f t="shared" si="1"/>
        <v>0</v>
      </c>
      <c r="Q97" s="212">
        <v>0</v>
      </c>
      <c r="R97" s="212">
        <f t="shared" si="2"/>
        <v>0</v>
      </c>
      <c r="S97" s="212">
        <v>0</v>
      </c>
      <c r="T97" s="213">
        <f t="shared" si="3"/>
        <v>0</v>
      </c>
      <c r="AR97" s="25" t="s">
        <v>204</v>
      </c>
      <c r="AT97" s="25" t="s">
        <v>262</v>
      </c>
      <c r="AU97" s="25" t="s">
        <v>167</v>
      </c>
      <c r="AY97" s="25" t="s">
        <v>152</v>
      </c>
      <c r="BE97" s="214">
        <f t="shared" si="4"/>
        <v>0</v>
      </c>
      <c r="BF97" s="214">
        <f t="shared" si="5"/>
        <v>0</v>
      </c>
      <c r="BG97" s="214">
        <f t="shared" si="6"/>
        <v>0</v>
      </c>
      <c r="BH97" s="214">
        <f t="shared" si="7"/>
        <v>0</v>
      </c>
      <c r="BI97" s="214">
        <f t="shared" si="8"/>
        <v>0</v>
      </c>
      <c r="BJ97" s="25" t="s">
        <v>94</v>
      </c>
      <c r="BK97" s="214">
        <f t="shared" si="9"/>
        <v>0</v>
      </c>
      <c r="BL97" s="25" t="s">
        <v>159</v>
      </c>
      <c r="BM97" s="25" t="s">
        <v>1300</v>
      </c>
    </row>
    <row r="98" spans="2:65" s="1" customFormat="1" ht="22.5" customHeight="1">
      <c r="B98" s="42"/>
      <c r="C98" s="256" t="s">
        <v>72</v>
      </c>
      <c r="D98" s="256" t="s">
        <v>262</v>
      </c>
      <c r="E98" s="257" t="s">
        <v>1301</v>
      </c>
      <c r="F98" s="258" t="s">
        <v>1302</v>
      </c>
      <c r="G98" s="259" t="s">
        <v>348</v>
      </c>
      <c r="H98" s="260">
        <v>1</v>
      </c>
      <c r="I98" s="261"/>
      <c r="J98" s="262">
        <f t="shared" si="0"/>
        <v>0</v>
      </c>
      <c r="K98" s="258" t="s">
        <v>21</v>
      </c>
      <c r="L98" s="263"/>
      <c r="M98" s="264" t="s">
        <v>21</v>
      </c>
      <c r="N98" s="265" t="s">
        <v>44</v>
      </c>
      <c r="O98" s="43"/>
      <c r="P98" s="212">
        <f t="shared" si="1"/>
        <v>0</v>
      </c>
      <c r="Q98" s="212">
        <v>0</v>
      </c>
      <c r="R98" s="212">
        <f t="shared" si="2"/>
        <v>0</v>
      </c>
      <c r="S98" s="212">
        <v>0</v>
      </c>
      <c r="T98" s="213">
        <f t="shared" si="3"/>
        <v>0</v>
      </c>
      <c r="AR98" s="25" t="s">
        <v>204</v>
      </c>
      <c r="AT98" s="25" t="s">
        <v>262</v>
      </c>
      <c r="AU98" s="25" t="s">
        <v>167</v>
      </c>
      <c r="AY98" s="25" t="s">
        <v>152</v>
      </c>
      <c r="BE98" s="214">
        <f t="shared" si="4"/>
        <v>0</v>
      </c>
      <c r="BF98" s="214">
        <f t="shared" si="5"/>
        <v>0</v>
      </c>
      <c r="BG98" s="214">
        <f t="shared" si="6"/>
        <v>0</v>
      </c>
      <c r="BH98" s="214">
        <f t="shared" si="7"/>
        <v>0</v>
      </c>
      <c r="BI98" s="214">
        <f t="shared" si="8"/>
        <v>0</v>
      </c>
      <c r="BJ98" s="25" t="s">
        <v>94</v>
      </c>
      <c r="BK98" s="214">
        <f t="shared" si="9"/>
        <v>0</v>
      </c>
      <c r="BL98" s="25" t="s">
        <v>159</v>
      </c>
      <c r="BM98" s="25" t="s">
        <v>1303</v>
      </c>
    </row>
    <row r="99" spans="2:65" s="1" customFormat="1" ht="22.5" customHeight="1">
      <c r="B99" s="42"/>
      <c r="C99" s="256" t="s">
        <v>72</v>
      </c>
      <c r="D99" s="256" t="s">
        <v>262</v>
      </c>
      <c r="E99" s="257" t="s">
        <v>1304</v>
      </c>
      <c r="F99" s="258" t="s">
        <v>1305</v>
      </c>
      <c r="G99" s="259" t="s">
        <v>348</v>
      </c>
      <c r="H99" s="260">
        <v>5</v>
      </c>
      <c r="I99" s="261"/>
      <c r="J99" s="262">
        <f t="shared" si="0"/>
        <v>0</v>
      </c>
      <c r="K99" s="258" t="s">
        <v>21</v>
      </c>
      <c r="L99" s="263"/>
      <c r="M99" s="264" t="s">
        <v>21</v>
      </c>
      <c r="N99" s="265" t="s">
        <v>44</v>
      </c>
      <c r="O99" s="43"/>
      <c r="P99" s="212">
        <f t="shared" si="1"/>
        <v>0</v>
      </c>
      <c r="Q99" s="212">
        <v>0</v>
      </c>
      <c r="R99" s="212">
        <f t="shared" si="2"/>
        <v>0</v>
      </c>
      <c r="S99" s="212">
        <v>0</v>
      </c>
      <c r="T99" s="213">
        <f t="shared" si="3"/>
        <v>0</v>
      </c>
      <c r="AR99" s="25" t="s">
        <v>204</v>
      </c>
      <c r="AT99" s="25" t="s">
        <v>262</v>
      </c>
      <c r="AU99" s="25" t="s">
        <v>167</v>
      </c>
      <c r="AY99" s="25" t="s">
        <v>152</v>
      </c>
      <c r="BE99" s="214">
        <f t="shared" si="4"/>
        <v>0</v>
      </c>
      <c r="BF99" s="214">
        <f t="shared" si="5"/>
        <v>0</v>
      </c>
      <c r="BG99" s="214">
        <f t="shared" si="6"/>
        <v>0</v>
      </c>
      <c r="BH99" s="214">
        <f t="shared" si="7"/>
        <v>0</v>
      </c>
      <c r="BI99" s="214">
        <f t="shared" si="8"/>
        <v>0</v>
      </c>
      <c r="BJ99" s="25" t="s">
        <v>94</v>
      </c>
      <c r="BK99" s="214">
        <f t="shared" si="9"/>
        <v>0</v>
      </c>
      <c r="BL99" s="25" t="s">
        <v>159</v>
      </c>
      <c r="BM99" s="25" t="s">
        <v>1306</v>
      </c>
    </row>
    <row r="100" spans="2:65" s="1" customFormat="1" ht="22.5" customHeight="1">
      <c r="B100" s="42"/>
      <c r="C100" s="256" t="s">
        <v>72</v>
      </c>
      <c r="D100" s="256" t="s">
        <v>262</v>
      </c>
      <c r="E100" s="257" t="s">
        <v>1307</v>
      </c>
      <c r="F100" s="258" t="s">
        <v>1308</v>
      </c>
      <c r="G100" s="259" t="s">
        <v>348</v>
      </c>
      <c r="H100" s="260">
        <v>7</v>
      </c>
      <c r="I100" s="261"/>
      <c r="J100" s="262">
        <f t="shared" si="0"/>
        <v>0</v>
      </c>
      <c r="K100" s="258" t="s">
        <v>21</v>
      </c>
      <c r="L100" s="263"/>
      <c r="M100" s="264" t="s">
        <v>21</v>
      </c>
      <c r="N100" s="265" t="s">
        <v>44</v>
      </c>
      <c r="O100" s="43"/>
      <c r="P100" s="212">
        <f t="shared" si="1"/>
        <v>0</v>
      </c>
      <c r="Q100" s="212">
        <v>0</v>
      </c>
      <c r="R100" s="212">
        <f t="shared" si="2"/>
        <v>0</v>
      </c>
      <c r="S100" s="212">
        <v>0</v>
      </c>
      <c r="T100" s="213">
        <f t="shared" si="3"/>
        <v>0</v>
      </c>
      <c r="AR100" s="25" t="s">
        <v>204</v>
      </c>
      <c r="AT100" s="25" t="s">
        <v>262</v>
      </c>
      <c r="AU100" s="25" t="s">
        <v>167</v>
      </c>
      <c r="AY100" s="25" t="s">
        <v>152</v>
      </c>
      <c r="BE100" s="214">
        <f t="shared" si="4"/>
        <v>0</v>
      </c>
      <c r="BF100" s="214">
        <f t="shared" si="5"/>
        <v>0</v>
      </c>
      <c r="BG100" s="214">
        <f t="shared" si="6"/>
        <v>0</v>
      </c>
      <c r="BH100" s="214">
        <f t="shared" si="7"/>
        <v>0</v>
      </c>
      <c r="BI100" s="214">
        <f t="shared" si="8"/>
        <v>0</v>
      </c>
      <c r="BJ100" s="25" t="s">
        <v>94</v>
      </c>
      <c r="BK100" s="214">
        <f t="shared" si="9"/>
        <v>0</v>
      </c>
      <c r="BL100" s="25" t="s">
        <v>159</v>
      </c>
      <c r="BM100" s="25" t="s">
        <v>1309</v>
      </c>
    </row>
    <row r="101" spans="2:65" s="1" customFormat="1" ht="22.5" customHeight="1">
      <c r="B101" s="42"/>
      <c r="C101" s="256" t="s">
        <v>72</v>
      </c>
      <c r="D101" s="256" t="s">
        <v>262</v>
      </c>
      <c r="E101" s="257" t="s">
        <v>1310</v>
      </c>
      <c r="F101" s="258" t="s">
        <v>1311</v>
      </c>
      <c r="G101" s="259" t="s">
        <v>348</v>
      </c>
      <c r="H101" s="260">
        <v>3</v>
      </c>
      <c r="I101" s="261"/>
      <c r="J101" s="262">
        <f t="shared" si="0"/>
        <v>0</v>
      </c>
      <c r="K101" s="258" t="s">
        <v>21</v>
      </c>
      <c r="L101" s="263"/>
      <c r="M101" s="264" t="s">
        <v>21</v>
      </c>
      <c r="N101" s="265" t="s">
        <v>44</v>
      </c>
      <c r="O101" s="43"/>
      <c r="P101" s="212">
        <f t="shared" si="1"/>
        <v>0</v>
      </c>
      <c r="Q101" s="212">
        <v>0</v>
      </c>
      <c r="R101" s="212">
        <f t="shared" si="2"/>
        <v>0</v>
      </c>
      <c r="S101" s="212">
        <v>0</v>
      </c>
      <c r="T101" s="213">
        <f t="shared" si="3"/>
        <v>0</v>
      </c>
      <c r="AR101" s="25" t="s">
        <v>204</v>
      </c>
      <c r="AT101" s="25" t="s">
        <v>262</v>
      </c>
      <c r="AU101" s="25" t="s">
        <v>167</v>
      </c>
      <c r="AY101" s="25" t="s">
        <v>152</v>
      </c>
      <c r="BE101" s="214">
        <f t="shared" si="4"/>
        <v>0</v>
      </c>
      <c r="BF101" s="214">
        <f t="shared" si="5"/>
        <v>0</v>
      </c>
      <c r="BG101" s="214">
        <f t="shared" si="6"/>
        <v>0</v>
      </c>
      <c r="BH101" s="214">
        <f t="shared" si="7"/>
        <v>0</v>
      </c>
      <c r="BI101" s="214">
        <f t="shared" si="8"/>
        <v>0</v>
      </c>
      <c r="BJ101" s="25" t="s">
        <v>94</v>
      </c>
      <c r="BK101" s="214">
        <f t="shared" si="9"/>
        <v>0</v>
      </c>
      <c r="BL101" s="25" t="s">
        <v>159</v>
      </c>
      <c r="BM101" s="25" t="s">
        <v>1312</v>
      </c>
    </row>
    <row r="102" spans="2:65" s="1" customFormat="1" ht="22.5" customHeight="1">
      <c r="B102" s="42"/>
      <c r="C102" s="256" t="s">
        <v>72</v>
      </c>
      <c r="D102" s="256" t="s">
        <v>262</v>
      </c>
      <c r="E102" s="257" t="s">
        <v>1313</v>
      </c>
      <c r="F102" s="258" t="s">
        <v>1314</v>
      </c>
      <c r="G102" s="259" t="s">
        <v>348</v>
      </c>
      <c r="H102" s="260">
        <v>5</v>
      </c>
      <c r="I102" s="261"/>
      <c r="J102" s="262">
        <f t="shared" si="0"/>
        <v>0</v>
      </c>
      <c r="K102" s="258" t="s">
        <v>21</v>
      </c>
      <c r="L102" s="263"/>
      <c r="M102" s="264" t="s">
        <v>21</v>
      </c>
      <c r="N102" s="265" t="s">
        <v>44</v>
      </c>
      <c r="O102" s="43"/>
      <c r="P102" s="212">
        <f t="shared" si="1"/>
        <v>0</v>
      </c>
      <c r="Q102" s="212">
        <v>0</v>
      </c>
      <c r="R102" s="212">
        <f t="shared" si="2"/>
        <v>0</v>
      </c>
      <c r="S102" s="212">
        <v>0</v>
      </c>
      <c r="T102" s="213">
        <f t="shared" si="3"/>
        <v>0</v>
      </c>
      <c r="AR102" s="25" t="s">
        <v>204</v>
      </c>
      <c r="AT102" s="25" t="s">
        <v>262</v>
      </c>
      <c r="AU102" s="25" t="s">
        <v>167</v>
      </c>
      <c r="AY102" s="25" t="s">
        <v>152</v>
      </c>
      <c r="BE102" s="214">
        <f t="shared" si="4"/>
        <v>0</v>
      </c>
      <c r="BF102" s="214">
        <f t="shared" si="5"/>
        <v>0</v>
      </c>
      <c r="BG102" s="214">
        <f t="shared" si="6"/>
        <v>0</v>
      </c>
      <c r="BH102" s="214">
        <f t="shared" si="7"/>
        <v>0</v>
      </c>
      <c r="BI102" s="214">
        <f t="shared" si="8"/>
        <v>0</v>
      </c>
      <c r="BJ102" s="25" t="s">
        <v>94</v>
      </c>
      <c r="BK102" s="214">
        <f t="shared" si="9"/>
        <v>0</v>
      </c>
      <c r="BL102" s="25" t="s">
        <v>159</v>
      </c>
      <c r="BM102" s="25" t="s">
        <v>1315</v>
      </c>
    </row>
    <row r="103" spans="2:65" s="1" customFormat="1" ht="22.5" customHeight="1">
      <c r="B103" s="42"/>
      <c r="C103" s="256" t="s">
        <v>72</v>
      </c>
      <c r="D103" s="256" t="s">
        <v>262</v>
      </c>
      <c r="E103" s="257" t="s">
        <v>1316</v>
      </c>
      <c r="F103" s="258" t="s">
        <v>1317</v>
      </c>
      <c r="G103" s="259" t="s">
        <v>348</v>
      </c>
      <c r="H103" s="260">
        <v>1</v>
      </c>
      <c r="I103" s="261"/>
      <c r="J103" s="262">
        <f t="shared" si="0"/>
        <v>0</v>
      </c>
      <c r="K103" s="258" t="s">
        <v>21</v>
      </c>
      <c r="L103" s="263"/>
      <c r="M103" s="264" t="s">
        <v>21</v>
      </c>
      <c r="N103" s="265" t="s">
        <v>44</v>
      </c>
      <c r="O103" s="43"/>
      <c r="P103" s="212">
        <f t="shared" si="1"/>
        <v>0</v>
      </c>
      <c r="Q103" s="212">
        <v>0</v>
      </c>
      <c r="R103" s="212">
        <f t="shared" si="2"/>
        <v>0</v>
      </c>
      <c r="S103" s="212">
        <v>0</v>
      </c>
      <c r="T103" s="213">
        <f t="shared" si="3"/>
        <v>0</v>
      </c>
      <c r="AR103" s="25" t="s">
        <v>204</v>
      </c>
      <c r="AT103" s="25" t="s">
        <v>262</v>
      </c>
      <c r="AU103" s="25" t="s">
        <v>167</v>
      </c>
      <c r="AY103" s="25" t="s">
        <v>152</v>
      </c>
      <c r="BE103" s="214">
        <f t="shared" si="4"/>
        <v>0</v>
      </c>
      <c r="BF103" s="214">
        <f t="shared" si="5"/>
        <v>0</v>
      </c>
      <c r="BG103" s="214">
        <f t="shared" si="6"/>
        <v>0</v>
      </c>
      <c r="BH103" s="214">
        <f t="shared" si="7"/>
        <v>0</v>
      </c>
      <c r="BI103" s="214">
        <f t="shared" si="8"/>
        <v>0</v>
      </c>
      <c r="BJ103" s="25" t="s">
        <v>94</v>
      </c>
      <c r="BK103" s="214">
        <f t="shared" si="9"/>
        <v>0</v>
      </c>
      <c r="BL103" s="25" t="s">
        <v>159</v>
      </c>
      <c r="BM103" s="25" t="s">
        <v>1318</v>
      </c>
    </row>
    <row r="104" spans="2:65" s="1" customFormat="1" ht="22.5" customHeight="1">
      <c r="B104" s="42"/>
      <c r="C104" s="256" t="s">
        <v>72</v>
      </c>
      <c r="D104" s="256" t="s">
        <v>262</v>
      </c>
      <c r="E104" s="257" t="s">
        <v>1319</v>
      </c>
      <c r="F104" s="258" t="s">
        <v>1320</v>
      </c>
      <c r="G104" s="259" t="s">
        <v>1218</v>
      </c>
      <c r="H104" s="260">
        <v>1</v>
      </c>
      <c r="I104" s="261"/>
      <c r="J104" s="262">
        <f t="shared" si="0"/>
        <v>0</v>
      </c>
      <c r="K104" s="258" t="s">
        <v>21</v>
      </c>
      <c r="L104" s="263"/>
      <c r="M104" s="264" t="s">
        <v>21</v>
      </c>
      <c r="N104" s="265" t="s">
        <v>44</v>
      </c>
      <c r="O104" s="43"/>
      <c r="P104" s="212">
        <f t="shared" si="1"/>
        <v>0</v>
      </c>
      <c r="Q104" s="212">
        <v>0</v>
      </c>
      <c r="R104" s="212">
        <f t="shared" si="2"/>
        <v>0</v>
      </c>
      <c r="S104" s="212">
        <v>0</v>
      </c>
      <c r="T104" s="213">
        <f t="shared" si="3"/>
        <v>0</v>
      </c>
      <c r="AR104" s="25" t="s">
        <v>204</v>
      </c>
      <c r="AT104" s="25" t="s">
        <v>262</v>
      </c>
      <c r="AU104" s="25" t="s">
        <v>167</v>
      </c>
      <c r="AY104" s="25" t="s">
        <v>152</v>
      </c>
      <c r="BE104" s="214">
        <f t="shared" si="4"/>
        <v>0</v>
      </c>
      <c r="BF104" s="214">
        <f t="shared" si="5"/>
        <v>0</v>
      </c>
      <c r="BG104" s="214">
        <f t="shared" si="6"/>
        <v>0</v>
      </c>
      <c r="BH104" s="214">
        <f t="shared" si="7"/>
        <v>0</v>
      </c>
      <c r="BI104" s="214">
        <f t="shared" si="8"/>
        <v>0</v>
      </c>
      <c r="BJ104" s="25" t="s">
        <v>94</v>
      </c>
      <c r="BK104" s="214">
        <f t="shared" si="9"/>
        <v>0</v>
      </c>
      <c r="BL104" s="25" t="s">
        <v>159</v>
      </c>
      <c r="BM104" s="25" t="s">
        <v>1321</v>
      </c>
    </row>
    <row r="105" spans="2:65" s="1" customFormat="1" ht="22.5" customHeight="1">
      <c r="B105" s="42"/>
      <c r="C105" s="256" t="s">
        <v>72</v>
      </c>
      <c r="D105" s="256" t="s">
        <v>262</v>
      </c>
      <c r="E105" s="257" t="s">
        <v>1322</v>
      </c>
      <c r="F105" s="258" t="s">
        <v>1323</v>
      </c>
      <c r="G105" s="259" t="s">
        <v>348</v>
      </c>
      <c r="H105" s="260">
        <v>7</v>
      </c>
      <c r="I105" s="261"/>
      <c r="J105" s="262">
        <f t="shared" si="0"/>
        <v>0</v>
      </c>
      <c r="K105" s="258" t="s">
        <v>21</v>
      </c>
      <c r="L105" s="263"/>
      <c r="M105" s="264" t="s">
        <v>21</v>
      </c>
      <c r="N105" s="265" t="s">
        <v>44</v>
      </c>
      <c r="O105" s="43"/>
      <c r="P105" s="212">
        <f t="shared" si="1"/>
        <v>0</v>
      </c>
      <c r="Q105" s="212">
        <v>0</v>
      </c>
      <c r="R105" s="212">
        <f t="shared" si="2"/>
        <v>0</v>
      </c>
      <c r="S105" s="212">
        <v>0</v>
      </c>
      <c r="T105" s="213">
        <f t="shared" si="3"/>
        <v>0</v>
      </c>
      <c r="AR105" s="25" t="s">
        <v>204</v>
      </c>
      <c r="AT105" s="25" t="s">
        <v>262</v>
      </c>
      <c r="AU105" s="25" t="s">
        <v>167</v>
      </c>
      <c r="AY105" s="25" t="s">
        <v>152</v>
      </c>
      <c r="BE105" s="214">
        <f t="shared" si="4"/>
        <v>0</v>
      </c>
      <c r="BF105" s="214">
        <f t="shared" si="5"/>
        <v>0</v>
      </c>
      <c r="BG105" s="214">
        <f t="shared" si="6"/>
        <v>0</v>
      </c>
      <c r="BH105" s="214">
        <f t="shared" si="7"/>
        <v>0</v>
      </c>
      <c r="BI105" s="214">
        <f t="shared" si="8"/>
        <v>0</v>
      </c>
      <c r="BJ105" s="25" t="s">
        <v>94</v>
      </c>
      <c r="BK105" s="214">
        <f t="shared" si="9"/>
        <v>0</v>
      </c>
      <c r="BL105" s="25" t="s">
        <v>159</v>
      </c>
      <c r="BM105" s="25" t="s">
        <v>1324</v>
      </c>
    </row>
    <row r="106" spans="2:65" s="1" customFormat="1" ht="22.5" customHeight="1">
      <c r="B106" s="42"/>
      <c r="C106" s="256" t="s">
        <v>72</v>
      </c>
      <c r="D106" s="256" t="s">
        <v>262</v>
      </c>
      <c r="E106" s="257" t="s">
        <v>1325</v>
      </c>
      <c r="F106" s="258" t="s">
        <v>1326</v>
      </c>
      <c r="G106" s="259" t="s">
        <v>348</v>
      </c>
      <c r="H106" s="260">
        <v>7</v>
      </c>
      <c r="I106" s="261"/>
      <c r="J106" s="262">
        <f t="shared" si="0"/>
        <v>0</v>
      </c>
      <c r="K106" s="258" t="s">
        <v>21</v>
      </c>
      <c r="L106" s="263"/>
      <c r="M106" s="264" t="s">
        <v>21</v>
      </c>
      <c r="N106" s="265" t="s">
        <v>44</v>
      </c>
      <c r="O106" s="43"/>
      <c r="P106" s="212">
        <f t="shared" si="1"/>
        <v>0</v>
      </c>
      <c r="Q106" s="212">
        <v>0</v>
      </c>
      <c r="R106" s="212">
        <f t="shared" si="2"/>
        <v>0</v>
      </c>
      <c r="S106" s="212">
        <v>0</v>
      </c>
      <c r="T106" s="213">
        <f t="shared" si="3"/>
        <v>0</v>
      </c>
      <c r="AR106" s="25" t="s">
        <v>204</v>
      </c>
      <c r="AT106" s="25" t="s">
        <v>262</v>
      </c>
      <c r="AU106" s="25" t="s">
        <v>167</v>
      </c>
      <c r="AY106" s="25" t="s">
        <v>152</v>
      </c>
      <c r="BE106" s="214">
        <f t="shared" si="4"/>
        <v>0</v>
      </c>
      <c r="BF106" s="214">
        <f t="shared" si="5"/>
        <v>0</v>
      </c>
      <c r="BG106" s="214">
        <f t="shared" si="6"/>
        <v>0</v>
      </c>
      <c r="BH106" s="214">
        <f t="shared" si="7"/>
        <v>0</v>
      </c>
      <c r="BI106" s="214">
        <f t="shared" si="8"/>
        <v>0</v>
      </c>
      <c r="BJ106" s="25" t="s">
        <v>94</v>
      </c>
      <c r="BK106" s="214">
        <f t="shared" si="9"/>
        <v>0</v>
      </c>
      <c r="BL106" s="25" t="s">
        <v>159</v>
      </c>
      <c r="BM106" s="25" t="s">
        <v>1327</v>
      </c>
    </row>
    <row r="107" spans="2:65" s="1" customFormat="1" ht="22.5" customHeight="1">
      <c r="B107" s="42"/>
      <c r="C107" s="256" t="s">
        <v>72</v>
      </c>
      <c r="D107" s="256" t="s">
        <v>262</v>
      </c>
      <c r="E107" s="257" t="s">
        <v>1328</v>
      </c>
      <c r="F107" s="258" t="s">
        <v>1329</v>
      </c>
      <c r="G107" s="259" t="s">
        <v>348</v>
      </c>
      <c r="H107" s="260">
        <v>1</v>
      </c>
      <c r="I107" s="261"/>
      <c r="J107" s="262">
        <f t="shared" si="0"/>
        <v>0</v>
      </c>
      <c r="K107" s="258" t="s">
        <v>21</v>
      </c>
      <c r="L107" s="263"/>
      <c r="M107" s="264" t="s">
        <v>21</v>
      </c>
      <c r="N107" s="265" t="s">
        <v>44</v>
      </c>
      <c r="O107" s="43"/>
      <c r="P107" s="212">
        <f t="shared" si="1"/>
        <v>0</v>
      </c>
      <c r="Q107" s="212">
        <v>0</v>
      </c>
      <c r="R107" s="212">
        <f t="shared" si="2"/>
        <v>0</v>
      </c>
      <c r="S107" s="212">
        <v>0</v>
      </c>
      <c r="T107" s="213">
        <f t="shared" si="3"/>
        <v>0</v>
      </c>
      <c r="AR107" s="25" t="s">
        <v>204</v>
      </c>
      <c r="AT107" s="25" t="s">
        <v>262</v>
      </c>
      <c r="AU107" s="25" t="s">
        <v>167</v>
      </c>
      <c r="AY107" s="25" t="s">
        <v>152</v>
      </c>
      <c r="BE107" s="214">
        <f t="shared" si="4"/>
        <v>0</v>
      </c>
      <c r="BF107" s="214">
        <f t="shared" si="5"/>
        <v>0</v>
      </c>
      <c r="BG107" s="214">
        <f t="shared" si="6"/>
        <v>0</v>
      </c>
      <c r="BH107" s="214">
        <f t="shared" si="7"/>
        <v>0</v>
      </c>
      <c r="BI107" s="214">
        <f t="shared" si="8"/>
        <v>0</v>
      </c>
      <c r="BJ107" s="25" t="s">
        <v>94</v>
      </c>
      <c r="BK107" s="214">
        <f t="shared" si="9"/>
        <v>0</v>
      </c>
      <c r="BL107" s="25" t="s">
        <v>159</v>
      </c>
      <c r="BM107" s="25" t="s">
        <v>1330</v>
      </c>
    </row>
    <row r="108" spans="2:65" s="1" customFormat="1" ht="22.5" customHeight="1">
      <c r="B108" s="42"/>
      <c r="C108" s="256" t="s">
        <v>72</v>
      </c>
      <c r="D108" s="256" t="s">
        <v>262</v>
      </c>
      <c r="E108" s="257" t="s">
        <v>1331</v>
      </c>
      <c r="F108" s="258" t="s">
        <v>1332</v>
      </c>
      <c r="G108" s="259" t="s">
        <v>348</v>
      </c>
      <c r="H108" s="260">
        <v>1</v>
      </c>
      <c r="I108" s="261"/>
      <c r="J108" s="262">
        <f t="shared" si="0"/>
        <v>0</v>
      </c>
      <c r="K108" s="258" t="s">
        <v>21</v>
      </c>
      <c r="L108" s="263"/>
      <c r="M108" s="264" t="s">
        <v>21</v>
      </c>
      <c r="N108" s="265" t="s">
        <v>44</v>
      </c>
      <c r="O108" s="43"/>
      <c r="P108" s="212">
        <f t="shared" si="1"/>
        <v>0</v>
      </c>
      <c r="Q108" s="212">
        <v>0</v>
      </c>
      <c r="R108" s="212">
        <f t="shared" si="2"/>
        <v>0</v>
      </c>
      <c r="S108" s="212">
        <v>0</v>
      </c>
      <c r="T108" s="213">
        <f t="shared" si="3"/>
        <v>0</v>
      </c>
      <c r="AR108" s="25" t="s">
        <v>204</v>
      </c>
      <c r="AT108" s="25" t="s">
        <v>262</v>
      </c>
      <c r="AU108" s="25" t="s">
        <v>167</v>
      </c>
      <c r="AY108" s="25" t="s">
        <v>152</v>
      </c>
      <c r="BE108" s="214">
        <f t="shared" si="4"/>
        <v>0</v>
      </c>
      <c r="BF108" s="214">
        <f t="shared" si="5"/>
        <v>0</v>
      </c>
      <c r="BG108" s="214">
        <f t="shared" si="6"/>
        <v>0</v>
      </c>
      <c r="BH108" s="214">
        <f t="shared" si="7"/>
        <v>0</v>
      </c>
      <c r="BI108" s="214">
        <f t="shared" si="8"/>
        <v>0</v>
      </c>
      <c r="BJ108" s="25" t="s">
        <v>94</v>
      </c>
      <c r="BK108" s="214">
        <f t="shared" si="9"/>
        <v>0</v>
      </c>
      <c r="BL108" s="25" t="s">
        <v>159</v>
      </c>
      <c r="BM108" s="25" t="s">
        <v>1333</v>
      </c>
    </row>
    <row r="109" spans="2:65" s="1" customFormat="1" ht="22.5" customHeight="1">
      <c r="B109" s="42"/>
      <c r="C109" s="256" t="s">
        <v>72</v>
      </c>
      <c r="D109" s="256" t="s">
        <v>262</v>
      </c>
      <c r="E109" s="257" t="s">
        <v>1334</v>
      </c>
      <c r="F109" s="258" t="s">
        <v>1335</v>
      </c>
      <c r="G109" s="259" t="s">
        <v>348</v>
      </c>
      <c r="H109" s="260">
        <v>1</v>
      </c>
      <c r="I109" s="261"/>
      <c r="J109" s="262">
        <f t="shared" si="0"/>
        <v>0</v>
      </c>
      <c r="K109" s="258" t="s">
        <v>21</v>
      </c>
      <c r="L109" s="263"/>
      <c r="M109" s="264" t="s">
        <v>21</v>
      </c>
      <c r="N109" s="265" t="s">
        <v>44</v>
      </c>
      <c r="O109" s="43"/>
      <c r="P109" s="212">
        <f t="shared" si="1"/>
        <v>0</v>
      </c>
      <c r="Q109" s="212">
        <v>0</v>
      </c>
      <c r="R109" s="212">
        <f t="shared" si="2"/>
        <v>0</v>
      </c>
      <c r="S109" s="212">
        <v>0</v>
      </c>
      <c r="T109" s="213">
        <f t="shared" si="3"/>
        <v>0</v>
      </c>
      <c r="AR109" s="25" t="s">
        <v>204</v>
      </c>
      <c r="AT109" s="25" t="s">
        <v>262</v>
      </c>
      <c r="AU109" s="25" t="s">
        <v>167</v>
      </c>
      <c r="AY109" s="25" t="s">
        <v>152</v>
      </c>
      <c r="BE109" s="214">
        <f t="shared" si="4"/>
        <v>0</v>
      </c>
      <c r="BF109" s="214">
        <f t="shared" si="5"/>
        <v>0</v>
      </c>
      <c r="BG109" s="214">
        <f t="shared" si="6"/>
        <v>0</v>
      </c>
      <c r="BH109" s="214">
        <f t="shared" si="7"/>
        <v>0</v>
      </c>
      <c r="BI109" s="214">
        <f t="shared" si="8"/>
        <v>0</v>
      </c>
      <c r="BJ109" s="25" t="s">
        <v>94</v>
      </c>
      <c r="BK109" s="214">
        <f t="shared" si="9"/>
        <v>0</v>
      </c>
      <c r="BL109" s="25" t="s">
        <v>159</v>
      </c>
      <c r="BM109" s="25" t="s">
        <v>1336</v>
      </c>
    </row>
    <row r="110" spans="2:65" s="11" customFormat="1" ht="22.35" customHeight="1">
      <c r="B110" s="186"/>
      <c r="C110" s="187"/>
      <c r="D110" s="200" t="s">
        <v>71</v>
      </c>
      <c r="E110" s="201" t="s">
        <v>1265</v>
      </c>
      <c r="F110" s="201" t="s">
        <v>1337</v>
      </c>
      <c r="G110" s="187"/>
      <c r="H110" s="187"/>
      <c r="I110" s="190"/>
      <c r="J110" s="202">
        <f>BK110</f>
        <v>0</v>
      </c>
      <c r="K110" s="187"/>
      <c r="L110" s="192"/>
      <c r="M110" s="193"/>
      <c r="N110" s="194"/>
      <c r="O110" s="194"/>
      <c r="P110" s="195">
        <f>SUM(P111:P140)</f>
        <v>0</v>
      </c>
      <c r="Q110" s="194"/>
      <c r="R110" s="195">
        <f>SUM(R111:R140)</f>
        <v>0</v>
      </c>
      <c r="S110" s="194"/>
      <c r="T110" s="196">
        <f>SUM(T111:T140)</f>
        <v>0</v>
      </c>
      <c r="AR110" s="197" t="s">
        <v>80</v>
      </c>
      <c r="AT110" s="198" t="s">
        <v>71</v>
      </c>
      <c r="AU110" s="198" t="s">
        <v>94</v>
      </c>
      <c r="AY110" s="197" t="s">
        <v>152</v>
      </c>
      <c r="BK110" s="199">
        <f>SUM(BK111:BK140)</f>
        <v>0</v>
      </c>
    </row>
    <row r="111" spans="2:65" s="1" customFormat="1" ht="22.5" customHeight="1">
      <c r="B111" s="42"/>
      <c r="C111" s="203" t="s">
        <v>94</v>
      </c>
      <c r="D111" s="203" t="s">
        <v>154</v>
      </c>
      <c r="E111" s="204" t="s">
        <v>1338</v>
      </c>
      <c r="F111" s="205" t="s">
        <v>1337</v>
      </c>
      <c r="G111" s="206" t="s">
        <v>348</v>
      </c>
      <c r="H111" s="207">
        <v>39</v>
      </c>
      <c r="I111" s="208"/>
      <c r="J111" s="209">
        <f>ROUND(I111*H111,2)</f>
        <v>0</v>
      </c>
      <c r="K111" s="205" t="s">
        <v>21</v>
      </c>
      <c r="L111" s="62"/>
      <c r="M111" s="210" t="s">
        <v>21</v>
      </c>
      <c r="N111" s="211" t="s">
        <v>44</v>
      </c>
      <c r="O111" s="43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25" t="s">
        <v>159</v>
      </c>
      <c r="AT111" s="25" t="s">
        <v>154</v>
      </c>
      <c r="AU111" s="25" t="s">
        <v>167</v>
      </c>
      <c r="AY111" s="25" t="s">
        <v>152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5" t="s">
        <v>94</v>
      </c>
      <c r="BK111" s="214">
        <f>ROUND(I111*H111,2)</f>
        <v>0</v>
      </c>
      <c r="BL111" s="25" t="s">
        <v>159</v>
      </c>
      <c r="BM111" s="25" t="s">
        <v>1339</v>
      </c>
    </row>
    <row r="112" spans="2:65" s="13" customFormat="1">
      <c r="B112" s="227"/>
      <c r="C112" s="228"/>
      <c r="D112" s="249" t="s">
        <v>161</v>
      </c>
      <c r="E112" s="250" t="s">
        <v>21</v>
      </c>
      <c r="F112" s="251" t="s">
        <v>1340</v>
      </c>
      <c r="G112" s="228"/>
      <c r="H112" s="252">
        <v>39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AT112" s="237" t="s">
        <v>161</v>
      </c>
      <c r="AU112" s="237" t="s">
        <v>167</v>
      </c>
      <c r="AV112" s="13" t="s">
        <v>94</v>
      </c>
      <c r="AW112" s="13" t="s">
        <v>35</v>
      </c>
      <c r="AX112" s="13" t="s">
        <v>80</v>
      </c>
      <c r="AY112" s="237" t="s">
        <v>152</v>
      </c>
    </row>
    <row r="113" spans="2:65" s="1" customFormat="1" ht="22.5" customHeight="1">
      <c r="B113" s="42"/>
      <c r="C113" s="256" t="s">
        <v>72</v>
      </c>
      <c r="D113" s="256" t="s">
        <v>262</v>
      </c>
      <c r="E113" s="257" t="s">
        <v>1341</v>
      </c>
      <c r="F113" s="258" t="s">
        <v>1342</v>
      </c>
      <c r="G113" s="259" t="s">
        <v>348</v>
      </c>
      <c r="H113" s="260">
        <v>39</v>
      </c>
      <c r="I113" s="261"/>
      <c r="J113" s="262">
        <f t="shared" ref="J113:J119" si="10">ROUND(I113*H113,2)</f>
        <v>0</v>
      </c>
      <c r="K113" s="258" t="s">
        <v>21</v>
      </c>
      <c r="L113" s="263"/>
      <c r="M113" s="264" t="s">
        <v>21</v>
      </c>
      <c r="N113" s="265" t="s">
        <v>44</v>
      </c>
      <c r="O113" s="43"/>
      <c r="P113" s="212">
        <f t="shared" ref="P113:P119" si="11">O113*H113</f>
        <v>0</v>
      </c>
      <c r="Q113" s="212">
        <v>0</v>
      </c>
      <c r="R113" s="212">
        <f t="shared" ref="R113:R119" si="12">Q113*H113</f>
        <v>0</v>
      </c>
      <c r="S113" s="212">
        <v>0</v>
      </c>
      <c r="T113" s="213">
        <f t="shared" ref="T113:T119" si="13">S113*H113</f>
        <v>0</v>
      </c>
      <c r="AR113" s="25" t="s">
        <v>204</v>
      </c>
      <c r="AT113" s="25" t="s">
        <v>262</v>
      </c>
      <c r="AU113" s="25" t="s">
        <v>167</v>
      </c>
      <c r="AY113" s="25" t="s">
        <v>152</v>
      </c>
      <c r="BE113" s="214">
        <f t="shared" ref="BE113:BE119" si="14">IF(N113="základní",J113,0)</f>
        <v>0</v>
      </c>
      <c r="BF113" s="214">
        <f t="shared" ref="BF113:BF119" si="15">IF(N113="snížená",J113,0)</f>
        <v>0</v>
      </c>
      <c r="BG113" s="214">
        <f t="shared" ref="BG113:BG119" si="16">IF(N113="zákl. přenesená",J113,0)</f>
        <v>0</v>
      </c>
      <c r="BH113" s="214">
        <f t="shared" ref="BH113:BH119" si="17">IF(N113="sníž. přenesená",J113,0)</f>
        <v>0</v>
      </c>
      <c r="BI113" s="214">
        <f t="shared" ref="BI113:BI119" si="18">IF(N113="nulová",J113,0)</f>
        <v>0</v>
      </c>
      <c r="BJ113" s="25" t="s">
        <v>94</v>
      </c>
      <c r="BK113" s="214">
        <f t="shared" ref="BK113:BK119" si="19">ROUND(I113*H113,2)</f>
        <v>0</v>
      </c>
      <c r="BL113" s="25" t="s">
        <v>159</v>
      </c>
      <c r="BM113" s="25" t="s">
        <v>1343</v>
      </c>
    </row>
    <row r="114" spans="2:65" s="1" customFormat="1" ht="22.5" customHeight="1">
      <c r="B114" s="42"/>
      <c r="C114" s="256" t="s">
        <v>72</v>
      </c>
      <c r="D114" s="256" t="s">
        <v>262</v>
      </c>
      <c r="E114" s="257" t="s">
        <v>1344</v>
      </c>
      <c r="F114" s="258" t="s">
        <v>1345</v>
      </c>
      <c r="G114" s="259" t="s">
        <v>348</v>
      </c>
      <c r="H114" s="260">
        <v>39</v>
      </c>
      <c r="I114" s="261"/>
      <c r="J114" s="262">
        <f t="shared" si="10"/>
        <v>0</v>
      </c>
      <c r="K114" s="258" t="s">
        <v>21</v>
      </c>
      <c r="L114" s="263"/>
      <c r="M114" s="264" t="s">
        <v>21</v>
      </c>
      <c r="N114" s="265" t="s">
        <v>44</v>
      </c>
      <c r="O114" s="43"/>
      <c r="P114" s="212">
        <f t="shared" si="11"/>
        <v>0</v>
      </c>
      <c r="Q114" s="212">
        <v>0</v>
      </c>
      <c r="R114" s="212">
        <f t="shared" si="12"/>
        <v>0</v>
      </c>
      <c r="S114" s="212">
        <v>0</v>
      </c>
      <c r="T114" s="213">
        <f t="shared" si="13"/>
        <v>0</v>
      </c>
      <c r="AR114" s="25" t="s">
        <v>204</v>
      </c>
      <c r="AT114" s="25" t="s">
        <v>262</v>
      </c>
      <c r="AU114" s="25" t="s">
        <v>167</v>
      </c>
      <c r="AY114" s="25" t="s">
        <v>152</v>
      </c>
      <c r="BE114" s="214">
        <f t="shared" si="14"/>
        <v>0</v>
      </c>
      <c r="BF114" s="214">
        <f t="shared" si="15"/>
        <v>0</v>
      </c>
      <c r="BG114" s="214">
        <f t="shared" si="16"/>
        <v>0</v>
      </c>
      <c r="BH114" s="214">
        <f t="shared" si="17"/>
        <v>0</v>
      </c>
      <c r="BI114" s="214">
        <f t="shared" si="18"/>
        <v>0</v>
      </c>
      <c r="BJ114" s="25" t="s">
        <v>94</v>
      </c>
      <c r="BK114" s="214">
        <f t="shared" si="19"/>
        <v>0</v>
      </c>
      <c r="BL114" s="25" t="s">
        <v>159</v>
      </c>
      <c r="BM114" s="25" t="s">
        <v>1346</v>
      </c>
    </row>
    <row r="115" spans="2:65" s="1" customFormat="1" ht="22.5" customHeight="1">
      <c r="B115" s="42"/>
      <c r="C115" s="256" t="s">
        <v>72</v>
      </c>
      <c r="D115" s="256" t="s">
        <v>262</v>
      </c>
      <c r="E115" s="257" t="s">
        <v>1347</v>
      </c>
      <c r="F115" s="258" t="s">
        <v>1348</v>
      </c>
      <c r="G115" s="259" t="s">
        <v>348</v>
      </c>
      <c r="H115" s="260">
        <v>39</v>
      </c>
      <c r="I115" s="261"/>
      <c r="J115" s="262">
        <f t="shared" si="10"/>
        <v>0</v>
      </c>
      <c r="K115" s="258" t="s">
        <v>21</v>
      </c>
      <c r="L115" s="263"/>
      <c r="M115" s="264" t="s">
        <v>21</v>
      </c>
      <c r="N115" s="265" t="s">
        <v>44</v>
      </c>
      <c r="O115" s="43"/>
      <c r="P115" s="212">
        <f t="shared" si="11"/>
        <v>0</v>
      </c>
      <c r="Q115" s="212">
        <v>0</v>
      </c>
      <c r="R115" s="212">
        <f t="shared" si="12"/>
        <v>0</v>
      </c>
      <c r="S115" s="212">
        <v>0</v>
      </c>
      <c r="T115" s="213">
        <f t="shared" si="13"/>
        <v>0</v>
      </c>
      <c r="AR115" s="25" t="s">
        <v>204</v>
      </c>
      <c r="AT115" s="25" t="s">
        <v>262</v>
      </c>
      <c r="AU115" s="25" t="s">
        <v>167</v>
      </c>
      <c r="AY115" s="25" t="s">
        <v>152</v>
      </c>
      <c r="BE115" s="214">
        <f t="shared" si="14"/>
        <v>0</v>
      </c>
      <c r="BF115" s="214">
        <f t="shared" si="15"/>
        <v>0</v>
      </c>
      <c r="BG115" s="214">
        <f t="shared" si="16"/>
        <v>0</v>
      </c>
      <c r="BH115" s="214">
        <f t="shared" si="17"/>
        <v>0</v>
      </c>
      <c r="BI115" s="214">
        <f t="shared" si="18"/>
        <v>0</v>
      </c>
      <c r="BJ115" s="25" t="s">
        <v>94</v>
      </c>
      <c r="BK115" s="214">
        <f t="shared" si="19"/>
        <v>0</v>
      </c>
      <c r="BL115" s="25" t="s">
        <v>159</v>
      </c>
      <c r="BM115" s="25" t="s">
        <v>1349</v>
      </c>
    </row>
    <row r="116" spans="2:65" s="1" customFormat="1" ht="22.5" customHeight="1">
      <c r="B116" s="42"/>
      <c r="C116" s="256" t="s">
        <v>72</v>
      </c>
      <c r="D116" s="256" t="s">
        <v>262</v>
      </c>
      <c r="E116" s="257" t="s">
        <v>1350</v>
      </c>
      <c r="F116" s="258" t="s">
        <v>1351</v>
      </c>
      <c r="G116" s="259" t="s">
        <v>348</v>
      </c>
      <c r="H116" s="260">
        <v>39</v>
      </c>
      <c r="I116" s="261"/>
      <c r="J116" s="262">
        <f t="shared" si="10"/>
        <v>0</v>
      </c>
      <c r="K116" s="258" t="s">
        <v>21</v>
      </c>
      <c r="L116" s="263"/>
      <c r="M116" s="264" t="s">
        <v>21</v>
      </c>
      <c r="N116" s="265" t="s">
        <v>44</v>
      </c>
      <c r="O116" s="43"/>
      <c r="P116" s="212">
        <f t="shared" si="11"/>
        <v>0</v>
      </c>
      <c r="Q116" s="212">
        <v>0</v>
      </c>
      <c r="R116" s="212">
        <f t="shared" si="12"/>
        <v>0</v>
      </c>
      <c r="S116" s="212">
        <v>0</v>
      </c>
      <c r="T116" s="213">
        <f t="shared" si="13"/>
        <v>0</v>
      </c>
      <c r="AR116" s="25" t="s">
        <v>204</v>
      </c>
      <c r="AT116" s="25" t="s">
        <v>262</v>
      </c>
      <c r="AU116" s="25" t="s">
        <v>167</v>
      </c>
      <c r="AY116" s="25" t="s">
        <v>152</v>
      </c>
      <c r="BE116" s="214">
        <f t="shared" si="14"/>
        <v>0</v>
      </c>
      <c r="BF116" s="214">
        <f t="shared" si="15"/>
        <v>0</v>
      </c>
      <c r="BG116" s="214">
        <f t="shared" si="16"/>
        <v>0</v>
      </c>
      <c r="BH116" s="214">
        <f t="shared" si="17"/>
        <v>0</v>
      </c>
      <c r="BI116" s="214">
        <f t="shared" si="18"/>
        <v>0</v>
      </c>
      <c r="BJ116" s="25" t="s">
        <v>94</v>
      </c>
      <c r="BK116" s="214">
        <f t="shared" si="19"/>
        <v>0</v>
      </c>
      <c r="BL116" s="25" t="s">
        <v>159</v>
      </c>
      <c r="BM116" s="25" t="s">
        <v>1352</v>
      </c>
    </row>
    <row r="117" spans="2:65" s="1" customFormat="1" ht="22.5" customHeight="1">
      <c r="B117" s="42"/>
      <c r="C117" s="256" t="s">
        <v>72</v>
      </c>
      <c r="D117" s="256" t="s">
        <v>262</v>
      </c>
      <c r="E117" s="257" t="s">
        <v>1353</v>
      </c>
      <c r="F117" s="258" t="s">
        <v>1354</v>
      </c>
      <c r="G117" s="259" t="s">
        <v>348</v>
      </c>
      <c r="H117" s="260">
        <v>39</v>
      </c>
      <c r="I117" s="261"/>
      <c r="J117" s="262">
        <f t="shared" si="10"/>
        <v>0</v>
      </c>
      <c r="K117" s="258" t="s">
        <v>21</v>
      </c>
      <c r="L117" s="263"/>
      <c r="M117" s="264" t="s">
        <v>21</v>
      </c>
      <c r="N117" s="265" t="s">
        <v>44</v>
      </c>
      <c r="O117" s="43"/>
      <c r="P117" s="212">
        <f t="shared" si="11"/>
        <v>0</v>
      </c>
      <c r="Q117" s="212">
        <v>0</v>
      </c>
      <c r="R117" s="212">
        <f t="shared" si="12"/>
        <v>0</v>
      </c>
      <c r="S117" s="212">
        <v>0</v>
      </c>
      <c r="T117" s="213">
        <f t="shared" si="13"/>
        <v>0</v>
      </c>
      <c r="AR117" s="25" t="s">
        <v>204</v>
      </c>
      <c r="AT117" s="25" t="s">
        <v>262</v>
      </c>
      <c r="AU117" s="25" t="s">
        <v>167</v>
      </c>
      <c r="AY117" s="25" t="s">
        <v>152</v>
      </c>
      <c r="BE117" s="214">
        <f t="shared" si="14"/>
        <v>0</v>
      </c>
      <c r="BF117" s="214">
        <f t="shared" si="15"/>
        <v>0</v>
      </c>
      <c r="BG117" s="214">
        <f t="shared" si="16"/>
        <v>0</v>
      </c>
      <c r="BH117" s="214">
        <f t="shared" si="17"/>
        <v>0</v>
      </c>
      <c r="BI117" s="214">
        <f t="shared" si="18"/>
        <v>0</v>
      </c>
      <c r="BJ117" s="25" t="s">
        <v>94</v>
      </c>
      <c r="BK117" s="214">
        <f t="shared" si="19"/>
        <v>0</v>
      </c>
      <c r="BL117" s="25" t="s">
        <v>159</v>
      </c>
      <c r="BM117" s="25" t="s">
        <v>1355</v>
      </c>
    </row>
    <row r="118" spans="2:65" s="1" customFormat="1" ht="22.5" customHeight="1">
      <c r="B118" s="42"/>
      <c r="C118" s="256" t="s">
        <v>72</v>
      </c>
      <c r="D118" s="256" t="s">
        <v>262</v>
      </c>
      <c r="E118" s="257" t="s">
        <v>1356</v>
      </c>
      <c r="F118" s="258" t="s">
        <v>1357</v>
      </c>
      <c r="G118" s="259" t="s">
        <v>348</v>
      </c>
      <c r="H118" s="260">
        <v>39</v>
      </c>
      <c r="I118" s="261"/>
      <c r="J118" s="262">
        <f t="shared" si="10"/>
        <v>0</v>
      </c>
      <c r="K118" s="258" t="s">
        <v>21</v>
      </c>
      <c r="L118" s="263"/>
      <c r="M118" s="264" t="s">
        <v>21</v>
      </c>
      <c r="N118" s="265" t="s">
        <v>44</v>
      </c>
      <c r="O118" s="43"/>
      <c r="P118" s="212">
        <f t="shared" si="11"/>
        <v>0</v>
      </c>
      <c r="Q118" s="212">
        <v>0</v>
      </c>
      <c r="R118" s="212">
        <f t="shared" si="12"/>
        <v>0</v>
      </c>
      <c r="S118" s="212">
        <v>0</v>
      </c>
      <c r="T118" s="213">
        <f t="shared" si="13"/>
        <v>0</v>
      </c>
      <c r="AR118" s="25" t="s">
        <v>204</v>
      </c>
      <c r="AT118" s="25" t="s">
        <v>262</v>
      </c>
      <c r="AU118" s="25" t="s">
        <v>167</v>
      </c>
      <c r="AY118" s="25" t="s">
        <v>152</v>
      </c>
      <c r="BE118" s="214">
        <f t="shared" si="14"/>
        <v>0</v>
      </c>
      <c r="BF118" s="214">
        <f t="shared" si="15"/>
        <v>0</v>
      </c>
      <c r="BG118" s="214">
        <f t="shared" si="16"/>
        <v>0</v>
      </c>
      <c r="BH118" s="214">
        <f t="shared" si="17"/>
        <v>0</v>
      </c>
      <c r="BI118" s="214">
        <f t="shared" si="18"/>
        <v>0</v>
      </c>
      <c r="BJ118" s="25" t="s">
        <v>94</v>
      </c>
      <c r="BK118" s="214">
        <f t="shared" si="19"/>
        <v>0</v>
      </c>
      <c r="BL118" s="25" t="s">
        <v>159</v>
      </c>
      <c r="BM118" s="25" t="s">
        <v>1358</v>
      </c>
    </row>
    <row r="119" spans="2:65" s="1" customFormat="1" ht="22.5" customHeight="1">
      <c r="B119" s="42"/>
      <c r="C119" s="256" t="s">
        <v>72</v>
      </c>
      <c r="D119" s="256" t="s">
        <v>262</v>
      </c>
      <c r="E119" s="257" t="s">
        <v>1359</v>
      </c>
      <c r="F119" s="258" t="s">
        <v>1299</v>
      </c>
      <c r="G119" s="259" t="s">
        <v>348</v>
      </c>
      <c r="H119" s="260">
        <v>78</v>
      </c>
      <c r="I119" s="261"/>
      <c r="J119" s="262">
        <f t="shared" si="10"/>
        <v>0</v>
      </c>
      <c r="K119" s="258" t="s">
        <v>21</v>
      </c>
      <c r="L119" s="263"/>
      <c r="M119" s="264" t="s">
        <v>21</v>
      </c>
      <c r="N119" s="265" t="s">
        <v>44</v>
      </c>
      <c r="O119" s="43"/>
      <c r="P119" s="212">
        <f t="shared" si="11"/>
        <v>0</v>
      </c>
      <c r="Q119" s="212">
        <v>0</v>
      </c>
      <c r="R119" s="212">
        <f t="shared" si="12"/>
        <v>0</v>
      </c>
      <c r="S119" s="212">
        <v>0</v>
      </c>
      <c r="T119" s="213">
        <f t="shared" si="13"/>
        <v>0</v>
      </c>
      <c r="AR119" s="25" t="s">
        <v>204</v>
      </c>
      <c r="AT119" s="25" t="s">
        <v>262</v>
      </c>
      <c r="AU119" s="25" t="s">
        <v>167</v>
      </c>
      <c r="AY119" s="25" t="s">
        <v>152</v>
      </c>
      <c r="BE119" s="214">
        <f t="shared" si="14"/>
        <v>0</v>
      </c>
      <c r="BF119" s="214">
        <f t="shared" si="15"/>
        <v>0</v>
      </c>
      <c r="BG119" s="214">
        <f t="shared" si="16"/>
        <v>0</v>
      </c>
      <c r="BH119" s="214">
        <f t="shared" si="17"/>
        <v>0</v>
      </c>
      <c r="BI119" s="214">
        <f t="shared" si="18"/>
        <v>0</v>
      </c>
      <c r="BJ119" s="25" t="s">
        <v>94</v>
      </c>
      <c r="BK119" s="214">
        <f t="shared" si="19"/>
        <v>0</v>
      </c>
      <c r="BL119" s="25" t="s">
        <v>159</v>
      </c>
      <c r="BM119" s="25" t="s">
        <v>1360</v>
      </c>
    </row>
    <row r="120" spans="2:65" s="13" customFormat="1">
      <c r="B120" s="227"/>
      <c r="C120" s="228"/>
      <c r="D120" s="249" t="s">
        <v>161</v>
      </c>
      <c r="E120" s="250" t="s">
        <v>21</v>
      </c>
      <c r="F120" s="251" t="s">
        <v>1361</v>
      </c>
      <c r="G120" s="228"/>
      <c r="H120" s="252">
        <v>78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161</v>
      </c>
      <c r="AU120" s="237" t="s">
        <v>167</v>
      </c>
      <c r="AV120" s="13" t="s">
        <v>94</v>
      </c>
      <c r="AW120" s="13" t="s">
        <v>35</v>
      </c>
      <c r="AX120" s="13" t="s">
        <v>80</v>
      </c>
      <c r="AY120" s="237" t="s">
        <v>152</v>
      </c>
    </row>
    <row r="121" spans="2:65" s="1" customFormat="1" ht="22.5" customHeight="1">
      <c r="B121" s="42"/>
      <c r="C121" s="256" t="s">
        <v>72</v>
      </c>
      <c r="D121" s="256" t="s">
        <v>262</v>
      </c>
      <c r="E121" s="257" t="s">
        <v>1362</v>
      </c>
      <c r="F121" s="258" t="s">
        <v>1363</v>
      </c>
      <c r="G121" s="259" t="s">
        <v>348</v>
      </c>
      <c r="H121" s="260">
        <v>156</v>
      </c>
      <c r="I121" s="261"/>
      <c r="J121" s="262">
        <f>ROUND(I121*H121,2)</f>
        <v>0</v>
      </c>
      <c r="K121" s="258" t="s">
        <v>21</v>
      </c>
      <c r="L121" s="263"/>
      <c r="M121" s="264" t="s">
        <v>21</v>
      </c>
      <c r="N121" s="265" t="s">
        <v>44</v>
      </c>
      <c r="O121" s="43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AR121" s="25" t="s">
        <v>204</v>
      </c>
      <c r="AT121" s="25" t="s">
        <v>262</v>
      </c>
      <c r="AU121" s="25" t="s">
        <v>167</v>
      </c>
      <c r="AY121" s="25" t="s">
        <v>152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25" t="s">
        <v>94</v>
      </c>
      <c r="BK121" s="214">
        <f>ROUND(I121*H121,2)</f>
        <v>0</v>
      </c>
      <c r="BL121" s="25" t="s">
        <v>159</v>
      </c>
      <c r="BM121" s="25" t="s">
        <v>1364</v>
      </c>
    </row>
    <row r="122" spans="2:65" s="13" customFormat="1">
      <c r="B122" s="227"/>
      <c r="C122" s="228"/>
      <c r="D122" s="249" t="s">
        <v>161</v>
      </c>
      <c r="E122" s="250" t="s">
        <v>21</v>
      </c>
      <c r="F122" s="251" t="s">
        <v>1365</v>
      </c>
      <c r="G122" s="228"/>
      <c r="H122" s="252">
        <v>156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161</v>
      </c>
      <c r="AU122" s="237" t="s">
        <v>167</v>
      </c>
      <c r="AV122" s="13" t="s">
        <v>94</v>
      </c>
      <c r="AW122" s="13" t="s">
        <v>35</v>
      </c>
      <c r="AX122" s="13" t="s">
        <v>80</v>
      </c>
      <c r="AY122" s="237" t="s">
        <v>152</v>
      </c>
    </row>
    <row r="123" spans="2:65" s="1" customFormat="1" ht="22.5" customHeight="1">
      <c r="B123" s="42"/>
      <c r="C123" s="256" t="s">
        <v>72</v>
      </c>
      <c r="D123" s="256" t="s">
        <v>262</v>
      </c>
      <c r="E123" s="257" t="s">
        <v>1307</v>
      </c>
      <c r="F123" s="258" t="s">
        <v>1308</v>
      </c>
      <c r="G123" s="259" t="s">
        <v>348</v>
      </c>
      <c r="H123" s="260">
        <v>273</v>
      </c>
      <c r="I123" s="261"/>
      <c r="J123" s="262">
        <f>ROUND(I123*H123,2)</f>
        <v>0</v>
      </c>
      <c r="K123" s="258" t="s">
        <v>21</v>
      </c>
      <c r="L123" s="263"/>
      <c r="M123" s="264" t="s">
        <v>21</v>
      </c>
      <c r="N123" s="265" t="s">
        <v>44</v>
      </c>
      <c r="O123" s="43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AR123" s="25" t="s">
        <v>204</v>
      </c>
      <c r="AT123" s="25" t="s">
        <v>262</v>
      </c>
      <c r="AU123" s="25" t="s">
        <v>167</v>
      </c>
      <c r="AY123" s="25" t="s">
        <v>152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25" t="s">
        <v>94</v>
      </c>
      <c r="BK123" s="214">
        <f>ROUND(I123*H123,2)</f>
        <v>0</v>
      </c>
      <c r="BL123" s="25" t="s">
        <v>159</v>
      </c>
      <c r="BM123" s="25" t="s">
        <v>1366</v>
      </c>
    </row>
    <row r="124" spans="2:65" s="13" customFormat="1">
      <c r="B124" s="227"/>
      <c r="C124" s="228"/>
      <c r="D124" s="249" t="s">
        <v>161</v>
      </c>
      <c r="E124" s="250" t="s">
        <v>21</v>
      </c>
      <c r="F124" s="251" t="s">
        <v>1367</v>
      </c>
      <c r="G124" s="228"/>
      <c r="H124" s="252">
        <v>273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161</v>
      </c>
      <c r="AU124" s="237" t="s">
        <v>167</v>
      </c>
      <c r="AV124" s="13" t="s">
        <v>94</v>
      </c>
      <c r="AW124" s="13" t="s">
        <v>35</v>
      </c>
      <c r="AX124" s="13" t="s">
        <v>80</v>
      </c>
      <c r="AY124" s="237" t="s">
        <v>152</v>
      </c>
    </row>
    <row r="125" spans="2:65" s="1" customFormat="1" ht="22.5" customHeight="1">
      <c r="B125" s="42"/>
      <c r="C125" s="256" t="s">
        <v>72</v>
      </c>
      <c r="D125" s="256" t="s">
        <v>262</v>
      </c>
      <c r="E125" s="257" t="s">
        <v>1310</v>
      </c>
      <c r="F125" s="258" t="s">
        <v>1311</v>
      </c>
      <c r="G125" s="259" t="s">
        <v>348</v>
      </c>
      <c r="H125" s="260">
        <v>117</v>
      </c>
      <c r="I125" s="261"/>
      <c r="J125" s="262">
        <f>ROUND(I125*H125,2)</f>
        <v>0</v>
      </c>
      <c r="K125" s="258" t="s">
        <v>21</v>
      </c>
      <c r="L125" s="263"/>
      <c r="M125" s="264" t="s">
        <v>21</v>
      </c>
      <c r="N125" s="265" t="s">
        <v>44</v>
      </c>
      <c r="O125" s="43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5" t="s">
        <v>204</v>
      </c>
      <c r="AT125" s="25" t="s">
        <v>262</v>
      </c>
      <c r="AU125" s="25" t="s">
        <v>167</v>
      </c>
      <c r="AY125" s="25" t="s">
        <v>152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5" t="s">
        <v>94</v>
      </c>
      <c r="BK125" s="214">
        <f>ROUND(I125*H125,2)</f>
        <v>0</v>
      </c>
      <c r="BL125" s="25" t="s">
        <v>159</v>
      </c>
      <c r="BM125" s="25" t="s">
        <v>1368</v>
      </c>
    </row>
    <row r="126" spans="2:65" s="13" customFormat="1">
      <c r="B126" s="227"/>
      <c r="C126" s="228"/>
      <c r="D126" s="249" t="s">
        <v>161</v>
      </c>
      <c r="E126" s="250" t="s">
        <v>21</v>
      </c>
      <c r="F126" s="251" t="s">
        <v>1369</v>
      </c>
      <c r="G126" s="228"/>
      <c r="H126" s="252">
        <v>117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161</v>
      </c>
      <c r="AU126" s="237" t="s">
        <v>167</v>
      </c>
      <c r="AV126" s="13" t="s">
        <v>94</v>
      </c>
      <c r="AW126" s="13" t="s">
        <v>35</v>
      </c>
      <c r="AX126" s="13" t="s">
        <v>80</v>
      </c>
      <c r="AY126" s="237" t="s">
        <v>152</v>
      </c>
    </row>
    <row r="127" spans="2:65" s="1" customFormat="1" ht="22.5" customHeight="1">
      <c r="B127" s="42"/>
      <c r="C127" s="256" t="s">
        <v>72</v>
      </c>
      <c r="D127" s="256" t="s">
        <v>262</v>
      </c>
      <c r="E127" s="257" t="s">
        <v>1313</v>
      </c>
      <c r="F127" s="258" t="s">
        <v>1314</v>
      </c>
      <c r="G127" s="259" t="s">
        <v>348</v>
      </c>
      <c r="H127" s="260">
        <v>390</v>
      </c>
      <c r="I127" s="261"/>
      <c r="J127" s="262">
        <f>ROUND(I127*H127,2)</f>
        <v>0</v>
      </c>
      <c r="K127" s="258" t="s">
        <v>21</v>
      </c>
      <c r="L127" s="263"/>
      <c r="M127" s="264" t="s">
        <v>21</v>
      </c>
      <c r="N127" s="265" t="s">
        <v>44</v>
      </c>
      <c r="O127" s="43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AR127" s="25" t="s">
        <v>204</v>
      </c>
      <c r="AT127" s="25" t="s">
        <v>262</v>
      </c>
      <c r="AU127" s="25" t="s">
        <v>167</v>
      </c>
      <c r="AY127" s="25" t="s">
        <v>152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5" t="s">
        <v>94</v>
      </c>
      <c r="BK127" s="214">
        <f>ROUND(I127*H127,2)</f>
        <v>0</v>
      </c>
      <c r="BL127" s="25" t="s">
        <v>159</v>
      </c>
      <c r="BM127" s="25" t="s">
        <v>1370</v>
      </c>
    </row>
    <row r="128" spans="2:65" s="13" customFormat="1">
      <c r="B128" s="227"/>
      <c r="C128" s="228"/>
      <c r="D128" s="249" t="s">
        <v>161</v>
      </c>
      <c r="E128" s="250" t="s">
        <v>21</v>
      </c>
      <c r="F128" s="251" t="s">
        <v>1371</v>
      </c>
      <c r="G128" s="228"/>
      <c r="H128" s="252">
        <v>390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161</v>
      </c>
      <c r="AU128" s="237" t="s">
        <v>167</v>
      </c>
      <c r="AV128" s="13" t="s">
        <v>94</v>
      </c>
      <c r="AW128" s="13" t="s">
        <v>35</v>
      </c>
      <c r="AX128" s="13" t="s">
        <v>80</v>
      </c>
      <c r="AY128" s="237" t="s">
        <v>152</v>
      </c>
    </row>
    <row r="129" spans="2:65" s="1" customFormat="1" ht="22.5" customHeight="1">
      <c r="B129" s="42"/>
      <c r="C129" s="256" t="s">
        <v>72</v>
      </c>
      <c r="D129" s="256" t="s">
        <v>262</v>
      </c>
      <c r="E129" s="257" t="s">
        <v>1322</v>
      </c>
      <c r="F129" s="258" t="s">
        <v>1323</v>
      </c>
      <c r="G129" s="259" t="s">
        <v>348</v>
      </c>
      <c r="H129" s="260">
        <v>390</v>
      </c>
      <c r="I129" s="261"/>
      <c r="J129" s="262">
        <f>ROUND(I129*H129,2)</f>
        <v>0</v>
      </c>
      <c r="K129" s="258" t="s">
        <v>21</v>
      </c>
      <c r="L129" s="263"/>
      <c r="M129" s="264" t="s">
        <v>21</v>
      </c>
      <c r="N129" s="265" t="s">
        <v>44</v>
      </c>
      <c r="O129" s="43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AR129" s="25" t="s">
        <v>204</v>
      </c>
      <c r="AT129" s="25" t="s">
        <v>262</v>
      </c>
      <c r="AU129" s="25" t="s">
        <v>167</v>
      </c>
      <c r="AY129" s="25" t="s">
        <v>152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5" t="s">
        <v>94</v>
      </c>
      <c r="BK129" s="214">
        <f>ROUND(I129*H129,2)</f>
        <v>0</v>
      </c>
      <c r="BL129" s="25" t="s">
        <v>159</v>
      </c>
      <c r="BM129" s="25" t="s">
        <v>1372</v>
      </c>
    </row>
    <row r="130" spans="2:65" s="13" customFormat="1">
      <c r="B130" s="227"/>
      <c r="C130" s="228"/>
      <c r="D130" s="249" t="s">
        <v>161</v>
      </c>
      <c r="E130" s="250" t="s">
        <v>21</v>
      </c>
      <c r="F130" s="251" t="s">
        <v>1371</v>
      </c>
      <c r="G130" s="228"/>
      <c r="H130" s="252">
        <v>390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161</v>
      </c>
      <c r="AU130" s="237" t="s">
        <v>167</v>
      </c>
      <c r="AV130" s="13" t="s">
        <v>94</v>
      </c>
      <c r="AW130" s="13" t="s">
        <v>35</v>
      </c>
      <c r="AX130" s="13" t="s">
        <v>80</v>
      </c>
      <c r="AY130" s="237" t="s">
        <v>152</v>
      </c>
    </row>
    <row r="131" spans="2:65" s="1" customFormat="1" ht="22.5" customHeight="1">
      <c r="B131" s="42"/>
      <c r="C131" s="256" t="s">
        <v>72</v>
      </c>
      <c r="D131" s="256" t="s">
        <v>262</v>
      </c>
      <c r="E131" s="257" t="s">
        <v>1325</v>
      </c>
      <c r="F131" s="258" t="s">
        <v>1326</v>
      </c>
      <c r="G131" s="259" t="s">
        <v>348</v>
      </c>
      <c r="H131" s="260">
        <v>312</v>
      </c>
      <c r="I131" s="261"/>
      <c r="J131" s="262">
        <f>ROUND(I131*H131,2)</f>
        <v>0</v>
      </c>
      <c r="K131" s="258" t="s">
        <v>21</v>
      </c>
      <c r="L131" s="263"/>
      <c r="M131" s="264" t="s">
        <v>21</v>
      </c>
      <c r="N131" s="265" t="s">
        <v>44</v>
      </c>
      <c r="O131" s="43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25" t="s">
        <v>204</v>
      </c>
      <c r="AT131" s="25" t="s">
        <v>262</v>
      </c>
      <c r="AU131" s="25" t="s">
        <v>167</v>
      </c>
      <c r="AY131" s="25" t="s">
        <v>152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5" t="s">
        <v>94</v>
      </c>
      <c r="BK131" s="214">
        <f>ROUND(I131*H131,2)</f>
        <v>0</v>
      </c>
      <c r="BL131" s="25" t="s">
        <v>159</v>
      </c>
      <c r="BM131" s="25" t="s">
        <v>1373</v>
      </c>
    </row>
    <row r="132" spans="2:65" s="13" customFormat="1">
      <c r="B132" s="227"/>
      <c r="C132" s="228"/>
      <c r="D132" s="249" t="s">
        <v>161</v>
      </c>
      <c r="E132" s="250" t="s">
        <v>21</v>
      </c>
      <c r="F132" s="251" t="s">
        <v>1374</v>
      </c>
      <c r="G132" s="228"/>
      <c r="H132" s="252">
        <v>312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161</v>
      </c>
      <c r="AU132" s="237" t="s">
        <v>167</v>
      </c>
      <c r="AV132" s="13" t="s">
        <v>94</v>
      </c>
      <c r="AW132" s="13" t="s">
        <v>35</v>
      </c>
      <c r="AX132" s="13" t="s">
        <v>80</v>
      </c>
      <c r="AY132" s="237" t="s">
        <v>152</v>
      </c>
    </row>
    <row r="133" spans="2:65" s="1" customFormat="1" ht="22.5" customHeight="1">
      <c r="B133" s="42"/>
      <c r="C133" s="256" t="s">
        <v>72</v>
      </c>
      <c r="D133" s="256" t="s">
        <v>262</v>
      </c>
      <c r="E133" s="257" t="s">
        <v>1375</v>
      </c>
      <c r="F133" s="258" t="s">
        <v>1376</v>
      </c>
      <c r="G133" s="259" t="s">
        <v>1218</v>
      </c>
      <c r="H133" s="260">
        <v>39</v>
      </c>
      <c r="I133" s="261"/>
      <c r="J133" s="262">
        <f>ROUND(I133*H133,2)</f>
        <v>0</v>
      </c>
      <c r="K133" s="258" t="s">
        <v>21</v>
      </c>
      <c r="L133" s="263"/>
      <c r="M133" s="264" t="s">
        <v>21</v>
      </c>
      <c r="N133" s="265" t="s">
        <v>44</v>
      </c>
      <c r="O133" s="43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AR133" s="25" t="s">
        <v>204</v>
      </c>
      <c r="AT133" s="25" t="s">
        <v>262</v>
      </c>
      <c r="AU133" s="25" t="s">
        <v>167</v>
      </c>
      <c r="AY133" s="25" t="s">
        <v>152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5" t="s">
        <v>94</v>
      </c>
      <c r="BK133" s="214">
        <f>ROUND(I133*H133,2)</f>
        <v>0</v>
      </c>
      <c r="BL133" s="25" t="s">
        <v>159</v>
      </c>
      <c r="BM133" s="25" t="s">
        <v>1377</v>
      </c>
    </row>
    <row r="134" spans="2:65" s="13" customFormat="1">
      <c r="B134" s="227"/>
      <c r="C134" s="228"/>
      <c r="D134" s="249" t="s">
        <v>161</v>
      </c>
      <c r="E134" s="250" t="s">
        <v>21</v>
      </c>
      <c r="F134" s="251" t="s">
        <v>1378</v>
      </c>
      <c r="G134" s="228"/>
      <c r="H134" s="252">
        <v>39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161</v>
      </c>
      <c r="AU134" s="237" t="s">
        <v>167</v>
      </c>
      <c r="AV134" s="13" t="s">
        <v>94</v>
      </c>
      <c r="AW134" s="13" t="s">
        <v>35</v>
      </c>
      <c r="AX134" s="13" t="s">
        <v>80</v>
      </c>
      <c r="AY134" s="237" t="s">
        <v>152</v>
      </c>
    </row>
    <row r="135" spans="2:65" s="1" customFormat="1" ht="22.5" customHeight="1">
      <c r="B135" s="42"/>
      <c r="C135" s="256" t="s">
        <v>72</v>
      </c>
      <c r="D135" s="256" t="s">
        <v>262</v>
      </c>
      <c r="E135" s="257" t="s">
        <v>1328</v>
      </c>
      <c r="F135" s="258" t="s">
        <v>1329</v>
      </c>
      <c r="G135" s="259" t="s">
        <v>348</v>
      </c>
      <c r="H135" s="260">
        <v>39</v>
      </c>
      <c r="I135" s="261"/>
      <c r="J135" s="262">
        <f>ROUND(I135*H135,2)</f>
        <v>0</v>
      </c>
      <c r="K135" s="258" t="s">
        <v>21</v>
      </c>
      <c r="L135" s="263"/>
      <c r="M135" s="264" t="s">
        <v>21</v>
      </c>
      <c r="N135" s="265" t="s">
        <v>44</v>
      </c>
      <c r="O135" s="43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AR135" s="25" t="s">
        <v>204</v>
      </c>
      <c r="AT135" s="25" t="s">
        <v>262</v>
      </c>
      <c r="AU135" s="25" t="s">
        <v>167</v>
      </c>
      <c r="AY135" s="25" t="s">
        <v>152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25" t="s">
        <v>94</v>
      </c>
      <c r="BK135" s="214">
        <f>ROUND(I135*H135,2)</f>
        <v>0</v>
      </c>
      <c r="BL135" s="25" t="s">
        <v>159</v>
      </c>
      <c r="BM135" s="25" t="s">
        <v>1379</v>
      </c>
    </row>
    <row r="136" spans="2:65" s="13" customFormat="1">
      <c r="B136" s="227"/>
      <c r="C136" s="228"/>
      <c r="D136" s="249" t="s">
        <v>161</v>
      </c>
      <c r="E136" s="250" t="s">
        <v>21</v>
      </c>
      <c r="F136" s="251" t="s">
        <v>1378</v>
      </c>
      <c r="G136" s="228"/>
      <c r="H136" s="252">
        <v>39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161</v>
      </c>
      <c r="AU136" s="237" t="s">
        <v>167</v>
      </c>
      <c r="AV136" s="13" t="s">
        <v>94</v>
      </c>
      <c r="AW136" s="13" t="s">
        <v>35</v>
      </c>
      <c r="AX136" s="13" t="s">
        <v>80</v>
      </c>
      <c r="AY136" s="237" t="s">
        <v>152</v>
      </c>
    </row>
    <row r="137" spans="2:65" s="1" customFormat="1" ht="22.5" customHeight="1">
      <c r="B137" s="42"/>
      <c r="C137" s="256" t="s">
        <v>72</v>
      </c>
      <c r="D137" s="256" t="s">
        <v>262</v>
      </c>
      <c r="E137" s="257" t="s">
        <v>1331</v>
      </c>
      <c r="F137" s="258" t="s">
        <v>1332</v>
      </c>
      <c r="G137" s="259" t="s">
        <v>348</v>
      </c>
      <c r="H137" s="260">
        <v>39</v>
      </c>
      <c r="I137" s="261"/>
      <c r="J137" s="262">
        <f>ROUND(I137*H137,2)</f>
        <v>0</v>
      </c>
      <c r="K137" s="258" t="s">
        <v>21</v>
      </c>
      <c r="L137" s="263"/>
      <c r="M137" s="264" t="s">
        <v>21</v>
      </c>
      <c r="N137" s="265" t="s">
        <v>44</v>
      </c>
      <c r="O137" s="43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AR137" s="25" t="s">
        <v>204</v>
      </c>
      <c r="AT137" s="25" t="s">
        <v>262</v>
      </c>
      <c r="AU137" s="25" t="s">
        <v>167</v>
      </c>
      <c r="AY137" s="25" t="s">
        <v>152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5" t="s">
        <v>94</v>
      </c>
      <c r="BK137" s="214">
        <f>ROUND(I137*H137,2)</f>
        <v>0</v>
      </c>
      <c r="BL137" s="25" t="s">
        <v>159</v>
      </c>
      <c r="BM137" s="25" t="s">
        <v>1380</v>
      </c>
    </row>
    <row r="138" spans="2:65" s="13" customFormat="1">
      <c r="B138" s="227"/>
      <c r="C138" s="228"/>
      <c r="D138" s="249" t="s">
        <v>161</v>
      </c>
      <c r="E138" s="250" t="s">
        <v>21</v>
      </c>
      <c r="F138" s="251" t="s">
        <v>1378</v>
      </c>
      <c r="G138" s="228"/>
      <c r="H138" s="252">
        <v>39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161</v>
      </c>
      <c r="AU138" s="237" t="s">
        <v>167</v>
      </c>
      <c r="AV138" s="13" t="s">
        <v>94</v>
      </c>
      <c r="AW138" s="13" t="s">
        <v>35</v>
      </c>
      <c r="AX138" s="13" t="s">
        <v>80</v>
      </c>
      <c r="AY138" s="237" t="s">
        <v>152</v>
      </c>
    </row>
    <row r="139" spans="2:65" s="1" customFormat="1" ht="22.5" customHeight="1">
      <c r="B139" s="42"/>
      <c r="C139" s="256" t="s">
        <v>72</v>
      </c>
      <c r="D139" s="256" t="s">
        <v>262</v>
      </c>
      <c r="E139" s="257" t="s">
        <v>1381</v>
      </c>
      <c r="F139" s="258" t="s">
        <v>1335</v>
      </c>
      <c r="G139" s="259" t="s">
        <v>348</v>
      </c>
      <c r="H139" s="260">
        <v>39</v>
      </c>
      <c r="I139" s="261"/>
      <c r="J139" s="262">
        <f>ROUND(I139*H139,2)</f>
        <v>0</v>
      </c>
      <c r="K139" s="258" t="s">
        <v>21</v>
      </c>
      <c r="L139" s="263"/>
      <c r="M139" s="264" t="s">
        <v>21</v>
      </c>
      <c r="N139" s="265" t="s">
        <v>44</v>
      </c>
      <c r="O139" s="43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AR139" s="25" t="s">
        <v>204</v>
      </c>
      <c r="AT139" s="25" t="s">
        <v>262</v>
      </c>
      <c r="AU139" s="25" t="s">
        <v>167</v>
      </c>
      <c r="AY139" s="25" t="s">
        <v>152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25" t="s">
        <v>94</v>
      </c>
      <c r="BK139" s="214">
        <f>ROUND(I139*H139,2)</f>
        <v>0</v>
      </c>
      <c r="BL139" s="25" t="s">
        <v>159</v>
      </c>
      <c r="BM139" s="25" t="s">
        <v>1382</v>
      </c>
    </row>
    <row r="140" spans="2:65" s="13" customFormat="1">
      <c r="B140" s="227"/>
      <c r="C140" s="228"/>
      <c r="D140" s="217" t="s">
        <v>161</v>
      </c>
      <c r="E140" s="229" t="s">
        <v>21</v>
      </c>
      <c r="F140" s="230" t="s">
        <v>1378</v>
      </c>
      <c r="G140" s="228"/>
      <c r="H140" s="231">
        <v>39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161</v>
      </c>
      <c r="AU140" s="237" t="s">
        <v>167</v>
      </c>
      <c r="AV140" s="13" t="s">
        <v>94</v>
      </c>
      <c r="AW140" s="13" t="s">
        <v>35</v>
      </c>
      <c r="AX140" s="13" t="s">
        <v>80</v>
      </c>
      <c r="AY140" s="237" t="s">
        <v>152</v>
      </c>
    </row>
    <row r="141" spans="2:65" s="11" customFormat="1" ht="22.35" customHeight="1">
      <c r="B141" s="186"/>
      <c r="C141" s="187"/>
      <c r="D141" s="200" t="s">
        <v>71</v>
      </c>
      <c r="E141" s="201" t="s">
        <v>1383</v>
      </c>
      <c r="F141" s="201" t="s">
        <v>1384</v>
      </c>
      <c r="G141" s="187"/>
      <c r="H141" s="187"/>
      <c r="I141" s="190"/>
      <c r="J141" s="202">
        <f>BK141</f>
        <v>0</v>
      </c>
      <c r="K141" s="187"/>
      <c r="L141" s="192"/>
      <c r="M141" s="193"/>
      <c r="N141" s="194"/>
      <c r="O141" s="194"/>
      <c r="P141" s="195">
        <f>SUM(P142:P172)</f>
        <v>0</v>
      </c>
      <c r="Q141" s="194"/>
      <c r="R141" s="195">
        <f>SUM(R142:R172)</f>
        <v>0</v>
      </c>
      <c r="S141" s="194"/>
      <c r="T141" s="196">
        <f>SUM(T142:T172)</f>
        <v>0</v>
      </c>
      <c r="AR141" s="197" t="s">
        <v>80</v>
      </c>
      <c r="AT141" s="198" t="s">
        <v>71</v>
      </c>
      <c r="AU141" s="198" t="s">
        <v>94</v>
      </c>
      <c r="AY141" s="197" t="s">
        <v>152</v>
      </c>
      <c r="BK141" s="199">
        <f>SUM(BK142:BK172)</f>
        <v>0</v>
      </c>
    </row>
    <row r="142" spans="2:65" s="1" customFormat="1" ht="22.5" customHeight="1">
      <c r="B142" s="42"/>
      <c r="C142" s="256" t="s">
        <v>72</v>
      </c>
      <c r="D142" s="256" t="s">
        <v>262</v>
      </c>
      <c r="E142" s="257" t="s">
        <v>1341</v>
      </c>
      <c r="F142" s="258" t="s">
        <v>1342</v>
      </c>
      <c r="G142" s="259" t="s">
        <v>348</v>
      </c>
      <c r="H142" s="260">
        <v>16</v>
      </c>
      <c r="I142" s="261"/>
      <c r="J142" s="262">
        <f>ROUND(I142*H142,2)</f>
        <v>0</v>
      </c>
      <c r="K142" s="258" t="s">
        <v>21</v>
      </c>
      <c r="L142" s="263"/>
      <c r="M142" s="264" t="s">
        <v>21</v>
      </c>
      <c r="N142" s="265" t="s">
        <v>44</v>
      </c>
      <c r="O142" s="43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AR142" s="25" t="s">
        <v>204</v>
      </c>
      <c r="AT142" s="25" t="s">
        <v>262</v>
      </c>
      <c r="AU142" s="25" t="s">
        <v>167</v>
      </c>
      <c r="AY142" s="25" t="s">
        <v>152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5" t="s">
        <v>94</v>
      </c>
      <c r="BK142" s="214">
        <f>ROUND(I142*H142,2)</f>
        <v>0</v>
      </c>
      <c r="BL142" s="25" t="s">
        <v>159</v>
      </c>
      <c r="BM142" s="25" t="s">
        <v>1385</v>
      </c>
    </row>
    <row r="143" spans="2:65" s="13" customFormat="1">
      <c r="B143" s="227"/>
      <c r="C143" s="228"/>
      <c r="D143" s="249" t="s">
        <v>161</v>
      </c>
      <c r="E143" s="250" t="s">
        <v>21</v>
      </c>
      <c r="F143" s="251" t="s">
        <v>1386</v>
      </c>
      <c r="G143" s="228"/>
      <c r="H143" s="252">
        <v>16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161</v>
      </c>
      <c r="AU143" s="237" t="s">
        <v>167</v>
      </c>
      <c r="AV143" s="13" t="s">
        <v>94</v>
      </c>
      <c r="AW143" s="13" t="s">
        <v>35</v>
      </c>
      <c r="AX143" s="13" t="s">
        <v>80</v>
      </c>
      <c r="AY143" s="237" t="s">
        <v>152</v>
      </c>
    </row>
    <row r="144" spans="2:65" s="1" customFormat="1" ht="22.5" customHeight="1">
      <c r="B144" s="42"/>
      <c r="C144" s="256" t="s">
        <v>167</v>
      </c>
      <c r="D144" s="256" t="s">
        <v>262</v>
      </c>
      <c r="E144" s="257" t="s">
        <v>1338</v>
      </c>
      <c r="F144" s="258" t="s">
        <v>1387</v>
      </c>
      <c r="G144" s="259" t="s">
        <v>348</v>
      </c>
      <c r="H144" s="260">
        <v>16</v>
      </c>
      <c r="I144" s="261"/>
      <c r="J144" s="262">
        <f>ROUND(I144*H144,2)</f>
        <v>0</v>
      </c>
      <c r="K144" s="258" t="s">
        <v>21</v>
      </c>
      <c r="L144" s="263"/>
      <c r="M144" s="264" t="s">
        <v>21</v>
      </c>
      <c r="N144" s="265" t="s">
        <v>44</v>
      </c>
      <c r="O144" s="43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AR144" s="25" t="s">
        <v>204</v>
      </c>
      <c r="AT144" s="25" t="s">
        <v>262</v>
      </c>
      <c r="AU144" s="25" t="s">
        <v>167</v>
      </c>
      <c r="AY144" s="25" t="s">
        <v>152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5" t="s">
        <v>94</v>
      </c>
      <c r="BK144" s="214">
        <f>ROUND(I144*H144,2)</f>
        <v>0</v>
      </c>
      <c r="BL144" s="25" t="s">
        <v>159</v>
      </c>
      <c r="BM144" s="25" t="s">
        <v>1388</v>
      </c>
    </row>
    <row r="145" spans="2:65" s="13" customFormat="1">
      <c r="B145" s="227"/>
      <c r="C145" s="228"/>
      <c r="D145" s="249" t="s">
        <v>161</v>
      </c>
      <c r="E145" s="250" t="s">
        <v>21</v>
      </c>
      <c r="F145" s="251" t="s">
        <v>1386</v>
      </c>
      <c r="G145" s="228"/>
      <c r="H145" s="252">
        <v>16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161</v>
      </c>
      <c r="AU145" s="237" t="s">
        <v>167</v>
      </c>
      <c r="AV145" s="13" t="s">
        <v>94</v>
      </c>
      <c r="AW145" s="13" t="s">
        <v>35</v>
      </c>
      <c r="AX145" s="13" t="s">
        <v>80</v>
      </c>
      <c r="AY145" s="237" t="s">
        <v>152</v>
      </c>
    </row>
    <row r="146" spans="2:65" s="1" customFormat="1" ht="22.5" customHeight="1">
      <c r="B146" s="42"/>
      <c r="C146" s="256" t="s">
        <v>72</v>
      </c>
      <c r="D146" s="256" t="s">
        <v>262</v>
      </c>
      <c r="E146" s="257" t="s">
        <v>1344</v>
      </c>
      <c r="F146" s="258" t="s">
        <v>1345</v>
      </c>
      <c r="G146" s="259" t="s">
        <v>348</v>
      </c>
      <c r="H146" s="260">
        <v>16</v>
      </c>
      <c r="I146" s="261"/>
      <c r="J146" s="262">
        <f t="shared" ref="J146:J151" si="20">ROUND(I146*H146,2)</f>
        <v>0</v>
      </c>
      <c r="K146" s="258" t="s">
        <v>21</v>
      </c>
      <c r="L146" s="263"/>
      <c r="M146" s="264" t="s">
        <v>21</v>
      </c>
      <c r="N146" s="265" t="s">
        <v>44</v>
      </c>
      <c r="O146" s="43"/>
      <c r="P146" s="212">
        <f t="shared" ref="P146:P151" si="21">O146*H146</f>
        <v>0</v>
      </c>
      <c r="Q146" s="212">
        <v>0</v>
      </c>
      <c r="R146" s="212">
        <f t="shared" ref="R146:R151" si="22">Q146*H146</f>
        <v>0</v>
      </c>
      <c r="S146" s="212">
        <v>0</v>
      </c>
      <c r="T146" s="213">
        <f t="shared" ref="T146:T151" si="23">S146*H146</f>
        <v>0</v>
      </c>
      <c r="AR146" s="25" t="s">
        <v>204</v>
      </c>
      <c r="AT146" s="25" t="s">
        <v>262</v>
      </c>
      <c r="AU146" s="25" t="s">
        <v>167</v>
      </c>
      <c r="AY146" s="25" t="s">
        <v>152</v>
      </c>
      <c r="BE146" s="214">
        <f t="shared" ref="BE146:BE151" si="24">IF(N146="základní",J146,0)</f>
        <v>0</v>
      </c>
      <c r="BF146" s="214">
        <f t="shared" ref="BF146:BF151" si="25">IF(N146="snížená",J146,0)</f>
        <v>0</v>
      </c>
      <c r="BG146" s="214">
        <f t="shared" ref="BG146:BG151" si="26">IF(N146="zákl. přenesená",J146,0)</f>
        <v>0</v>
      </c>
      <c r="BH146" s="214">
        <f t="shared" ref="BH146:BH151" si="27">IF(N146="sníž. přenesená",J146,0)</f>
        <v>0</v>
      </c>
      <c r="BI146" s="214">
        <f t="shared" ref="BI146:BI151" si="28">IF(N146="nulová",J146,0)</f>
        <v>0</v>
      </c>
      <c r="BJ146" s="25" t="s">
        <v>94</v>
      </c>
      <c r="BK146" s="214">
        <f t="shared" ref="BK146:BK151" si="29">ROUND(I146*H146,2)</f>
        <v>0</v>
      </c>
      <c r="BL146" s="25" t="s">
        <v>159</v>
      </c>
      <c r="BM146" s="25" t="s">
        <v>1389</v>
      </c>
    </row>
    <row r="147" spans="2:65" s="1" customFormat="1" ht="22.5" customHeight="1">
      <c r="B147" s="42"/>
      <c r="C147" s="256" t="s">
        <v>72</v>
      </c>
      <c r="D147" s="256" t="s">
        <v>262</v>
      </c>
      <c r="E147" s="257" t="s">
        <v>1390</v>
      </c>
      <c r="F147" s="258" t="s">
        <v>1391</v>
      </c>
      <c r="G147" s="259" t="s">
        <v>348</v>
      </c>
      <c r="H147" s="260">
        <v>16</v>
      </c>
      <c r="I147" s="261"/>
      <c r="J147" s="262">
        <f t="shared" si="20"/>
        <v>0</v>
      </c>
      <c r="K147" s="258" t="s">
        <v>21</v>
      </c>
      <c r="L147" s="263"/>
      <c r="M147" s="264" t="s">
        <v>21</v>
      </c>
      <c r="N147" s="265" t="s">
        <v>44</v>
      </c>
      <c r="O147" s="43"/>
      <c r="P147" s="212">
        <f t="shared" si="21"/>
        <v>0</v>
      </c>
      <c r="Q147" s="212">
        <v>0</v>
      </c>
      <c r="R147" s="212">
        <f t="shared" si="22"/>
        <v>0</v>
      </c>
      <c r="S147" s="212">
        <v>0</v>
      </c>
      <c r="T147" s="213">
        <f t="shared" si="23"/>
        <v>0</v>
      </c>
      <c r="AR147" s="25" t="s">
        <v>204</v>
      </c>
      <c r="AT147" s="25" t="s">
        <v>262</v>
      </c>
      <c r="AU147" s="25" t="s">
        <v>167</v>
      </c>
      <c r="AY147" s="25" t="s">
        <v>152</v>
      </c>
      <c r="BE147" s="214">
        <f t="shared" si="24"/>
        <v>0</v>
      </c>
      <c r="BF147" s="214">
        <f t="shared" si="25"/>
        <v>0</v>
      </c>
      <c r="BG147" s="214">
        <f t="shared" si="26"/>
        <v>0</v>
      </c>
      <c r="BH147" s="214">
        <f t="shared" si="27"/>
        <v>0</v>
      </c>
      <c r="BI147" s="214">
        <f t="shared" si="28"/>
        <v>0</v>
      </c>
      <c r="BJ147" s="25" t="s">
        <v>94</v>
      </c>
      <c r="BK147" s="214">
        <f t="shared" si="29"/>
        <v>0</v>
      </c>
      <c r="BL147" s="25" t="s">
        <v>159</v>
      </c>
      <c r="BM147" s="25" t="s">
        <v>1392</v>
      </c>
    </row>
    <row r="148" spans="2:65" s="1" customFormat="1" ht="22.5" customHeight="1">
      <c r="B148" s="42"/>
      <c r="C148" s="256" t="s">
        <v>72</v>
      </c>
      <c r="D148" s="256" t="s">
        <v>262</v>
      </c>
      <c r="E148" s="257" t="s">
        <v>1393</v>
      </c>
      <c r="F148" s="258" t="s">
        <v>1354</v>
      </c>
      <c r="G148" s="259" t="s">
        <v>348</v>
      </c>
      <c r="H148" s="260">
        <v>16</v>
      </c>
      <c r="I148" s="261"/>
      <c r="J148" s="262">
        <f t="shared" si="20"/>
        <v>0</v>
      </c>
      <c r="K148" s="258" t="s">
        <v>21</v>
      </c>
      <c r="L148" s="263"/>
      <c r="M148" s="264" t="s">
        <v>21</v>
      </c>
      <c r="N148" s="265" t="s">
        <v>44</v>
      </c>
      <c r="O148" s="43"/>
      <c r="P148" s="212">
        <f t="shared" si="21"/>
        <v>0</v>
      </c>
      <c r="Q148" s="212">
        <v>0</v>
      </c>
      <c r="R148" s="212">
        <f t="shared" si="22"/>
        <v>0</v>
      </c>
      <c r="S148" s="212">
        <v>0</v>
      </c>
      <c r="T148" s="213">
        <f t="shared" si="23"/>
        <v>0</v>
      </c>
      <c r="AR148" s="25" t="s">
        <v>204</v>
      </c>
      <c r="AT148" s="25" t="s">
        <v>262</v>
      </c>
      <c r="AU148" s="25" t="s">
        <v>167</v>
      </c>
      <c r="AY148" s="25" t="s">
        <v>152</v>
      </c>
      <c r="BE148" s="214">
        <f t="shared" si="24"/>
        <v>0</v>
      </c>
      <c r="BF148" s="214">
        <f t="shared" si="25"/>
        <v>0</v>
      </c>
      <c r="BG148" s="214">
        <f t="shared" si="26"/>
        <v>0</v>
      </c>
      <c r="BH148" s="214">
        <f t="shared" si="27"/>
        <v>0</v>
      </c>
      <c r="BI148" s="214">
        <f t="shared" si="28"/>
        <v>0</v>
      </c>
      <c r="BJ148" s="25" t="s">
        <v>94</v>
      </c>
      <c r="BK148" s="214">
        <f t="shared" si="29"/>
        <v>0</v>
      </c>
      <c r="BL148" s="25" t="s">
        <v>159</v>
      </c>
      <c r="BM148" s="25" t="s">
        <v>1394</v>
      </c>
    </row>
    <row r="149" spans="2:65" s="1" customFormat="1" ht="22.5" customHeight="1">
      <c r="B149" s="42"/>
      <c r="C149" s="256" t="s">
        <v>72</v>
      </c>
      <c r="D149" s="256" t="s">
        <v>262</v>
      </c>
      <c r="E149" s="257" t="s">
        <v>1395</v>
      </c>
      <c r="F149" s="258" t="s">
        <v>1396</v>
      </c>
      <c r="G149" s="259" t="s">
        <v>348</v>
      </c>
      <c r="H149" s="260">
        <v>16</v>
      </c>
      <c r="I149" s="261"/>
      <c r="J149" s="262">
        <f t="shared" si="20"/>
        <v>0</v>
      </c>
      <c r="K149" s="258" t="s">
        <v>21</v>
      </c>
      <c r="L149" s="263"/>
      <c r="M149" s="264" t="s">
        <v>21</v>
      </c>
      <c r="N149" s="265" t="s">
        <v>44</v>
      </c>
      <c r="O149" s="43"/>
      <c r="P149" s="212">
        <f t="shared" si="21"/>
        <v>0</v>
      </c>
      <c r="Q149" s="212">
        <v>0</v>
      </c>
      <c r="R149" s="212">
        <f t="shared" si="22"/>
        <v>0</v>
      </c>
      <c r="S149" s="212">
        <v>0</v>
      </c>
      <c r="T149" s="213">
        <f t="shared" si="23"/>
        <v>0</v>
      </c>
      <c r="AR149" s="25" t="s">
        <v>204</v>
      </c>
      <c r="AT149" s="25" t="s">
        <v>262</v>
      </c>
      <c r="AU149" s="25" t="s">
        <v>167</v>
      </c>
      <c r="AY149" s="25" t="s">
        <v>152</v>
      </c>
      <c r="BE149" s="214">
        <f t="shared" si="24"/>
        <v>0</v>
      </c>
      <c r="BF149" s="214">
        <f t="shared" si="25"/>
        <v>0</v>
      </c>
      <c r="BG149" s="214">
        <f t="shared" si="26"/>
        <v>0</v>
      </c>
      <c r="BH149" s="214">
        <f t="shared" si="27"/>
        <v>0</v>
      </c>
      <c r="BI149" s="214">
        <f t="shared" si="28"/>
        <v>0</v>
      </c>
      <c r="BJ149" s="25" t="s">
        <v>94</v>
      </c>
      <c r="BK149" s="214">
        <f t="shared" si="29"/>
        <v>0</v>
      </c>
      <c r="BL149" s="25" t="s">
        <v>159</v>
      </c>
      <c r="BM149" s="25" t="s">
        <v>1397</v>
      </c>
    </row>
    <row r="150" spans="2:65" s="1" customFormat="1" ht="22.5" customHeight="1">
      <c r="B150" s="42"/>
      <c r="C150" s="256" t="s">
        <v>72</v>
      </c>
      <c r="D150" s="256" t="s">
        <v>262</v>
      </c>
      <c r="E150" s="257" t="s">
        <v>1359</v>
      </c>
      <c r="F150" s="258" t="s">
        <v>1299</v>
      </c>
      <c r="G150" s="259" t="s">
        <v>348</v>
      </c>
      <c r="H150" s="260">
        <v>16</v>
      </c>
      <c r="I150" s="261"/>
      <c r="J150" s="262">
        <f t="shared" si="20"/>
        <v>0</v>
      </c>
      <c r="K150" s="258" t="s">
        <v>21</v>
      </c>
      <c r="L150" s="263"/>
      <c r="M150" s="264" t="s">
        <v>21</v>
      </c>
      <c r="N150" s="265" t="s">
        <v>44</v>
      </c>
      <c r="O150" s="43"/>
      <c r="P150" s="212">
        <f t="shared" si="21"/>
        <v>0</v>
      </c>
      <c r="Q150" s="212">
        <v>0</v>
      </c>
      <c r="R150" s="212">
        <f t="shared" si="22"/>
        <v>0</v>
      </c>
      <c r="S150" s="212">
        <v>0</v>
      </c>
      <c r="T150" s="213">
        <f t="shared" si="23"/>
        <v>0</v>
      </c>
      <c r="AR150" s="25" t="s">
        <v>204</v>
      </c>
      <c r="AT150" s="25" t="s">
        <v>262</v>
      </c>
      <c r="AU150" s="25" t="s">
        <v>167</v>
      </c>
      <c r="AY150" s="25" t="s">
        <v>152</v>
      </c>
      <c r="BE150" s="214">
        <f t="shared" si="24"/>
        <v>0</v>
      </c>
      <c r="BF150" s="214">
        <f t="shared" si="25"/>
        <v>0</v>
      </c>
      <c r="BG150" s="214">
        <f t="shared" si="26"/>
        <v>0</v>
      </c>
      <c r="BH150" s="214">
        <f t="shared" si="27"/>
        <v>0</v>
      </c>
      <c r="BI150" s="214">
        <f t="shared" si="28"/>
        <v>0</v>
      </c>
      <c r="BJ150" s="25" t="s">
        <v>94</v>
      </c>
      <c r="BK150" s="214">
        <f t="shared" si="29"/>
        <v>0</v>
      </c>
      <c r="BL150" s="25" t="s">
        <v>159</v>
      </c>
      <c r="BM150" s="25" t="s">
        <v>1398</v>
      </c>
    </row>
    <row r="151" spans="2:65" s="1" customFormat="1" ht="22.5" customHeight="1">
      <c r="B151" s="42"/>
      <c r="C151" s="256" t="s">
        <v>72</v>
      </c>
      <c r="D151" s="256" t="s">
        <v>262</v>
      </c>
      <c r="E151" s="257" t="s">
        <v>1362</v>
      </c>
      <c r="F151" s="258" t="s">
        <v>1363</v>
      </c>
      <c r="G151" s="259" t="s">
        <v>348</v>
      </c>
      <c r="H151" s="260">
        <v>96</v>
      </c>
      <c r="I151" s="261"/>
      <c r="J151" s="262">
        <f t="shared" si="20"/>
        <v>0</v>
      </c>
      <c r="K151" s="258" t="s">
        <v>21</v>
      </c>
      <c r="L151" s="263"/>
      <c r="M151" s="264" t="s">
        <v>21</v>
      </c>
      <c r="N151" s="265" t="s">
        <v>44</v>
      </c>
      <c r="O151" s="43"/>
      <c r="P151" s="212">
        <f t="shared" si="21"/>
        <v>0</v>
      </c>
      <c r="Q151" s="212">
        <v>0</v>
      </c>
      <c r="R151" s="212">
        <f t="shared" si="22"/>
        <v>0</v>
      </c>
      <c r="S151" s="212">
        <v>0</v>
      </c>
      <c r="T151" s="213">
        <f t="shared" si="23"/>
        <v>0</v>
      </c>
      <c r="AR151" s="25" t="s">
        <v>204</v>
      </c>
      <c r="AT151" s="25" t="s">
        <v>262</v>
      </c>
      <c r="AU151" s="25" t="s">
        <v>167</v>
      </c>
      <c r="AY151" s="25" t="s">
        <v>152</v>
      </c>
      <c r="BE151" s="214">
        <f t="shared" si="24"/>
        <v>0</v>
      </c>
      <c r="BF151" s="214">
        <f t="shared" si="25"/>
        <v>0</v>
      </c>
      <c r="BG151" s="214">
        <f t="shared" si="26"/>
        <v>0</v>
      </c>
      <c r="BH151" s="214">
        <f t="shared" si="27"/>
        <v>0</v>
      </c>
      <c r="BI151" s="214">
        <f t="shared" si="28"/>
        <v>0</v>
      </c>
      <c r="BJ151" s="25" t="s">
        <v>94</v>
      </c>
      <c r="BK151" s="214">
        <f t="shared" si="29"/>
        <v>0</v>
      </c>
      <c r="BL151" s="25" t="s">
        <v>159</v>
      </c>
      <c r="BM151" s="25" t="s">
        <v>1399</v>
      </c>
    </row>
    <row r="152" spans="2:65" s="13" customFormat="1">
      <c r="B152" s="227"/>
      <c r="C152" s="228"/>
      <c r="D152" s="249" t="s">
        <v>161</v>
      </c>
      <c r="E152" s="250" t="s">
        <v>21</v>
      </c>
      <c r="F152" s="251" t="s">
        <v>1400</v>
      </c>
      <c r="G152" s="228"/>
      <c r="H152" s="252">
        <v>96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161</v>
      </c>
      <c r="AU152" s="237" t="s">
        <v>167</v>
      </c>
      <c r="AV152" s="13" t="s">
        <v>94</v>
      </c>
      <c r="AW152" s="13" t="s">
        <v>35</v>
      </c>
      <c r="AX152" s="13" t="s">
        <v>80</v>
      </c>
      <c r="AY152" s="237" t="s">
        <v>152</v>
      </c>
    </row>
    <row r="153" spans="2:65" s="1" customFormat="1" ht="22.5" customHeight="1">
      <c r="B153" s="42"/>
      <c r="C153" s="256" t="s">
        <v>72</v>
      </c>
      <c r="D153" s="256" t="s">
        <v>262</v>
      </c>
      <c r="E153" s="257" t="s">
        <v>1310</v>
      </c>
      <c r="F153" s="258" t="s">
        <v>1311</v>
      </c>
      <c r="G153" s="259" t="s">
        <v>348</v>
      </c>
      <c r="H153" s="260">
        <v>48</v>
      </c>
      <c r="I153" s="261"/>
      <c r="J153" s="262">
        <f>ROUND(I153*H153,2)</f>
        <v>0</v>
      </c>
      <c r="K153" s="258" t="s">
        <v>21</v>
      </c>
      <c r="L153" s="263"/>
      <c r="M153" s="264" t="s">
        <v>21</v>
      </c>
      <c r="N153" s="265" t="s">
        <v>44</v>
      </c>
      <c r="O153" s="43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AR153" s="25" t="s">
        <v>204</v>
      </c>
      <c r="AT153" s="25" t="s">
        <v>262</v>
      </c>
      <c r="AU153" s="25" t="s">
        <v>167</v>
      </c>
      <c r="AY153" s="25" t="s">
        <v>152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25" t="s">
        <v>94</v>
      </c>
      <c r="BK153" s="214">
        <f>ROUND(I153*H153,2)</f>
        <v>0</v>
      </c>
      <c r="BL153" s="25" t="s">
        <v>159</v>
      </c>
      <c r="BM153" s="25" t="s">
        <v>1401</v>
      </c>
    </row>
    <row r="154" spans="2:65" s="13" customFormat="1">
      <c r="B154" s="227"/>
      <c r="C154" s="228"/>
      <c r="D154" s="249" t="s">
        <v>161</v>
      </c>
      <c r="E154" s="250" t="s">
        <v>21</v>
      </c>
      <c r="F154" s="251" t="s">
        <v>1402</v>
      </c>
      <c r="G154" s="228"/>
      <c r="H154" s="252">
        <v>48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161</v>
      </c>
      <c r="AU154" s="237" t="s">
        <v>167</v>
      </c>
      <c r="AV154" s="13" t="s">
        <v>94</v>
      </c>
      <c r="AW154" s="13" t="s">
        <v>35</v>
      </c>
      <c r="AX154" s="13" t="s">
        <v>80</v>
      </c>
      <c r="AY154" s="237" t="s">
        <v>152</v>
      </c>
    </row>
    <row r="155" spans="2:65" s="1" customFormat="1" ht="22.5" customHeight="1">
      <c r="B155" s="42"/>
      <c r="C155" s="256" t="s">
        <v>72</v>
      </c>
      <c r="D155" s="256" t="s">
        <v>262</v>
      </c>
      <c r="E155" s="257" t="s">
        <v>1403</v>
      </c>
      <c r="F155" s="258" t="s">
        <v>1314</v>
      </c>
      <c r="G155" s="259" t="s">
        <v>348</v>
      </c>
      <c r="H155" s="260">
        <v>160</v>
      </c>
      <c r="I155" s="261"/>
      <c r="J155" s="262">
        <f>ROUND(I155*H155,2)</f>
        <v>0</v>
      </c>
      <c r="K155" s="258" t="s">
        <v>21</v>
      </c>
      <c r="L155" s="263"/>
      <c r="M155" s="264" t="s">
        <v>21</v>
      </c>
      <c r="N155" s="265" t="s">
        <v>44</v>
      </c>
      <c r="O155" s="43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AR155" s="25" t="s">
        <v>204</v>
      </c>
      <c r="AT155" s="25" t="s">
        <v>262</v>
      </c>
      <c r="AU155" s="25" t="s">
        <v>167</v>
      </c>
      <c r="AY155" s="25" t="s">
        <v>152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5" t="s">
        <v>94</v>
      </c>
      <c r="BK155" s="214">
        <f>ROUND(I155*H155,2)</f>
        <v>0</v>
      </c>
      <c r="BL155" s="25" t="s">
        <v>159</v>
      </c>
      <c r="BM155" s="25" t="s">
        <v>1404</v>
      </c>
    </row>
    <row r="156" spans="2:65" s="13" customFormat="1">
      <c r="B156" s="227"/>
      <c r="C156" s="228"/>
      <c r="D156" s="249" t="s">
        <v>161</v>
      </c>
      <c r="E156" s="250" t="s">
        <v>21</v>
      </c>
      <c r="F156" s="251" t="s">
        <v>1405</v>
      </c>
      <c r="G156" s="228"/>
      <c r="H156" s="252">
        <v>160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161</v>
      </c>
      <c r="AU156" s="237" t="s">
        <v>167</v>
      </c>
      <c r="AV156" s="13" t="s">
        <v>94</v>
      </c>
      <c r="AW156" s="13" t="s">
        <v>35</v>
      </c>
      <c r="AX156" s="13" t="s">
        <v>80</v>
      </c>
      <c r="AY156" s="237" t="s">
        <v>152</v>
      </c>
    </row>
    <row r="157" spans="2:65" s="1" customFormat="1" ht="22.5" customHeight="1">
      <c r="B157" s="42"/>
      <c r="C157" s="256" t="s">
        <v>72</v>
      </c>
      <c r="D157" s="256" t="s">
        <v>262</v>
      </c>
      <c r="E157" s="257" t="s">
        <v>1406</v>
      </c>
      <c r="F157" s="258" t="s">
        <v>1407</v>
      </c>
      <c r="G157" s="259" t="s">
        <v>348</v>
      </c>
      <c r="H157" s="260">
        <v>16</v>
      </c>
      <c r="I157" s="261"/>
      <c r="J157" s="262">
        <f>ROUND(I157*H157,2)</f>
        <v>0</v>
      </c>
      <c r="K157" s="258" t="s">
        <v>21</v>
      </c>
      <c r="L157" s="263"/>
      <c r="M157" s="264" t="s">
        <v>21</v>
      </c>
      <c r="N157" s="265" t="s">
        <v>44</v>
      </c>
      <c r="O157" s="43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AR157" s="25" t="s">
        <v>204</v>
      </c>
      <c r="AT157" s="25" t="s">
        <v>262</v>
      </c>
      <c r="AU157" s="25" t="s">
        <v>167</v>
      </c>
      <c r="AY157" s="25" t="s">
        <v>152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5" t="s">
        <v>94</v>
      </c>
      <c r="BK157" s="214">
        <f>ROUND(I157*H157,2)</f>
        <v>0</v>
      </c>
      <c r="BL157" s="25" t="s">
        <v>159</v>
      </c>
      <c r="BM157" s="25" t="s">
        <v>1408</v>
      </c>
    </row>
    <row r="158" spans="2:65" s="13" customFormat="1">
      <c r="B158" s="227"/>
      <c r="C158" s="228"/>
      <c r="D158" s="249" t="s">
        <v>161</v>
      </c>
      <c r="E158" s="250" t="s">
        <v>21</v>
      </c>
      <c r="F158" s="251" t="s">
        <v>1409</v>
      </c>
      <c r="G158" s="228"/>
      <c r="H158" s="252">
        <v>16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161</v>
      </c>
      <c r="AU158" s="237" t="s">
        <v>167</v>
      </c>
      <c r="AV158" s="13" t="s">
        <v>94</v>
      </c>
      <c r="AW158" s="13" t="s">
        <v>35</v>
      </c>
      <c r="AX158" s="13" t="s">
        <v>80</v>
      </c>
      <c r="AY158" s="237" t="s">
        <v>152</v>
      </c>
    </row>
    <row r="159" spans="2:65" s="1" customFormat="1" ht="22.5" customHeight="1">
      <c r="B159" s="42"/>
      <c r="C159" s="256" t="s">
        <v>72</v>
      </c>
      <c r="D159" s="256" t="s">
        <v>262</v>
      </c>
      <c r="E159" s="257" t="s">
        <v>1410</v>
      </c>
      <c r="F159" s="258" t="s">
        <v>1411</v>
      </c>
      <c r="G159" s="259" t="s">
        <v>348</v>
      </c>
      <c r="H159" s="260">
        <v>32</v>
      </c>
      <c r="I159" s="261"/>
      <c r="J159" s="262">
        <f>ROUND(I159*H159,2)</f>
        <v>0</v>
      </c>
      <c r="K159" s="258" t="s">
        <v>21</v>
      </c>
      <c r="L159" s="263"/>
      <c r="M159" s="264" t="s">
        <v>21</v>
      </c>
      <c r="N159" s="265" t="s">
        <v>44</v>
      </c>
      <c r="O159" s="43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AR159" s="25" t="s">
        <v>204</v>
      </c>
      <c r="AT159" s="25" t="s">
        <v>262</v>
      </c>
      <c r="AU159" s="25" t="s">
        <v>167</v>
      </c>
      <c r="AY159" s="25" t="s">
        <v>152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25" t="s">
        <v>94</v>
      </c>
      <c r="BK159" s="214">
        <f>ROUND(I159*H159,2)</f>
        <v>0</v>
      </c>
      <c r="BL159" s="25" t="s">
        <v>159</v>
      </c>
      <c r="BM159" s="25" t="s">
        <v>1412</v>
      </c>
    </row>
    <row r="160" spans="2:65" s="13" customFormat="1">
      <c r="B160" s="227"/>
      <c r="C160" s="228"/>
      <c r="D160" s="249" t="s">
        <v>161</v>
      </c>
      <c r="E160" s="250" t="s">
        <v>21</v>
      </c>
      <c r="F160" s="251" t="s">
        <v>1413</v>
      </c>
      <c r="G160" s="228"/>
      <c r="H160" s="252">
        <v>32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161</v>
      </c>
      <c r="AU160" s="237" t="s">
        <v>167</v>
      </c>
      <c r="AV160" s="13" t="s">
        <v>94</v>
      </c>
      <c r="AW160" s="13" t="s">
        <v>35</v>
      </c>
      <c r="AX160" s="13" t="s">
        <v>80</v>
      </c>
      <c r="AY160" s="237" t="s">
        <v>152</v>
      </c>
    </row>
    <row r="161" spans="2:65" s="1" customFormat="1" ht="22.5" customHeight="1">
      <c r="B161" s="42"/>
      <c r="C161" s="256" t="s">
        <v>72</v>
      </c>
      <c r="D161" s="256" t="s">
        <v>262</v>
      </c>
      <c r="E161" s="257" t="s">
        <v>1414</v>
      </c>
      <c r="F161" s="258" t="s">
        <v>1415</v>
      </c>
      <c r="G161" s="259" t="s">
        <v>348</v>
      </c>
      <c r="H161" s="260">
        <v>192</v>
      </c>
      <c r="I161" s="261"/>
      <c r="J161" s="262">
        <f>ROUND(I161*H161,2)</f>
        <v>0</v>
      </c>
      <c r="K161" s="258" t="s">
        <v>21</v>
      </c>
      <c r="L161" s="263"/>
      <c r="M161" s="264" t="s">
        <v>21</v>
      </c>
      <c r="N161" s="265" t="s">
        <v>44</v>
      </c>
      <c r="O161" s="43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AR161" s="25" t="s">
        <v>204</v>
      </c>
      <c r="AT161" s="25" t="s">
        <v>262</v>
      </c>
      <c r="AU161" s="25" t="s">
        <v>167</v>
      </c>
      <c r="AY161" s="25" t="s">
        <v>152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25" t="s">
        <v>94</v>
      </c>
      <c r="BK161" s="214">
        <f>ROUND(I161*H161,2)</f>
        <v>0</v>
      </c>
      <c r="BL161" s="25" t="s">
        <v>159</v>
      </c>
      <c r="BM161" s="25" t="s">
        <v>1416</v>
      </c>
    </row>
    <row r="162" spans="2:65" s="13" customFormat="1">
      <c r="B162" s="227"/>
      <c r="C162" s="228"/>
      <c r="D162" s="249" t="s">
        <v>161</v>
      </c>
      <c r="E162" s="250" t="s">
        <v>21</v>
      </c>
      <c r="F162" s="251" t="s">
        <v>1417</v>
      </c>
      <c r="G162" s="228"/>
      <c r="H162" s="252">
        <v>192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161</v>
      </c>
      <c r="AU162" s="237" t="s">
        <v>167</v>
      </c>
      <c r="AV162" s="13" t="s">
        <v>94</v>
      </c>
      <c r="AW162" s="13" t="s">
        <v>35</v>
      </c>
      <c r="AX162" s="13" t="s">
        <v>80</v>
      </c>
      <c r="AY162" s="237" t="s">
        <v>152</v>
      </c>
    </row>
    <row r="163" spans="2:65" s="1" customFormat="1" ht="22.5" customHeight="1">
      <c r="B163" s="42"/>
      <c r="C163" s="256" t="s">
        <v>72</v>
      </c>
      <c r="D163" s="256" t="s">
        <v>262</v>
      </c>
      <c r="E163" s="257" t="s">
        <v>1418</v>
      </c>
      <c r="F163" s="258" t="s">
        <v>1419</v>
      </c>
      <c r="G163" s="259" t="s">
        <v>348</v>
      </c>
      <c r="H163" s="260">
        <v>192</v>
      </c>
      <c r="I163" s="261"/>
      <c r="J163" s="262">
        <f>ROUND(I163*H163,2)</f>
        <v>0</v>
      </c>
      <c r="K163" s="258" t="s">
        <v>21</v>
      </c>
      <c r="L163" s="263"/>
      <c r="M163" s="264" t="s">
        <v>21</v>
      </c>
      <c r="N163" s="265" t="s">
        <v>44</v>
      </c>
      <c r="O163" s="43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AR163" s="25" t="s">
        <v>204</v>
      </c>
      <c r="AT163" s="25" t="s">
        <v>262</v>
      </c>
      <c r="AU163" s="25" t="s">
        <v>167</v>
      </c>
      <c r="AY163" s="25" t="s">
        <v>152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5" t="s">
        <v>94</v>
      </c>
      <c r="BK163" s="214">
        <f>ROUND(I163*H163,2)</f>
        <v>0</v>
      </c>
      <c r="BL163" s="25" t="s">
        <v>159</v>
      </c>
      <c r="BM163" s="25" t="s">
        <v>1420</v>
      </c>
    </row>
    <row r="164" spans="2:65" s="13" customFormat="1">
      <c r="B164" s="227"/>
      <c r="C164" s="228"/>
      <c r="D164" s="249" t="s">
        <v>161</v>
      </c>
      <c r="E164" s="250" t="s">
        <v>21</v>
      </c>
      <c r="F164" s="251" t="s">
        <v>1417</v>
      </c>
      <c r="G164" s="228"/>
      <c r="H164" s="252">
        <v>192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AT164" s="237" t="s">
        <v>161</v>
      </c>
      <c r="AU164" s="237" t="s">
        <v>167</v>
      </c>
      <c r="AV164" s="13" t="s">
        <v>94</v>
      </c>
      <c r="AW164" s="13" t="s">
        <v>35</v>
      </c>
      <c r="AX164" s="13" t="s">
        <v>80</v>
      </c>
      <c r="AY164" s="237" t="s">
        <v>152</v>
      </c>
    </row>
    <row r="165" spans="2:65" s="1" customFormat="1" ht="22.5" customHeight="1">
      <c r="B165" s="42"/>
      <c r="C165" s="256" t="s">
        <v>72</v>
      </c>
      <c r="D165" s="256" t="s">
        <v>262</v>
      </c>
      <c r="E165" s="257" t="s">
        <v>1421</v>
      </c>
      <c r="F165" s="258" t="s">
        <v>1376</v>
      </c>
      <c r="G165" s="259" t="s">
        <v>1218</v>
      </c>
      <c r="H165" s="260">
        <v>16</v>
      </c>
      <c r="I165" s="261"/>
      <c r="J165" s="262">
        <f>ROUND(I165*H165,2)</f>
        <v>0</v>
      </c>
      <c r="K165" s="258" t="s">
        <v>21</v>
      </c>
      <c r="L165" s="263"/>
      <c r="M165" s="264" t="s">
        <v>21</v>
      </c>
      <c r="N165" s="265" t="s">
        <v>44</v>
      </c>
      <c r="O165" s="43"/>
      <c r="P165" s="212">
        <f>O165*H165</f>
        <v>0</v>
      </c>
      <c r="Q165" s="212">
        <v>0</v>
      </c>
      <c r="R165" s="212">
        <f>Q165*H165</f>
        <v>0</v>
      </c>
      <c r="S165" s="212">
        <v>0</v>
      </c>
      <c r="T165" s="213">
        <f>S165*H165</f>
        <v>0</v>
      </c>
      <c r="AR165" s="25" t="s">
        <v>204</v>
      </c>
      <c r="AT165" s="25" t="s">
        <v>262</v>
      </c>
      <c r="AU165" s="25" t="s">
        <v>167</v>
      </c>
      <c r="AY165" s="25" t="s">
        <v>152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25" t="s">
        <v>94</v>
      </c>
      <c r="BK165" s="214">
        <f>ROUND(I165*H165,2)</f>
        <v>0</v>
      </c>
      <c r="BL165" s="25" t="s">
        <v>159</v>
      </c>
      <c r="BM165" s="25" t="s">
        <v>1422</v>
      </c>
    </row>
    <row r="166" spans="2:65" s="13" customFormat="1">
      <c r="B166" s="227"/>
      <c r="C166" s="228"/>
      <c r="D166" s="249" t="s">
        <v>161</v>
      </c>
      <c r="E166" s="250" t="s">
        <v>21</v>
      </c>
      <c r="F166" s="251" t="s">
        <v>1409</v>
      </c>
      <c r="G166" s="228"/>
      <c r="H166" s="252">
        <v>16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161</v>
      </c>
      <c r="AU166" s="237" t="s">
        <v>167</v>
      </c>
      <c r="AV166" s="13" t="s">
        <v>94</v>
      </c>
      <c r="AW166" s="13" t="s">
        <v>35</v>
      </c>
      <c r="AX166" s="13" t="s">
        <v>80</v>
      </c>
      <c r="AY166" s="237" t="s">
        <v>152</v>
      </c>
    </row>
    <row r="167" spans="2:65" s="1" customFormat="1" ht="22.5" customHeight="1">
      <c r="B167" s="42"/>
      <c r="C167" s="256" t="s">
        <v>72</v>
      </c>
      <c r="D167" s="256" t="s">
        <v>262</v>
      </c>
      <c r="E167" s="257" t="s">
        <v>1328</v>
      </c>
      <c r="F167" s="258" t="s">
        <v>1329</v>
      </c>
      <c r="G167" s="259" t="s">
        <v>348</v>
      </c>
      <c r="H167" s="260">
        <v>16</v>
      </c>
      <c r="I167" s="261"/>
      <c r="J167" s="262">
        <f>ROUND(I167*H167,2)</f>
        <v>0</v>
      </c>
      <c r="K167" s="258" t="s">
        <v>21</v>
      </c>
      <c r="L167" s="263"/>
      <c r="M167" s="264" t="s">
        <v>21</v>
      </c>
      <c r="N167" s="265" t="s">
        <v>44</v>
      </c>
      <c r="O167" s="43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AR167" s="25" t="s">
        <v>204</v>
      </c>
      <c r="AT167" s="25" t="s">
        <v>262</v>
      </c>
      <c r="AU167" s="25" t="s">
        <v>167</v>
      </c>
      <c r="AY167" s="25" t="s">
        <v>152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5" t="s">
        <v>94</v>
      </c>
      <c r="BK167" s="214">
        <f>ROUND(I167*H167,2)</f>
        <v>0</v>
      </c>
      <c r="BL167" s="25" t="s">
        <v>159</v>
      </c>
      <c r="BM167" s="25" t="s">
        <v>1423</v>
      </c>
    </row>
    <row r="168" spans="2:65" s="13" customFormat="1">
      <c r="B168" s="227"/>
      <c r="C168" s="228"/>
      <c r="D168" s="249" t="s">
        <v>161</v>
      </c>
      <c r="E168" s="250" t="s">
        <v>21</v>
      </c>
      <c r="F168" s="251" t="s">
        <v>1409</v>
      </c>
      <c r="G168" s="228"/>
      <c r="H168" s="252">
        <v>16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161</v>
      </c>
      <c r="AU168" s="237" t="s">
        <v>167</v>
      </c>
      <c r="AV168" s="13" t="s">
        <v>94</v>
      </c>
      <c r="AW168" s="13" t="s">
        <v>35</v>
      </c>
      <c r="AX168" s="13" t="s">
        <v>80</v>
      </c>
      <c r="AY168" s="237" t="s">
        <v>152</v>
      </c>
    </row>
    <row r="169" spans="2:65" s="1" customFormat="1" ht="22.5" customHeight="1">
      <c r="B169" s="42"/>
      <c r="C169" s="256" t="s">
        <v>72</v>
      </c>
      <c r="D169" s="256" t="s">
        <v>262</v>
      </c>
      <c r="E169" s="257" t="s">
        <v>1331</v>
      </c>
      <c r="F169" s="258" t="s">
        <v>1332</v>
      </c>
      <c r="G169" s="259" t="s">
        <v>348</v>
      </c>
      <c r="H169" s="260">
        <v>16</v>
      </c>
      <c r="I169" s="261"/>
      <c r="J169" s="262">
        <f>ROUND(I169*H169,2)</f>
        <v>0</v>
      </c>
      <c r="K169" s="258" t="s">
        <v>21</v>
      </c>
      <c r="L169" s="263"/>
      <c r="M169" s="264" t="s">
        <v>21</v>
      </c>
      <c r="N169" s="265" t="s">
        <v>44</v>
      </c>
      <c r="O169" s="43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AR169" s="25" t="s">
        <v>204</v>
      </c>
      <c r="AT169" s="25" t="s">
        <v>262</v>
      </c>
      <c r="AU169" s="25" t="s">
        <v>167</v>
      </c>
      <c r="AY169" s="25" t="s">
        <v>152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25" t="s">
        <v>94</v>
      </c>
      <c r="BK169" s="214">
        <f>ROUND(I169*H169,2)</f>
        <v>0</v>
      </c>
      <c r="BL169" s="25" t="s">
        <v>159</v>
      </c>
      <c r="BM169" s="25" t="s">
        <v>1424</v>
      </c>
    </row>
    <row r="170" spans="2:65" s="13" customFormat="1">
      <c r="B170" s="227"/>
      <c r="C170" s="228"/>
      <c r="D170" s="249" t="s">
        <v>161</v>
      </c>
      <c r="E170" s="250" t="s">
        <v>21</v>
      </c>
      <c r="F170" s="251" t="s">
        <v>1409</v>
      </c>
      <c r="G170" s="228"/>
      <c r="H170" s="252">
        <v>16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161</v>
      </c>
      <c r="AU170" s="237" t="s">
        <v>167</v>
      </c>
      <c r="AV170" s="13" t="s">
        <v>94</v>
      </c>
      <c r="AW170" s="13" t="s">
        <v>35</v>
      </c>
      <c r="AX170" s="13" t="s">
        <v>80</v>
      </c>
      <c r="AY170" s="237" t="s">
        <v>152</v>
      </c>
    </row>
    <row r="171" spans="2:65" s="1" customFormat="1" ht="22.5" customHeight="1">
      <c r="B171" s="42"/>
      <c r="C171" s="256" t="s">
        <v>72</v>
      </c>
      <c r="D171" s="256" t="s">
        <v>262</v>
      </c>
      <c r="E171" s="257" t="s">
        <v>1425</v>
      </c>
      <c r="F171" s="258" t="s">
        <v>1335</v>
      </c>
      <c r="G171" s="259" t="s">
        <v>348</v>
      </c>
      <c r="H171" s="260">
        <v>16</v>
      </c>
      <c r="I171" s="261"/>
      <c r="J171" s="262">
        <f>ROUND(I171*H171,2)</f>
        <v>0</v>
      </c>
      <c r="K171" s="258" t="s">
        <v>21</v>
      </c>
      <c r="L171" s="263"/>
      <c r="M171" s="264" t="s">
        <v>21</v>
      </c>
      <c r="N171" s="265" t="s">
        <v>44</v>
      </c>
      <c r="O171" s="43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AR171" s="25" t="s">
        <v>204</v>
      </c>
      <c r="AT171" s="25" t="s">
        <v>262</v>
      </c>
      <c r="AU171" s="25" t="s">
        <v>167</v>
      </c>
      <c r="AY171" s="25" t="s">
        <v>152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25" t="s">
        <v>94</v>
      </c>
      <c r="BK171" s="214">
        <f>ROUND(I171*H171,2)</f>
        <v>0</v>
      </c>
      <c r="BL171" s="25" t="s">
        <v>159</v>
      </c>
      <c r="BM171" s="25" t="s">
        <v>1426</v>
      </c>
    </row>
    <row r="172" spans="2:65" s="13" customFormat="1">
      <c r="B172" s="227"/>
      <c r="C172" s="228"/>
      <c r="D172" s="217" t="s">
        <v>161</v>
      </c>
      <c r="E172" s="229" t="s">
        <v>21</v>
      </c>
      <c r="F172" s="230" t="s">
        <v>1409</v>
      </c>
      <c r="G172" s="228"/>
      <c r="H172" s="231">
        <v>16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161</v>
      </c>
      <c r="AU172" s="237" t="s">
        <v>167</v>
      </c>
      <c r="AV172" s="13" t="s">
        <v>94</v>
      </c>
      <c r="AW172" s="13" t="s">
        <v>35</v>
      </c>
      <c r="AX172" s="13" t="s">
        <v>80</v>
      </c>
      <c r="AY172" s="237" t="s">
        <v>152</v>
      </c>
    </row>
    <row r="173" spans="2:65" s="11" customFormat="1" ht="29.85" customHeight="1">
      <c r="B173" s="186"/>
      <c r="C173" s="187"/>
      <c r="D173" s="200" t="s">
        <v>71</v>
      </c>
      <c r="E173" s="201" t="s">
        <v>1427</v>
      </c>
      <c r="F173" s="201" t="s">
        <v>1428</v>
      </c>
      <c r="G173" s="187"/>
      <c r="H173" s="187"/>
      <c r="I173" s="190"/>
      <c r="J173" s="202">
        <f>BK173</f>
        <v>0</v>
      </c>
      <c r="K173" s="187"/>
      <c r="L173" s="192"/>
      <c r="M173" s="193"/>
      <c r="N173" s="194"/>
      <c r="O173" s="194"/>
      <c r="P173" s="195">
        <f>SUM(P174:P209)</f>
        <v>0</v>
      </c>
      <c r="Q173" s="194"/>
      <c r="R173" s="195">
        <f>SUM(R174:R209)</f>
        <v>0</v>
      </c>
      <c r="S173" s="194"/>
      <c r="T173" s="196">
        <f>SUM(T174:T209)</f>
        <v>0</v>
      </c>
      <c r="AR173" s="197" t="s">
        <v>80</v>
      </c>
      <c r="AT173" s="198" t="s">
        <v>71</v>
      </c>
      <c r="AU173" s="198" t="s">
        <v>80</v>
      </c>
      <c r="AY173" s="197" t="s">
        <v>152</v>
      </c>
      <c r="BK173" s="199">
        <f>SUM(BK174:BK209)</f>
        <v>0</v>
      </c>
    </row>
    <row r="174" spans="2:65" s="1" customFormat="1" ht="22.5" customHeight="1">
      <c r="B174" s="42"/>
      <c r="C174" s="256" t="s">
        <v>72</v>
      </c>
      <c r="D174" s="256" t="s">
        <v>262</v>
      </c>
      <c r="E174" s="257" t="s">
        <v>1429</v>
      </c>
      <c r="F174" s="258" t="s">
        <v>1430</v>
      </c>
      <c r="G174" s="259" t="s">
        <v>258</v>
      </c>
      <c r="H174" s="260">
        <v>4500</v>
      </c>
      <c r="I174" s="261"/>
      <c r="J174" s="262">
        <f t="shared" ref="J174:J209" si="30">ROUND(I174*H174,2)</f>
        <v>0</v>
      </c>
      <c r="K174" s="258" t="s">
        <v>21</v>
      </c>
      <c r="L174" s="263"/>
      <c r="M174" s="264" t="s">
        <v>21</v>
      </c>
      <c r="N174" s="265" t="s">
        <v>44</v>
      </c>
      <c r="O174" s="43"/>
      <c r="P174" s="212">
        <f t="shared" ref="P174:P209" si="31">O174*H174</f>
        <v>0</v>
      </c>
      <c r="Q174" s="212">
        <v>0</v>
      </c>
      <c r="R174" s="212">
        <f t="shared" ref="R174:R209" si="32">Q174*H174</f>
        <v>0</v>
      </c>
      <c r="S174" s="212">
        <v>0</v>
      </c>
      <c r="T174" s="213">
        <f t="shared" ref="T174:T209" si="33">S174*H174</f>
        <v>0</v>
      </c>
      <c r="AR174" s="25" t="s">
        <v>204</v>
      </c>
      <c r="AT174" s="25" t="s">
        <v>262</v>
      </c>
      <c r="AU174" s="25" t="s">
        <v>94</v>
      </c>
      <c r="AY174" s="25" t="s">
        <v>152</v>
      </c>
      <c r="BE174" s="214">
        <f t="shared" ref="BE174:BE209" si="34">IF(N174="základní",J174,0)</f>
        <v>0</v>
      </c>
      <c r="BF174" s="214">
        <f t="shared" ref="BF174:BF209" si="35">IF(N174="snížená",J174,0)</f>
        <v>0</v>
      </c>
      <c r="BG174" s="214">
        <f t="shared" ref="BG174:BG209" si="36">IF(N174="zákl. přenesená",J174,0)</f>
        <v>0</v>
      </c>
      <c r="BH174" s="214">
        <f t="shared" ref="BH174:BH209" si="37">IF(N174="sníž. přenesená",J174,0)</f>
        <v>0</v>
      </c>
      <c r="BI174" s="214">
        <f t="shared" ref="BI174:BI209" si="38">IF(N174="nulová",J174,0)</f>
        <v>0</v>
      </c>
      <c r="BJ174" s="25" t="s">
        <v>94</v>
      </c>
      <c r="BK174" s="214">
        <f t="shared" ref="BK174:BK209" si="39">ROUND(I174*H174,2)</f>
        <v>0</v>
      </c>
      <c r="BL174" s="25" t="s">
        <v>159</v>
      </c>
      <c r="BM174" s="25" t="s">
        <v>1431</v>
      </c>
    </row>
    <row r="175" spans="2:65" s="1" customFormat="1" ht="22.5" customHeight="1">
      <c r="B175" s="42"/>
      <c r="C175" s="256" t="s">
        <v>72</v>
      </c>
      <c r="D175" s="256" t="s">
        <v>262</v>
      </c>
      <c r="E175" s="257" t="s">
        <v>1432</v>
      </c>
      <c r="F175" s="258" t="s">
        <v>1433</v>
      </c>
      <c r="G175" s="259" t="s">
        <v>258</v>
      </c>
      <c r="H175" s="260">
        <v>3950</v>
      </c>
      <c r="I175" s="261"/>
      <c r="J175" s="262">
        <f t="shared" si="30"/>
        <v>0</v>
      </c>
      <c r="K175" s="258" t="s">
        <v>21</v>
      </c>
      <c r="L175" s="263"/>
      <c r="M175" s="264" t="s">
        <v>21</v>
      </c>
      <c r="N175" s="265" t="s">
        <v>44</v>
      </c>
      <c r="O175" s="43"/>
      <c r="P175" s="212">
        <f t="shared" si="31"/>
        <v>0</v>
      </c>
      <c r="Q175" s="212">
        <v>0</v>
      </c>
      <c r="R175" s="212">
        <f t="shared" si="32"/>
        <v>0</v>
      </c>
      <c r="S175" s="212">
        <v>0</v>
      </c>
      <c r="T175" s="213">
        <f t="shared" si="33"/>
        <v>0</v>
      </c>
      <c r="AR175" s="25" t="s">
        <v>204</v>
      </c>
      <c r="AT175" s="25" t="s">
        <v>262</v>
      </c>
      <c r="AU175" s="25" t="s">
        <v>94</v>
      </c>
      <c r="AY175" s="25" t="s">
        <v>152</v>
      </c>
      <c r="BE175" s="214">
        <f t="shared" si="34"/>
        <v>0</v>
      </c>
      <c r="BF175" s="214">
        <f t="shared" si="35"/>
        <v>0</v>
      </c>
      <c r="BG175" s="214">
        <f t="shared" si="36"/>
        <v>0</v>
      </c>
      <c r="BH175" s="214">
        <f t="shared" si="37"/>
        <v>0</v>
      </c>
      <c r="BI175" s="214">
        <f t="shared" si="38"/>
        <v>0</v>
      </c>
      <c r="BJ175" s="25" t="s">
        <v>94</v>
      </c>
      <c r="BK175" s="214">
        <f t="shared" si="39"/>
        <v>0</v>
      </c>
      <c r="BL175" s="25" t="s">
        <v>159</v>
      </c>
      <c r="BM175" s="25" t="s">
        <v>1434</v>
      </c>
    </row>
    <row r="176" spans="2:65" s="1" customFormat="1" ht="22.5" customHeight="1">
      <c r="B176" s="42"/>
      <c r="C176" s="256" t="s">
        <v>72</v>
      </c>
      <c r="D176" s="256" t="s">
        <v>262</v>
      </c>
      <c r="E176" s="257" t="s">
        <v>1435</v>
      </c>
      <c r="F176" s="258" t="s">
        <v>1436</v>
      </c>
      <c r="G176" s="259" t="s">
        <v>258</v>
      </c>
      <c r="H176" s="260">
        <v>190</v>
      </c>
      <c r="I176" s="261"/>
      <c r="J176" s="262">
        <f t="shared" si="30"/>
        <v>0</v>
      </c>
      <c r="K176" s="258" t="s">
        <v>21</v>
      </c>
      <c r="L176" s="263"/>
      <c r="M176" s="264" t="s">
        <v>21</v>
      </c>
      <c r="N176" s="265" t="s">
        <v>44</v>
      </c>
      <c r="O176" s="43"/>
      <c r="P176" s="212">
        <f t="shared" si="31"/>
        <v>0</v>
      </c>
      <c r="Q176" s="212">
        <v>0</v>
      </c>
      <c r="R176" s="212">
        <f t="shared" si="32"/>
        <v>0</v>
      </c>
      <c r="S176" s="212">
        <v>0</v>
      </c>
      <c r="T176" s="213">
        <f t="shared" si="33"/>
        <v>0</v>
      </c>
      <c r="AR176" s="25" t="s">
        <v>204</v>
      </c>
      <c r="AT176" s="25" t="s">
        <v>262</v>
      </c>
      <c r="AU176" s="25" t="s">
        <v>94</v>
      </c>
      <c r="AY176" s="25" t="s">
        <v>152</v>
      </c>
      <c r="BE176" s="214">
        <f t="shared" si="34"/>
        <v>0</v>
      </c>
      <c r="BF176" s="214">
        <f t="shared" si="35"/>
        <v>0</v>
      </c>
      <c r="BG176" s="214">
        <f t="shared" si="36"/>
        <v>0</v>
      </c>
      <c r="BH176" s="214">
        <f t="shared" si="37"/>
        <v>0</v>
      </c>
      <c r="BI176" s="214">
        <f t="shared" si="38"/>
        <v>0</v>
      </c>
      <c r="BJ176" s="25" t="s">
        <v>94</v>
      </c>
      <c r="BK176" s="214">
        <f t="shared" si="39"/>
        <v>0</v>
      </c>
      <c r="BL176" s="25" t="s">
        <v>159</v>
      </c>
      <c r="BM176" s="25" t="s">
        <v>1437</v>
      </c>
    </row>
    <row r="177" spans="2:65" s="1" customFormat="1" ht="22.5" customHeight="1">
      <c r="B177" s="42"/>
      <c r="C177" s="256" t="s">
        <v>72</v>
      </c>
      <c r="D177" s="256" t="s">
        <v>262</v>
      </c>
      <c r="E177" s="257" t="s">
        <v>1438</v>
      </c>
      <c r="F177" s="258" t="s">
        <v>1439</v>
      </c>
      <c r="G177" s="259" t="s">
        <v>258</v>
      </c>
      <c r="H177" s="260">
        <v>1200</v>
      </c>
      <c r="I177" s="261"/>
      <c r="J177" s="262">
        <f t="shared" si="30"/>
        <v>0</v>
      </c>
      <c r="K177" s="258" t="s">
        <v>21</v>
      </c>
      <c r="L177" s="263"/>
      <c r="M177" s="264" t="s">
        <v>21</v>
      </c>
      <c r="N177" s="265" t="s">
        <v>44</v>
      </c>
      <c r="O177" s="43"/>
      <c r="P177" s="212">
        <f t="shared" si="31"/>
        <v>0</v>
      </c>
      <c r="Q177" s="212">
        <v>0</v>
      </c>
      <c r="R177" s="212">
        <f t="shared" si="32"/>
        <v>0</v>
      </c>
      <c r="S177" s="212">
        <v>0</v>
      </c>
      <c r="T177" s="213">
        <f t="shared" si="33"/>
        <v>0</v>
      </c>
      <c r="AR177" s="25" t="s">
        <v>204</v>
      </c>
      <c r="AT177" s="25" t="s">
        <v>262</v>
      </c>
      <c r="AU177" s="25" t="s">
        <v>94</v>
      </c>
      <c r="AY177" s="25" t="s">
        <v>152</v>
      </c>
      <c r="BE177" s="214">
        <f t="shared" si="34"/>
        <v>0</v>
      </c>
      <c r="BF177" s="214">
        <f t="shared" si="35"/>
        <v>0</v>
      </c>
      <c r="BG177" s="214">
        <f t="shared" si="36"/>
        <v>0</v>
      </c>
      <c r="BH177" s="214">
        <f t="shared" si="37"/>
        <v>0</v>
      </c>
      <c r="BI177" s="214">
        <f t="shared" si="38"/>
        <v>0</v>
      </c>
      <c r="BJ177" s="25" t="s">
        <v>94</v>
      </c>
      <c r="BK177" s="214">
        <f t="shared" si="39"/>
        <v>0</v>
      </c>
      <c r="BL177" s="25" t="s">
        <v>159</v>
      </c>
      <c r="BM177" s="25" t="s">
        <v>1440</v>
      </c>
    </row>
    <row r="178" spans="2:65" s="1" customFormat="1" ht="22.5" customHeight="1">
      <c r="B178" s="42"/>
      <c r="C178" s="256" t="s">
        <v>72</v>
      </c>
      <c r="D178" s="256" t="s">
        <v>262</v>
      </c>
      <c r="E178" s="257" t="s">
        <v>1441</v>
      </c>
      <c r="F178" s="258" t="s">
        <v>1442</v>
      </c>
      <c r="G178" s="259" t="s">
        <v>348</v>
      </c>
      <c r="H178" s="260">
        <v>56</v>
      </c>
      <c r="I178" s="261"/>
      <c r="J178" s="262">
        <f t="shared" si="30"/>
        <v>0</v>
      </c>
      <c r="K178" s="258" t="s">
        <v>21</v>
      </c>
      <c r="L178" s="263"/>
      <c r="M178" s="264" t="s">
        <v>21</v>
      </c>
      <c r="N178" s="265" t="s">
        <v>44</v>
      </c>
      <c r="O178" s="43"/>
      <c r="P178" s="212">
        <f t="shared" si="31"/>
        <v>0</v>
      </c>
      <c r="Q178" s="212">
        <v>0</v>
      </c>
      <c r="R178" s="212">
        <f t="shared" si="32"/>
        <v>0</v>
      </c>
      <c r="S178" s="212">
        <v>0</v>
      </c>
      <c r="T178" s="213">
        <f t="shared" si="33"/>
        <v>0</v>
      </c>
      <c r="AR178" s="25" t="s">
        <v>204</v>
      </c>
      <c r="AT178" s="25" t="s">
        <v>262</v>
      </c>
      <c r="AU178" s="25" t="s">
        <v>94</v>
      </c>
      <c r="AY178" s="25" t="s">
        <v>152</v>
      </c>
      <c r="BE178" s="214">
        <f t="shared" si="34"/>
        <v>0</v>
      </c>
      <c r="BF178" s="214">
        <f t="shared" si="35"/>
        <v>0</v>
      </c>
      <c r="BG178" s="214">
        <f t="shared" si="36"/>
        <v>0</v>
      </c>
      <c r="BH178" s="214">
        <f t="shared" si="37"/>
        <v>0</v>
      </c>
      <c r="BI178" s="214">
        <f t="shared" si="38"/>
        <v>0</v>
      </c>
      <c r="BJ178" s="25" t="s">
        <v>94</v>
      </c>
      <c r="BK178" s="214">
        <f t="shared" si="39"/>
        <v>0</v>
      </c>
      <c r="BL178" s="25" t="s">
        <v>159</v>
      </c>
      <c r="BM178" s="25" t="s">
        <v>1443</v>
      </c>
    </row>
    <row r="179" spans="2:65" s="1" customFormat="1" ht="22.5" customHeight="1">
      <c r="B179" s="42"/>
      <c r="C179" s="256" t="s">
        <v>72</v>
      </c>
      <c r="D179" s="256" t="s">
        <v>262</v>
      </c>
      <c r="E179" s="257" t="s">
        <v>1444</v>
      </c>
      <c r="F179" s="258" t="s">
        <v>1445</v>
      </c>
      <c r="G179" s="259" t="s">
        <v>258</v>
      </c>
      <c r="H179" s="260">
        <v>680</v>
      </c>
      <c r="I179" s="261"/>
      <c r="J179" s="262">
        <f t="shared" si="30"/>
        <v>0</v>
      </c>
      <c r="K179" s="258" t="s">
        <v>21</v>
      </c>
      <c r="L179" s="263"/>
      <c r="M179" s="264" t="s">
        <v>21</v>
      </c>
      <c r="N179" s="265" t="s">
        <v>44</v>
      </c>
      <c r="O179" s="43"/>
      <c r="P179" s="212">
        <f t="shared" si="31"/>
        <v>0</v>
      </c>
      <c r="Q179" s="212">
        <v>0</v>
      </c>
      <c r="R179" s="212">
        <f t="shared" si="32"/>
        <v>0</v>
      </c>
      <c r="S179" s="212">
        <v>0</v>
      </c>
      <c r="T179" s="213">
        <f t="shared" si="33"/>
        <v>0</v>
      </c>
      <c r="AR179" s="25" t="s">
        <v>204</v>
      </c>
      <c r="AT179" s="25" t="s">
        <v>262</v>
      </c>
      <c r="AU179" s="25" t="s">
        <v>94</v>
      </c>
      <c r="AY179" s="25" t="s">
        <v>152</v>
      </c>
      <c r="BE179" s="214">
        <f t="shared" si="34"/>
        <v>0</v>
      </c>
      <c r="BF179" s="214">
        <f t="shared" si="35"/>
        <v>0</v>
      </c>
      <c r="BG179" s="214">
        <f t="shared" si="36"/>
        <v>0</v>
      </c>
      <c r="BH179" s="214">
        <f t="shared" si="37"/>
        <v>0</v>
      </c>
      <c r="BI179" s="214">
        <f t="shared" si="38"/>
        <v>0</v>
      </c>
      <c r="BJ179" s="25" t="s">
        <v>94</v>
      </c>
      <c r="BK179" s="214">
        <f t="shared" si="39"/>
        <v>0</v>
      </c>
      <c r="BL179" s="25" t="s">
        <v>159</v>
      </c>
      <c r="BM179" s="25" t="s">
        <v>1446</v>
      </c>
    </row>
    <row r="180" spans="2:65" s="1" customFormat="1" ht="22.5" customHeight="1">
      <c r="B180" s="42"/>
      <c r="C180" s="256" t="s">
        <v>72</v>
      </c>
      <c r="D180" s="256" t="s">
        <v>262</v>
      </c>
      <c r="E180" s="257" t="s">
        <v>1447</v>
      </c>
      <c r="F180" s="258" t="s">
        <v>1448</v>
      </c>
      <c r="G180" s="259" t="s">
        <v>258</v>
      </c>
      <c r="H180" s="260">
        <v>2800</v>
      </c>
      <c r="I180" s="261"/>
      <c r="J180" s="262">
        <f t="shared" si="30"/>
        <v>0</v>
      </c>
      <c r="K180" s="258" t="s">
        <v>21</v>
      </c>
      <c r="L180" s="263"/>
      <c r="M180" s="264" t="s">
        <v>21</v>
      </c>
      <c r="N180" s="265" t="s">
        <v>44</v>
      </c>
      <c r="O180" s="43"/>
      <c r="P180" s="212">
        <f t="shared" si="31"/>
        <v>0</v>
      </c>
      <c r="Q180" s="212">
        <v>0</v>
      </c>
      <c r="R180" s="212">
        <f t="shared" si="32"/>
        <v>0</v>
      </c>
      <c r="S180" s="212">
        <v>0</v>
      </c>
      <c r="T180" s="213">
        <f t="shared" si="33"/>
        <v>0</v>
      </c>
      <c r="AR180" s="25" t="s">
        <v>204</v>
      </c>
      <c r="AT180" s="25" t="s">
        <v>262</v>
      </c>
      <c r="AU180" s="25" t="s">
        <v>94</v>
      </c>
      <c r="AY180" s="25" t="s">
        <v>152</v>
      </c>
      <c r="BE180" s="214">
        <f t="shared" si="34"/>
        <v>0</v>
      </c>
      <c r="BF180" s="214">
        <f t="shared" si="35"/>
        <v>0</v>
      </c>
      <c r="BG180" s="214">
        <f t="shared" si="36"/>
        <v>0</v>
      </c>
      <c r="BH180" s="214">
        <f t="shared" si="37"/>
        <v>0</v>
      </c>
      <c r="BI180" s="214">
        <f t="shared" si="38"/>
        <v>0</v>
      </c>
      <c r="BJ180" s="25" t="s">
        <v>94</v>
      </c>
      <c r="BK180" s="214">
        <f t="shared" si="39"/>
        <v>0</v>
      </c>
      <c r="BL180" s="25" t="s">
        <v>159</v>
      </c>
      <c r="BM180" s="25" t="s">
        <v>1449</v>
      </c>
    </row>
    <row r="181" spans="2:65" s="1" customFormat="1" ht="22.5" customHeight="1">
      <c r="B181" s="42"/>
      <c r="C181" s="256" t="s">
        <v>72</v>
      </c>
      <c r="D181" s="256" t="s">
        <v>262</v>
      </c>
      <c r="E181" s="257" t="s">
        <v>1262</v>
      </c>
      <c r="F181" s="258" t="s">
        <v>1263</v>
      </c>
      <c r="G181" s="259" t="s">
        <v>258</v>
      </c>
      <c r="H181" s="260">
        <v>500</v>
      </c>
      <c r="I181" s="261"/>
      <c r="J181" s="262">
        <f t="shared" si="30"/>
        <v>0</v>
      </c>
      <c r="K181" s="258" t="s">
        <v>21</v>
      </c>
      <c r="L181" s="263"/>
      <c r="M181" s="264" t="s">
        <v>21</v>
      </c>
      <c r="N181" s="265" t="s">
        <v>44</v>
      </c>
      <c r="O181" s="43"/>
      <c r="P181" s="212">
        <f t="shared" si="31"/>
        <v>0</v>
      </c>
      <c r="Q181" s="212">
        <v>0</v>
      </c>
      <c r="R181" s="212">
        <f t="shared" si="32"/>
        <v>0</v>
      </c>
      <c r="S181" s="212">
        <v>0</v>
      </c>
      <c r="T181" s="213">
        <f t="shared" si="33"/>
        <v>0</v>
      </c>
      <c r="AR181" s="25" t="s">
        <v>204</v>
      </c>
      <c r="AT181" s="25" t="s">
        <v>262</v>
      </c>
      <c r="AU181" s="25" t="s">
        <v>94</v>
      </c>
      <c r="AY181" s="25" t="s">
        <v>152</v>
      </c>
      <c r="BE181" s="214">
        <f t="shared" si="34"/>
        <v>0</v>
      </c>
      <c r="BF181" s="214">
        <f t="shared" si="35"/>
        <v>0</v>
      </c>
      <c r="BG181" s="214">
        <f t="shared" si="36"/>
        <v>0</v>
      </c>
      <c r="BH181" s="214">
        <f t="shared" si="37"/>
        <v>0</v>
      </c>
      <c r="BI181" s="214">
        <f t="shared" si="38"/>
        <v>0</v>
      </c>
      <c r="BJ181" s="25" t="s">
        <v>94</v>
      </c>
      <c r="BK181" s="214">
        <f t="shared" si="39"/>
        <v>0</v>
      </c>
      <c r="BL181" s="25" t="s">
        <v>159</v>
      </c>
      <c r="BM181" s="25" t="s">
        <v>1450</v>
      </c>
    </row>
    <row r="182" spans="2:65" s="1" customFormat="1" ht="22.5" customHeight="1">
      <c r="B182" s="42"/>
      <c r="C182" s="256" t="s">
        <v>72</v>
      </c>
      <c r="D182" s="256" t="s">
        <v>262</v>
      </c>
      <c r="E182" s="257" t="s">
        <v>1451</v>
      </c>
      <c r="F182" s="258" t="s">
        <v>1452</v>
      </c>
      <c r="G182" s="259" t="s">
        <v>348</v>
      </c>
      <c r="H182" s="260">
        <v>567</v>
      </c>
      <c r="I182" s="261"/>
      <c r="J182" s="262">
        <f t="shared" si="30"/>
        <v>0</v>
      </c>
      <c r="K182" s="258" t="s">
        <v>21</v>
      </c>
      <c r="L182" s="263"/>
      <c r="M182" s="264" t="s">
        <v>21</v>
      </c>
      <c r="N182" s="265" t="s">
        <v>44</v>
      </c>
      <c r="O182" s="43"/>
      <c r="P182" s="212">
        <f t="shared" si="31"/>
        <v>0</v>
      </c>
      <c r="Q182" s="212">
        <v>0</v>
      </c>
      <c r="R182" s="212">
        <f t="shared" si="32"/>
        <v>0</v>
      </c>
      <c r="S182" s="212">
        <v>0</v>
      </c>
      <c r="T182" s="213">
        <f t="shared" si="33"/>
        <v>0</v>
      </c>
      <c r="AR182" s="25" t="s">
        <v>204</v>
      </c>
      <c r="AT182" s="25" t="s">
        <v>262</v>
      </c>
      <c r="AU182" s="25" t="s">
        <v>94</v>
      </c>
      <c r="AY182" s="25" t="s">
        <v>152</v>
      </c>
      <c r="BE182" s="214">
        <f t="shared" si="34"/>
        <v>0</v>
      </c>
      <c r="BF182" s="214">
        <f t="shared" si="35"/>
        <v>0</v>
      </c>
      <c r="BG182" s="214">
        <f t="shared" si="36"/>
        <v>0</v>
      </c>
      <c r="BH182" s="214">
        <f t="shared" si="37"/>
        <v>0</v>
      </c>
      <c r="BI182" s="214">
        <f t="shared" si="38"/>
        <v>0</v>
      </c>
      <c r="BJ182" s="25" t="s">
        <v>94</v>
      </c>
      <c r="BK182" s="214">
        <f t="shared" si="39"/>
        <v>0</v>
      </c>
      <c r="BL182" s="25" t="s">
        <v>159</v>
      </c>
      <c r="BM182" s="25" t="s">
        <v>1453</v>
      </c>
    </row>
    <row r="183" spans="2:65" s="1" customFormat="1" ht="22.5" customHeight="1">
      <c r="B183" s="42"/>
      <c r="C183" s="256" t="s">
        <v>72</v>
      </c>
      <c r="D183" s="256" t="s">
        <v>262</v>
      </c>
      <c r="E183" s="257" t="s">
        <v>1454</v>
      </c>
      <c r="F183" s="258" t="s">
        <v>1455</v>
      </c>
      <c r="G183" s="259" t="s">
        <v>348</v>
      </c>
      <c r="H183" s="260">
        <v>584</v>
      </c>
      <c r="I183" s="261"/>
      <c r="J183" s="262">
        <f t="shared" si="30"/>
        <v>0</v>
      </c>
      <c r="K183" s="258" t="s">
        <v>21</v>
      </c>
      <c r="L183" s="263"/>
      <c r="M183" s="264" t="s">
        <v>21</v>
      </c>
      <c r="N183" s="265" t="s">
        <v>44</v>
      </c>
      <c r="O183" s="43"/>
      <c r="P183" s="212">
        <f t="shared" si="31"/>
        <v>0</v>
      </c>
      <c r="Q183" s="212">
        <v>0</v>
      </c>
      <c r="R183" s="212">
        <f t="shared" si="32"/>
        <v>0</v>
      </c>
      <c r="S183" s="212">
        <v>0</v>
      </c>
      <c r="T183" s="213">
        <f t="shared" si="33"/>
        <v>0</v>
      </c>
      <c r="AR183" s="25" t="s">
        <v>204</v>
      </c>
      <c r="AT183" s="25" t="s">
        <v>262</v>
      </c>
      <c r="AU183" s="25" t="s">
        <v>94</v>
      </c>
      <c r="AY183" s="25" t="s">
        <v>152</v>
      </c>
      <c r="BE183" s="214">
        <f t="shared" si="34"/>
        <v>0</v>
      </c>
      <c r="BF183" s="214">
        <f t="shared" si="35"/>
        <v>0</v>
      </c>
      <c r="BG183" s="214">
        <f t="shared" si="36"/>
        <v>0</v>
      </c>
      <c r="BH183" s="214">
        <f t="shared" si="37"/>
        <v>0</v>
      </c>
      <c r="BI183" s="214">
        <f t="shared" si="38"/>
        <v>0</v>
      </c>
      <c r="BJ183" s="25" t="s">
        <v>94</v>
      </c>
      <c r="BK183" s="214">
        <f t="shared" si="39"/>
        <v>0</v>
      </c>
      <c r="BL183" s="25" t="s">
        <v>159</v>
      </c>
      <c r="BM183" s="25" t="s">
        <v>1456</v>
      </c>
    </row>
    <row r="184" spans="2:65" s="1" customFormat="1" ht="22.5" customHeight="1">
      <c r="B184" s="42"/>
      <c r="C184" s="256" t="s">
        <v>72</v>
      </c>
      <c r="D184" s="256" t="s">
        <v>262</v>
      </c>
      <c r="E184" s="257" t="s">
        <v>1457</v>
      </c>
      <c r="F184" s="258" t="s">
        <v>1458</v>
      </c>
      <c r="G184" s="259" t="s">
        <v>348</v>
      </c>
      <c r="H184" s="260">
        <v>59</v>
      </c>
      <c r="I184" s="261"/>
      <c r="J184" s="262">
        <f t="shared" si="30"/>
        <v>0</v>
      </c>
      <c r="K184" s="258" t="s">
        <v>21</v>
      </c>
      <c r="L184" s="263"/>
      <c r="M184" s="264" t="s">
        <v>21</v>
      </c>
      <c r="N184" s="265" t="s">
        <v>44</v>
      </c>
      <c r="O184" s="43"/>
      <c r="P184" s="212">
        <f t="shared" si="31"/>
        <v>0</v>
      </c>
      <c r="Q184" s="212">
        <v>0</v>
      </c>
      <c r="R184" s="212">
        <f t="shared" si="32"/>
        <v>0</v>
      </c>
      <c r="S184" s="212">
        <v>0</v>
      </c>
      <c r="T184" s="213">
        <f t="shared" si="33"/>
        <v>0</v>
      </c>
      <c r="AR184" s="25" t="s">
        <v>204</v>
      </c>
      <c r="AT184" s="25" t="s">
        <v>262</v>
      </c>
      <c r="AU184" s="25" t="s">
        <v>94</v>
      </c>
      <c r="AY184" s="25" t="s">
        <v>152</v>
      </c>
      <c r="BE184" s="214">
        <f t="shared" si="34"/>
        <v>0</v>
      </c>
      <c r="BF184" s="214">
        <f t="shared" si="35"/>
        <v>0</v>
      </c>
      <c r="BG184" s="214">
        <f t="shared" si="36"/>
        <v>0</v>
      </c>
      <c r="BH184" s="214">
        <f t="shared" si="37"/>
        <v>0</v>
      </c>
      <c r="BI184" s="214">
        <f t="shared" si="38"/>
        <v>0</v>
      </c>
      <c r="BJ184" s="25" t="s">
        <v>94</v>
      </c>
      <c r="BK184" s="214">
        <f t="shared" si="39"/>
        <v>0</v>
      </c>
      <c r="BL184" s="25" t="s">
        <v>159</v>
      </c>
      <c r="BM184" s="25" t="s">
        <v>1459</v>
      </c>
    </row>
    <row r="185" spans="2:65" s="1" customFormat="1" ht="22.5" customHeight="1">
      <c r="B185" s="42"/>
      <c r="C185" s="256" t="s">
        <v>72</v>
      </c>
      <c r="D185" s="256" t="s">
        <v>262</v>
      </c>
      <c r="E185" s="257" t="s">
        <v>1460</v>
      </c>
      <c r="F185" s="258" t="s">
        <v>1461</v>
      </c>
      <c r="G185" s="259" t="s">
        <v>348</v>
      </c>
      <c r="H185" s="260">
        <v>239</v>
      </c>
      <c r="I185" s="261"/>
      <c r="J185" s="262">
        <f t="shared" si="30"/>
        <v>0</v>
      </c>
      <c r="K185" s="258" t="s">
        <v>21</v>
      </c>
      <c r="L185" s="263"/>
      <c r="M185" s="264" t="s">
        <v>21</v>
      </c>
      <c r="N185" s="265" t="s">
        <v>44</v>
      </c>
      <c r="O185" s="43"/>
      <c r="P185" s="212">
        <f t="shared" si="31"/>
        <v>0</v>
      </c>
      <c r="Q185" s="212">
        <v>0</v>
      </c>
      <c r="R185" s="212">
        <f t="shared" si="32"/>
        <v>0</v>
      </c>
      <c r="S185" s="212">
        <v>0</v>
      </c>
      <c r="T185" s="213">
        <f t="shared" si="33"/>
        <v>0</v>
      </c>
      <c r="AR185" s="25" t="s">
        <v>204</v>
      </c>
      <c r="AT185" s="25" t="s">
        <v>262</v>
      </c>
      <c r="AU185" s="25" t="s">
        <v>94</v>
      </c>
      <c r="AY185" s="25" t="s">
        <v>152</v>
      </c>
      <c r="BE185" s="214">
        <f t="shared" si="34"/>
        <v>0</v>
      </c>
      <c r="BF185" s="214">
        <f t="shared" si="35"/>
        <v>0</v>
      </c>
      <c r="BG185" s="214">
        <f t="shared" si="36"/>
        <v>0</v>
      </c>
      <c r="BH185" s="214">
        <f t="shared" si="37"/>
        <v>0</v>
      </c>
      <c r="BI185" s="214">
        <f t="shared" si="38"/>
        <v>0</v>
      </c>
      <c r="BJ185" s="25" t="s">
        <v>94</v>
      </c>
      <c r="BK185" s="214">
        <f t="shared" si="39"/>
        <v>0</v>
      </c>
      <c r="BL185" s="25" t="s">
        <v>159</v>
      </c>
      <c r="BM185" s="25" t="s">
        <v>1462</v>
      </c>
    </row>
    <row r="186" spans="2:65" s="1" customFormat="1" ht="22.5" customHeight="1">
      <c r="B186" s="42"/>
      <c r="C186" s="256" t="s">
        <v>72</v>
      </c>
      <c r="D186" s="256" t="s">
        <v>262</v>
      </c>
      <c r="E186" s="257" t="s">
        <v>1463</v>
      </c>
      <c r="F186" s="258" t="s">
        <v>1464</v>
      </c>
      <c r="G186" s="259" t="s">
        <v>348</v>
      </c>
      <c r="H186" s="260">
        <v>1</v>
      </c>
      <c r="I186" s="261"/>
      <c r="J186" s="262">
        <f t="shared" si="30"/>
        <v>0</v>
      </c>
      <c r="K186" s="258" t="s">
        <v>21</v>
      </c>
      <c r="L186" s="263"/>
      <c r="M186" s="264" t="s">
        <v>21</v>
      </c>
      <c r="N186" s="265" t="s">
        <v>44</v>
      </c>
      <c r="O186" s="43"/>
      <c r="P186" s="212">
        <f t="shared" si="31"/>
        <v>0</v>
      </c>
      <c r="Q186" s="212">
        <v>0</v>
      </c>
      <c r="R186" s="212">
        <f t="shared" si="32"/>
        <v>0</v>
      </c>
      <c r="S186" s="212">
        <v>0</v>
      </c>
      <c r="T186" s="213">
        <f t="shared" si="33"/>
        <v>0</v>
      </c>
      <c r="AR186" s="25" t="s">
        <v>204</v>
      </c>
      <c r="AT186" s="25" t="s">
        <v>262</v>
      </c>
      <c r="AU186" s="25" t="s">
        <v>94</v>
      </c>
      <c r="AY186" s="25" t="s">
        <v>152</v>
      </c>
      <c r="BE186" s="214">
        <f t="shared" si="34"/>
        <v>0</v>
      </c>
      <c r="BF186" s="214">
        <f t="shared" si="35"/>
        <v>0</v>
      </c>
      <c r="BG186" s="214">
        <f t="shared" si="36"/>
        <v>0</v>
      </c>
      <c r="BH186" s="214">
        <f t="shared" si="37"/>
        <v>0</v>
      </c>
      <c r="BI186" s="214">
        <f t="shared" si="38"/>
        <v>0</v>
      </c>
      <c r="BJ186" s="25" t="s">
        <v>94</v>
      </c>
      <c r="BK186" s="214">
        <f t="shared" si="39"/>
        <v>0</v>
      </c>
      <c r="BL186" s="25" t="s">
        <v>159</v>
      </c>
      <c r="BM186" s="25" t="s">
        <v>1465</v>
      </c>
    </row>
    <row r="187" spans="2:65" s="1" customFormat="1" ht="22.5" customHeight="1">
      <c r="B187" s="42"/>
      <c r="C187" s="256" t="s">
        <v>72</v>
      </c>
      <c r="D187" s="256" t="s">
        <v>262</v>
      </c>
      <c r="E187" s="257" t="s">
        <v>1466</v>
      </c>
      <c r="F187" s="258" t="s">
        <v>1467</v>
      </c>
      <c r="G187" s="259" t="s">
        <v>348</v>
      </c>
      <c r="H187" s="260">
        <v>112</v>
      </c>
      <c r="I187" s="261"/>
      <c r="J187" s="262">
        <f t="shared" si="30"/>
        <v>0</v>
      </c>
      <c r="K187" s="258" t="s">
        <v>21</v>
      </c>
      <c r="L187" s="263"/>
      <c r="M187" s="264" t="s">
        <v>21</v>
      </c>
      <c r="N187" s="265" t="s">
        <v>44</v>
      </c>
      <c r="O187" s="43"/>
      <c r="P187" s="212">
        <f t="shared" si="31"/>
        <v>0</v>
      </c>
      <c r="Q187" s="212">
        <v>0</v>
      </c>
      <c r="R187" s="212">
        <f t="shared" si="32"/>
        <v>0</v>
      </c>
      <c r="S187" s="212">
        <v>0</v>
      </c>
      <c r="T187" s="213">
        <f t="shared" si="33"/>
        <v>0</v>
      </c>
      <c r="AR187" s="25" t="s">
        <v>204</v>
      </c>
      <c r="AT187" s="25" t="s">
        <v>262</v>
      </c>
      <c r="AU187" s="25" t="s">
        <v>94</v>
      </c>
      <c r="AY187" s="25" t="s">
        <v>152</v>
      </c>
      <c r="BE187" s="214">
        <f t="shared" si="34"/>
        <v>0</v>
      </c>
      <c r="BF187" s="214">
        <f t="shared" si="35"/>
        <v>0</v>
      </c>
      <c r="BG187" s="214">
        <f t="shared" si="36"/>
        <v>0</v>
      </c>
      <c r="BH187" s="214">
        <f t="shared" si="37"/>
        <v>0</v>
      </c>
      <c r="BI187" s="214">
        <f t="shared" si="38"/>
        <v>0</v>
      </c>
      <c r="BJ187" s="25" t="s">
        <v>94</v>
      </c>
      <c r="BK187" s="214">
        <f t="shared" si="39"/>
        <v>0</v>
      </c>
      <c r="BL187" s="25" t="s">
        <v>159</v>
      </c>
      <c r="BM187" s="25" t="s">
        <v>1468</v>
      </c>
    </row>
    <row r="188" spans="2:65" s="1" customFormat="1" ht="22.5" customHeight="1">
      <c r="B188" s="42"/>
      <c r="C188" s="256" t="s">
        <v>72</v>
      </c>
      <c r="D188" s="256" t="s">
        <v>262</v>
      </c>
      <c r="E188" s="257" t="s">
        <v>1469</v>
      </c>
      <c r="F188" s="258" t="s">
        <v>1470</v>
      </c>
      <c r="G188" s="259" t="s">
        <v>348</v>
      </c>
      <c r="H188" s="260">
        <v>2</v>
      </c>
      <c r="I188" s="261"/>
      <c r="J188" s="262">
        <f t="shared" si="30"/>
        <v>0</v>
      </c>
      <c r="K188" s="258" t="s">
        <v>21</v>
      </c>
      <c r="L188" s="263"/>
      <c r="M188" s="264" t="s">
        <v>21</v>
      </c>
      <c r="N188" s="265" t="s">
        <v>44</v>
      </c>
      <c r="O188" s="43"/>
      <c r="P188" s="212">
        <f t="shared" si="31"/>
        <v>0</v>
      </c>
      <c r="Q188" s="212">
        <v>0</v>
      </c>
      <c r="R188" s="212">
        <f t="shared" si="32"/>
        <v>0</v>
      </c>
      <c r="S188" s="212">
        <v>0</v>
      </c>
      <c r="T188" s="213">
        <f t="shared" si="33"/>
        <v>0</v>
      </c>
      <c r="AR188" s="25" t="s">
        <v>204</v>
      </c>
      <c r="AT188" s="25" t="s">
        <v>262</v>
      </c>
      <c r="AU188" s="25" t="s">
        <v>94</v>
      </c>
      <c r="AY188" s="25" t="s">
        <v>152</v>
      </c>
      <c r="BE188" s="214">
        <f t="shared" si="34"/>
        <v>0</v>
      </c>
      <c r="BF188" s="214">
        <f t="shared" si="35"/>
        <v>0</v>
      </c>
      <c r="BG188" s="214">
        <f t="shared" si="36"/>
        <v>0</v>
      </c>
      <c r="BH188" s="214">
        <f t="shared" si="37"/>
        <v>0</v>
      </c>
      <c r="BI188" s="214">
        <f t="shared" si="38"/>
        <v>0</v>
      </c>
      <c r="BJ188" s="25" t="s">
        <v>94</v>
      </c>
      <c r="BK188" s="214">
        <f t="shared" si="39"/>
        <v>0</v>
      </c>
      <c r="BL188" s="25" t="s">
        <v>159</v>
      </c>
      <c r="BM188" s="25" t="s">
        <v>1471</v>
      </c>
    </row>
    <row r="189" spans="2:65" s="1" customFormat="1" ht="22.5" customHeight="1">
      <c r="B189" s="42"/>
      <c r="C189" s="256" t="s">
        <v>72</v>
      </c>
      <c r="D189" s="256" t="s">
        <v>262</v>
      </c>
      <c r="E189" s="257" t="s">
        <v>1472</v>
      </c>
      <c r="F189" s="258" t="s">
        <v>1473</v>
      </c>
      <c r="G189" s="259" t="s">
        <v>348</v>
      </c>
      <c r="H189" s="260">
        <v>2</v>
      </c>
      <c r="I189" s="261"/>
      <c r="J189" s="262">
        <f t="shared" si="30"/>
        <v>0</v>
      </c>
      <c r="K189" s="258" t="s">
        <v>21</v>
      </c>
      <c r="L189" s="263"/>
      <c r="M189" s="264" t="s">
        <v>21</v>
      </c>
      <c r="N189" s="265" t="s">
        <v>44</v>
      </c>
      <c r="O189" s="43"/>
      <c r="P189" s="212">
        <f t="shared" si="31"/>
        <v>0</v>
      </c>
      <c r="Q189" s="212">
        <v>0</v>
      </c>
      <c r="R189" s="212">
        <f t="shared" si="32"/>
        <v>0</v>
      </c>
      <c r="S189" s="212">
        <v>0</v>
      </c>
      <c r="T189" s="213">
        <f t="shared" si="33"/>
        <v>0</v>
      </c>
      <c r="AR189" s="25" t="s">
        <v>204</v>
      </c>
      <c r="AT189" s="25" t="s">
        <v>262</v>
      </c>
      <c r="AU189" s="25" t="s">
        <v>94</v>
      </c>
      <c r="AY189" s="25" t="s">
        <v>152</v>
      </c>
      <c r="BE189" s="214">
        <f t="shared" si="34"/>
        <v>0</v>
      </c>
      <c r="BF189" s="214">
        <f t="shared" si="35"/>
        <v>0</v>
      </c>
      <c r="BG189" s="214">
        <f t="shared" si="36"/>
        <v>0</v>
      </c>
      <c r="BH189" s="214">
        <f t="shared" si="37"/>
        <v>0</v>
      </c>
      <c r="BI189" s="214">
        <f t="shared" si="38"/>
        <v>0</v>
      </c>
      <c r="BJ189" s="25" t="s">
        <v>94</v>
      </c>
      <c r="BK189" s="214">
        <f t="shared" si="39"/>
        <v>0</v>
      </c>
      <c r="BL189" s="25" t="s">
        <v>159</v>
      </c>
      <c r="BM189" s="25" t="s">
        <v>1474</v>
      </c>
    </row>
    <row r="190" spans="2:65" s="1" customFormat="1" ht="22.5" customHeight="1">
      <c r="B190" s="42"/>
      <c r="C190" s="256" t="s">
        <v>72</v>
      </c>
      <c r="D190" s="256" t="s">
        <v>262</v>
      </c>
      <c r="E190" s="257" t="s">
        <v>1475</v>
      </c>
      <c r="F190" s="258" t="s">
        <v>1476</v>
      </c>
      <c r="G190" s="259" t="s">
        <v>348</v>
      </c>
      <c r="H190" s="260">
        <v>4</v>
      </c>
      <c r="I190" s="261"/>
      <c r="J190" s="262">
        <f t="shared" si="30"/>
        <v>0</v>
      </c>
      <c r="K190" s="258" t="s">
        <v>21</v>
      </c>
      <c r="L190" s="263"/>
      <c r="M190" s="264" t="s">
        <v>21</v>
      </c>
      <c r="N190" s="265" t="s">
        <v>44</v>
      </c>
      <c r="O190" s="43"/>
      <c r="P190" s="212">
        <f t="shared" si="31"/>
        <v>0</v>
      </c>
      <c r="Q190" s="212">
        <v>0</v>
      </c>
      <c r="R190" s="212">
        <f t="shared" si="32"/>
        <v>0</v>
      </c>
      <c r="S190" s="212">
        <v>0</v>
      </c>
      <c r="T190" s="213">
        <f t="shared" si="33"/>
        <v>0</v>
      </c>
      <c r="AR190" s="25" t="s">
        <v>204</v>
      </c>
      <c r="AT190" s="25" t="s">
        <v>262</v>
      </c>
      <c r="AU190" s="25" t="s">
        <v>94</v>
      </c>
      <c r="AY190" s="25" t="s">
        <v>152</v>
      </c>
      <c r="BE190" s="214">
        <f t="shared" si="34"/>
        <v>0</v>
      </c>
      <c r="BF190" s="214">
        <f t="shared" si="35"/>
        <v>0</v>
      </c>
      <c r="BG190" s="214">
        <f t="shared" si="36"/>
        <v>0</v>
      </c>
      <c r="BH190" s="214">
        <f t="shared" si="37"/>
        <v>0</v>
      </c>
      <c r="BI190" s="214">
        <f t="shared" si="38"/>
        <v>0</v>
      </c>
      <c r="BJ190" s="25" t="s">
        <v>94</v>
      </c>
      <c r="BK190" s="214">
        <f t="shared" si="39"/>
        <v>0</v>
      </c>
      <c r="BL190" s="25" t="s">
        <v>159</v>
      </c>
      <c r="BM190" s="25" t="s">
        <v>1477</v>
      </c>
    </row>
    <row r="191" spans="2:65" s="1" customFormat="1" ht="22.5" customHeight="1">
      <c r="B191" s="42"/>
      <c r="C191" s="256" t="s">
        <v>72</v>
      </c>
      <c r="D191" s="256" t="s">
        <v>262</v>
      </c>
      <c r="E191" s="257" t="s">
        <v>1478</v>
      </c>
      <c r="F191" s="258" t="s">
        <v>1479</v>
      </c>
      <c r="G191" s="259" t="s">
        <v>258</v>
      </c>
      <c r="H191" s="260">
        <v>840</v>
      </c>
      <c r="I191" s="261"/>
      <c r="J191" s="262">
        <f t="shared" si="30"/>
        <v>0</v>
      </c>
      <c r="K191" s="258" t="s">
        <v>21</v>
      </c>
      <c r="L191" s="263"/>
      <c r="M191" s="264" t="s">
        <v>21</v>
      </c>
      <c r="N191" s="265" t="s">
        <v>44</v>
      </c>
      <c r="O191" s="43"/>
      <c r="P191" s="212">
        <f t="shared" si="31"/>
        <v>0</v>
      </c>
      <c r="Q191" s="212">
        <v>0</v>
      </c>
      <c r="R191" s="212">
        <f t="shared" si="32"/>
        <v>0</v>
      </c>
      <c r="S191" s="212">
        <v>0</v>
      </c>
      <c r="T191" s="213">
        <f t="shared" si="33"/>
        <v>0</v>
      </c>
      <c r="AR191" s="25" t="s">
        <v>204</v>
      </c>
      <c r="AT191" s="25" t="s">
        <v>262</v>
      </c>
      <c r="AU191" s="25" t="s">
        <v>94</v>
      </c>
      <c r="AY191" s="25" t="s">
        <v>152</v>
      </c>
      <c r="BE191" s="214">
        <f t="shared" si="34"/>
        <v>0</v>
      </c>
      <c r="BF191" s="214">
        <f t="shared" si="35"/>
        <v>0</v>
      </c>
      <c r="BG191" s="214">
        <f t="shared" si="36"/>
        <v>0</v>
      </c>
      <c r="BH191" s="214">
        <f t="shared" si="37"/>
        <v>0</v>
      </c>
      <c r="BI191" s="214">
        <f t="shared" si="38"/>
        <v>0</v>
      </c>
      <c r="BJ191" s="25" t="s">
        <v>94</v>
      </c>
      <c r="BK191" s="214">
        <f t="shared" si="39"/>
        <v>0</v>
      </c>
      <c r="BL191" s="25" t="s">
        <v>159</v>
      </c>
      <c r="BM191" s="25" t="s">
        <v>1480</v>
      </c>
    </row>
    <row r="192" spans="2:65" s="1" customFormat="1" ht="22.5" customHeight="1">
      <c r="B192" s="42"/>
      <c r="C192" s="256" t="s">
        <v>72</v>
      </c>
      <c r="D192" s="256" t="s">
        <v>262</v>
      </c>
      <c r="E192" s="257" t="s">
        <v>1481</v>
      </c>
      <c r="F192" s="258" t="s">
        <v>1482</v>
      </c>
      <c r="G192" s="259" t="s">
        <v>348</v>
      </c>
      <c r="H192" s="260">
        <v>57</v>
      </c>
      <c r="I192" s="261"/>
      <c r="J192" s="262">
        <f t="shared" si="30"/>
        <v>0</v>
      </c>
      <c r="K192" s="258" t="s">
        <v>21</v>
      </c>
      <c r="L192" s="263"/>
      <c r="M192" s="264" t="s">
        <v>21</v>
      </c>
      <c r="N192" s="265" t="s">
        <v>44</v>
      </c>
      <c r="O192" s="43"/>
      <c r="P192" s="212">
        <f t="shared" si="31"/>
        <v>0</v>
      </c>
      <c r="Q192" s="212">
        <v>0</v>
      </c>
      <c r="R192" s="212">
        <f t="shared" si="32"/>
        <v>0</v>
      </c>
      <c r="S192" s="212">
        <v>0</v>
      </c>
      <c r="T192" s="213">
        <f t="shared" si="33"/>
        <v>0</v>
      </c>
      <c r="AR192" s="25" t="s">
        <v>204</v>
      </c>
      <c r="AT192" s="25" t="s">
        <v>262</v>
      </c>
      <c r="AU192" s="25" t="s">
        <v>94</v>
      </c>
      <c r="AY192" s="25" t="s">
        <v>152</v>
      </c>
      <c r="BE192" s="214">
        <f t="shared" si="34"/>
        <v>0</v>
      </c>
      <c r="BF192" s="214">
        <f t="shared" si="35"/>
        <v>0</v>
      </c>
      <c r="BG192" s="214">
        <f t="shared" si="36"/>
        <v>0</v>
      </c>
      <c r="BH192" s="214">
        <f t="shared" si="37"/>
        <v>0</v>
      </c>
      <c r="BI192" s="214">
        <f t="shared" si="38"/>
        <v>0</v>
      </c>
      <c r="BJ192" s="25" t="s">
        <v>94</v>
      </c>
      <c r="BK192" s="214">
        <f t="shared" si="39"/>
        <v>0</v>
      </c>
      <c r="BL192" s="25" t="s">
        <v>159</v>
      </c>
      <c r="BM192" s="25" t="s">
        <v>1483</v>
      </c>
    </row>
    <row r="193" spans="2:65" s="1" customFormat="1" ht="22.5" customHeight="1">
      <c r="B193" s="42"/>
      <c r="C193" s="256" t="s">
        <v>72</v>
      </c>
      <c r="D193" s="256" t="s">
        <v>262</v>
      </c>
      <c r="E193" s="257" t="s">
        <v>1484</v>
      </c>
      <c r="F193" s="258" t="s">
        <v>1485</v>
      </c>
      <c r="G193" s="259" t="s">
        <v>348</v>
      </c>
      <c r="H193" s="260">
        <v>112</v>
      </c>
      <c r="I193" s="261"/>
      <c r="J193" s="262">
        <f t="shared" si="30"/>
        <v>0</v>
      </c>
      <c r="K193" s="258" t="s">
        <v>21</v>
      </c>
      <c r="L193" s="263"/>
      <c r="M193" s="264" t="s">
        <v>21</v>
      </c>
      <c r="N193" s="265" t="s">
        <v>44</v>
      </c>
      <c r="O193" s="43"/>
      <c r="P193" s="212">
        <f t="shared" si="31"/>
        <v>0</v>
      </c>
      <c r="Q193" s="212">
        <v>0</v>
      </c>
      <c r="R193" s="212">
        <f t="shared" si="32"/>
        <v>0</v>
      </c>
      <c r="S193" s="212">
        <v>0</v>
      </c>
      <c r="T193" s="213">
        <f t="shared" si="33"/>
        <v>0</v>
      </c>
      <c r="AR193" s="25" t="s">
        <v>204</v>
      </c>
      <c r="AT193" s="25" t="s">
        <v>262</v>
      </c>
      <c r="AU193" s="25" t="s">
        <v>94</v>
      </c>
      <c r="AY193" s="25" t="s">
        <v>152</v>
      </c>
      <c r="BE193" s="214">
        <f t="shared" si="34"/>
        <v>0</v>
      </c>
      <c r="BF193" s="214">
        <f t="shared" si="35"/>
        <v>0</v>
      </c>
      <c r="BG193" s="214">
        <f t="shared" si="36"/>
        <v>0</v>
      </c>
      <c r="BH193" s="214">
        <f t="shared" si="37"/>
        <v>0</v>
      </c>
      <c r="BI193" s="214">
        <f t="shared" si="38"/>
        <v>0</v>
      </c>
      <c r="BJ193" s="25" t="s">
        <v>94</v>
      </c>
      <c r="BK193" s="214">
        <f t="shared" si="39"/>
        <v>0</v>
      </c>
      <c r="BL193" s="25" t="s">
        <v>159</v>
      </c>
      <c r="BM193" s="25" t="s">
        <v>1486</v>
      </c>
    </row>
    <row r="194" spans="2:65" s="1" customFormat="1" ht="22.5" customHeight="1">
      <c r="B194" s="42"/>
      <c r="C194" s="256" t="s">
        <v>72</v>
      </c>
      <c r="D194" s="256" t="s">
        <v>262</v>
      </c>
      <c r="E194" s="257" t="s">
        <v>1487</v>
      </c>
      <c r="F194" s="258" t="s">
        <v>1488</v>
      </c>
      <c r="G194" s="259" t="s">
        <v>348</v>
      </c>
      <c r="H194" s="260">
        <v>126</v>
      </c>
      <c r="I194" s="261"/>
      <c r="J194" s="262">
        <f t="shared" si="30"/>
        <v>0</v>
      </c>
      <c r="K194" s="258" t="s">
        <v>21</v>
      </c>
      <c r="L194" s="263"/>
      <c r="M194" s="264" t="s">
        <v>21</v>
      </c>
      <c r="N194" s="265" t="s">
        <v>44</v>
      </c>
      <c r="O194" s="43"/>
      <c r="P194" s="212">
        <f t="shared" si="31"/>
        <v>0</v>
      </c>
      <c r="Q194" s="212">
        <v>0</v>
      </c>
      <c r="R194" s="212">
        <f t="shared" si="32"/>
        <v>0</v>
      </c>
      <c r="S194" s="212">
        <v>0</v>
      </c>
      <c r="T194" s="213">
        <f t="shared" si="33"/>
        <v>0</v>
      </c>
      <c r="AR194" s="25" t="s">
        <v>204</v>
      </c>
      <c r="AT194" s="25" t="s">
        <v>262</v>
      </c>
      <c r="AU194" s="25" t="s">
        <v>94</v>
      </c>
      <c r="AY194" s="25" t="s">
        <v>152</v>
      </c>
      <c r="BE194" s="214">
        <f t="shared" si="34"/>
        <v>0</v>
      </c>
      <c r="BF194" s="214">
        <f t="shared" si="35"/>
        <v>0</v>
      </c>
      <c r="BG194" s="214">
        <f t="shared" si="36"/>
        <v>0</v>
      </c>
      <c r="BH194" s="214">
        <f t="shared" si="37"/>
        <v>0</v>
      </c>
      <c r="BI194" s="214">
        <f t="shared" si="38"/>
        <v>0</v>
      </c>
      <c r="BJ194" s="25" t="s">
        <v>94</v>
      </c>
      <c r="BK194" s="214">
        <f t="shared" si="39"/>
        <v>0</v>
      </c>
      <c r="BL194" s="25" t="s">
        <v>159</v>
      </c>
      <c r="BM194" s="25" t="s">
        <v>1489</v>
      </c>
    </row>
    <row r="195" spans="2:65" s="1" customFormat="1" ht="22.5" customHeight="1">
      <c r="B195" s="42"/>
      <c r="C195" s="256" t="s">
        <v>72</v>
      </c>
      <c r="D195" s="256" t="s">
        <v>262</v>
      </c>
      <c r="E195" s="257" t="s">
        <v>1490</v>
      </c>
      <c r="F195" s="258" t="s">
        <v>1491</v>
      </c>
      <c r="G195" s="259" t="s">
        <v>348</v>
      </c>
      <c r="H195" s="260">
        <v>2</v>
      </c>
      <c r="I195" s="261"/>
      <c r="J195" s="262">
        <f t="shared" si="30"/>
        <v>0</v>
      </c>
      <c r="K195" s="258" t="s">
        <v>21</v>
      </c>
      <c r="L195" s="263"/>
      <c r="M195" s="264" t="s">
        <v>21</v>
      </c>
      <c r="N195" s="265" t="s">
        <v>44</v>
      </c>
      <c r="O195" s="43"/>
      <c r="P195" s="212">
        <f t="shared" si="31"/>
        <v>0</v>
      </c>
      <c r="Q195" s="212">
        <v>0</v>
      </c>
      <c r="R195" s="212">
        <f t="shared" si="32"/>
        <v>0</v>
      </c>
      <c r="S195" s="212">
        <v>0</v>
      </c>
      <c r="T195" s="213">
        <f t="shared" si="33"/>
        <v>0</v>
      </c>
      <c r="AR195" s="25" t="s">
        <v>204</v>
      </c>
      <c r="AT195" s="25" t="s">
        <v>262</v>
      </c>
      <c r="AU195" s="25" t="s">
        <v>94</v>
      </c>
      <c r="AY195" s="25" t="s">
        <v>152</v>
      </c>
      <c r="BE195" s="214">
        <f t="shared" si="34"/>
        <v>0</v>
      </c>
      <c r="BF195" s="214">
        <f t="shared" si="35"/>
        <v>0</v>
      </c>
      <c r="BG195" s="214">
        <f t="shared" si="36"/>
        <v>0</v>
      </c>
      <c r="BH195" s="214">
        <f t="shared" si="37"/>
        <v>0</v>
      </c>
      <c r="BI195" s="214">
        <f t="shared" si="38"/>
        <v>0</v>
      </c>
      <c r="BJ195" s="25" t="s">
        <v>94</v>
      </c>
      <c r="BK195" s="214">
        <f t="shared" si="39"/>
        <v>0</v>
      </c>
      <c r="BL195" s="25" t="s">
        <v>159</v>
      </c>
      <c r="BM195" s="25" t="s">
        <v>1492</v>
      </c>
    </row>
    <row r="196" spans="2:65" s="1" customFormat="1" ht="22.5" customHeight="1">
      <c r="B196" s="42"/>
      <c r="C196" s="256" t="s">
        <v>72</v>
      </c>
      <c r="D196" s="256" t="s">
        <v>262</v>
      </c>
      <c r="E196" s="257" t="s">
        <v>1493</v>
      </c>
      <c r="F196" s="258" t="s">
        <v>1494</v>
      </c>
      <c r="G196" s="259" t="s">
        <v>348</v>
      </c>
      <c r="H196" s="260">
        <v>57</v>
      </c>
      <c r="I196" s="261"/>
      <c r="J196" s="262">
        <f t="shared" si="30"/>
        <v>0</v>
      </c>
      <c r="K196" s="258" t="s">
        <v>21</v>
      </c>
      <c r="L196" s="263"/>
      <c r="M196" s="264" t="s">
        <v>21</v>
      </c>
      <c r="N196" s="265" t="s">
        <v>44</v>
      </c>
      <c r="O196" s="43"/>
      <c r="P196" s="212">
        <f t="shared" si="31"/>
        <v>0</v>
      </c>
      <c r="Q196" s="212">
        <v>0</v>
      </c>
      <c r="R196" s="212">
        <f t="shared" si="32"/>
        <v>0</v>
      </c>
      <c r="S196" s="212">
        <v>0</v>
      </c>
      <c r="T196" s="213">
        <f t="shared" si="33"/>
        <v>0</v>
      </c>
      <c r="AR196" s="25" t="s">
        <v>204</v>
      </c>
      <c r="AT196" s="25" t="s">
        <v>262</v>
      </c>
      <c r="AU196" s="25" t="s">
        <v>94</v>
      </c>
      <c r="AY196" s="25" t="s">
        <v>152</v>
      </c>
      <c r="BE196" s="214">
        <f t="shared" si="34"/>
        <v>0</v>
      </c>
      <c r="BF196" s="214">
        <f t="shared" si="35"/>
        <v>0</v>
      </c>
      <c r="BG196" s="214">
        <f t="shared" si="36"/>
        <v>0</v>
      </c>
      <c r="BH196" s="214">
        <f t="shared" si="37"/>
        <v>0</v>
      </c>
      <c r="BI196" s="214">
        <f t="shared" si="38"/>
        <v>0</v>
      </c>
      <c r="BJ196" s="25" t="s">
        <v>94</v>
      </c>
      <c r="BK196" s="214">
        <f t="shared" si="39"/>
        <v>0</v>
      </c>
      <c r="BL196" s="25" t="s">
        <v>159</v>
      </c>
      <c r="BM196" s="25" t="s">
        <v>1495</v>
      </c>
    </row>
    <row r="197" spans="2:65" s="1" customFormat="1" ht="22.5" customHeight="1">
      <c r="B197" s="42"/>
      <c r="C197" s="256" t="s">
        <v>72</v>
      </c>
      <c r="D197" s="256" t="s">
        <v>262</v>
      </c>
      <c r="E197" s="257" t="s">
        <v>1496</v>
      </c>
      <c r="F197" s="258" t="s">
        <v>1497</v>
      </c>
      <c r="G197" s="259" t="s">
        <v>348</v>
      </c>
      <c r="H197" s="260">
        <v>350</v>
      </c>
      <c r="I197" s="261"/>
      <c r="J197" s="262">
        <f t="shared" si="30"/>
        <v>0</v>
      </c>
      <c r="K197" s="258" t="s">
        <v>21</v>
      </c>
      <c r="L197" s="263"/>
      <c r="M197" s="264" t="s">
        <v>21</v>
      </c>
      <c r="N197" s="265" t="s">
        <v>44</v>
      </c>
      <c r="O197" s="43"/>
      <c r="P197" s="212">
        <f t="shared" si="31"/>
        <v>0</v>
      </c>
      <c r="Q197" s="212">
        <v>0</v>
      </c>
      <c r="R197" s="212">
        <f t="shared" si="32"/>
        <v>0</v>
      </c>
      <c r="S197" s="212">
        <v>0</v>
      </c>
      <c r="T197" s="213">
        <f t="shared" si="33"/>
        <v>0</v>
      </c>
      <c r="AR197" s="25" t="s">
        <v>204</v>
      </c>
      <c r="AT197" s="25" t="s">
        <v>262</v>
      </c>
      <c r="AU197" s="25" t="s">
        <v>94</v>
      </c>
      <c r="AY197" s="25" t="s">
        <v>152</v>
      </c>
      <c r="BE197" s="214">
        <f t="shared" si="34"/>
        <v>0</v>
      </c>
      <c r="BF197" s="214">
        <f t="shared" si="35"/>
        <v>0</v>
      </c>
      <c r="BG197" s="214">
        <f t="shared" si="36"/>
        <v>0</v>
      </c>
      <c r="BH197" s="214">
        <f t="shared" si="37"/>
        <v>0</v>
      </c>
      <c r="BI197" s="214">
        <f t="shared" si="38"/>
        <v>0</v>
      </c>
      <c r="BJ197" s="25" t="s">
        <v>94</v>
      </c>
      <c r="BK197" s="214">
        <f t="shared" si="39"/>
        <v>0</v>
      </c>
      <c r="BL197" s="25" t="s">
        <v>159</v>
      </c>
      <c r="BM197" s="25" t="s">
        <v>1498</v>
      </c>
    </row>
    <row r="198" spans="2:65" s="1" customFormat="1" ht="22.5" customHeight="1">
      <c r="B198" s="42"/>
      <c r="C198" s="256" t="s">
        <v>72</v>
      </c>
      <c r="D198" s="256" t="s">
        <v>262</v>
      </c>
      <c r="E198" s="257" t="s">
        <v>1499</v>
      </c>
      <c r="F198" s="258" t="s">
        <v>1500</v>
      </c>
      <c r="G198" s="259" t="s">
        <v>348</v>
      </c>
      <c r="H198" s="260">
        <v>170</v>
      </c>
      <c r="I198" s="261"/>
      <c r="J198" s="262">
        <f t="shared" si="30"/>
        <v>0</v>
      </c>
      <c r="K198" s="258" t="s">
        <v>21</v>
      </c>
      <c r="L198" s="263"/>
      <c r="M198" s="264" t="s">
        <v>21</v>
      </c>
      <c r="N198" s="265" t="s">
        <v>44</v>
      </c>
      <c r="O198" s="43"/>
      <c r="P198" s="212">
        <f t="shared" si="31"/>
        <v>0</v>
      </c>
      <c r="Q198" s="212">
        <v>0</v>
      </c>
      <c r="R198" s="212">
        <f t="shared" si="32"/>
        <v>0</v>
      </c>
      <c r="S198" s="212">
        <v>0</v>
      </c>
      <c r="T198" s="213">
        <f t="shared" si="33"/>
        <v>0</v>
      </c>
      <c r="AR198" s="25" t="s">
        <v>204</v>
      </c>
      <c r="AT198" s="25" t="s">
        <v>262</v>
      </c>
      <c r="AU198" s="25" t="s">
        <v>94</v>
      </c>
      <c r="AY198" s="25" t="s">
        <v>152</v>
      </c>
      <c r="BE198" s="214">
        <f t="shared" si="34"/>
        <v>0</v>
      </c>
      <c r="BF198" s="214">
        <f t="shared" si="35"/>
        <v>0</v>
      </c>
      <c r="BG198" s="214">
        <f t="shared" si="36"/>
        <v>0</v>
      </c>
      <c r="BH198" s="214">
        <f t="shared" si="37"/>
        <v>0</v>
      </c>
      <c r="BI198" s="214">
        <f t="shared" si="38"/>
        <v>0</v>
      </c>
      <c r="BJ198" s="25" t="s">
        <v>94</v>
      </c>
      <c r="BK198" s="214">
        <f t="shared" si="39"/>
        <v>0</v>
      </c>
      <c r="BL198" s="25" t="s">
        <v>159</v>
      </c>
      <c r="BM198" s="25" t="s">
        <v>1501</v>
      </c>
    </row>
    <row r="199" spans="2:65" s="1" customFormat="1" ht="22.5" customHeight="1">
      <c r="B199" s="42"/>
      <c r="C199" s="256" t="s">
        <v>72</v>
      </c>
      <c r="D199" s="256" t="s">
        <v>262</v>
      </c>
      <c r="E199" s="257" t="s">
        <v>1502</v>
      </c>
      <c r="F199" s="258" t="s">
        <v>1503</v>
      </c>
      <c r="G199" s="259" t="s">
        <v>348</v>
      </c>
      <c r="H199" s="260">
        <v>55</v>
      </c>
      <c r="I199" s="261"/>
      <c r="J199" s="262">
        <f t="shared" si="30"/>
        <v>0</v>
      </c>
      <c r="K199" s="258" t="s">
        <v>21</v>
      </c>
      <c r="L199" s="263"/>
      <c r="M199" s="264" t="s">
        <v>21</v>
      </c>
      <c r="N199" s="265" t="s">
        <v>44</v>
      </c>
      <c r="O199" s="43"/>
      <c r="P199" s="212">
        <f t="shared" si="31"/>
        <v>0</v>
      </c>
      <c r="Q199" s="212">
        <v>0</v>
      </c>
      <c r="R199" s="212">
        <f t="shared" si="32"/>
        <v>0</v>
      </c>
      <c r="S199" s="212">
        <v>0</v>
      </c>
      <c r="T199" s="213">
        <f t="shared" si="33"/>
        <v>0</v>
      </c>
      <c r="AR199" s="25" t="s">
        <v>204</v>
      </c>
      <c r="AT199" s="25" t="s">
        <v>262</v>
      </c>
      <c r="AU199" s="25" t="s">
        <v>94</v>
      </c>
      <c r="AY199" s="25" t="s">
        <v>152</v>
      </c>
      <c r="BE199" s="214">
        <f t="shared" si="34"/>
        <v>0</v>
      </c>
      <c r="BF199" s="214">
        <f t="shared" si="35"/>
        <v>0</v>
      </c>
      <c r="BG199" s="214">
        <f t="shared" si="36"/>
        <v>0</v>
      </c>
      <c r="BH199" s="214">
        <f t="shared" si="37"/>
        <v>0</v>
      </c>
      <c r="BI199" s="214">
        <f t="shared" si="38"/>
        <v>0</v>
      </c>
      <c r="BJ199" s="25" t="s">
        <v>94</v>
      </c>
      <c r="BK199" s="214">
        <f t="shared" si="39"/>
        <v>0</v>
      </c>
      <c r="BL199" s="25" t="s">
        <v>159</v>
      </c>
      <c r="BM199" s="25" t="s">
        <v>1504</v>
      </c>
    </row>
    <row r="200" spans="2:65" s="1" customFormat="1" ht="22.5" customHeight="1">
      <c r="B200" s="42"/>
      <c r="C200" s="256" t="s">
        <v>72</v>
      </c>
      <c r="D200" s="256" t="s">
        <v>262</v>
      </c>
      <c r="E200" s="257" t="s">
        <v>1505</v>
      </c>
      <c r="F200" s="258" t="s">
        <v>1506</v>
      </c>
      <c r="G200" s="259" t="s">
        <v>348</v>
      </c>
      <c r="H200" s="260">
        <v>4200</v>
      </c>
      <c r="I200" s="261"/>
      <c r="J200" s="262">
        <f t="shared" si="30"/>
        <v>0</v>
      </c>
      <c r="K200" s="258" t="s">
        <v>21</v>
      </c>
      <c r="L200" s="263"/>
      <c r="M200" s="264" t="s">
        <v>21</v>
      </c>
      <c r="N200" s="265" t="s">
        <v>44</v>
      </c>
      <c r="O200" s="43"/>
      <c r="P200" s="212">
        <f t="shared" si="31"/>
        <v>0</v>
      </c>
      <c r="Q200" s="212">
        <v>0</v>
      </c>
      <c r="R200" s="212">
        <f t="shared" si="32"/>
        <v>0</v>
      </c>
      <c r="S200" s="212">
        <v>0</v>
      </c>
      <c r="T200" s="213">
        <f t="shared" si="33"/>
        <v>0</v>
      </c>
      <c r="AR200" s="25" t="s">
        <v>204</v>
      </c>
      <c r="AT200" s="25" t="s">
        <v>262</v>
      </c>
      <c r="AU200" s="25" t="s">
        <v>94</v>
      </c>
      <c r="AY200" s="25" t="s">
        <v>152</v>
      </c>
      <c r="BE200" s="214">
        <f t="shared" si="34"/>
        <v>0</v>
      </c>
      <c r="BF200" s="214">
        <f t="shared" si="35"/>
        <v>0</v>
      </c>
      <c r="BG200" s="214">
        <f t="shared" si="36"/>
        <v>0</v>
      </c>
      <c r="BH200" s="214">
        <f t="shared" si="37"/>
        <v>0</v>
      </c>
      <c r="BI200" s="214">
        <f t="shared" si="38"/>
        <v>0</v>
      </c>
      <c r="BJ200" s="25" t="s">
        <v>94</v>
      </c>
      <c r="BK200" s="214">
        <f t="shared" si="39"/>
        <v>0</v>
      </c>
      <c r="BL200" s="25" t="s">
        <v>159</v>
      </c>
      <c r="BM200" s="25" t="s">
        <v>1507</v>
      </c>
    </row>
    <row r="201" spans="2:65" s="1" customFormat="1" ht="22.5" customHeight="1">
      <c r="B201" s="42"/>
      <c r="C201" s="256" t="s">
        <v>72</v>
      </c>
      <c r="D201" s="256" t="s">
        <v>262</v>
      </c>
      <c r="E201" s="257" t="s">
        <v>1508</v>
      </c>
      <c r="F201" s="258" t="s">
        <v>1509</v>
      </c>
      <c r="G201" s="259" t="s">
        <v>348</v>
      </c>
      <c r="H201" s="260">
        <v>55</v>
      </c>
      <c r="I201" s="261"/>
      <c r="J201" s="262">
        <f t="shared" si="30"/>
        <v>0</v>
      </c>
      <c r="K201" s="258" t="s">
        <v>21</v>
      </c>
      <c r="L201" s="263"/>
      <c r="M201" s="264" t="s">
        <v>21</v>
      </c>
      <c r="N201" s="265" t="s">
        <v>44</v>
      </c>
      <c r="O201" s="43"/>
      <c r="P201" s="212">
        <f t="shared" si="31"/>
        <v>0</v>
      </c>
      <c r="Q201" s="212">
        <v>0</v>
      </c>
      <c r="R201" s="212">
        <f t="shared" si="32"/>
        <v>0</v>
      </c>
      <c r="S201" s="212">
        <v>0</v>
      </c>
      <c r="T201" s="213">
        <f t="shared" si="33"/>
        <v>0</v>
      </c>
      <c r="AR201" s="25" t="s">
        <v>204</v>
      </c>
      <c r="AT201" s="25" t="s">
        <v>262</v>
      </c>
      <c r="AU201" s="25" t="s">
        <v>94</v>
      </c>
      <c r="AY201" s="25" t="s">
        <v>152</v>
      </c>
      <c r="BE201" s="214">
        <f t="shared" si="34"/>
        <v>0</v>
      </c>
      <c r="BF201" s="214">
        <f t="shared" si="35"/>
        <v>0</v>
      </c>
      <c r="BG201" s="214">
        <f t="shared" si="36"/>
        <v>0</v>
      </c>
      <c r="BH201" s="214">
        <f t="shared" si="37"/>
        <v>0</v>
      </c>
      <c r="BI201" s="214">
        <f t="shared" si="38"/>
        <v>0</v>
      </c>
      <c r="BJ201" s="25" t="s">
        <v>94</v>
      </c>
      <c r="BK201" s="214">
        <f t="shared" si="39"/>
        <v>0</v>
      </c>
      <c r="BL201" s="25" t="s">
        <v>159</v>
      </c>
      <c r="BM201" s="25" t="s">
        <v>1510</v>
      </c>
    </row>
    <row r="202" spans="2:65" s="1" customFormat="1" ht="22.5" customHeight="1">
      <c r="B202" s="42"/>
      <c r="C202" s="256" t="s">
        <v>72</v>
      </c>
      <c r="D202" s="256" t="s">
        <v>262</v>
      </c>
      <c r="E202" s="257" t="s">
        <v>1253</v>
      </c>
      <c r="F202" s="258" t="s">
        <v>1254</v>
      </c>
      <c r="G202" s="259" t="s">
        <v>1255</v>
      </c>
      <c r="H202" s="260">
        <v>15</v>
      </c>
      <c r="I202" s="261"/>
      <c r="J202" s="262">
        <f t="shared" si="30"/>
        <v>0</v>
      </c>
      <c r="K202" s="258" t="s">
        <v>21</v>
      </c>
      <c r="L202" s="263"/>
      <c r="M202" s="264" t="s">
        <v>21</v>
      </c>
      <c r="N202" s="265" t="s">
        <v>44</v>
      </c>
      <c r="O202" s="43"/>
      <c r="P202" s="212">
        <f t="shared" si="31"/>
        <v>0</v>
      </c>
      <c r="Q202" s="212">
        <v>0</v>
      </c>
      <c r="R202" s="212">
        <f t="shared" si="32"/>
        <v>0</v>
      </c>
      <c r="S202" s="212">
        <v>0</v>
      </c>
      <c r="T202" s="213">
        <f t="shared" si="33"/>
        <v>0</v>
      </c>
      <c r="AR202" s="25" t="s">
        <v>204</v>
      </c>
      <c r="AT202" s="25" t="s">
        <v>262</v>
      </c>
      <c r="AU202" s="25" t="s">
        <v>94</v>
      </c>
      <c r="AY202" s="25" t="s">
        <v>152</v>
      </c>
      <c r="BE202" s="214">
        <f t="shared" si="34"/>
        <v>0</v>
      </c>
      <c r="BF202" s="214">
        <f t="shared" si="35"/>
        <v>0</v>
      </c>
      <c r="BG202" s="214">
        <f t="shared" si="36"/>
        <v>0</v>
      </c>
      <c r="BH202" s="214">
        <f t="shared" si="37"/>
        <v>0</v>
      </c>
      <c r="BI202" s="214">
        <f t="shared" si="38"/>
        <v>0</v>
      </c>
      <c r="BJ202" s="25" t="s">
        <v>94</v>
      </c>
      <c r="BK202" s="214">
        <f t="shared" si="39"/>
        <v>0</v>
      </c>
      <c r="BL202" s="25" t="s">
        <v>159</v>
      </c>
      <c r="BM202" s="25" t="s">
        <v>1511</v>
      </c>
    </row>
    <row r="203" spans="2:65" s="1" customFormat="1" ht="22.5" customHeight="1">
      <c r="B203" s="42"/>
      <c r="C203" s="256" t="s">
        <v>72</v>
      </c>
      <c r="D203" s="256" t="s">
        <v>262</v>
      </c>
      <c r="E203" s="257" t="s">
        <v>1512</v>
      </c>
      <c r="F203" s="258" t="s">
        <v>1513</v>
      </c>
      <c r="G203" s="259" t="s">
        <v>348</v>
      </c>
      <c r="H203" s="260">
        <v>352</v>
      </c>
      <c r="I203" s="261"/>
      <c r="J203" s="262">
        <f t="shared" si="30"/>
        <v>0</v>
      </c>
      <c r="K203" s="258" t="s">
        <v>21</v>
      </c>
      <c r="L203" s="263"/>
      <c r="M203" s="264" t="s">
        <v>21</v>
      </c>
      <c r="N203" s="265" t="s">
        <v>44</v>
      </c>
      <c r="O203" s="43"/>
      <c r="P203" s="212">
        <f t="shared" si="31"/>
        <v>0</v>
      </c>
      <c r="Q203" s="212">
        <v>0</v>
      </c>
      <c r="R203" s="212">
        <f t="shared" si="32"/>
        <v>0</v>
      </c>
      <c r="S203" s="212">
        <v>0</v>
      </c>
      <c r="T203" s="213">
        <f t="shared" si="33"/>
        <v>0</v>
      </c>
      <c r="AR203" s="25" t="s">
        <v>204</v>
      </c>
      <c r="AT203" s="25" t="s">
        <v>262</v>
      </c>
      <c r="AU203" s="25" t="s">
        <v>94</v>
      </c>
      <c r="AY203" s="25" t="s">
        <v>152</v>
      </c>
      <c r="BE203" s="214">
        <f t="shared" si="34"/>
        <v>0</v>
      </c>
      <c r="BF203" s="214">
        <f t="shared" si="35"/>
        <v>0</v>
      </c>
      <c r="BG203" s="214">
        <f t="shared" si="36"/>
        <v>0</v>
      </c>
      <c r="BH203" s="214">
        <f t="shared" si="37"/>
        <v>0</v>
      </c>
      <c r="BI203" s="214">
        <f t="shared" si="38"/>
        <v>0</v>
      </c>
      <c r="BJ203" s="25" t="s">
        <v>94</v>
      </c>
      <c r="BK203" s="214">
        <f t="shared" si="39"/>
        <v>0</v>
      </c>
      <c r="BL203" s="25" t="s">
        <v>159</v>
      </c>
      <c r="BM203" s="25" t="s">
        <v>1514</v>
      </c>
    </row>
    <row r="204" spans="2:65" s="1" customFormat="1" ht="22.5" customHeight="1">
      <c r="B204" s="42"/>
      <c r="C204" s="256" t="s">
        <v>72</v>
      </c>
      <c r="D204" s="256" t="s">
        <v>262</v>
      </c>
      <c r="E204" s="257" t="s">
        <v>1515</v>
      </c>
      <c r="F204" s="258" t="s">
        <v>1516</v>
      </c>
      <c r="G204" s="259" t="s">
        <v>1218</v>
      </c>
      <c r="H204" s="260">
        <v>1</v>
      </c>
      <c r="I204" s="261"/>
      <c r="J204" s="262">
        <f t="shared" si="30"/>
        <v>0</v>
      </c>
      <c r="K204" s="258" t="s">
        <v>21</v>
      </c>
      <c r="L204" s="263"/>
      <c r="M204" s="264" t="s">
        <v>21</v>
      </c>
      <c r="N204" s="265" t="s">
        <v>44</v>
      </c>
      <c r="O204" s="43"/>
      <c r="P204" s="212">
        <f t="shared" si="31"/>
        <v>0</v>
      </c>
      <c r="Q204" s="212">
        <v>0</v>
      </c>
      <c r="R204" s="212">
        <f t="shared" si="32"/>
        <v>0</v>
      </c>
      <c r="S204" s="212">
        <v>0</v>
      </c>
      <c r="T204" s="213">
        <f t="shared" si="33"/>
        <v>0</v>
      </c>
      <c r="AR204" s="25" t="s">
        <v>204</v>
      </c>
      <c r="AT204" s="25" t="s">
        <v>262</v>
      </c>
      <c r="AU204" s="25" t="s">
        <v>94</v>
      </c>
      <c r="AY204" s="25" t="s">
        <v>152</v>
      </c>
      <c r="BE204" s="214">
        <f t="shared" si="34"/>
        <v>0</v>
      </c>
      <c r="BF204" s="214">
        <f t="shared" si="35"/>
        <v>0</v>
      </c>
      <c r="BG204" s="214">
        <f t="shared" si="36"/>
        <v>0</v>
      </c>
      <c r="BH204" s="214">
        <f t="shared" si="37"/>
        <v>0</v>
      </c>
      <c r="BI204" s="214">
        <f t="shared" si="38"/>
        <v>0</v>
      </c>
      <c r="BJ204" s="25" t="s">
        <v>94</v>
      </c>
      <c r="BK204" s="214">
        <f t="shared" si="39"/>
        <v>0</v>
      </c>
      <c r="BL204" s="25" t="s">
        <v>159</v>
      </c>
      <c r="BM204" s="25" t="s">
        <v>1517</v>
      </c>
    </row>
    <row r="205" spans="2:65" s="1" customFormat="1" ht="22.5" customHeight="1">
      <c r="B205" s="42"/>
      <c r="C205" s="256" t="s">
        <v>72</v>
      </c>
      <c r="D205" s="256" t="s">
        <v>262</v>
      </c>
      <c r="E205" s="257" t="s">
        <v>1518</v>
      </c>
      <c r="F205" s="258" t="s">
        <v>1519</v>
      </c>
      <c r="G205" s="259" t="s">
        <v>348</v>
      </c>
      <c r="H205" s="260">
        <v>10</v>
      </c>
      <c r="I205" s="261"/>
      <c r="J205" s="262">
        <f t="shared" si="30"/>
        <v>0</v>
      </c>
      <c r="K205" s="258" t="s">
        <v>21</v>
      </c>
      <c r="L205" s="263"/>
      <c r="M205" s="264" t="s">
        <v>21</v>
      </c>
      <c r="N205" s="265" t="s">
        <v>44</v>
      </c>
      <c r="O205" s="43"/>
      <c r="P205" s="212">
        <f t="shared" si="31"/>
        <v>0</v>
      </c>
      <c r="Q205" s="212">
        <v>0</v>
      </c>
      <c r="R205" s="212">
        <f t="shared" si="32"/>
        <v>0</v>
      </c>
      <c r="S205" s="212">
        <v>0</v>
      </c>
      <c r="T205" s="213">
        <f t="shared" si="33"/>
        <v>0</v>
      </c>
      <c r="AR205" s="25" t="s">
        <v>204</v>
      </c>
      <c r="AT205" s="25" t="s">
        <v>262</v>
      </c>
      <c r="AU205" s="25" t="s">
        <v>94</v>
      </c>
      <c r="AY205" s="25" t="s">
        <v>152</v>
      </c>
      <c r="BE205" s="214">
        <f t="shared" si="34"/>
        <v>0</v>
      </c>
      <c r="BF205" s="214">
        <f t="shared" si="35"/>
        <v>0</v>
      </c>
      <c r="BG205" s="214">
        <f t="shared" si="36"/>
        <v>0</v>
      </c>
      <c r="BH205" s="214">
        <f t="shared" si="37"/>
        <v>0</v>
      </c>
      <c r="BI205" s="214">
        <f t="shared" si="38"/>
        <v>0</v>
      </c>
      <c r="BJ205" s="25" t="s">
        <v>94</v>
      </c>
      <c r="BK205" s="214">
        <f t="shared" si="39"/>
        <v>0</v>
      </c>
      <c r="BL205" s="25" t="s">
        <v>159</v>
      </c>
      <c r="BM205" s="25" t="s">
        <v>1520</v>
      </c>
    </row>
    <row r="206" spans="2:65" s="1" customFormat="1" ht="22.5" customHeight="1">
      <c r="B206" s="42"/>
      <c r="C206" s="256" t="s">
        <v>72</v>
      </c>
      <c r="D206" s="256" t="s">
        <v>262</v>
      </c>
      <c r="E206" s="257" t="s">
        <v>1521</v>
      </c>
      <c r="F206" s="258" t="s">
        <v>1522</v>
      </c>
      <c r="G206" s="259" t="s">
        <v>348</v>
      </c>
      <c r="H206" s="260">
        <v>567</v>
      </c>
      <c r="I206" s="261"/>
      <c r="J206" s="262">
        <f t="shared" si="30"/>
        <v>0</v>
      </c>
      <c r="K206" s="258" t="s">
        <v>21</v>
      </c>
      <c r="L206" s="263"/>
      <c r="M206" s="264" t="s">
        <v>21</v>
      </c>
      <c r="N206" s="265" t="s">
        <v>44</v>
      </c>
      <c r="O206" s="43"/>
      <c r="P206" s="212">
        <f t="shared" si="31"/>
        <v>0</v>
      </c>
      <c r="Q206" s="212">
        <v>0</v>
      </c>
      <c r="R206" s="212">
        <f t="shared" si="32"/>
        <v>0</v>
      </c>
      <c r="S206" s="212">
        <v>0</v>
      </c>
      <c r="T206" s="213">
        <f t="shared" si="33"/>
        <v>0</v>
      </c>
      <c r="AR206" s="25" t="s">
        <v>204</v>
      </c>
      <c r="AT206" s="25" t="s">
        <v>262</v>
      </c>
      <c r="AU206" s="25" t="s">
        <v>94</v>
      </c>
      <c r="AY206" s="25" t="s">
        <v>152</v>
      </c>
      <c r="BE206" s="214">
        <f t="shared" si="34"/>
        <v>0</v>
      </c>
      <c r="BF206" s="214">
        <f t="shared" si="35"/>
        <v>0</v>
      </c>
      <c r="BG206" s="214">
        <f t="shared" si="36"/>
        <v>0</v>
      </c>
      <c r="BH206" s="214">
        <f t="shared" si="37"/>
        <v>0</v>
      </c>
      <c r="BI206" s="214">
        <f t="shared" si="38"/>
        <v>0</v>
      </c>
      <c r="BJ206" s="25" t="s">
        <v>94</v>
      </c>
      <c r="BK206" s="214">
        <f t="shared" si="39"/>
        <v>0</v>
      </c>
      <c r="BL206" s="25" t="s">
        <v>159</v>
      </c>
      <c r="BM206" s="25" t="s">
        <v>1523</v>
      </c>
    </row>
    <row r="207" spans="2:65" s="1" customFormat="1" ht="22.5" customHeight="1">
      <c r="B207" s="42"/>
      <c r="C207" s="256" t="s">
        <v>72</v>
      </c>
      <c r="D207" s="256" t="s">
        <v>262</v>
      </c>
      <c r="E207" s="257" t="s">
        <v>1267</v>
      </c>
      <c r="F207" s="258" t="s">
        <v>1524</v>
      </c>
      <c r="G207" s="259" t="s">
        <v>1218</v>
      </c>
      <c r="H207" s="260">
        <v>149</v>
      </c>
      <c r="I207" s="261"/>
      <c r="J207" s="262">
        <f t="shared" si="30"/>
        <v>0</v>
      </c>
      <c r="K207" s="258" t="s">
        <v>21</v>
      </c>
      <c r="L207" s="263"/>
      <c r="M207" s="264" t="s">
        <v>21</v>
      </c>
      <c r="N207" s="265" t="s">
        <v>44</v>
      </c>
      <c r="O207" s="43"/>
      <c r="P207" s="212">
        <f t="shared" si="31"/>
        <v>0</v>
      </c>
      <c r="Q207" s="212">
        <v>0</v>
      </c>
      <c r="R207" s="212">
        <f t="shared" si="32"/>
        <v>0</v>
      </c>
      <c r="S207" s="212">
        <v>0</v>
      </c>
      <c r="T207" s="213">
        <f t="shared" si="33"/>
        <v>0</v>
      </c>
      <c r="AR207" s="25" t="s">
        <v>204</v>
      </c>
      <c r="AT207" s="25" t="s">
        <v>262</v>
      </c>
      <c r="AU207" s="25" t="s">
        <v>94</v>
      </c>
      <c r="AY207" s="25" t="s">
        <v>152</v>
      </c>
      <c r="BE207" s="214">
        <f t="shared" si="34"/>
        <v>0</v>
      </c>
      <c r="BF207" s="214">
        <f t="shared" si="35"/>
        <v>0</v>
      </c>
      <c r="BG207" s="214">
        <f t="shared" si="36"/>
        <v>0</v>
      </c>
      <c r="BH207" s="214">
        <f t="shared" si="37"/>
        <v>0</v>
      </c>
      <c r="BI207" s="214">
        <f t="shared" si="38"/>
        <v>0</v>
      </c>
      <c r="BJ207" s="25" t="s">
        <v>94</v>
      </c>
      <c r="BK207" s="214">
        <f t="shared" si="39"/>
        <v>0</v>
      </c>
      <c r="BL207" s="25" t="s">
        <v>159</v>
      </c>
      <c r="BM207" s="25" t="s">
        <v>1525</v>
      </c>
    </row>
    <row r="208" spans="2:65" s="1" customFormat="1" ht="22.5" customHeight="1">
      <c r="B208" s="42"/>
      <c r="C208" s="256" t="s">
        <v>72</v>
      </c>
      <c r="D208" s="256" t="s">
        <v>262</v>
      </c>
      <c r="E208" s="257" t="s">
        <v>1526</v>
      </c>
      <c r="F208" s="258" t="s">
        <v>1527</v>
      </c>
      <c r="G208" s="259" t="s">
        <v>348</v>
      </c>
      <c r="H208" s="260">
        <v>113</v>
      </c>
      <c r="I208" s="261"/>
      <c r="J208" s="262">
        <f t="shared" si="30"/>
        <v>0</v>
      </c>
      <c r="K208" s="258" t="s">
        <v>21</v>
      </c>
      <c r="L208" s="263"/>
      <c r="M208" s="264" t="s">
        <v>21</v>
      </c>
      <c r="N208" s="265" t="s">
        <v>44</v>
      </c>
      <c r="O208" s="43"/>
      <c r="P208" s="212">
        <f t="shared" si="31"/>
        <v>0</v>
      </c>
      <c r="Q208" s="212">
        <v>0</v>
      </c>
      <c r="R208" s="212">
        <f t="shared" si="32"/>
        <v>0</v>
      </c>
      <c r="S208" s="212">
        <v>0</v>
      </c>
      <c r="T208" s="213">
        <f t="shared" si="33"/>
        <v>0</v>
      </c>
      <c r="AR208" s="25" t="s">
        <v>204</v>
      </c>
      <c r="AT208" s="25" t="s">
        <v>262</v>
      </c>
      <c r="AU208" s="25" t="s">
        <v>94</v>
      </c>
      <c r="AY208" s="25" t="s">
        <v>152</v>
      </c>
      <c r="BE208" s="214">
        <f t="shared" si="34"/>
        <v>0</v>
      </c>
      <c r="BF208" s="214">
        <f t="shared" si="35"/>
        <v>0</v>
      </c>
      <c r="BG208" s="214">
        <f t="shared" si="36"/>
        <v>0</v>
      </c>
      <c r="BH208" s="214">
        <f t="shared" si="37"/>
        <v>0</v>
      </c>
      <c r="BI208" s="214">
        <f t="shared" si="38"/>
        <v>0</v>
      </c>
      <c r="BJ208" s="25" t="s">
        <v>94</v>
      </c>
      <c r="BK208" s="214">
        <f t="shared" si="39"/>
        <v>0</v>
      </c>
      <c r="BL208" s="25" t="s">
        <v>159</v>
      </c>
      <c r="BM208" s="25" t="s">
        <v>1528</v>
      </c>
    </row>
    <row r="209" spans="2:65" s="1" customFormat="1" ht="22.5" customHeight="1">
      <c r="B209" s="42"/>
      <c r="C209" s="256" t="s">
        <v>72</v>
      </c>
      <c r="D209" s="256" t="s">
        <v>262</v>
      </c>
      <c r="E209" s="257" t="s">
        <v>1529</v>
      </c>
      <c r="F209" s="258" t="s">
        <v>1530</v>
      </c>
      <c r="G209" s="259" t="s">
        <v>1218</v>
      </c>
      <c r="H209" s="260">
        <v>1</v>
      </c>
      <c r="I209" s="261"/>
      <c r="J209" s="262">
        <f t="shared" si="30"/>
        <v>0</v>
      </c>
      <c r="K209" s="258" t="s">
        <v>21</v>
      </c>
      <c r="L209" s="263"/>
      <c r="M209" s="264" t="s">
        <v>21</v>
      </c>
      <c r="N209" s="265" t="s">
        <v>44</v>
      </c>
      <c r="O209" s="43"/>
      <c r="P209" s="212">
        <f t="shared" si="31"/>
        <v>0</v>
      </c>
      <c r="Q209" s="212">
        <v>0</v>
      </c>
      <c r="R209" s="212">
        <f t="shared" si="32"/>
        <v>0</v>
      </c>
      <c r="S209" s="212">
        <v>0</v>
      </c>
      <c r="T209" s="213">
        <f t="shared" si="33"/>
        <v>0</v>
      </c>
      <c r="AR209" s="25" t="s">
        <v>204</v>
      </c>
      <c r="AT209" s="25" t="s">
        <v>262</v>
      </c>
      <c r="AU209" s="25" t="s">
        <v>94</v>
      </c>
      <c r="AY209" s="25" t="s">
        <v>152</v>
      </c>
      <c r="BE209" s="214">
        <f t="shared" si="34"/>
        <v>0</v>
      </c>
      <c r="BF209" s="214">
        <f t="shared" si="35"/>
        <v>0</v>
      </c>
      <c r="BG209" s="214">
        <f t="shared" si="36"/>
        <v>0</v>
      </c>
      <c r="BH209" s="214">
        <f t="shared" si="37"/>
        <v>0</v>
      </c>
      <c r="BI209" s="214">
        <f t="shared" si="38"/>
        <v>0</v>
      </c>
      <c r="BJ209" s="25" t="s">
        <v>94</v>
      </c>
      <c r="BK209" s="214">
        <f t="shared" si="39"/>
        <v>0</v>
      </c>
      <c r="BL209" s="25" t="s">
        <v>159</v>
      </c>
      <c r="BM209" s="25" t="s">
        <v>1531</v>
      </c>
    </row>
    <row r="210" spans="2:65" s="11" customFormat="1" ht="29.85" customHeight="1">
      <c r="B210" s="186"/>
      <c r="C210" s="187"/>
      <c r="D210" s="200" t="s">
        <v>71</v>
      </c>
      <c r="E210" s="201" t="s">
        <v>1532</v>
      </c>
      <c r="F210" s="201" t="s">
        <v>1266</v>
      </c>
      <c r="G210" s="187"/>
      <c r="H210" s="187"/>
      <c r="I210" s="190"/>
      <c r="J210" s="202">
        <f>BK210</f>
        <v>0</v>
      </c>
      <c r="K210" s="187"/>
      <c r="L210" s="192"/>
      <c r="M210" s="193"/>
      <c r="N210" s="194"/>
      <c r="O210" s="194"/>
      <c r="P210" s="195">
        <f>SUM(P211:P212)</f>
        <v>0</v>
      </c>
      <c r="Q210" s="194"/>
      <c r="R210" s="195">
        <f>SUM(R211:R212)</f>
        <v>0</v>
      </c>
      <c r="S210" s="194"/>
      <c r="T210" s="196">
        <f>SUM(T211:T212)</f>
        <v>0</v>
      </c>
      <c r="AR210" s="197" t="s">
        <v>80</v>
      </c>
      <c r="AT210" s="198" t="s">
        <v>71</v>
      </c>
      <c r="AU210" s="198" t="s">
        <v>80</v>
      </c>
      <c r="AY210" s="197" t="s">
        <v>152</v>
      </c>
      <c r="BK210" s="199">
        <f>SUM(BK211:BK212)</f>
        <v>0</v>
      </c>
    </row>
    <row r="211" spans="2:65" s="1" customFormat="1" ht="22.5" customHeight="1">
      <c r="B211" s="42"/>
      <c r="C211" s="256" t="s">
        <v>72</v>
      </c>
      <c r="D211" s="256" t="s">
        <v>262</v>
      </c>
      <c r="E211" s="257" t="s">
        <v>1533</v>
      </c>
      <c r="F211" s="258" t="s">
        <v>1534</v>
      </c>
      <c r="G211" s="259" t="s">
        <v>1218</v>
      </c>
      <c r="H211" s="260">
        <v>1</v>
      </c>
      <c r="I211" s="261"/>
      <c r="J211" s="262">
        <f>ROUND(I211*H211,2)</f>
        <v>0</v>
      </c>
      <c r="K211" s="258" t="s">
        <v>21</v>
      </c>
      <c r="L211" s="263"/>
      <c r="M211" s="264" t="s">
        <v>21</v>
      </c>
      <c r="N211" s="265" t="s">
        <v>44</v>
      </c>
      <c r="O211" s="43"/>
      <c r="P211" s="212">
        <f>O211*H211</f>
        <v>0</v>
      </c>
      <c r="Q211" s="212">
        <v>0</v>
      </c>
      <c r="R211" s="212">
        <f>Q211*H211</f>
        <v>0</v>
      </c>
      <c r="S211" s="212">
        <v>0</v>
      </c>
      <c r="T211" s="213">
        <f>S211*H211</f>
        <v>0</v>
      </c>
      <c r="AR211" s="25" t="s">
        <v>204</v>
      </c>
      <c r="AT211" s="25" t="s">
        <v>262</v>
      </c>
      <c r="AU211" s="25" t="s">
        <v>94</v>
      </c>
      <c r="AY211" s="25" t="s">
        <v>152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25" t="s">
        <v>94</v>
      </c>
      <c r="BK211" s="214">
        <f>ROUND(I211*H211,2)</f>
        <v>0</v>
      </c>
      <c r="BL211" s="25" t="s">
        <v>159</v>
      </c>
      <c r="BM211" s="25" t="s">
        <v>1535</v>
      </c>
    </row>
    <row r="212" spans="2:65" s="1" customFormat="1" ht="22.5" customHeight="1">
      <c r="B212" s="42"/>
      <c r="C212" s="256" t="s">
        <v>72</v>
      </c>
      <c r="D212" s="256" t="s">
        <v>262</v>
      </c>
      <c r="E212" s="257" t="s">
        <v>1536</v>
      </c>
      <c r="F212" s="258" t="s">
        <v>1537</v>
      </c>
      <c r="G212" s="259" t="s">
        <v>1218</v>
      </c>
      <c r="H212" s="260">
        <v>1</v>
      </c>
      <c r="I212" s="261"/>
      <c r="J212" s="262">
        <f>ROUND(I212*H212,2)</f>
        <v>0</v>
      </c>
      <c r="K212" s="258" t="s">
        <v>21</v>
      </c>
      <c r="L212" s="263"/>
      <c r="M212" s="264" t="s">
        <v>21</v>
      </c>
      <c r="N212" s="265" t="s">
        <v>44</v>
      </c>
      <c r="O212" s="43"/>
      <c r="P212" s="212">
        <f>O212*H212</f>
        <v>0</v>
      </c>
      <c r="Q212" s="212">
        <v>0</v>
      </c>
      <c r="R212" s="212">
        <f>Q212*H212</f>
        <v>0</v>
      </c>
      <c r="S212" s="212">
        <v>0</v>
      </c>
      <c r="T212" s="213">
        <f>S212*H212</f>
        <v>0</v>
      </c>
      <c r="AR212" s="25" t="s">
        <v>204</v>
      </c>
      <c r="AT212" s="25" t="s">
        <v>262</v>
      </c>
      <c r="AU212" s="25" t="s">
        <v>94</v>
      </c>
      <c r="AY212" s="25" t="s">
        <v>152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25" t="s">
        <v>94</v>
      </c>
      <c r="BK212" s="214">
        <f>ROUND(I212*H212,2)</f>
        <v>0</v>
      </c>
      <c r="BL212" s="25" t="s">
        <v>159</v>
      </c>
      <c r="BM212" s="25" t="s">
        <v>1538</v>
      </c>
    </row>
    <row r="213" spans="2:65" s="11" customFormat="1" ht="37.35" customHeight="1">
      <c r="B213" s="186"/>
      <c r="C213" s="187"/>
      <c r="D213" s="200" t="s">
        <v>71</v>
      </c>
      <c r="E213" s="286" t="s">
        <v>1539</v>
      </c>
      <c r="F213" s="286" t="s">
        <v>1540</v>
      </c>
      <c r="G213" s="187"/>
      <c r="H213" s="187"/>
      <c r="I213" s="190"/>
      <c r="J213" s="287">
        <f>BK213</f>
        <v>0</v>
      </c>
      <c r="K213" s="187"/>
      <c r="L213" s="192"/>
      <c r="M213" s="193"/>
      <c r="N213" s="194"/>
      <c r="O213" s="194"/>
      <c r="P213" s="195">
        <f>P214</f>
        <v>0</v>
      </c>
      <c r="Q213" s="194"/>
      <c r="R213" s="195">
        <f>R214</f>
        <v>0</v>
      </c>
      <c r="S213" s="194"/>
      <c r="T213" s="196">
        <f>T214</f>
        <v>0</v>
      </c>
      <c r="AR213" s="197" t="s">
        <v>80</v>
      </c>
      <c r="AT213" s="198" t="s">
        <v>71</v>
      </c>
      <c r="AU213" s="198" t="s">
        <v>72</v>
      </c>
      <c r="AY213" s="197" t="s">
        <v>152</v>
      </c>
      <c r="BK213" s="199">
        <f>BK214</f>
        <v>0</v>
      </c>
    </row>
    <row r="214" spans="2:65" s="1" customFormat="1" ht="22.5" customHeight="1">
      <c r="B214" s="42"/>
      <c r="C214" s="203" t="s">
        <v>72</v>
      </c>
      <c r="D214" s="203" t="s">
        <v>154</v>
      </c>
      <c r="E214" s="204" t="s">
        <v>1223</v>
      </c>
      <c r="F214" s="205" t="s">
        <v>1224</v>
      </c>
      <c r="G214" s="206" t="s">
        <v>258</v>
      </c>
      <c r="H214" s="207">
        <v>3600</v>
      </c>
      <c r="I214" s="208"/>
      <c r="J214" s="209">
        <f>ROUND(I214*H214,2)</f>
        <v>0</v>
      </c>
      <c r="K214" s="205" t="s">
        <v>21</v>
      </c>
      <c r="L214" s="62"/>
      <c r="M214" s="210" t="s">
        <v>21</v>
      </c>
      <c r="N214" s="280" t="s">
        <v>44</v>
      </c>
      <c r="O214" s="281"/>
      <c r="P214" s="282">
        <f>O214*H214</f>
        <v>0</v>
      </c>
      <c r="Q214" s="282">
        <v>0</v>
      </c>
      <c r="R214" s="282">
        <f>Q214*H214</f>
        <v>0</v>
      </c>
      <c r="S214" s="282">
        <v>0</v>
      </c>
      <c r="T214" s="283">
        <f>S214*H214</f>
        <v>0</v>
      </c>
      <c r="AR214" s="25" t="s">
        <v>159</v>
      </c>
      <c r="AT214" s="25" t="s">
        <v>154</v>
      </c>
      <c r="AU214" s="25" t="s">
        <v>80</v>
      </c>
      <c r="AY214" s="25" t="s">
        <v>152</v>
      </c>
      <c r="BE214" s="214">
        <f>IF(N214="základní",J214,0)</f>
        <v>0</v>
      </c>
      <c r="BF214" s="214">
        <f>IF(N214="snížená",J214,0)</f>
        <v>0</v>
      </c>
      <c r="BG214" s="214">
        <f>IF(N214="zákl. přenesená",J214,0)</f>
        <v>0</v>
      </c>
      <c r="BH214" s="214">
        <f>IF(N214="sníž. přenesená",J214,0)</f>
        <v>0</v>
      </c>
      <c r="BI214" s="214">
        <f>IF(N214="nulová",J214,0)</f>
        <v>0</v>
      </c>
      <c r="BJ214" s="25" t="s">
        <v>94</v>
      </c>
      <c r="BK214" s="214">
        <f>ROUND(I214*H214,2)</f>
        <v>0</v>
      </c>
      <c r="BL214" s="25" t="s">
        <v>159</v>
      </c>
      <c r="BM214" s="25" t="s">
        <v>1541</v>
      </c>
    </row>
    <row r="215" spans="2:65" s="1" customFormat="1" ht="6.95" customHeight="1">
      <c r="B215" s="57"/>
      <c r="C215" s="58"/>
      <c r="D215" s="58"/>
      <c r="E215" s="58"/>
      <c r="F215" s="58"/>
      <c r="G215" s="58"/>
      <c r="H215" s="58"/>
      <c r="I215" s="149"/>
      <c r="J215" s="58"/>
      <c r="K215" s="58"/>
      <c r="L215" s="62"/>
    </row>
  </sheetData>
  <sheetProtection password="CC35" sheet="1" objects="1" scenarios="1" formatCells="0" formatColumns="0" formatRows="0" sort="0" autoFilter="0"/>
  <autoFilter ref="C89:K214"/>
  <mergeCells count="12">
    <mergeCell ref="E80:H80"/>
    <mergeCell ref="E82:H82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8:H78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102</v>
      </c>
      <c r="G1" s="416" t="s">
        <v>103</v>
      </c>
      <c r="H1" s="416"/>
      <c r="I1" s="125"/>
      <c r="J1" s="124" t="s">
        <v>104</v>
      </c>
      <c r="K1" s="123" t="s">
        <v>105</v>
      </c>
      <c r="L1" s="124" t="s">
        <v>106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5" t="s">
        <v>101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107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7" t="str">
        <f>'Rekapitulace stavby'!K6</f>
        <v>STAVEBNÍ ÚPRAVY DOMOVA PRO SENIORY NA BLATECH 3211, ČESKÁ LÍPA</v>
      </c>
      <c r="F7" s="418"/>
      <c r="G7" s="418"/>
      <c r="H7" s="418"/>
      <c r="I7" s="127"/>
      <c r="J7" s="30"/>
      <c r="K7" s="32"/>
    </row>
    <row r="8" spans="1:70" s="1" customFormat="1" ht="15">
      <c r="B8" s="42"/>
      <c r="C8" s="43"/>
      <c r="D8" s="38" t="s">
        <v>108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19" t="s">
        <v>1542</v>
      </c>
      <c r="F9" s="420"/>
      <c r="G9" s="420"/>
      <c r="H9" s="420"/>
      <c r="I9" s="12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10.11.2017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29</v>
      </c>
      <c r="F15" s="43"/>
      <c r="G15" s="43"/>
      <c r="H15" s="43"/>
      <c r="I15" s="129" t="s">
        <v>30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31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30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33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34</v>
      </c>
      <c r="F21" s="43"/>
      <c r="G21" s="43"/>
      <c r="H21" s="43"/>
      <c r="I21" s="129" t="s">
        <v>30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36</v>
      </c>
      <c r="E23" s="43"/>
      <c r="F23" s="43"/>
      <c r="G23" s="43"/>
      <c r="H23" s="43"/>
      <c r="I23" s="128"/>
      <c r="J23" s="43"/>
      <c r="K23" s="46"/>
    </row>
    <row r="24" spans="2:11" s="7" customFormat="1" ht="105.75" customHeight="1">
      <c r="B24" s="131"/>
      <c r="C24" s="132"/>
      <c r="D24" s="132"/>
      <c r="E24" s="409" t="s">
        <v>110</v>
      </c>
      <c r="F24" s="409"/>
      <c r="G24" s="409"/>
      <c r="H24" s="409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38</v>
      </c>
      <c r="E27" s="43"/>
      <c r="F27" s="43"/>
      <c r="G27" s="43"/>
      <c r="H27" s="43"/>
      <c r="I27" s="128"/>
      <c r="J27" s="138">
        <f>ROUND(J82,2)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40</v>
      </c>
      <c r="G29" s="43"/>
      <c r="H29" s="43"/>
      <c r="I29" s="139" t="s">
        <v>39</v>
      </c>
      <c r="J29" s="47" t="s">
        <v>41</v>
      </c>
      <c r="K29" s="46"/>
    </row>
    <row r="30" spans="2:11" s="1" customFormat="1" ht="14.45" customHeight="1">
      <c r="B30" s="42"/>
      <c r="C30" s="43"/>
      <c r="D30" s="50" t="s">
        <v>42</v>
      </c>
      <c r="E30" s="50" t="s">
        <v>43</v>
      </c>
      <c r="F30" s="140">
        <f>ROUND(SUM(BE82:BE111), 2)</f>
        <v>0</v>
      </c>
      <c r="G30" s="43"/>
      <c r="H30" s="43"/>
      <c r="I30" s="141">
        <v>0.21</v>
      </c>
      <c r="J30" s="140">
        <f>ROUND(ROUND((SUM(BE82:BE111)),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44</v>
      </c>
      <c r="F31" s="140">
        <f>ROUND(SUM(BF82:BF111), 2)</f>
        <v>0</v>
      </c>
      <c r="G31" s="43"/>
      <c r="H31" s="43"/>
      <c r="I31" s="141">
        <v>0.15</v>
      </c>
      <c r="J31" s="140">
        <f>ROUND(ROUND((SUM(BF82:BF111)),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45</v>
      </c>
      <c r="F32" s="140">
        <f>ROUND(SUM(BG82:BG111),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46</v>
      </c>
      <c r="F33" s="140">
        <f>ROUND(SUM(BH82:BH111),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47</v>
      </c>
      <c r="F34" s="140">
        <f>ROUND(SUM(BI82:BI111),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48</v>
      </c>
      <c r="E36" s="80"/>
      <c r="F36" s="80"/>
      <c r="G36" s="144" t="s">
        <v>49</v>
      </c>
      <c r="H36" s="145" t="s">
        <v>50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111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22.5" customHeight="1">
      <c r="B45" s="42"/>
      <c r="C45" s="43"/>
      <c r="D45" s="43"/>
      <c r="E45" s="417" t="str">
        <f>E7</f>
        <v>STAVEBNÍ ÚPRAVY DOMOVA PRO SENIORY NA BLATECH 3211, ČESKÁ LÍPA</v>
      </c>
      <c r="F45" s="418"/>
      <c r="G45" s="418"/>
      <c r="H45" s="418"/>
      <c r="I45" s="128"/>
      <c r="J45" s="43"/>
      <c r="K45" s="46"/>
    </row>
    <row r="46" spans="2:11" s="1" customFormat="1" ht="14.45" customHeight="1">
      <c r="B46" s="42"/>
      <c r="C46" s="38" t="s">
        <v>108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3.25" customHeight="1">
      <c r="B47" s="42"/>
      <c r="C47" s="43"/>
      <c r="D47" s="43"/>
      <c r="E47" s="419" t="str">
        <f>E9</f>
        <v>VRN - VRN VEDLEJŠÍ ROZPOČTOVÉ NÁKLADY</v>
      </c>
      <c r="F47" s="420"/>
      <c r="G47" s="420"/>
      <c r="H47" s="420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>NA BLATECH 3211 ČESKÁ LÍPA</v>
      </c>
      <c r="G49" s="43"/>
      <c r="H49" s="43"/>
      <c r="I49" s="129" t="s">
        <v>25</v>
      </c>
      <c r="J49" s="130" t="str">
        <f>IF(J12="","",J12)</f>
        <v>10.11.2017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 ht="15">
      <c r="B51" s="42"/>
      <c r="C51" s="38" t="s">
        <v>27</v>
      </c>
      <c r="D51" s="43"/>
      <c r="E51" s="43"/>
      <c r="F51" s="36" t="str">
        <f>E15</f>
        <v>MĚSTO ČESKÁ LÍPA</v>
      </c>
      <c r="G51" s="43"/>
      <c r="H51" s="43"/>
      <c r="I51" s="129" t="s">
        <v>33</v>
      </c>
      <c r="J51" s="36" t="str">
        <f>E21</f>
        <v>Ing. Petr KUČERA</v>
      </c>
      <c r="K51" s="46"/>
    </row>
    <row r="52" spans="2:47" s="1" customFormat="1" ht="14.45" customHeight="1">
      <c r="B52" s="42"/>
      <c r="C52" s="38" t="s">
        <v>31</v>
      </c>
      <c r="D52" s="43"/>
      <c r="E52" s="43"/>
      <c r="F52" s="36" t="str">
        <f>IF(E18="","",E18)</f>
        <v/>
      </c>
      <c r="G52" s="43"/>
      <c r="H52" s="43"/>
      <c r="I52" s="12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112</v>
      </c>
      <c r="D54" s="142"/>
      <c r="E54" s="142"/>
      <c r="F54" s="142"/>
      <c r="G54" s="142"/>
      <c r="H54" s="142"/>
      <c r="I54" s="155"/>
      <c r="J54" s="156" t="s">
        <v>113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114</v>
      </c>
      <c r="D56" s="43"/>
      <c r="E56" s="43"/>
      <c r="F56" s="43"/>
      <c r="G56" s="43"/>
      <c r="H56" s="43"/>
      <c r="I56" s="128"/>
      <c r="J56" s="138">
        <f>J82</f>
        <v>0</v>
      </c>
      <c r="K56" s="46"/>
      <c r="AU56" s="25" t="s">
        <v>115</v>
      </c>
    </row>
    <row r="57" spans="2:47" s="8" customFormat="1" ht="24.95" customHeight="1">
      <c r="B57" s="159"/>
      <c r="C57" s="160"/>
      <c r="D57" s="161" t="s">
        <v>1543</v>
      </c>
      <c r="E57" s="162"/>
      <c r="F57" s="162"/>
      <c r="G57" s="162"/>
      <c r="H57" s="162"/>
      <c r="I57" s="163"/>
      <c r="J57" s="164">
        <f>J83</f>
        <v>0</v>
      </c>
      <c r="K57" s="165"/>
    </row>
    <row r="58" spans="2:47" s="9" customFormat="1" ht="19.899999999999999" customHeight="1">
      <c r="B58" s="166"/>
      <c r="C58" s="167"/>
      <c r="D58" s="168" t="s">
        <v>1544</v>
      </c>
      <c r="E58" s="169"/>
      <c r="F58" s="169"/>
      <c r="G58" s="169"/>
      <c r="H58" s="169"/>
      <c r="I58" s="170"/>
      <c r="J58" s="171">
        <f>J84</f>
        <v>0</v>
      </c>
      <c r="K58" s="172"/>
    </row>
    <row r="59" spans="2:47" s="9" customFormat="1" ht="19.899999999999999" customHeight="1">
      <c r="B59" s="166"/>
      <c r="C59" s="167"/>
      <c r="D59" s="168" t="s">
        <v>1545</v>
      </c>
      <c r="E59" s="169"/>
      <c r="F59" s="169"/>
      <c r="G59" s="169"/>
      <c r="H59" s="169"/>
      <c r="I59" s="170"/>
      <c r="J59" s="171">
        <f>J90</f>
        <v>0</v>
      </c>
      <c r="K59" s="172"/>
    </row>
    <row r="60" spans="2:47" s="9" customFormat="1" ht="19.899999999999999" customHeight="1">
      <c r="B60" s="166"/>
      <c r="C60" s="167"/>
      <c r="D60" s="168" t="s">
        <v>1546</v>
      </c>
      <c r="E60" s="169"/>
      <c r="F60" s="169"/>
      <c r="G60" s="169"/>
      <c r="H60" s="169"/>
      <c r="I60" s="170"/>
      <c r="J60" s="171">
        <f>J93</f>
        <v>0</v>
      </c>
      <c r="K60" s="172"/>
    </row>
    <row r="61" spans="2:47" s="9" customFormat="1" ht="19.899999999999999" customHeight="1">
      <c r="B61" s="166"/>
      <c r="C61" s="167"/>
      <c r="D61" s="168" t="s">
        <v>1547</v>
      </c>
      <c r="E61" s="169"/>
      <c r="F61" s="169"/>
      <c r="G61" s="169"/>
      <c r="H61" s="169"/>
      <c r="I61" s="170"/>
      <c r="J61" s="171">
        <f>J106</f>
        <v>0</v>
      </c>
      <c r="K61" s="172"/>
    </row>
    <row r="62" spans="2:47" s="9" customFormat="1" ht="19.899999999999999" customHeight="1">
      <c r="B62" s="166"/>
      <c r="C62" s="167"/>
      <c r="D62" s="168" t="s">
        <v>1548</v>
      </c>
      <c r="E62" s="169"/>
      <c r="F62" s="169"/>
      <c r="G62" s="169"/>
      <c r="H62" s="169"/>
      <c r="I62" s="170"/>
      <c r="J62" s="171">
        <f>J109</f>
        <v>0</v>
      </c>
      <c r="K62" s="172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28"/>
      <c r="J63" s="43"/>
      <c r="K63" s="4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49"/>
      <c r="J64" s="58"/>
      <c r="K64" s="59"/>
    </row>
    <row r="68" spans="2:12" s="1" customFormat="1" ht="6.95" customHeight="1">
      <c r="B68" s="60"/>
      <c r="C68" s="61"/>
      <c r="D68" s="61"/>
      <c r="E68" s="61"/>
      <c r="F68" s="61"/>
      <c r="G68" s="61"/>
      <c r="H68" s="61"/>
      <c r="I68" s="152"/>
      <c r="J68" s="61"/>
      <c r="K68" s="61"/>
      <c r="L68" s="62"/>
    </row>
    <row r="69" spans="2:12" s="1" customFormat="1" ht="36.950000000000003" customHeight="1">
      <c r="B69" s="42"/>
      <c r="C69" s="63" t="s">
        <v>136</v>
      </c>
      <c r="D69" s="64"/>
      <c r="E69" s="64"/>
      <c r="F69" s="64"/>
      <c r="G69" s="64"/>
      <c r="H69" s="64"/>
      <c r="I69" s="173"/>
      <c r="J69" s="64"/>
      <c r="K69" s="64"/>
      <c r="L69" s="62"/>
    </row>
    <row r="70" spans="2:12" s="1" customFormat="1" ht="6.95" customHeight="1">
      <c r="B70" s="42"/>
      <c r="C70" s="64"/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14.45" customHeight="1">
      <c r="B71" s="42"/>
      <c r="C71" s="66" t="s">
        <v>18</v>
      </c>
      <c r="D71" s="64"/>
      <c r="E71" s="64"/>
      <c r="F71" s="64"/>
      <c r="G71" s="64"/>
      <c r="H71" s="64"/>
      <c r="I71" s="173"/>
      <c r="J71" s="64"/>
      <c r="K71" s="64"/>
      <c r="L71" s="62"/>
    </row>
    <row r="72" spans="2:12" s="1" customFormat="1" ht="22.5" customHeight="1">
      <c r="B72" s="42"/>
      <c r="C72" s="64"/>
      <c r="D72" s="64"/>
      <c r="E72" s="413" t="str">
        <f>E7</f>
        <v>STAVEBNÍ ÚPRAVY DOMOVA PRO SENIORY NA BLATECH 3211, ČESKÁ LÍPA</v>
      </c>
      <c r="F72" s="414"/>
      <c r="G72" s="414"/>
      <c r="H72" s="414"/>
      <c r="I72" s="173"/>
      <c r="J72" s="64"/>
      <c r="K72" s="64"/>
      <c r="L72" s="62"/>
    </row>
    <row r="73" spans="2:12" s="1" customFormat="1" ht="14.45" customHeight="1">
      <c r="B73" s="42"/>
      <c r="C73" s="66" t="s">
        <v>108</v>
      </c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23.25" customHeight="1">
      <c r="B74" s="42"/>
      <c r="C74" s="64"/>
      <c r="D74" s="64"/>
      <c r="E74" s="381" t="str">
        <f>E9</f>
        <v>VRN - VRN VEDLEJŠÍ ROZPOČTOVÉ NÁKLADY</v>
      </c>
      <c r="F74" s="415"/>
      <c r="G74" s="415"/>
      <c r="H74" s="415"/>
      <c r="I74" s="173"/>
      <c r="J74" s="64"/>
      <c r="K74" s="64"/>
      <c r="L74" s="62"/>
    </row>
    <row r="75" spans="2:12" s="1" customFormat="1" ht="6.95" customHeight="1">
      <c r="B75" s="42"/>
      <c r="C75" s="64"/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18" customHeight="1">
      <c r="B76" s="42"/>
      <c r="C76" s="66" t="s">
        <v>23</v>
      </c>
      <c r="D76" s="64"/>
      <c r="E76" s="64"/>
      <c r="F76" s="174" t="str">
        <f>F12</f>
        <v>NA BLATECH 3211 ČESKÁ LÍPA</v>
      </c>
      <c r="G76" s="64"/>
      <c r="H76" s="64"/>
      <c r="I76" s="175" t="s">
        <v>25</v>
      </c>
      <c r="J76" s="74" t="str">
        <f>IF(J12="","",J12)</f>
        <v>10.11.2017</v>
      </c>
      <c r="K76" s="64"/>
      <c r="L76" s="62"/>
    </row>
    <row r="77" spans="2:12" s="1" customFormat="1" ht="6.95" customHeight="1">
      <c r="B77" s="42"/>
      <c r="C77" s="64"/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15">
      <c r="B78" s="42"/>
      <c r="C78" s="66" t="s">
        <v>27</v>
      </c>
      <c r="D78" s="64"/>
      <c r="E78" s="64"/>
      <c r="F78" s="174" t="str">
        <f>E15</f>
        <v>MĚSTO ČESKÁ LÍPA</v>
      </c>
      <c r="G78" s="64"/>
      <c r="H78" s="64"/>
      <c r="I78" s="175" t="s">
        <v>33</v>
      </c>
      <c r="J78" s="174" t="str">
        <f>E21</f>
        <v>Ing. Petr KUČERA</v>
      </c>
      <c r="K78" s="64"/>
      <c r="L78" s="62"/>
    </row>
    <row r="79" spans="2:12" s="1" customFormat="1" ht="14.45" customHeight="1">
      <c r="B79" s="42"/>
      <c r="C79" s="66" t="s">
        <v>31</v>
      </c>
      <c r="D79" s="64"/>
      <c r="E79" s="64"/>
      <c r="F79" s="174" t="str">
        <f>IF(E18="","",E18)</f>
        <v/>
      </c>
      <c r="G79" s="64"/>
      <c r="H79" s="64"/>
      <c r="I79" s="173"/>
      <c r="J79" s="64"/>
      <c r="K79" s="64"/>
      <c r="L79" s="62"/>
    </row>
    <row r="80" spans="2:12" s="1" customFormat="1" ht="10.35" customHeight="1">
      <c r="B80" s="42"/>
      <c r="C80" s="64"/>
      <c r="D80" s="64"/>
      <c r="E80" s="64"/>
      <c r="F80" s="64"/>
      <c r="G80" s="64"/>
      <c r="H80" s="64"/>
      <c r="I80" s="173"/>
      <c r="J80" s="64"/>
      <c r="K80" s="64"/>
      <c r="L80" s="62"/>
    </row>
    <row r="81" spans="2:65" s="10" customFormat="1" ht="29.25" customHeight="1">
      <c r="B81" s="176"/>
      <c r="C81" s="177" t="s">
        <v>137</v>
      </c>
      <c r="D81" s="178" t="s">
        <v>57</v>
      </c>
      <c r="E81" s="178" t="s">
        <v>53</v>
      </c>
      <c r="F81" s="178" t="s">
        <v>138</v>
      </c>
      <c r="G81" s="178" t="s">
        <v>139</v>
      </c>
      <c r="H81" s="178" t="s">
        <v>140</v>
      </c>
      <c r="I81" s="179" t="s">
        <v>141</v>
      </c>
      <c r="J81" s="178" t="s">
        <v>113</v>
      </c>
      <c r="K81" s="180" t="s">
        <v>142</v>
      </c>
      <c r="L81" s="181"/>
      <c r="M81" s="82" t="s">
        <v>143</v>
      </c>
      <c r="N81" s="83" t="s">
        <v>42</v>
      </c>
      <c r="O81" s="83" t="s">
        <v>144</v>
      </c>
      <c r="P81" s="83" t="s">
        <v>145</v>
      </c>
      <c r="Q81" s="83" t="s">
        <v>146</v>
      </c>
      <c r="R81" s="83" t="s">
        <v>147</v>
      </c>
      <c r="S81" s="83" t="s">
        <v>148</v>
      </c>
      <c r="T81" s="84" t="s">
        <v>149</v>
      </c>
    </row>
    <row r="82" spans="2:65" s="1" customFormat="1" ht="29.25" customHeight="1">
      <c r="B82" s="42"/>
      <c r="C82" s="88" t="s">
        <v>114</v>
      </c>
      <c r="D82" s="64"/>
      <c r="E82" s="64"/>
      <c r="F82" s="64"/>
      <c r="G82" s="64"/>
      <c r="H82" s="64"/>
      <c r="I82" s="173"/>
      <c r="J82" s="182">
        <f>BK82</f>
        <v>0</v>
      </c>
      <c r="K82" s="64"/>
      <c r="L82" s="62"/>
      <c r="M82" s="85"/>
      <c r="N82" s="86"/>
      <c r="O82" s="86"/>
      <c r="P82" s="183">
        <f>P83</f>
        <v>0</v>
      </c>
      <c r="Q82" s="86"/>
      <c r="R82" s="183">
        <f>R83</f>
        <v>0</v>
      </c>
      <c r="S82" s="86"/>
      <c r="T82" s="184">
        <f>T83</f>
        <v>0</v>
      </c>
      <c r="AT82" s="25" t="s">
        <v>71</v>
      </c>
      <c r="AU82" s="25" t="s">
        <v>115</v>
      </c>
      <c r="BK82" s="185">
        <f>BK83</f>
        <v>0</v>
      </c>
    </row>
    <row r="83" spans="2:65" s="11" customFormat="1" ht="37.35" customHeight="1">
      <c r="B83" s="186"/>
      <c r="C83" s="187"/>
      <c r="D83" s="188" t="s">
        <v>71</v>
      </c>
      <c r="E83" s="189" t="s">
        <v>99</v>
      </c>
      <c r="F83" s="189" t="s">
        <v>1549</v>
      </c>
      <c r="G83" s="187"/>
      <c r="H83" s="187"/>
      <c r="I83" s="190"/>
      <c r="J83" s="191">
        <f>BK83</f>
        <v>0</v>
      </c>
      <c r="K83" s="187"/>
      <c r="L83" s="192"/>
      <c r="M83" s="193"/>
      <c r="N83" s="194"/>
      <c r="O83" s="194"/>
      <c r="P83" s="195">
        <f>P84+P90+P93+P106+P109</f>
        <v>0</v>
      </c>
      <c r="Q83" s="194"/>
      <c r="R83" s="195">
        <f>R84+R90+R93+R106+R109</f>
        <v>0</v>
      </c>
      <c r="S83" s="194"/>
      <c r="T83" s="196">
        <f>T84+T90+T93+T106+T109</f>
        <v>0</v>
      </c>
      <c r="AR83" s="197" t="s">
        <v>183</v>
      </c>
      <c r="AT83" s="198" t="s">
        <v>71</v>
      </c>
      <c r="AU83" s="198" t="s">
        <v>72</v>
      </c>
      <c r="AY83" s="197" t="s">
        <v>152</v>
      </c>
      <c r="BK83" s="199">
        <f>BK84+BK90+BK93+BK106+BK109</f>
        <v>0</v>
      </c>
    </row>
    <row r="84" spans="2:65" s="11" customFormat="1" ht="19.899999999999999" customHeight="1">
      <c r="B84" s="186"/>
      <c r="C84" s="187"/>
      <c r="D84" s="200" t="s">
        <v>71</v>
      </c>
      <c r="E84" s="201" t="s">
        <v>1550</v>
      </c>
      <c r="F84" s="201" t="s">
        <v>1551</v>
      </c>
      <c r="G84" s="187"/>
      <c r="H84" s="187"/>
      <c r="I84" s="190"/>
      <c r="J84" s="202">
        <f>BK84</f>
        <v>0</v>
      </c>
      <c r="K84" s="187"/>
      <c r="L84" s="192"/>
      <c r="M84" s="193"/>
      <c r="N84" s="194"/>
      <c r="O84" s="194"/>
      <c r="P84" s="195">
        <f>SUM(P85:P89)</f>
        <v>0</v>
      </c>
      <c r="Q84" s="194"/>
      <c r="R84" s="195">
        <f>SUM(R85:R89)</f>
        <v>0</v>
      </c>
      <c r="S84" s="194"/>
      <c r="T84" s="196">
        <f>SUM(T85:T89)</f>
        <v>0</v>
      </c>
      <c r="AR84" s="197" t="s">
        <v>183</v>
      </c>
      <c r="AT84" s="198" t="s">
        <v>71</v>
      </c>
      <c r="AU84" s="198" t="s">
        <v>80</v>
      </c>
      <c r="AY84" s="197" t="s">
        <v>152</v>
      </c>
      <c r="BK84" s="199">
        <f>SUM(BK85:BK89)</f>
        <v>0</v>
      </c>
    </row>
    <row r="85" spans="2:65" s="1" customFormat="1" ht="22.5" customHeight="1">
      <c r="B85" s="42"/>
      <c r="C85" s="203" t="s">
        <v>80</v>
      </c>
      <c r="D85" s="203" t="s">
        <v>154</v>
      </c>
      <c r="E85" s="204" t="s">
        <v>1552</v>
      </c>
      <c r="F85" s="205" t="s">
        <v>1553</v>
      </c>
      <c r="G85" s="206" t="s">
        <v>1554</v>
      </c>
      <c r="H85" s="207">
        <v>1</v>
      </c>
      <c r="I85" s="208"/>
      <c r="J85" s="209">
        <f>ROUND(I85*H85,2)</f>
        <v>0</v>
      </c>
      <c r="K85" s="205" t="s">
        <v>158</v>
      </c>
      <c r="L85" s="62"/>
      <c r="M85" s="210" t="s">
        <v>21</v>
      </c>
      <c r="N85" s="211" t="s">
        <v>44</v>
      </c>
      <c r="O85" s="43"/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AR85" s="25" t="s">
        <v>1555</v>
      </c>
      <c r="AT85" s="25" t="s">
        <v>154</v>
      </c>
      <c r="AU85" s="25" t="s">
        <v>94</v>
      </c>
      <c r="AY85" s="25" t="s">
        <v>152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25" t="s">
        <v>94</v>
      </c>
      <c r="BK85" s="214">
        <f>ROUND(I85*H85,2)</f>
        <v>0</v>
      </c>
      <c r="BL85" s="25" t="s">
        <v>1555</v>
      </c>
      <c r="BM85" s="25" t="s">
        <v>1556</v>
      </c>
    </row>
    <row r="86" spans="2:65" s="12" customFormat="1">
      <c r="B86" s="215"/>
      <c r="C86" s="216"/>
      <c r="D86" s="217" t="s">
        <v>161</v>
      </c>
      <c r="E86" s="218" t="s">
        <v>21</v>
      </c>
      <c r="F86" s="219" t="s">
        <v>1557</v>
      </c>
      <c r="G86" s="216"/>
      <c r="H86" s="220" t="s">
        <v>21</v>
      </c>
      <c r="I86" s="221"/>
      <c r="J86" s="216"/>
      <c r="K86" s="216"/>
      <c r="L86" s="222"/>
      <c r="M86" s="223"/>
      <c r="N86" s="224"/>
      <c r="O86" s="224"/>
      <c r="P86" s="224"/>
      <c r="Q86" s="224"/>
      <c r="R86" s="224"/>
      <c r="S86" s="224"/>
      <c r="T86" s="225"/>
      <c r="AT86" s="226" t="s">
        <v>161</v>
      </c>
      <c r="AU86" s="226" t="s">
        <v>94</v>
      </c>
      <c r="AV86" s="12" t="s">
        <v>80</v>
      </c>
      <c r="AW86" s="12" t="s">
        <v>35</v>
      </c>
      <c r="AX86" s="12" t="s">
        <v>72</v>
      </c>
      <c r="AY86" s="226" t="s">
        <v>152</v>
      </c>
    </row>
    <row r="87" spans="2:65" s="13" customFormat="1">
      <c r="B87" s="227"/>
      <c r="C87" s="228"/>
      <c r="D87" s="249" t="s">
        <v>161</v>
      </c>
      <c r="E87" s="250" t="s">
        <v>21</v>
      </c>
      <c r="F87" s="251" t="s">
        <v>1558</v>
      </c>
      <c r="G87" s="228"/>
      <c r="H87" s="252">
        <v>1</v>
      </c>
      <c r="I87" s="232"/>
      <c r="J87" s="228"/>
      <c r="K87" s="228"/>
      <c r="L87" s="233"/>
      <c r="M87" s="234"/>
      <c r="N87" s="235"/>
      <c r="O87" s="235"/>
      <c r="P87" s="235"/>
      <c r="Q87" s="235"/>
      <c r="R87" s="235"/>
      <c r="S87" s="235"/>
      <c r="T87" s="236"/>
      <c r="AT87" s="237" t="s">
        <v>161</v>
      </c>
      <c r="AU87" s="237" t="s">
        <v>94</v>
      </c>
      <c r="AV87" s="13" t="s">
        <v>94</v>
      </c>
      <c r="AW87" s="13" t="s">
        <v>35</v>
      </c>
      <c r="AX87" s="13" t="s">
        <v>80</v>
      </c>
      <c r="AY87" s="237" t="s">
        <v>152</v>
      </c>
    </row>
    <row r="88" spans="2:65" s="1" customFormat="1" ht="22.5" customHeight="1">
      <c r="B88" s="42"/>
      <c r="C88" s="203" t="s">
        <v>94</v>
      </c>
      <c r="D88" s="203" t="s">
        <v>154</v>
      </c>
      <c r="E88" s="204" t="s">
        <v>1559</v>
      </c>
      <c r="F88" s="205" t="s">
        <v>1560</v>
      </c>
      <c r="G88" s="206" t="s">
        <v>1554</v>
      </c>
      <c r="H88" s="207">
        <v>1</v>
      </c>
      <c r="I88" s="208"/>
      <c r="J88" s="209">
        <f>ROUND(I88*H88,2)</f>
        <v>0</v>
      </c>
      <c r="K88" s="205" t="s">
        <v>158</v>
      </c>
      <c r="L88" s="62"/>
      <c r="M88" s="210" t="s">
        <v>21</v>
      </c>
      <c r="N88" s="211" t="s">
        <v>44</v>
      </c>
      <c r="O88" s="4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AR88" s="25" t="s">
        <v>1555</v>
      </c>
      <c r="AT88" s="25" t="s">
        <v>154</v>
      </c>
      <c r="AU88" s="25" t="s">
        <v>94</v>
      </c>
      <c r="AY88" s="25" t="s">
        <v>152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25" t="s">
        <v>94</v>
      </c>
      <c r="BK88" s="214">
        <f>ROUND(I88*H88,2)</f>
        <v>0</v>
      </c>
      <c r="BL88" s="25" t="s">
        <v>1555</v>
      </c>
      <c r="BM88" s="25" t="s">
        <v>1561</v>
      </c>
    </row>
    <row r="89" spans="2:65" s="13" customFormat="1">
      <c r="B89" s="227"/>
      <c r="C89" s="228"/>
      <c r="D89" s="217" t="s">
        <v>161</v>
      </c>
      <c r="E89" s="229" t="s">
        <v>21</v>
      </c>
      <c r="F89" s="230" t="s">
        <v>1562</v>
      </c>
      <c r="G89" s="228"/>
      <c r="H89" s="231">
        <v>1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AT89" s="237" t="s">
        <v>161</v>
      </c>
      <c r="AU89" s="237" t="s">
        <v>94</v>
      </c>
      <c r="AV89" s="13" t="s">
        <v>94</v>
      </c>
      <c r="AW89" s="13" t="s">
        <v>35</v>
      </c>
      <c r="AX89" s="13" t="s">
        <v>80</v>
      </c>
      <c r="AY89" s="237" t="s">
        <v>152</v>
      </c>
    </row>
    <row r="90" spans="2:65" s="11" customFormat="1" ht="29.85" customHeight="1">
      <c r="B90" s="186"/>
      <c r="C90" s="187"/>
      <c r="D90" s="200" t="s">
        <v>71</v>
      </c>
      <c r="E90" s="201" t="s">
        <v>1563</v>
      </c>
      <c r="F90" s="201" t="s">
        <v>1564</v>
      </c>
      <c r="G90" s="187"/>
      <c r="H90" s="187"/>
      <c r="I90" s="190"/>
      <c r="J90" s="202">
        <f>BK90</f>
        <v>0</v>
      </c>
      <c r="K90" s="187"/>
      <c r="L90" s="192"/>
      <c r="M90" s="193"/>
      <c r="N90" s="194"/>
      <c r="O90" s="194"/>
      <c r="P90" s="195">
        <f>SUM(P91:P92)</f>
        <v>0</v>
      </c>
      <c r="Q90" s="194"/>
      <c r="R90" s="195">
        <f>SUM(R91:R92)</f>
        <v>0</v>
      </c>
      <c r="S90" s="194"/>
      <c r="T90" s="196">
        <f>SUM(T91:T92)</f>
        <v>0</v>
      </c>
      <c r="AR90" s="197" t="s">
        <v>183</v>
      </c>
      <c r="AT90" s="198" t="s">
        <v>71</v>
      </c>
      <c r="AU90" s="198" t="s">
        <v>80</v>
      </c>
      <c r="AY90" s="197" t="s">
        <v>152</v>
      </c>
      <c r="BK90" s="199">
        <f>SUM(BK91:BK92)</f>
        <v>0</v>
      </c>
    </row>
    <row r="91" spans="2:65" s="1" customFormat="1" ht="22.5" customHeight="1">
      <c r="B91" s="42"/>
      <c r="C91" s="203" t="s">
        <v>167</v>
      </c>
      <c r="D91" s="203" t="s">
        <v>154</v>
      </c>
      <c r="E91" s="204" t="s">
        <v>1565</v>
      </c>
      <c r="F91" s="205" t="s">
        <v>1564</v>
      </c>
      <c r="G91" s="206" t="s">
        <v>1554</v>
      </c>
      <c r="H91" s="207">
        <v>1</v>
      </c>
      <c r="I91" s="208"/>
      <c r="J91" s="209">
        <f>ROUND(I91*H91,2)</f>
        <v>0</v>
      </c>
      <c r="K91" s="205" t="s">
        <v>158</v>
      </c>
      <c r="L91" s="62"/>
      <c r="M91" s="210" t="s">
        <v>21</v>
      </c>
      <c r="N91" s="211" t="s">
        <v>44</v>
      </c>
      <c r="O91" s="43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25" t="s">
        <v>1555</v>
      </c>
      <c r="AT91" s="25" t="s">
        <v>154</v>
      </c>
      <c r="AU91" s="25" t="s">
        <v>94</v>
      </c>
      <c r="AY91" s="25" t="s">
        <v>152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5" t="s">
        <v>94</v>
      </c>
      <c r="BK91" s="214">
        <f>ROUND(I91*H91,2)</f>
        <v>0</v>
      </c>
      <c r="BL91" s="25" t="s">
        <v>1555</v>
      </c>
      <c r="BM91" s="25" t="s">
        <v>1566</v>
      </c>
    </row>
    <row r="92" spans="2:65" s="13" customFormat="1">
      <c r="B92" s="227"/>
      <c r="C92" s="228"/>
      <c r="D92" s="217" t="s">
        <v>161</v>
      </c>
      <c r="E92" s="229" t="s">
        <v>21</v>
      </c>
      <c r="F92" s="230" t="s">
        <v>1567</v>
      </c>
      <c r="G92" s="228"/>
      <c r="H92" s="231">
        <v>1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AT92" s="237" t="s">
        <v>161</v>
      </c>
      <c r="AU92" s="237" t="s">
        <v>94</v>
      </c>
      <c r="AV92" s="13" t="s">
        <v>94</v>
      </c>
      <c r="AW92" s="13" t="s">
        <v>35</v>
      </c>
      <c r="AX92" s="13" t="s">
        <v>80</v>
      </c>
      <c r="AY92" s="237" t="s">
        <v>152</v>
      </c>
    </row>
    <row r="93" spans="2:65" s="11" customFormat="1" ht="29.85" customHeight="1">
      <c r="B93" s="186"/>
      <c r="C93" s="187"/>
      <c r="D93" s="200" t="s">
        <v>71</v>
      </c>
      <c r="E93" s="201" t="s">
        <v>1568</v>
      </c>
      <c r="F93" s="201" t="s">
        <v>1569</v>
      </c>
      <c r="G93" s="187"/>
      <c r="H93" s="187"/>
      <c r="I93" s="190"/>
      <c r="J93" s="202">
        <f>BK93</f>
        <v>0</v>
      </c>
      <c r="K93" s="187"/>
      <c r="L93" s="192"/>
      <c r="M93" s="193"/>
      <c r="N93" s="194"/>
      <c r="O93" s="194"/>
      <c r="P93" s="195">
        <f>SUM(P94:P105)</f>
        <v>0</v>
      </c>
      <c r="Q93" s="194"/>
      <c r="R93" s="195">
        <f>SUM(R94:R105)</f>
        <v>0</v>
      </c>
      <c r="S93" s="194"/>
      <c r="T93" s="196">
        <f>SUM(T94:T105)</f>
        <v>0</v>
      </c>
      <c r="AR93" s="197" t="s">
        <v>183</v>
      </c>
      <c r="AT93" s="198" t="s">
        <v>71</v>
      </c>
      <c r="AU93" s="198" t="s">
        <v>80</v>
      </c>
      <c r="AY93" s="197" t="s">
        <v>152</v>
      </c>
      <c r="BK93" s="199">
        <f>SUM(BK94:BK105)</f>
        <v>0</v>
      </c>
    </row>
    <row r="94" spans="2:65" s="1" customFormat="1" ht="22.5" customHeight="1">
      <c r="B94" s="42"/>
      <c r="C94" s="203" t="s">
        <v>159</v>
      </c>
      <c r="D94" s="203" t="s">
        <v>154</v>
      </c>
      <c r="E94" s="204" t="s">
        <v>1570</v>
      </c>
      <c r="F94" s="205" t="s">
        <v>1571</v>
      </c>
      <c r="G94" s="206" t="s">
        <v>1572</v>
      </c>
      <c r="H94" s="207">
        <v>1</v>
      </c>
      <c r="I94" s="208"/>
      <c r="J94" s="209">
        <f>ROUND(I94*H94,2)</f>
        <v>0</v>
      </c>
      <c r="K94" s="205" t="s">
        <v>158</v>
      </c>
      <c r="L94" s="62"/>
      <c r="M94" s="210" t="s">
        <v>21</v>
      </c>
      <c r="N94" s="211" t="s">
        <v>44</v>
      </c>
      <c r="O94" s="43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25" t="s">
        <v>1555</v>
      </c>
      <c r="AT94" s="25" t="s">
        <v>154</v>
      </c>
      <c r="AU94" s="25" t="s">
        <v>94</v>
      </c>
      <c r="AY94" s="25" t="s">
        <v>152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5" t="s">
        <v>94</v>
      </c>
      <c r="BK94" s="214">
        <f>ROUND(I94*H94,2)</f>
        <v>0</v>
      </c>
      <c r="BL94" s="25" t="s">
        <v>1555</v>
      </c>
      <c r="BM94" s="25" t="s">
        <v>1573</v>
      </c>
    </row>
    <row r="95" spans="2:65" s="13" customFormat="1">
      <c r="B95" s="227"/>
      <c r="C95" s="228"/>
      <c r="D95" s="217" t="s">
        <v>161</v>
      </c>
      <c r="E95" s="229" t="s">
        <v>21</v>
      </c>
      <c r="F95" s="230" t="s">
        <v>1574</v>
      </c>
      <c r="G95" s="228"/>
      <c r="H95" s="231">
        <v>1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AT95" s="237" t="s">
        <v>161</v>
      </c>
      <c r="AU95" s="237" t="s">
        <v>94</v>
      </c>
      <c r="AV95" s="13" t="s">
        <v>94</v>
      </c>
      <c r="AW95" s="13" t="s">
        <v>35</v>
      </c>
      <c r="AX95" s="13" t="s">
        <v>72</v>
      </c>
      <c r="AY95" s="237" t="s">
        <v>152</v>
      </c>
    </row>
    <row r="96" spans="2:65" s="12" customFormat="1">
      <c r="B96" s="215"/>
      <c r="C96" s="216"/>
      <c r="D96" s="217" t="s">
        <v>161</v>
      </c>
      <c r="E96" s="218" t="s">
        <v>21</v>
      </c>
      <c r="F96" s="219" t="s">
        <v>1575</v>
      </c>
      <c r="G96" s="216"/>
      <c r="H96" s="220" t="s">
        <v>21</v>
      </c>
      <c r="I96" s="221"/>
      <c r="J96" s="216"/>
      <c r="K96" s="216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161</v>
      </c>
      <c r="AU96" s="226" t="s">
        <v>94</v>
      </c>
      <c r="AV96" s="12" t="s">
        <v>80</v>
      </c>
      <c r="AW96" s="12" t="s">
        <v>35</v>
      </c>
      <c r="AX96" s="12" t="s">
        <v>72</v>
      </c>
      <c r="AY96" s="226" t="s">
        <v>152</v>
      </c>
    </row>
    <row r="97" spans="2:65" s="12" customFormat="1">
      <c r="B97" s="215"/>
      <c r="C97" s="216"/>
      <c r="D97" s="217" t="s">
        <v>161</v>
      </c>
      <c r="E97" s="218" t="s">
        <v>21</v>
      </c>
      <c r="F97" s="219" t="s">
        <v>1576</v>
      </c>
      <c r="G97" s="216"/>
      <c r="H97" s="220" t="s">
        <v>21</v>
      </c>
      <c r="I97" s="221"/>
      <c r="J97" s="216"/>
      <c r="K97" s="216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161</v>
      </c>
      <c r="AU97" s="226" t="s">
        <v>94</v>
      </c>
      <c r="AV97" s="12" t="s">
        <v>80</v>
      </c>
      <c r="AW97" s="12" t="s">
        <v>35</v>
      </c>
      <c r="AX97" s="12" t="s">
        <v>72</v>
      </c>
      <c r="AY97" s="226" t="s">
        <v>152</v>
      </c>
    </row>
    <row r="98" spans="2:65" s="12" customFormat="1">
      <c r="B98" s="215"/>
      <c r="C98" s="216"/>
      <c r="D98" s="217" t="s">
        <v>161</v>
      </c>
      <c r="E98" s="218" t="s">
        <v>21</v>
      </c>
      <c r="F98" s="219" t="s">
        <v>1577</v>
      </c>
      <c r="G98" s="216"/>
      <c r="H98" s="220" t="s">
        <v>21</v>
      </c>
      <c r="I98" s="221"/>
      <c r="J98" s="216"/>
      <c r="K98" s="216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161</v>
      </c>
      <c r="AU98" s="226" t="s">
        <v>94</v>
      </c>
      <c r="AV98" s="12" t="s">
        <v>80</v>
      </c>
      <c r="AW98" s="12" t="s">
        <v>35</v>
      </c>
      <c r="AX98" s="12" t="s">
        <v>72</v>
      </c>
      <c r="AY98" s="226" t="s">
        <v>152</v>
      </c>
    </row>
    <row r="99" spans="2:65" s="12" customFormat="1">
      <c r="B99" s="215"/>
      <c r="C99" s="216"/>
      <c r="D99" s="217" t="s">
        <v>161</v>
      </c>
      <c r="E99" s="218" t="s">
        <v>21</v>
      </c>
      <c r="F99" s="219" t="s">
        <v>1578</v>
      </c>
      <c r="G99" s="216"/>
      <c r="H99" s="220" t="s">
        <v>21</v>
      </c>
      <c r="I99" s="221"/>
      <c r="J99" s="216"/>
      <c r="K99" s="216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161</v>
      </c>
      <c r="AU99" s="226" t="s">
        <v>94</v>
      </c>
      <c r="AV99" s="12" t="s">
        <v>80</v>
      </c>
      <c r="AW99" s="12" t="s">
        <v>35</v>
      </c>
      <c r="AX99" s="12" t="s">
        <v>72</v>
      </c>
      <c r="AY99" s="226" t="s">
        <v>152</v>
      </c>
    </row>
    <row r="100" spans="2:65" s="12" customFormat="1">
      <c r="B100" s="215"/>
      <c r="C100" s="216"/>
      <c r="D100" s="217" t="s">
        <v>161</v>
      </c>
      <c r="E100" s="218" t="s">
        <v>21</v>
      </c>
      <c r="F100" s="219" t="s">
        <v>1579</v>
      </c>
      <c r="G100" s="216"/>
      <c r="H100" s="220" t="s">
        <v>21</v>
      </c>
      <c r="I100" s="221"/>
      <c r="J100" s="216"/>
      <c r="K100" s="216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161</v>
      </c>
      <c r="AU100" s="226" t="s">
        <v>94</v>
      </c>
      <c r="AV100" s="12" t="s">
        <v>80</v>
      </c>
      <c r="AW100" s="12" t="s">
        <v>35</v>
      </c>
      <c r="AX100" s="12" t="s">
        <v>72</v>
      </c>
      <c r="AY100" s="226" t="s">
        <v>152</v>
      </c>
    </row>
    <row r="101" spans="2:65" s="14" customFormat="1">
      <c r="B101" s="238"/>
      <c r="C101" s="239"/>
      <c r="D101" s="249" t="s">
        <v>161</v>
      </c>
      <c r="E101" s="253" t="s">
        <v>21</v>
      </c>
      <c r="F101" s="254" t="s">
        <v>166</v>
      </c>
      <c r="G101" s="239"/>
      <c r="H101" s="255">
        <v>1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AT101" s="248" t="s">
        <v>161</v>
      </c>
      <c r="AU101" s="248" t="s">
        <v>94</v>
      </c>
      <c r="AV101" s="14" t="s">
        <v>159</v>
      </c>
      <c r="AW101" s="14" t="s">
        <v>35</v>
      </c>
      <c r="AX101" s="14" t="s">
        <v>80</v>
      </c>
      <c r="AY101" s="248" t="s">
        <v>152</v>
      </c>
    </row>
    <row r="102" spans="2:65" s="1" customFormat="1" ht="22.5" customHeight="1">
      <c r="B102" s="42"/>
      <c r="C102" s="203" t="s">
        <v>183</v>
      </c>
      <c r="D102" s="203" t="s">
        <v>154</v>
      </c>
      <c r="E102" s="204" t="s">
        <v>1580</v>
      </c>
      <c r="F102" s="205" t="s">
        <v>1581</v>
      </c>
      <c r="G102" s="206" t="s">
        <v>1554</v>
      </c>
      <c r="H102" s="207">
        <v>1</v>
      </c>
      <c r="I102" s="208"/>
      <c r="J102" s="209">
        <f>ROUND(I102*H102,2)</f>
        <v>0</v>
      </c>
      <c r="K102" s="205" t="s">
        <v>158</v>
      </c>
      <c r="L102" s="62"/>
      <c r="M102" s="210" t="s">
        <v>21</v>
      </c>
      <c r="N102" s="211" t="s">
        <v>44</v>
      </c>
      <c r="O102" s="43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25" t="s">
        <v>1555</v>
      </c>
      <c r="AT102" s="25" t="s">
        <v>154</v>
      </c>
      <c r="AU102" s="25" t="s">
        <v>94</v>
      </c>
      <c r="AY102" s="25" t="s">
        <v>152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25" t="s">
        <v>94</v>
      </c>
      <c r="BK102" s="214">
        <f>ROUND(I102*H102,2)</f>
        <v>0</v>
      </c>
      <c r="BL102" s="25" t="s">
        <v>1555</v>
      </c>
      <c r="BM102" s="25" t="s">
        <v>1582</v>
      </c>
    </row>
    <row r="103" spans="2:65" s="13" customFormat="1">
      <c r="B103" s="227"/>
      <c r="C103" s="228"/>
      <c r="D103" s="249" t="s">
        <v>161</v>
      </c>
      <c r="E103" s="250" t="s">
        <v>21</v>
      </c>
      <c r="F103" s="251" t="s">
        <v>1583</v>
      </c>
      <c r="G103" s="228"/>
      <c r="H103" s="252">
        <v>1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AT103" s="237" t="s">
        <v>161</v>
      </c>
      <c r="AU103" s="237" t="s">
        <v>94</v>
      </c>
      <c r="AV103" s="13" t="s">
        <v>94</v>
      </c>
      <c r="AW103" s="13" t="s">
        <v>35</v>
      </c>
      <c r="AX103" s="13" t="s">
        <v>80</v>
      </c>
      <c r="AY103" s="237" t="s">
        <v>152</v>
      </c>
    </row>
    <row r="104" spans="2:65" s="1" customFormat="1" ht="22.5" customHeight="1">
      <c r="B104" s="42"/>
      <c r="C104" s="203" t="s">
        <v>190</v>
      </c>
      <c r="D104" s="203" t="s">
        <v>154</v>
      </c>
      <c r="E104" s="204" t="s">
        <v>1584</v>
      </c>
      <c r="F104" s="205" t="s">
        <v>1585</v>
      </c>
      <c r="G104" s="206" t="s">
        <v>1554</v>
      </c>
      <c r="H104" s="207">
        <v>1</v>
      </c>
      <c r="I104" s="208"/>
      <c r="J104" s="209">
        <f>ROUND(I104*H104,2)</f>
        <v>0</v>
      </c>
      <c r="K104" s="205" t="s">
        <v>158</v>
      </c>
      <c r="L104" s="62"/>
      <c r="M104" s="210" t="s">
        <v>21</v>
      </c>
      <c r="N104" s="211" t="s">
        <v>44</v>
      </c>
      <c r="O104" s="43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AR104" s="25" t="s">
        <v>1555</v>
      </c>
      <c r="AT104" s="25" t="s">
        <v>154</v>
      </c>
      <c r="AU104" s="25" t="s">
        <v>94</v>
      </c>
      <c r="AY104" s="25" t="s">
        <v>152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5" t="s">
        <v>94</v>
      </c>
      <c r="BK104" s="214">
        <f>ROUND(I104*H104,2)</f>
        <v>0</v>
      </c>
      <c r="BL104" s="25" t="s">
        <v>1555</v>
      </c>
      <c r="BM104" s="25" t="s">
        <v>1586</v>
      </c>
    </row>
    <row r="105" spans="2:65" s="13" customFormat="1">
      <c r="B105" s="227"/>
      <c r="C105" s="228"/>
      <c r="D105" s="217" t="s">
        <v>161</v>
      </c>
      <c r="E105" s="229" t="s">
        <v>21</v>
      </c>
      <c r="F105" s="230" t="s">
        <v>1587</v>
      </c>
      <c r="G105" s="228"/>
      <c r="H105" s="231">
        <v>1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AT105" s="237" t="s">
        <v>161</v>
      </c>
      <c r="AU105" s="237" t="s">
        <v>94</v>
      </c>
      <c r="AV105" s="13" t="s">
        <v>94</v>
      </c>
      <c r="AW105" s="13" t="s">
        <v>35</v>
      </c>
      <c r="AX105" s="13" t="s">
        <v>80</v>
      </c>
      <c r="AY105" s="237" t="s">
        <v>152</v>
      </c>
    </row>
    <row r="106" spans="2:65" s="11" customFormat="1" ht="29.85" customHeight="1">
      <c r="B106" s="186"/>
      <c r="C106" s="187"/>
      <c r="D106" s="200" t="s">
        <v>71</v>
      </c>
      <c r="E106" s="201" t="s">
        <v>1588</v>
      </c>
      <c r="F106" s="201" t="s">
        <v>1589</v>
      </c>
      <c r="G106" s="187"/>
      <c r="H106" s="187"/>
      <c r="I106" s="190"/>
      <c r="J106" s="202">
        <f>BK106</f>
        <v>0</v>
      </c>
      <c r="K106" s="187"/>
      <c r="L106" s="192"/>
      <c r="M106" s="193"/>
      <c r="N106" s="194"/>
      <c r="O106" s="194"/>
      <c r="P106" s="195">
        <f>SUM(P107:P108)</f>
        <v>0</v>
      </c>
      <c r="Q106" s="194"/>
      <c r="R106" s="195">
        <f>SUM(R107:R108)</f>
        <v>0</v>
      </c>
      <c r="S106" s="194"/>
      <c r="T106" s="196">
        <f>SUM(T107:T108)</f>
        <v>0</v>
      </c>
      <c r="AR106" s="197" t="s">
        <v>183</v>
      </c>
      <c r="AT106" s="198" t="s">
        <v>71</v>
      </c>
      <c r="AU106" s="198" t="s">
        <v>80</v>
      </c>
      <c r="AY106" s="197" t="s">
        <v>152</v>
      </c>
      <c r="BK106" s="199">
        <f>SUM(BK107:BK108)</f>
        <v>0</v>
      </c>
    </row>
    <row r="107" spans="2:65" s="1" customFormat="1" ht="22.5" customHeight="1">
      <c r="B107" s="42"/>
      <c r="C107" s="203" t="s">
        <v>196</v>
      </c>
      <c r="D107" s="203" t="s">
        <v>154</v>
      </c>
      <c r="E107" s="204" t="s">
        <v>1590</v>
      </c>
      <c r="F107" s="205" t="s">
        <v>1591</v>
      </c>
      <c r="G107" s="206" t="s">
        <v>1554</v>
      </c>
      <c r="H107" s="207">
        <v>1</v>
      </c>
      <c r="I107" s="208"/>
      <c r="J107" s="209">
        <f>ROUND(I107*H107,2)</f>
        <v>0</v>
      </c>
      <c r="K107" s="205" t="s">
        <v>158</v>
      </c>
      <c r="L107" s="62"/>
      <c r="M107" s="210" t="s">
        <v>21</v>
      </c>
      <c r="N107" s="211" t="s">
        <v>44</v>
      </c>
      <c r="O107" s="43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25" t="s">
        <v>1555</v>
      </c>
      <c r="AT107" s="25" t="s">
        <v>154</v>
      </c>
      <c r="AU107" s="25" t="s">
        <v>94</v>
      </c>
      <c r="AY107" s="25" t="s">
        <v>152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5" t="s">
        <v>94</v>
      </c>
      <c r="BK107" s="214">
        <f>ROUND(I107*H107,2)</f>
        <v>0</v>
      </c>
      <c r="BL107" s="25" t="s">
        <v>1555</v>
      </c>
      <c r="BM107" s="25" t="s">
        <v>1592</v>
      </c>
    </row>
    <row r="108" spans="2:65" s="13" customFormat="1">
      <c r="B108" s="227"/>
      <c r="C108" s="228"/>
      <c r="D108" s="217" t="s">
        <v>161</v>
      </c>
      <c r="E108" s="229" t="s">
        <v>21</v>
      </c>
      <c r="F108" s="230" t="s">
        <v>1593</v>
      </c>
      <c r="G108" s="228"/>
      <c r="H108" s="231">
        <v>1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161</v>
      </c>
      <c r="AU108" s="237" t="s">
        <v>94</v>
      </c>
      <c r="AV108" s="13" t="s">
        <v>94</v>
      </c>
      <c r="AW108" s="13" t="s">
        <v>35</v>
      </c>
      <c r="AX108" s="13" t="s">
        <v>80</v>
      </c>
      <c r="AY108" s="237" t="s">
        <v>152</v>
      </c>
    </row>
    <row r="109" spans="2:65" s="11" customFormat="1" ht="29.85" customHeight="1">
      <c r="B109" s="186"/>
      <c r="C109" s="187"/>
      <c r="D109" s="200" t="s">
        <v>71</v>
      </c>
      <c r="E109" s="201" t="s">
        <v>1594</v>
      </c>
      <c r="F109" s="201" t="s">
        <v>1595</v>
      </c>
      <c r="G109" s="187"/>
      <c r="H109" s="187"/>
      <c r="I109" s="190"/>
      <c r="J109" s="202">
        <f>BK109</f>
        <v>0</v>
      </c>
      <c r="K109" s="187"/>
      <c r="L109" s="192"/>
      <c r="M109" s="193"/>
      <c r="N109" s="194"/>
      <c r="O109" s="194"/>
      <c r="P109" s="195">
        <f>SUM(P110:P111)</f>
        <v>0</v>
      </c>
      <c r="Q109" s="194"/>
      <c r="R109" s="195">
        <f>SUM(R110:R111)</f>
        <v>0</v>
      </c>
      <c r="S109" s="194"/>
      <c r="T109" s="196">
        <f>SUM(T110:T111)</f>
        <v>0</v>
      </c>
      <c r="AR109" s="197" t="s">
        <v>183</v>
      </c>
      <c r="AT109" s="198" t="s">
        <v>71</v>
      </c>
      <c r="AU109" s="198" t="s">
        <v>80</v>
      </c>
      <c r="AY109" s="197" t="s">
        <v>152</v>
      </c>
      <c r="BK109" s="199">
        <f>SUM(BK110:BK111)</f>
        <v>0</v>
      </c>
    </row>
    <row r="110" spans="2:65" s="1" customFormat="1" ht="22.5" customHeight="1">
      <c r="B110" s="42"/>
      <c r="C110" s="203" t="s">
        <v>204</v>
      </c>
      <c r="D110" s="203" t="s">
        <v>154</v>
      </c>
      <c r="E110" s="204" t="s">
        <v>1596</v>
      </c>
      <c r="F110" s="205" t="s">
        <v>1597</v>
      </c>
      <c r="G110" s="206" t="s">
        <v>1554</v>
      </c>
      <c r="H110" s="207">
        <v>1</v>
      </c>
      <c r="I110" s="208"/>
      <c r="J110" s="209">
        <f>ROUND(I110*H110,2)</f>
        <v>0</v>
      </c>
      <c r="K110" s="205" t="s">
        <v>158</v>
      </c>
      <c r="L110" s="62"/>
      <c r="M110" s="210" t="s">
        <v>21</v>
      </c>
      <c r="N110" s="211" t="s">
        <v>44</v>
      </c>
      <c r="O110" s="43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AR110" s="25" t="s">
        <v>1555</v>
      </c>
      <c r="AT110" s="25" t="s">
        <v>154</v>
      </c>
      <c r="AU110" s="25" t="s">
        <v>94</v>
      </c>
      <c r="AY110" s="25" t="s">
        <v>152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5" t="s">
        <v>94</v>
      </c>
      <c r="BK110" s="214">
        <f>ROUND(I110*H110,2)</f>
        <v>0</v>
      </c>
      <c r="BL110" s="25" t="s">
        <v>1555</v>
      </c>
      <c r="BM110" s="25" t="s">
        <v>1598</v>
      </c>
    </row>
    <row r="111" spans="2:65" s="13" customFormat="1">
      <c r="B111" s="227"/>
      <c r="C111" s="228"/>
      <c r="D111" s="217" t="s">
        <v>161</v>
      </c>
      <c r="E111" s="229" t="s">
        <v>21</v>
      </c>
      <c r="F111" s="230" t="s">
        <v>1599</v>
      </c>
      <c r="G111" s="228"/>
      <c r="H111" s="231">
        <v>1</v>
      </c>
      <c r="I111" s="232"/>
      <c r="J111" s="228"/>
      <c r="K111" s="228"/>
      <c r="L111" s="233"/>
      <c r="M111" s="290"/>
      <c r="N111" s="291"/>
      <c r="O111" s="291"/>
      <c r="P111" s="291"/>
      <c r="Q111" s="291"/>
      <c r="R111" s="291"/>
      <c r="S111" s="291"/>
      <c r="T111" s="292"/>
      <c r="AT111" s="237" t="s">
        <v>161</v>
      </c>
      <c r="AU111" s="237" t="s">
        <v>94</v>
      </c>
      <c r="AV111" s="13" t="s">
        <v>94</v>
      </c>
      <c r="AW111" s="13" t="s">
        <v>35</v>
      </c>
      <c r="AX111" s="13" t="s">
        <v>80</v>
      </c>
      <c r="AY111" s="237" t="s">
        <v>152</v>
      </c>
    </row>
    <row r="112" spans="2:65" s="1" customFormat="1" ht="6.95" customHeight="1">
      <c r="B112" s="57"/>
      <c r="C112" s="58"/>
      <c r="D112" s="58"/>
      <c r="E112" s="58"/>
      <c r="F112" s="58"/>
      <c r="G112" s="58"/>
      <c r="H112" s="58"/>
      <c r="I112" s="149"/>
      <c r="J112" s="58"/>
      <c r="K112" s="58"/>
      <c r="L112" s="62"/>
    </row>
  </sheetData>
  <sheetProtection password="CC35" sheet="1" objects="1" scenarios="1" formatCells="0" formatColumns="0" formatRows="0" sort="0" autoFilter="0"/>
  <autoFilter ref="C81:K111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93" customWidth="1"/>
    <col min="2" max="2" width="1.6640625" style="293" customWidth="1"/>
    <col min="3" max="4" width="5" style="293" customWidth="1"/>
    <col min="5" max="5" width="11.6640625" style="293" customWidth="1"/>
    <col min="6" max="6" width="9.1640625" style="293" customWidth="1"/>
    <col min="7" max="7" width="5" style="293" customWidth="1"/>
    <col min="8" max="8" width="77.83203125" style="293" customWidth="1"/>
    <col min="9" max="10" width="20" style="293" customWidth="1"/>
    <col min="11" max="11" width="1.6640625" style="293" customWidth="1"/>
  </cols>
  <sheetData>
    <row r="1" spans="2:11" ht="37.5" customHeight="1"/>
    <row r="2" spans="2:11" ht="7.5" customHeight="1">
      <c r="B2" s="294"/>
      <c r="C2" s="295"/>
      <c r="D2" s="295"/>
      <c r="E2" s="295"/>
      <c r="F2" s="295"/>
      <c r="G2" s="295"/>
      <c r="H2" s="295"/>
      <c r="I2" s="295"/>
      <c r="J2" s="295"/>
      <c r="K2" s="296"/>
    </row>
    <row r="3" spans="2:11" s="16" customFormat="1" ht="45" customHeight="1">
      <c r="B3" s="297"/>
      <c r="C3" s="422" t="s">
        <v>1600</v>
      </c>
      <c r="D3" s="422"/>
      <c r="E3" s="422"/>
      <c r="F3" s="422"/>
      <c r="G3" s="422"/>
      <c r="H3" s="422"/>
      <c r="I3" s="422"/>
      <c r="J3" s="422"/>
      <c r="K3" s="298"/>
    </row>
    <row r="4" spans="2:11" ht="25.5" customHeight="1">
      <c r="B4" s="299"/>
      <c r="C4" s="423" t="s">
        <v>1601</v>
      </c>
      <c r="D4" s="423"/>
      <c r="E4" s="423"/>
      <c r="F4" s="423"/>
      <c r="G4" s="423"/>
      <c r="H4" s="423"/>
      <c r="I4" s="423"/>
      <c r="J4" s="423"/>
      <c r="K4" s="300"/>
    </row>
    <row r="5" spans="2:11" ht="5.25" customHeight="1">
      <c r="B5" s="299"/>
      <c r="C5" s="301"/>
      <c r="D5" s="301"/>
      <c r="E5" s="301"/>
      <c r="F5" s="301"/>
      <c r="G5" s="301"/>
      <c r="H5" s="301"/>
      <c r="I5" s="301"/>
      <c r="J5" s="301"/>
      <c r="K5" s="300"/>
    </row>
    <row r="6" spans="2:11" ht="15" customHeight="1">
      <c r="B6" s="299"/>
      <c r="C6" s="421" t="s">
        <v>1602</v>
      </c>
      <c r="D6" s="421"/>
      <c r="E6" s="421"/>
      <c r="F6" s="421"/>
      <c r="G6" s="421"/>
      <c r="H6" s="421"/>
      <c r="I6" s="421"/>
      <c r="J6" s="421"/>
      <c r="K6" s="300"/>
    </row>
    <row r="7" spans="2:11" ht="15" customHeight="1">
      <c r="B7" s="303"/>
      <c r="C7" s="421" t="s">
        <v>1603</v>
      </c>
      <c r="D7" s="421"/>
      <c r="E7" s="421"/>
      <c r="F7" s="421"/>
      <c r="G7" s="421"/>
      <c r="H7" s="421"/>
      <c r="I7" s="421"/>
      <c r="J7" s="421"/>
      <c r="K7" s="300"/>
    </row>
    <row r="8" spans="2:1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pans="2:11" ht="15" customHeight="1">
      <c r="B9" s="303"/>
      <c r="C9" s="421" t="s">
        <v>1604</v>
      </c>
      <c r="D9" s="421"/>
      <c r="E9" s="421"/>
      <c r="F9" s="421"/>
      <c r="G9" s="421"/>
      <c r="H9" s="421"/>
      <c r="I9" s="421"/>
      <c r="J9" s="421"/>
      <c r="K9" s="300"/>
    </row>
    <row r="10" spans="2:11" ht="15" customHeight="1">
      <c r="B10" s="303"/>
      <c r="C10" s="302"/>
      <c r="D10" s="421" t="s">
        <v>1605</v>
      </c>
      <c r="E10" s="421"/>
      <c r="F10" s="421"/>
      <c r="G10" s="421"/>
      <c r="H10" s="421"/>
      <c r="I10" s="421"/>
      <c r="J10" s="421"/>
      <c r="K10" s="300"/>
    </row>
    <row r="11" spans="2:11" ht="15" customHeight="1">
      <c r="B11" s="303"/>
      <c r="C11" s="304"/>
      <c r="D11" s="421" t="s">
        <v>1606</v>
      </c>
      <c r="E11" s="421"/>
      <c r="F11" s="421"/>
      <c r="G11" s="421"/>
      <c r="H11" s="421"/>
      <c r="I11" s="421"/>
      <c r="J11" s="421"/>
      <c r="K11" s="300"/>
    </row>
    <row r="12" spans="2:11" ht="12.75" customHeight="1">
      <c r="B12" s="303"/>
      <c r="C12" s="304"/>
      <c r="D12" s="304"/>
      <c r="E12" s="304"/>
      <c r="F12" s="304"/>
      <c r="G12" s="304"/>
      <c r="H12" s="304"/>
      <c r="I12" s="304"/>
      <c r="J12" s="304"/>
      <c r="K12" s="300"/>
    </row>
    <row r="13" spans="2:11" ht="15" customHeight="1">
      <c r="B13" s="303"/>
      <c r="C13" s="304"/>
      <c r="D13" s="421" t="s">
        <v>1607</v>
      </c>
      <c r="E13" s="421"/>
      <c r="F13" s="421"/>
      <c r="G13" s="421"/>
      <c r="H13" s="421"/>
      <c r="I13" s="421"/>
      <c r="J13" s="421"/>
      <c r="K13" s="300"/>
    </row>
    <row r="14" spans="2:11" ht="15" customHeight="1">
      <c r="B14" s="303"/>
      <c r="C14" s="304"/>
      <c r="D14" s="421" t="s">
        <v>1608</v>
      </c>
      <c r="E14" s="421"/>
      <c r="F14" s="421"/>
      <c r="G14" s="421"/>
      <c r="H14" s="421"/>
      <c r="I14" s="421"/>
      <c r="J14" s="421"/>
      <c r="K14" s="300"/>
    </row>
    <row r="15" spans="2:11" ht="15" customHeight="1">
      <c r="B15" s="303"/>
      <c r="C15" s="304"/>
      <c r="D15" s="421" t="s">
        <v>1609</v>
      </c>
      <c r="E15" s="421"/>
      <c r="F15" s="421"/>
      <c r="G15" s="421"/>
      <c r="H15" s="421"/>
      <c r="I15" s="421"/>
      <c r="J15" s="421"/>
      <c r="K15" s="300"/>
    </row>
    <row r="16" spans="2:11" ht="15" customHeight="1">
      <c r="B16" s="303"/>
      <c r="C16" s="304"/>
      <c r="D16" s="304"/>
      <c r="E16" s="305" t="s">
        <v>79</v>
      </c>
      <c r="F16" s="421" t="s">
        <v>1610</v>
      </c>
      <c r="G16" s="421"/>
      <c r="H16" s="421"/>
      <c r="I16" s="421"/>
      <c r="J16" s="421"/>
      <c r="K16" s="300"/>
    </row>
    <row r="17" spans="2:11" ht="15" customHeight="1">
      <c r="B17" s="303"/>
      <c r="C17" s="304"/>
      <c r="D17" s="304"/>
      <c r="E17" s="305" t="s">
        <v>1611</v>
      </c>
      <c r="F17" s="421" t="s">
        <v>1612</v>
      </c>
      <c r="G17" s="421"/>
      <c r="H17" s="421"/>
      <c r="I17" s="421"/>
      <c r="J17" s="421"/>
      <c r="K17" s="300"/>
    </row>
    <row r="18" spans="2:11" ht="15" customHeight="1">
      <c r="B18" s="303"/>
      <c r="C18" s="304"/>
      <c r="D18" s="304"/>
      <c r="E18" s="305" t="s">
        <v>1613</v>
      </c>
      <c r="F18" s="421" t="s">
        <v>1614</v>
      </c>
      <c r="G18" s="421"/>
      <c r="H18" s="421"/>
      <c r="I18" s="421"/>
      <c r="J18" s="421"/>
      <c r="K18" s="300"/>
    </row>
    <row r="19" spans="2:11" ht="15" customHeight="1">
      <c r="B19" s="303"/>
      <c r="C19" s="304"/>
      <c r="D19" s="304"/>
      <c r="E19" s="305" t="s">
        <v>1615</v>
      </c>
      <c r="F19" s="421" t="s">
        <v>1616</v>
      </c>
      <c r="G19" s="421"/>
      <c r="H19" s="421"/>
      <c r="I19" s="421"/>
      <c r="J19" s="421"/>
      <c r="K19" s="300"/>
    </row>
    <row r="20" spans="2:11" ht="15" customHeight="1">
      <c r="B20" s="303"/>
      <c r="C20" s="304"/>
      <c r="D20" s="304"/>
      <c r="E20" s="305" t="s">
        <v>1617</v>
      </c>
      <c r="F20" s="421" t="s">
        <v>1618</v>
      </c>
      <c r="G20" s="421"/>
      <c r="H20" s="421"/>
      <c r="I20" s="421"/>
      <c r="J20" s="421"/>
      <c r="K20" s="300"/>
    </row>
    <row r="21" spans="2:11" ht="15" customHeight="1">
      <c r="B21" s="303"/>
      <c r="C21" s="304"/>
      <c r="D21" s="304"/>
      <c r="E21" s="305" t="s">
        <v>93</v>
      </c>
      <c r="F21" s="421" t="s">
        <v>1619</v>
      </c>
      <c r="G21" s="421"/>
      <c r="H21" s="421"/>
      <c r="I21" s="421"/>
      <c r="J21" s="421"/>
      <c r="K21" s="300"/>
    </row>
    <row r="22" spans="2:11" ht="12.75" customHeight="1">
      <c r="B22" s="303"/>
      <c r="C22" s="304"/>
      <c r="D22" s="304"/>
      <c r="E22" s="304"/>
      <c r="F22" s="304"/>
      <c r="G22" s="304"/>
      <c r="H22" s="304"/>
      <c r="I22" s="304"/>
      <c r="J22" s="304"/>
      <c r="K22" s="300"/>
    </row>
    <row r="23" spans="2:11" ht="15" customHeight="1">
      <c r="B23" s="303"/>
      <c r="C23" s="421" t="s">
        <v>1620</v>
      </c>
      <c r="D23" s="421"/>
      <c r="E23" s="421"/>
      <c r="F23" s="421"/>
      <c r="G23" s="421"/>
      <c r="H23" s="421"/>
      <c r="I23" s="421"/>
      <c r="J23" s="421"/>
      <c r="K23" s="300"/>
    </row>
    <row r="24" spans="2:11" ht="15" customHeight="1">
      <c r="B24" s="303"/>
      <c r="C24" s="421" t="s">
        <v>1621</v>
      </c>
      <c r="D24" s="421"/>
      <c r="E24" s="421"/>
      <c r="F24" s="421"/>
      <c r="G24" s="421"/>
      <c r="H24" s="421"/>
      <c r="I24" s="421"/>
      <c r="J24" s="421"/>
      <c r="K24" s="300"/>
    </row>
    <row r="25" spans="2:11" ht="15" customHeight="1">
      <c r="B25" s="303"/>
      <c r="C25" s="302"/>
      <c r="D25" s="421" t="s">
        <v>1622</v>
      </c>
      <c r="E25" s="421"/>
      <c r="F25" s="421"/>
      <c r="G25" s="421"/>
      <c r="H25" s="421"/>
      <c r="I25" s="421"/>
      <c r="J25" s="421"/>
      <c r="K25" s="300"/>
    </row>
    <row r="26" spans="2:11" ht="15" customHeight="1">
      <c r="B26" s="303"/>
      <c r="C26" s="304"/>
      <c r="D26" s="421" t="s">
        <v>1623</v>
      </c>
      <c r="E26" s="421"/>
      <c r="F26" s="421"/>
      <c r="G26" s="421"/>
      <c r="H26" s="421"/>
      <c r="I26" s="421"/>
      <c r="J26" s="421"/>
      <c r="K26" s="300"/>
    </row>
    <row r="27" spans="2:11" ht="12.75" customHeight="1">
      <c r="B27" s="303"/>
      <c r="C27" s="304"/>
      <c r="D27" s="304"/>
      <c r="E27" s="304"/>
      <c r="F27" s="304"/>
      <c r="G27" s="304"/>
      <c r="H27" s="304"/>
      <c r="I27" s="304"/>
      <c r="J27" s="304"/>
      <c r="K27" s="300"/>
    </row>
    <row r="28" spans="2:11" ht="15" customHeight="1">
      <c r="B28" s="303"/>
      <c r="C28" s="304"/>
      <c r="D28" s="421" t="s">
        <v>1624</v>
      </c>
      <c r="E28" s="421"/>
      <c r="F28" s="421"/>
      <c r="G28" s="421"/>
      <c r="H28" s="421"/>
      <c r="I28" s="421"/>
      <c r="J28" s="421"/>
      <c r="K28" s="300"/>
    </row>
    <row r="29" spans="2:11" ht="15" customHeight="1">
      <c r="B29" s="303"/>
      <c r="C29" s="304"/>
      <c r="D29" s="421" t="s">
        <v>1625</v>
      </c>
      <c r="E29" s="421"/>
      <c r="F29" s="421"/>
      <c r="G29" s="421"/>
      <c r="H29" s="421"/>
      <c r="I29" s="421"/>
      <c r="J29" s="421"/>
      <c r="K29" s="300"/>
    </row>
    <row r="30" spans="2:11" ht="12.75" customHeight="1">
      <c r="B30" s="303"/>
      <c r="C30" s="304"/>
      <c r="D30" s="304"/>
      <c r="E30" s="304"/>
      <c r="F30" s="304"/>
      <c r="G30" s="304"/>
      <c r="H30" s="304"/>
      <c r="I30" s="304"/>
      <c r="J30" s="304"/>
      <c r="K30" s="300"/>
    </row>
    <row r="31" spans="2:11" ht="15" customHeight="1">
      <c r="B31" s="303"/>
      <c r="C31" s="304"/>
      <c r="D31" s="421" t="s">
        <v>1626</v>
      </c>
      <c r="E31" s="421"/>
      <c r="F31" s="421"/>
      <c r="G31" s="421"/>
      <c r="H31" s="421"/>
      <c r="I31" s="421"/>
      <c r="J31" s="421"/>
      <c r="K31" s="300"/>
    </row>
    <row r="32" spans="2:11" ht="15" customHeight="1">
      <c r="B32" s="303"/>
      <c r="C32" s="304"/>
      <c r="D32" s="421" t="s">
        <v>1627</v>
      </c>
      <c r="E32" s="421"/>
      <c r="F32" s="421"/>
      <c r="G32" s="421"/>
      <c r="H32" s="421"/>
      <c r="I32" s="421"/>
      <c r="J32" s="421"/>
      <c r="K32" s="300"/>
    </row>
    <row r="33" spans="2:11" ht="15" customHeight="1">
      <c r="B33" s="303"/>
      <c r="C33" s="304"/>
      <c r="D33" s="421" t="s">
        <v>1628</v>
      </c>
      <c r="E33" s="421"/>
      <c r="F33" s="421"/>
      <c r="G33" s="421"/>
      <c r="H33" s="421"/>
      <c r="I33" s="421"/>
      <c r="J33" s="421"/>
      <c r="K33" s="300"/>
    </row>
    <row r="34" spans="2:11" ht="15" customHeight="1">
      <c r="B34" s="303"/>
      <c r="C34" s="304"/>
      <c r="D34" s="302"/>
      <c r="E34" s="306" t="s">
        <v>137</v>
      </c>
      <c r="F34" s="302"/>
      <c r="G34" s="421" t="s">
        <v>1629</v>
      </c>
      <c r="H34" s="421"/>
      <c r="I34" s="421"/>
      <c r="J34" s="421"/>
      <c r="K34" s="300"/>
    </row>
    <row r="35" spans="2:11" ht="30.75" customHeight="1">
      <c r="B35" s="303"/>
      <c r="C35" s="304"/>
      <c r="D35" s="302"/>
      <c r="E35" s="306" t="s">
        <v>1630</v>
      </c>
      <c r="F35" s="302"/>
      <c r="G35" s="421" t="s">
        <v>1631</v>
      </c>
      <c r="H35" s="421"/>
      <c r="I35" s="421"/>
      <c r="J35" s="421"/>
      <c r="K35" s="300"/>
    </row>
    <row r="36" spans="2:11" ht="15" customHeight="1">
      <c r="B36" s="303"/>
      <c r="C36" s="304"/>
      <c r="D36" s="302"/>
      <c r="E36" s="306" t="s">
        <v>53</v>
      </c>
      <c r="F36" s="302"/>
      <c r="G36" s="421" t="s">
        <v>1632</v>
      </c>
      <c r="H36" s="421"/>
      <c r="I36" s="421"/>
      <c r="J36" s="421"/>
      <c r="K36" s="300"/>
    </row>
    <row r="37" spans="2:11" ht="15" customHeight="1">
      <c r="B37" s="303"/>
      <c r="C37" s="304"/>
      <c r="D37" s="302"/>
      <c r="E37" s="306" t="s">
        <v>138</v>
      </c>
      <c r="F37" s="302"/>
      <c r="G37" s="421" t="s">
        <v>1633</v>
      </c>
      <c r="H37" s="421"/>
      <c r="I37" s="421"/>
      <c r="J37" s="421"/>
      <c r="K37" s="300"/>
    </row>
    <row r="38" spans="2:11" ht="15" customHeight="1">
      <c r="B38" s="303"/>
      <c r="C38" s="304"/>
      <c r="D38" s="302"/>
      <c r="E38" s="306" t="s">
        <v>139</v>
      </c>
      <c r="F38" s="302"/>
      <c r="G38" s="421" t="s">
        <v>1634</v>
      </c>
      <c r="H38" s="421"/>
      <c r="I38" s="421"/>
      <c r="J38" s="421"/>
      <c r="K38" s="300"/>
    </row>
    <row r="39" spans="2:11" ht="15" customHeight="1">
      <c r="B39" s="303"/>
      <c r="C39" s="304"/>
      <c r="D39" s="302"/>
      <c r="E39" s="306" t="s">
        <v>140</v>
      </c>
      <c r="F39" s="302"/>
      <c r="G39" s="421" t="s">
        <v>1635</v>
      </c>
      <c r="H39" s="421"/>
      <c r="I39" s="421"/>
      <c r="J39" s="421"/>
      <c r="K39" s="300"/>
    </row>
    <row r="40" spans="2:11" ht="15" customHeight="1">
      <c r="B40" s="303"/>
      <c r="C40" s="304"/>
      <c r="D40" s="302"/>
      <c r="E40" s="306" t="s">
        <v>1636</v>
      </c>
      <c r="F40" s="302"/>
      <c r="G40" s="421" t="s">
        <v>1637</v>
      </c>
      <c r="H40" s="421"/>
      <c r="I40" s="421"/>
      <c r="J40" s="421"/>
      <c r="K40" s="300"/>
    </row>
    <row r="41" spans="2:11" ht="15" customHeight="1">
      <c r="B41" s="303"/>
      <c r="C41" s="304"/>
      <c r="D41" s="302"/>
      <c r="E41" s="306"/>
      <c r="F41" s="302"/>
      <c r="G41" s="421" t="s">
        <v>1638</v>
      </c>
      <c r="H41" s="421"/>
      <c r="I41" s="421"/>
      <c r="J41" s="421"/>
      <c r="K41" s="300"/>
    </row>
    <row r="42" spans="2:11" ht="15" customHeight="1">
      <c r="B42" s="303"/>
      <c r="C42" s="304"/>
      <c r="D42" s="302"/>
      <c r="E42" s="306" t="s">
        <v>1639</v>
      </c>
      <c r="F42" s="302"/>
      <c r="G42" s="421" t="s">
        <v>1640</v>
      </c>
      <c r="H42" s="421"/>
      <c r="I42" s="421"/>
      <c r="J42" s="421"/>
      <c r="K42" s="300"/>
    </row>
    <row r="43" spans="2:11" ht="15" customHeight="1">
      <c r="B43" s="303"/>
      <c r="C43" s="304"/>
      <c r="D43" s="302"/>
      <c r="E43" s="306" t="s">
        <v>142</v>
      </c>
      <c r="F43" s="302"/>
      <c r="G43" s="421" t="s">
        <v>1641</v>
      </c>
      <c r="H43" s="421"/>
      <c r="I43" s="421"/>
      <c r="J43" s="421"/>
      <c r="K43" s="300"/>
    </row>
    <row r="44" spans="2:11" ht="12.75" customHeight="1">
      <c r="B44" s="303"/>
      <c r="C44" s="304"/>
      <c r="D44" s="302"/>
      <c r="E44" s="302"/>
      <c r="F44" s="302"/>
      <c r="G44" s="302"/>
      <c r="H44" s="302"/>
      <c r="I44" s="302"/>
      <c r="J44" s="302"/>
      <c r="K44" s="300"/>
    </row>
    <row r="45" spans="2:11" ht="15" customHeight="1">
      <c r="B45" s="303"/>
      <c r="C45" s="304"/>
      <c r="D45" s="421" t="s">
        <v>1642</v>
      </c>
      <c r="E45" s="421"/>
      <c r="F45" s="421"/>
      <c r="G45" s="421"/>
      <c r="H45" s="421"/>
      <c r="I45" s="421"/>
      <c r="J45" s="421"/>
      <c r="K45" s="300"/>
    </row>
    <row r="46" spans="2:11" ht="15" customHeight="1">
      <c r="B46" s="303"/>
      <c r="C46" s="304"/>
      <c r="D46" s="304"/>
      <c r="E46" s="421" t="s">
        <v>1643</v>
      </c>
      <c r="F46" s="421"/>
      <c r="G46" s="421"/>
      <c r="H46" s="421"/>
      <c r="I46" s="421"/>
      <c r="J46" s="421"/>
      <c r="K46" s="300"/>
    </row>
    <row r="47" spans="2:11" ht="15" customHeight="1">
      <c r="B47" s="303"/>
      <c r="C47" s="304"/>
      <c r="D47" s="304"/>
      <c r="E47" s="421" t="s">
        <v>1644</v>
      </c>
      <c r="F47" s="421"/>
      <c r="G47" s="421"/>
      <c r="H47" s="421"/>
      <c r="I47" s="421"/>
      <c r="J47" s="421"/>
      <c r="K47" s="300"/>
    </row>
    <row r="48" spans="2:11" ht="15" customHeight="1">
      <c r="B48" s="303"/>
      <c r="C48" s="304"/>
      <c r="D48" s="304"/>
      <c r="E48" s="421" t="s">
        <v>1645</v>
      </c>
      <c r="F48" s="421"/>
      <c r="G48" s="421"/>
      <c r="H48" s="421"/>
      <c r="I48" s="421"/>
      <c r="J48" s="421"/>
      <c r="K48" s="300"/>
    </row>
    <row r="49" spans="2:11" ht="15" customHeight="1">
      <c r="B49" s="303"/>
      <c r="C49" s="304"/>
      <c r="D49" s="421" t="s">
        <v>1646</v>
      </c>
      <c r="E49" s="421"/>
      <c r="F49" s="421"/>
      <c r="G49" s="421"/>
      <c r="H49" s="421"/>
      <c r="I49" s="421"/>
      <c r="J49" s="421"/>
      <c r="K49" s="300"/>
    </row>
    <row r="50" spans="2:11" ht="25.5" customHeight="1">
      <c r="B50" s="299"/>
      <c r="C50" s="423" t="s">
        <v>1647</v>
      </c>
      <c r="D50" s="423"/>
      <c r="E50" s="423"/>
      <c r="F50" s="423"/>
      <c r="G50" s="423"/>
      <c r="H50" s="423"/>
      <c r="I50" s="423"/>
      <c r="J50" s="423"/>
      <c r="K50" s="300"/>
    </row>
    <row r="51" spans="2:11" ht="5.25" customHeight="1">
      <c r="B51" s="299"/>
      <c r="C51" s="301"/>
      <c r="D51" s="301"/>
      <c r="E51" s="301"/>
      <c r="F51" s="301"/>
      <c r="G51" s="301"/>
      <c r="H51" s="301"/>
      <c r="I51" s="301"/>
      <c r="J51" s="301"/>
      <c r="K51" s="300"/>
    </row>
    <row r="52" spans="2:11" ht="15" customHeight="1">
      <c r="B52" s="299"/>
      <c r="C52" s="421" t="s">
        <v>1648</v>
      </c>
      <c r="D52" s="421"/>
      <c r="E52" s="421"/>
      <c r="F52" s="421"/>
      <c r="G52" s="421"/>
      <c r="H52" s="421"/>
      <c r="I52" s="421"/>
      <c r="J52" s="421"/>
      <c r="K52" s="300"/>
    </row>
    <row r="53" spans="2:11" ht="15" customHeight="1">
      <c r="B53" s="299"/>
      <c r="C53" s="421" t="s">
        <v>1649</v>
      </c>
      <c r="D53" s="421"/>
      <c r="E53" s="421"/>
      <c r="F53" s="421"/>
      <c r="G53" s="421"/>
      <c r="H53" s="421"/>
      <c r="I53" s="421"/>
      <c r="J53" s="421"/>
      <c r="K53" s="300"/>
    </row>
    <row r="54" spans="2:11" ht="12.75" customHeight="1">
      <c r="B54" s="299"/>
      <c r="C54" s="302"/>
      <c r="D54" s="302"/>
      <c r="E54" s="302"/>
      <c r="F54" s="302"/>
      <c r="G54" s="302"/>
      <c r="H54" s="302"/>
      <c r="I54" s="302"/>
      <c r="J54" s="302"/>
      <c r="K54" s="300"/>
    </row>
    <row r="55" spans="2:11" ht="15" customHeight="1">
      <c r="B55" s="299"/>
      <c r="C55" s="421" t="s">
        <v>1650</v>
      </c>
      <c r="D55" s="421"/>
      <c r="E55" s="421"/>
      <c r="F55" s="421"/>
      <c r="G55" s="421"/>
      <c r="H55" s="421"/>
      <c r="I55" s="421"/>
      <c r="J55" s="421"/>
      <c r="K55" s="300"/>
    </row>
    <row r="56" spans="2:11" ht="15" customHeight="1">
      <c r="B56" s="299"/>
      <c r="C56" s="304"/>
      <c r="D56" s="421" t="s">
        <v>1651</v>
      </c>
      <c r="E56" s="421"/>
      <c r="F56" s="421"/>
      <c r="G56" s="421"/>
      <c r="H56" s="421"/>
      <c r="I56" s="421"/>
      <c r="J56" s="421"/>
      <c r="K56" s="300"/>
    </row>
    <row r="57" spans="2:11" ht="15" customHeight="1">
      <c r="B57" s="299"/>
      <c r="C57" s="304"/>
      <c r="D57" s="421" t="s">
        <v>1652</v>
      </c>
      <c r="E57" s="421"/>
      <c r="F57" s="421"/>
      <c r="G57" s="421"/>
      <c r="H57" s="421"/>
      <c r="I57" s="421"/>
      <c r="J57" s="421"/>
      <c r="K57" s="300"/>
    </row>
    <row r="58" spans="2:11" ht="15" customHeight="1">
      <c r="B58" s="299"/>
      <c r="C58" s="304"/>
      <c r="D58" s="421" t="s">
        <v>1653</v>
      </c>
      <c r="E58" s="421"/>
      <c r="F58" s="421"/>
      <c r="G58" s="421"/>
      <c r="H58" s="421"/>
      <c r="I58" s="421"/>
      <c r="J58" s="421"/>
      <c r="K58" s="300"/>
    </row>
    <row r="59" spans="2:11" ht="15" customHeight="1">
      <c r="B59" s="299"/>
      <c r="C59" s="304"/>
      <c r="D59" s="421" t="s">
        <v>1654</v>
      </c>
      <c r="E59" s="421"/>
      <c r="F59" s="421"/>
      <c r="G59" s="421"/>
      <c r="H59" s="421"/>
      <c r="I59" s="421"/>
      <c r="J59" s="421"/>
      <c r="K59" s="300"/>
    </row>
    <row r="60" spans="2:11" ht="15" customHeight="1">
      <c r="B60" s="299"/>
      <c r="C60" s="304"/>
      <c r="D60" s="425" t="s">
        <v>1655</v>
      </c>
      <c r="E60" s="425"/>
      <c r="F60" s="425"/>
      <c r="G60" s="425"/>
      <c r="H60" s="425"/>
      <c r="I60" s="425"/>
      <c r="J60" s="425"/>
      <c r="K60" s="300"/>
    </row>
    <row r="61" spans="2:11" ht="15" customHeight="1">
      <c r="B61" s="299"/>
      <c r="C61" s="304"/>
      <c r="D61" s="421" t="s">
        <v>1656</v>
      </c>
      <c r="E61" s="421"/>
      <c r="F61" s="421"/>
      <c r="G61" s="421"/>
      <c r="H61" s="421"/>
      <c r="I61" s="421"/>
      <c r="J61" s="421"/>
      <c r="K61" s="300"/>
    </row>
    <row r="62" spans="2:11" ht="12.75" customHeight="1">
      <c r="B62" s="299"/>
      <c r="C62" s="304"/>
      <c r="D62" s="304"/>
      <c r="E62" s="307"/>
      <c r="F62" s="304"/>
      <c r="G62" s="304"/>
      <c r="H62" s="304"/>
      <c r="I62" s="304"/>
      <c r="J62" s="304"/>
      <c r="K62" s="300"/>
    </row>
    <row r="63" spans="2:11" ht="15" customHeight="1">
      <c r="B63" s="299"/>
      <c r="C63" s="304"/>
      <c r="D63" s="421" t="s">
        <v>1657</v>
      </c>
      <c r="E63" s="421"/>
      <c r="F63" s="421"/>
      <c r="G63" s="421"/>
      <c r="H63" s="421"/>
      <c r="I63" s="421"/>
      <c r="J63" s="421"/>
      <c r="K63" s="300"/>
    </row>
    <row r="64" spans="2:11" ht="15" customHeight="1">
      <c r="B64" s="299"/>
      <c r="C64" s="304"/>
      <c r="D64" s="425" t="s">
        <v>1658</v>
      </c>
      <c r="E64" s="425"/>
      <c r="F64" s="425"/>
      <c r="G64" s="425"/>
      <c r="H64" s="425"/>
      <c r="I64" s="425"/>
      <c r="J64" s="425"/>
      <c r="K64" s="300"/>
    </row>
    <row r="65" spans="2:11" ht="15" customHeight="1">
      <c r="B65" s="299"/>
      <c r="C65" s="304"/>
      <c r="D65" s="421" t="s">
        <v>1659</v>
      </c>
      <c r="E65" s="421"/>
      <c r="F65" s="421"/>
      <c r="G65" s="421"/>
      <c r="H65" s="421"/>
      <c r="I65" s="421"/>
      <c r="J65" s="421"/>
      <c r="K65" s="300"/>
    </row>
    <row r="66" spans="2:11" ht="15" customHeight="1">
      <c r="B66" s="299"/>
      <c r="C66" s="304"/>
      <c r="D66" s="421" t="s">
        <v>1660</v>
      </c>
      <c r="E66" s="421"/>
      <c r="F66" s="421"/>
      <c r="G66" s="421"/>
      <c r="H66" s="421"/>
      <c r="I66" s="421"/>
      <c r="J66" s="421"/>
      <c r="K66" s="300"/>
    </row>
    <row r="67" spans="2:11" ht="15" customHeight="1">
      <c r="B67" s="299"/>
      <c r="C67" s="304"/>
      <c r="D67" s="421" t="s">
        <v>1661</v>
      </c>
      <c r="E67" s="421"/>
      <c r="F67" s="421"/>
      <c r="G67" s="421"/>
      <c r="H67" s="421"/>
      <c r="I67" s="421"/>
      <c r="J67" s="421"/>
      <c r="K67" s="300"/>
    </row>
    <row r="68" spans="2:11" ht="15" customHeight="1">
      <c r="B68" s="299"/>
      <c r="C68" s="304"/>
      <c r="D68" s="421" t="s">
        <v>1662</v>
      </c>
      <c r="E68" s="421"/>
      <c r="F68" s="421"/>
      <c r="G68" s="421"/>
      <c r="H68" s="421"/>
      <c r="I68" s="421"/>
      <c r="J68" s="421"/>
      <c r="K68" s="300"/>
    </row>
    <row r="69" spans="2:11" ht="12.75" customHeight="1">
      <c r="B69" s="308"/>
      <c r="C69" s="309"/>
      <c r="D69" s="309"/>
      <c r="E69" s="309"/>
      <c r="F69" s="309"/>
      <c r="G69" s="309"/>
      <c r="H69" s="309"/>
      <c r="I69" s="309"/>
      <c r="J69" s="309"/>
      <c r="K69" s="310"/>
    </row>
    <row r="70" spans="2:11" ht="18.75" customHeight="1">
      <c r="B70" s="311"/>
      <c r="C70" s="311"/>
      <c r="D70" s="311"/>
      <c r="E70" s="311"/>
      <c r="F70" s="311"/>
      <c r="G70" s="311"/>
      <c r="H70" s="311"/>
      <c r="I70" s="311"/>
      <c r="J70" s="311"/>
      <c r="K70" s="312"/>
    </row>
    <row r="71" spans="2:11" ht="18.75" customHeight="1">
      <c r="B71" s="312"/>
      <c r="C71" s="312"/>
      <c r="D71" s="312"/>
      <c r="E71" s="312"/>
      <c r="F71" s="312"/>
      <c r="G71" s="312"/>
      <c r="H71" s="312"/>
      <c r="I71" s="312"/>
      <c r="J71" s="312"/>
      <c r="K71" s="312"/>
    </row>
    <row r="72" spans="2:11" ht="7.5" customHeight="1">
      <c r="B72" s="313"/>
      <c r="C72" s="314"/>
      <c r="D72" s="314"/>
      <c r="E72" s="314"/>
      <c r="F72" s="314"/>
      <c r="G72" s="314"/>
      <c r="H72" s="314"/>
      <c r="I72" s="314"/>
      <c r="J72" s="314"/>
      <c r="K72" s="315"/>
    </row>
    <row r="73" spans="2:11" ht="45" customHeight="1">
      <c r="B73" s="316"/>
      <c r="C73" s="426" t="s">
        <v>106</v>
      </c>
      <c r="D73" s="426"/>
      <c r="E73" s="426"/>
      <c r="F73" s="426"/>
      <c r="G73" s="426"/>
      <c r="H73" s="426"/>
      <c r="I73" s="426"/>
      <c r="J73" s="426"/>
      <c r="K73" s="317"/>
    </row>
    <row r="74" spans="2:11" ht="17.25" customHeight="1">
      <c r="B74" s="316"/>
      <c r="C74" s="318" t="s">
        <v>1663</v>
      </c>
      <c r="D74" s="318"/>
      <c r="E74" s="318"/>
      <c r="F74" s="318" t="s">
        <v>1664</v>
      </c>
      <c r="G74" s="319"/>
      <c r="H74" s="318" t="s">
        <v>138</v>
      </c>
      <c r="I74" s="318" t="s">
        <v>57</v>
      </c>
      <c r="J74" s="318" t="s">
        <v>1665</v>
      </c>
      <c r="K74" s="317"/>
    </row>
    <row r="75" spans="2:11" ht="17.25" customHeight="1">
      <c r="B75" s="316"/>
      <c r="C75" s="320" t="s">
        <v>1666</v>
      </c>
      <c r="D75" s="320"/>
      <c r="E75" s="320"/>
      <c r="F75" s="321" t="s">
        <v>1667</v>
      </c>
      <c r="G75" s="322"/>
      <c r="H75" s="320"/>
      <c r="I75" s="320"/>
      <c r="J75" s="320" t="s">
        <v>1668</v>
      </c>
      <c r="K75" s="317"/>
    </row>
    <row r="76" spans="2:11" ht="5.25" customHeight="1">
      <c r="B76" s="316"/>
      <c r="C76" s="323"/>
      <c r="D76" s="323"/>
      <c r="E76" s="323"/>
      <c r="F76" s="323"/>
      <c r="G76" s="324"/>
      <c r="H76" s="323"/>
      <c r="I76" s="323"/>
      <c r="J76" s="323"/>
      <c r="K76" s="317"/>
    </row>
    <row r="77" spans="2:11" ht="15" customHeight="1">
      <c r="B77" s="316"/>
      <c r="C77" s="306" t="s">
        <v>53</v>
      </c>
      <c r="D77" s="323"/>
      <c r="E77" s="323"/>
      <c r="F77" s="325" t="s">
        <v>91</v>
      </c>
      <c r="G77" s="324"/>
      <c r="H77" s="306" t="s">
        <v>1669</v>
      </c>
      <c r="I77" s="306" t="s">
        <v>1670</v>
      </c>
      <c r="J77" s="306">
        <v>20</v>
      </c>
      <c r="K77" s="317"/>
    </row>
    <row r="78" spans="2:11" ht="15" customHeight="1">
      <c r="B78" s="316"/>
      <c r="C78" s="306" t="s">
        <v>1671</v>
      </c>
      <c r="D78" s="306"/>
      <c r="E78" s="306"/>
      <c r="F78" s="325" t="s">
        <v>91</v>
      </c>
      <c r="G78" s="324"/>
      <c r="H78" s="306" t="s">
        <v>1672</v>
      </c>
      <c r="I78" s="306" t="s">
        <v>1670</v>
      </c>
      <c r="J78" s="306">
        <v>120</v>
      </c>
      <c r="K78" s="317"/>
    </row>
    <row r="79" spans="2:11" ht="15" customHeight="1">
      <c r="B79" s="326"/>
      <c r="C79" s="306" t="s">
        <v>1673</v>
      </c>
      <c r="D79" s="306"/>
      <c r="E79" s="306"/>
      <c r="F79" s="325" t="s">
        <v>1674</v>
      </c>
      <c r="G79" s="324"/>
      <c r="H79" s="306" t="s">
        <v>1675</v>
      </c>
      <c r="I79" s="306" t="s">
        <v>1670</v>
      </c>
      <c r="J79" s="306">
        <v>50</v>
      </c>
      <c r="K79" s="317"/>
    </row>
    <row r="80" spans="2:11" ht="15" customHeight="1">
      <c r="B80" s="326"/>
      <c r="C80" s="306" t="s">
        <v>1676</v>
      </c>
      <c r="D80" s="306"/>
      <c r="E80" s="306"/>
      <c r="F80" s="325" t="s">
        <v>91</v>
      </c>
      <c r="G80" s="324"/>
      <c r="H80" s="306" t="s">
        <v>1677</v>
      </c>
      <c r="I80" s="306" t="s">
        <v>1678</v>
      </c>
      <c r="J80" s="306"/>
      <c r="K80" s="317"/>
    </row>
    <row r="81" spans="2:11" ht="15" customHeight="1">
      <c r="B81" s="326"/>
      <c r="C81" s="327" t="s">
        <v>1679</v>
      </c>
      <c r="D81" s="327"/>
      <c r="E81" s="327"/>
      <c r="F81" s="328" t="s">
        <v>1674</v>
      </c>
      <c r="G81" s="327"/>
      <c r="H81" s="327" t="s">
        <v>1680</v>
      </c>
      <c r="I81" s="327" t="s">
        <v>1670</v>
      </c>
      <c r="J81" s="327">
        <v>15</v>
      </c>
      <c r="K81" s="317"/>
    </row>
    <row r="82" spans="2:11" ht="15" customHeight="1">
      <c r="B82" s="326"/>
      <c r="C82" s="327" t="s">
        <v>1681</v>
      </c>
      <c r="D82" s="327"/>
      <c r="E82" s="327"/>
      <c r="F82" s="328" t="s">
        <v>1674</v>
      </c>
      <c r="G82" s="327"/>
      <c r="H82" s="327" t="s">
        <v>1682</v>
      </c>
      <c r="I82" s="327" t="s">
        <v>1670</v>
      </c>
      <c r="J82" s="327">
        <v>15</v>
      </c>
      <c r="K82" s="317"/>
    </row>
    <row r="83" spans="2:11" ht="15" customHeight="1">
      <c r="B83" s="326"/>
      <c r="C83" s="327" t="s">
        <v>1683</v>
      </c>
      <c r="D83" s="327"/>
      <c r="E83" s="327"/>
      <c r="F83" s="328" t="s">
        <v>1674</v>
      </c>
      <c r="G83" s="327"/>
      <c r="H83" s="327" t="s">
        <v>1684</v>
      </c>
      <c r="I83" s="327" t="s">
        <v>1670</v>
      </c>
      <c r="J83" s="327">
        <v>20</v>
      </c>
      <c r="K83" s="317"/>
    </row>
    <row r="84" spans="2:11" ht="15" customHeight="1">
      <c r="B84" s="326"/>
      <c r="C84" s="327" t="s">
        <v>1685</v>
      </c>
      <c r="D84" s="327"/>
      <c r="E84" s="327"/>
      <c r="F84" s="328" t="s">
        <v>1674</v>
      </c>
      <c r="G84" s="327"/>
      <c r="H84" s="327" t="s">
        <v>1686</v>
      </c>
      <c r="I84" s="327" t="s">
        <v>1670</v>
      </c>
      <c r="J84" s="327">
        <v>20</v>
      </c>
      <c r="K84" s="317"/>
    </row>
    <row r="85" spans="2:11" ht="15" customHeight="1">
      <c r="B85" s="326"/>
      <c r="C85" s="306" t="s">
        <v>1687</v>
      </c>
      <c r="D85" s="306"/>
      <c r="E85" s="306"/>
      <c r="F85" s="325" t="s">
        <v>1674</v>
      </c>
      <c r="G85" s="324"/>
      <c r="H85" s="306" t="s">
        <v>1688</v>
      </c>
      <c r="I85" s="306" t="s">
        <v>1670</v>
      </c>
      <c r="J85" s="306">
        <v>50</v>
      </c>
      <c r="K85" s="317"/>
    </row>
    <row r="86" spans="2:11" ht="15" customHeight="1">
      <c r="B86" s="326"/>
      <c r="C86" s="306" t="s">
        <v>1689</v>
      </c>
      <c r="D86" s="306"/>
      <c r="E86" s="306"/>
      <c r="F86" s="325" t="s">
        <v>1674</v>
      </c>
      <c r="G86" s="324"/>
      <c r="H86" s="306" t="s">
        <v>1690</v>
      </c>
      <c r="I86" s="306" t="s">
        <v>1670</v>
      </c>
      <c r="J86" s="306">
        <v>20</v>
      </c>
      <c r="K86" s="317"/>
    </row>
    <row r="87" spans="2:11" ht="15" customHeight="1">
      <c r="B87" s="326"/>
      <c r="C87" s="306" t="s">
        <v>1691</v>
      </c>
      <c r="D87" s="306"/>
      <c r="E87" s="306"/>
      <c r="F87" s="325" t="s">
        <v>1674</v>
      </c>
      <c r="G87" s="324"/>
      <c r="H87" s="306" t="s">
        <v>1692</v>
      </c>
      <c r="I87" s="306" t="s">
        <v>1670</v>
      </c>
      <c r="J87" s="306">
        <v>20</v>
      </c>
      <c r="K87" s="317"/>
    </row>
    <row r="88" spans="2:11" ht="15" customHeight="1">
      <c r="B88" s="326"/>
      <c r="C88" s="306" t="s">
        <v>1693</v>
      </c>
      <c r="D88" s="306"/>
      <c r="E88" s="306"/>
      <c r="F88" s="325" t="s">
        <v>1674</v>
      </c>
      <c r="G88" s="324"/>
      <c r="H88" s="306" t="s">
        <v>1694</v>
      </c>
      <c r="I88" s="306" t="s">
        <v>1670</v>
      </c>
      <c r="J88" s="306">
        <v>50</v>
      </c>
      <c r="K88" s="317"/>
    </row>
    <row r="89" spans="2:11" ht="15" customHeight="1">
      <c r="B89" s="326"/>
      <c r="C89" s="306" t="s">
        <v>1695</v>
      </c>
      <c r="D89" s="306"/>
      <c r="E89" s="306"/>
      <c r="F89" s="325" t="s">
        <v>1674</v>
      </c>
      <c r="G89" s="324"/>
      <c r="H89" s="306" t="s">
        <v>1695</v>
      </c>
      <c r="I89" s="306" t="s">
        <v>1670</v>
      </c>
      <c r="J89" s="306">
        <v>50</v>
      </c>
      <c r="K89" s="317"/>
    </row>
    <row r="90" spans="2:11" ht="15" customHeight="1">
      <c r="B90" s="326"/>
      <c r="C90" s="306" t="s">
        <v>143</v>
      </c>
      <c r="D90" s="306"/>
      <c r="E90" s="306"/>
      <c r="F90" s="325" t="s">
        <v>1674</v>
      </c>
      <c r="G90" s="324"/>
      <c r="H90" s="306" t="s">
        <v>1696</v>
      </c>
      <c r="I90" s="306" t="s">
        <v>1670</v>
      </c>
      <c r="J90" s="306">
        <v>255</v>
      </c>
      <c r="K90" s="317"/>
    </row>
    <row r="91" spans="2:11" ht="15" customHeight="1">
      <c r="B91" s="326"/>
      <c r="C91" s="306" t="s">
        <v>1697</v>
      </c>
      <c r="D91" s="306"/>
      <c r="E91" s="306"/>
      <c r="F91" s="325" t="s">
        <v>91</v>
      </c>
      <c r="G91" s="324"/>
      <c r="H91" s="306" t="s">
        <v>1698</v>
      </c>
      <c r="I91" s="306" t="s">
        <v>1699</v>
      </c>
      <c r="J91" s="306"/>
      <c r="K91" s="317"/>
    </row>
    <row r="92" spans="2:11" ht="15" customHeight="1">
      <c r="B92" s="326"/>
      <c r="C92" s="306" t="s">
        <v>1700</v>
      </c>
      <c r="D92" s="306"/>
      <c r="E92" s="306"/>
      <c r="F92" s="325" t="s">
        <v>91</v>
      </c>
      <c r="G92" s="324"/>
      <c r="H92" s="306" t="s">
        <v>1701</v>
      </c>
      <c r="I92" s="306" t="s">
        <v>1702</v>
      </c>
      <c r="J92" s="306"/>
      <c r="K92" s="317"/>
    </row>
    <row r="93" spans="2:11" ht="15" customHeight="1">
      <c r="B93" s="326"/>
      <c r="C93" s="306" t="s">
        <v>1703</v>
      </c>
      <c r="D93" s="306"/>
      <c r="E93" s="306"/>
      <c r="F93" s="325" t="s">
        <v>91</v>
      </c>
      <c r="G93" s="324"/>
      <c r="H93" s="306" t="s">
        <v>1703</v>
      </c>
      <c r="I93" s="306" t="s">
        <v>1702</v>
      </c>
      <c r="J93" s="306"/>
      <c r="K93" s="317"/>
    </row>
    <row r="94" spans="2:11" ht="15" customHeight="1">
      <c r="B94" s="326"/>
      <c r="C94" s="306" t="s">
        <v>38</v>
      </c>
      <c r="D94" s="306"/>
      <c r="E94" s="306"/>
      <c r="F94" s="325" t="s">
        <v>91</v>
      </c>
      <c r="G94" s="324"/>
      <c r="H94" s="306" t="s">
        <v>1704</v>
      </c>
      <c r="I94" s="306" t="s">
        <v>1702</v>
      </c>
      <c r="J94" s="306"/>
      <c r="K94" s="317"/>
    </row>
    <row r="95" spans="2:11" ht="15" customHeight="1">
      <c r="B95" s="326"/>
      <c r="C95" s="306" t="s">
        <v>48</v>
      </c>
      <c r="D95" s="306"/>
      <c r="E95" s="306"/>
      <c r="F95" s="325" t="s">
        <v>91</v>
      </c>
      <c r="G95" s="324"/>
      <c r="H95" s="306" t="s">
        <v>1705</v>
      </c>
      <c r="I95" s="306" t="s">
        <v>1702</v>
      </c>
      <c r="J95" s="306"/>
      <c r="K95" s="317"/>
    </row>
    <row r="96" spans="2:11" ht="15" customHeight="1">
      <c r="B96" s="329"/>
      <c r="C96" s="330"/>
      <c r="D96" s="330"/>
      <c r="E96" s="330"/>
      <c r="F96" s="330"/>
      <c r="G96" s="330"/>
      <c r="H96" s="330"/>
      <c r="I96" s="330"/>
      <c r="J96" s="330"/>
      <c r="K96" s="331"/>
    </row>
    <row r="97" spans="2:11" ht="18.75" customHeight="1">
      <c r="B97" s="332"/>
      <c r="C97" s="333"/>
      <c r="D97" s="333"/>
      <c r="E97" s="333"/>
      <c r="F97" s="333"/>
      <c r="G97" s="333"/>
      <c r="H97" s="333"/>
      <c r="I97" s="333"/>
      <c r="J97" s="333"/>
      <c r="K97" s="332"/>
    </row>
    <row r="98" spans="2:11" ht="18.75" customHeight="1">
      <c r="B98" s="312"/>
      <c r="C98" s="312"/>
      <c r="D98" s="312"/>
      <c r="E98" s="312"/>
      <c r="F98" s="312"/>
      <c r="G98" s="312"/>
      <c r="H98" s="312"/>
      <c r="I98" s="312"/>
      <c r="J98" s="312"/>
      <c r="K98" s="312"/>
    </row>
    <row r="99" spans="2:11" ht="7.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5"/>
    </row>
    <row r="100" spans="2:11" ht="45" customHeight="1">
      <c r="B100" s="316"/>
      <c r="C100" s="426" t="s">
        <v>1706</v>
      </c>
      <c r="D100" s="426"/>
      <c r="E100" s="426"/>
      <c r="F100" s="426"/>
      <c r="G100" s="426"/>
      <c r="H100" s="426"/>
      <c r="I100" s="426"/>
      <c r="J100" s="426"/>
      <c r="K100" s="317"/>
    </row>
    <row r="101" spans="2:11" ht="17.25" customHeight="1">
      <c r="B101" s="316"/>
      <c r="C101" s="318" t="s">
        <v>1663</v>
      </c>
      <c r="D101" s="318"/>
      <c r="E101" s="318"/>
      <c r="F101" s="318" t="s">
        <v>1664</v>
      </c>
      <c r="G101" s="319"/>
      <c r="H101" s="318" t="s">
        <v>138</v>
      </c>
      <c r="I101" s="318" t="s">
        <v>57</v>
      </c>
      <c r="J101" s="318" t="s">
        <v>1665</v>
      </c>
      <c r="K101" s="317"/>
    </row>
    <row r="102" spans="2:11" ht="17.25" customHeight="1">
      <c r="B102" s="316"/>
      <c r="C102" s="320" t="s">
        <v>1666</v>
      </c>
      <c r="D102" s="320"/>
      <c r="E102" s="320"/>
      <c r="F102" s="321" t="s">
        <v>1667</v>
      </c>
      <c r="G102" s="322"/>
      <c r="H102" s="320"/>
      <c r="I102" s="320"/>
      <c r="J102" s="320" t="s">
        <v>1668</v>
      </c>
      <c r="K102" s="317"/>
    </row>
    <row r="103" spans="2:11" ht="5.25" customHeight="1">
      <c r="B103" s="316"/>
      <c r="C103" s="318"/>
      <c r="D103" s="318"/>
      <c r="E103" s="318"/>
      <c r="F103" s="318"/>
      <c r="G103" s="334"/>
      <c r="H103" s="318"/>
      <c r="I103" s="318"/>
      <c r="J103" s="318"/>
      <c r="K103" s="317"/>
    </row>
    <row r="104" spans="2:11" ht="15" customHeight="1">
      <c r="B104" s="316"/>
      <c r="C104" s="306" t="s">
        <v>53</v>
      </c>
      <c r="D104" s="323"/>
      <c r="E104" s="323"/>
      <c r="F104" s="325" t="s">
        <v>91</v>
      </c>
      <c r="G104" s="334"/>
      <c r="H104" s="306" t="s">
        <v>1707</v>
      </c>
      <c r="I104" s="306" t="s">
        <v>1670</v>
      </c>
      <c r="J104" s="306">
        <v>20</v>
      </c>
      <c r="K104" s="317"/>
    </row>
    <row r="105" spans="2:11" ht="15" customHeight="1">
      <c r="B105" s="316"/>
      <c r="C105" s="306" t="s">
        <v>1671</v>
      </c>
      <c r="D105" s="306"/>
      <c r="E105" s="306"/>
      <c r="F105" s="325" t="s">
        <v>91</v>
      </c>
      <c r="G105" s="306"/>
      <c r="H105" s="306" t="s">
        <v>1707</v>
      </c>
      <c r="I105" s="306" t="s">
        <v>1670</v>
      </c>
      <c r="J105" s="306">
        <v>120</v>
      </c>
      <c r="K105" s="317"/>
    </row>
    <row r="106" spans="2:11" ht="15" customHeight="1">
      <c r="B106" s="326"/>
      <c r="C106" s="306" t="s">
        <v>1673</v>
      </c>
      <c r="D106" s="306"/>
      <c r="E106" s="306"/>
      <c r="F106" s="325" t="s">
        <v>1674</v>
      </c>
      <c r="G106" s="306"/>
      <c r="H106" s="306" t="s">
        <v>1707</v>
      </c>
      <c r="I106" s="306" t="s">
        <v>1670</v>
      </c>
      <c r="J106" s="306">
        <v>50</v>
      </c>
      <c r="K106" s="317"/>
    </row>
    <row r="107" spans="2:11" ht="15" customHeight="1">
      <c r="B107" s="326"/>
      <c r="C107" s="306" t="s">
        <v>1676</v>
      </c>
      <c r="D107" s="306"/>
      <c r="E107" s="306"/>
      <c r="F107" s="325" t="s">
        <v>91</v>
      </c>
      <c r="G107" s="306"/>
      <c r="H107" s="306" t="s">
        <v>1707</v>
      </c>
      <c r="I107" s="306" t="s">
        <v>1678</v>
      </c>
      <c r="J107" s="306"/>
      <c r="K107" s="317"/>
    </row>
    <row r="108" spans="2:11" ht="15" customHeight="1">
      <c r="B108" s="326"/>
      <c r="C108" s="306" t="s">
        <v>1687</v>
      </c>
      <c r="D108" s="306"/>
      <c r="E108" s="306"/>
      <c r="F108" s="325" t="s">
        <v>1674</v>
      </c>
      <c r="G108" s="306"/>
      <c r="H108" s="306" t="s">
        <v>1707</v>
      </c>
      <c r="I108" s="306" t="s">
        <v>1670</v>
      </c>
      <c r="J108" s="306">
        <v>50</v>
      </c>
      <c r="K108" s="317"/>
    </row>
    <row r="109" spans="2:11" ht="15" customHeight="1">
      <c r="B109" s="326"/>
      <c r="C109" s="306" t="s">
        <v>1695</v>
      </c>
      <c r="D109" s="306"/>
      <c r="E109" s="306"/>
      <c r="F109" s="325" t="s">
        <v>1674</v>
      </c>
      <c r="G109" s="306"/>
      <c r="H109" s="306" t="s">
        <v>1707</v>
      </c>
      <c r="I109" s="306" t="s">
        <v>1670</v>
      </c>
      <c r="J109" s="306">
        <v>50</v>
      </c>
      <c r="K109" s="317"/>
    </row>
    <row r="110" spans="2:11" ht="15" customHeight="1">
      <c r="B110" s="326"/>
      <c r="C110" s="306" t="s">
        <v>1693</v>
      </c>
      <c r="D110" s="306"/>
      <c r="E110" s="306"/>
      <c r="F110" s="325" t="s">
        <v>1674</v>
      </c>
      <c r="G110" s="306"/>
      <c r="H110" s="306" t="s">
        <v>1707</v>
      </c>
      <c r="I110" s="306" t="s">
        <v>1670</v>
      </c>
      <c r="J110" s="306">
        <v>50</v>
      </c>
      <c r="K110" s="317"/>
    </row>
    <row r="111" spans="2:11" ht="15" customHeight="1">
      <c r="B111" s="326"/>
      <c r="C111" s="306" t="s">
        <v>53</v>
      </c>
      <c r="D111" s="306"/>
      <c r="E111" s="306"/>
      <c r="F111" s="325" t="s">
        <v>91</v>
      </c>
      <c r="G111" s="306"/>
      <c r="H111" s="306" t="s">
        <v>1708</v>
      </c>
      <c r="I111" s="306" t="s">
        <v>1670</v>
      </c>
      <c r="J111" s="306">
        <v>20</v>
      </c>
      <c r="K111" s="317"/>
    </row>
    <row r="112" spans="2:11" ht="15" customHeight="1">
      <c r="B112" s="326"/>
      <c r="C112" s="306" t="s">
        <v>1709</v>
      </c>
      <c r="D112" s="306"/>
      <c r="E112" s="306"/>
      <c r="F112" s="325" t="s">
        <v>91</v>
      </c>
      <c r="G112" s="306"/>
      <c r="H112" s="306" t="s">
        <v>1710</v>
      </c>
      <c r="I112" s="306" t="s">
        <v>1670</v>
      </c>
      <c r="J112" s="306">
        <v>120</v>
      </c>
      <c r="K112" s="317"/>
    </row>
    <row r="113" spans="2:11" ht="15" customHeight="1">
      <c r="B113" s="326"/>
      <c r="C113" s="306" t="s">
        <v>38</v>
      </c>
      <c r="D113" s="306"/>
      <c r="E113" s="306"/>
      <c r="F113" s="325" t="s">
        <v>91</v>
      </c>
      <c r="G113" s="306"/>
      <c r="H113" s="306" t="s">
        <v>1711</v>
      </c>
      <c r="I113" s="306" t="s">
        <v>1702</v>
      </c>
      <c r="J113" s="306"/>
      <c r="K113" s="317"/>
    </row>
    <row r="114" spans="2:11" ht="15" customHeight="1">
      <c r="B114" s="326"/>
      <c r="C114" s="306" t="s">
        <v>48</v>
      </c>
      <c r="D114" s="306"/>
      <c r="E114" s="306"/>
      <c r="F114" s="325" t="s">
        <v>91</v>
      </c>
      <c r="G114" s="306"/>
      <c r="H114" s="306" t="s">
        <v>1712</v>
      </c>
      <c r="I114" s="306" t="s">
        <v>1702</v>
      </c>
      <c r="J114" s="306"/>
      <c r="K114" s="317"/>
    </row>
    <row r="115" spans="2:11" ht="15" customHeight="1">
      <c r="B115" s="326"/>
      <c r="C115" s="306" t="s">
        <v>57</v>
      </c>
      <c r="D115" s="306"/>
      <c r="E115" s="306"/>
      <c r="F115" s="325" t="s">
        <v>91</v>
      </c>
      <c r="G115" s="306"/>
      <c r="H115" s="306" t="s">
        <v>1713</v>
      </c>
      <c r="I115" s="306" t="s">
        <v>1714</v>
      </c>
      <c r="J115" s="306"/>
      <c r="K115" s="317"/>
    </row>
    <row r="116" spans="2:11" ht="15" customHeight="1">
      <c r="B116" s="329"/>
      <c r="C116" s="335"/>
      <c r="D116" s="335"/>
      <c r="E116" s="335"/>
      <c r="F116" s="335"/>
      <c r="G116" s="335"/>
      <c r="H116" s="335"/>
      <c r="I116" s="335"/>
      <c r="J116" s="335"/>
      <c r="K116" s="331"/>
    </row>
    <row r="117" spans="2:11" ht="18.75" customHeight="1">
      <c r="B117" s="336"/>
      <c r="C117" s="302"/>
      <c r="D117" s="302"/>
      <c r="E117" s="302"/>
      <c r="F117" s="337"/>
      <c r="G117" s="302"/>
      <c r="H117" s="302"/>
      <c r="I117" s="302"/>
      <c r="J117" s="302"/>
      <c r="K117" s="336"/>
    </row>
    <row r="118" spans="2:11" ht="18.75" customHeight="1">
      <c r="B118" s="312"/>
      <c r="C118" s="312"/>
      <c r="D118" s="312"/>
      <c r="E118" s="312"/>
      <c r="F118" s="312"/>
      <c r="G118" s="312"/>
      <c r="H118" s="312"/>
      <c r="I118" s="312"/>
      <c r="J118" s="312"/>
      <c r="K118" s="312"/>
    </row>
    <row r="119" spans="2:11" ht="7.5" customHeight="1">
      <c r="B119" s="338"/>
      <c r="C119" s="339"/>
      <c r="D119" s="339"/>
      <c r="E119" s="339"/>
      <c r="F119" s="339"/>
      <c r="G119" s="339"/>
      <c r="H119" s="339"/>
      <c r="I119" s="339"/>
      <c r="J119" s="339"/>
      <c r="K119" s="340"/>
    </row>
    <row r="120" spans="2:11" ht="45" customHeight="1">
      <c r="B120" s="341"/>
      <c r="C120" s="422" t="s">
        <v>1715</v>
      </c>
      <c r="D120" s="422"/>
      <c r="E120" s="422"/>
      <c r="F120" s="422"/>
      <c r="G120" s="422"/>
      <c r="H120" s="422"/>
      <c r="I120" s="422"/>
      <c r="J120" s="422"/>
      <c r="K120" s="342"/>
    </row>
    <row r="121" spans="2:11" ht="17.25" customHeight="1">
      <c r="B121" s="343"/>
      <c r="C121" s="318" t="s">
        <v>1663</v>
      </c>
      <c r="D121" s="318"/>
      <c r="E121" s="318"/>
      <c r="F121" s="318" t="s">
        <v>1664</v>
      </c>
      <c r="G121" s="319"/>
      <c r="H121" s="318" t="s">
        <v>138</v>
      </c>
      <c r="I121" s="318" t="s">
        <v>57</v>
      </c>
      <c r="J121" s="318" t="s">
        <v>1665</v>
      </c>
      <c r="K121" s="344"/>
    </row>
    <row r="122" spans="2:11" ht="17.25" customHeight="1">
      <c r="B122" s="343"/>
      <c r="C122" s="320" t="s">
        <v>1666</v>
      </c>
      <c r="D122" s="320"/>
      <c r="E122" s="320"/>
      <c r="F122" s="321" t="s">
        <v>1667</v>
      </c>
      <c r="G122" s="322"/>
      <c r="H122" s="320"/>
      <c r="I122" s="320"/>
      <c r="J122" s="320" t="s">
        <v>1668</v>
      </c>
      <c r="K122" s="344"/>
    </row>
    <row r="123" spans="2:11" ht="5.25" customHeight="1">
      <c r="B123" s="345"/>
      <c r="C123" s="323"/>
      <c r="D123" s="323"/>
      <c r="E123" s="323"/>
      <c r="F123" s="323"/>
      <c r="G123" s="306"/>
      <c r="H123" s="323"/>
      <c r="I123" s="323"/>
      <c r="J123" s="323"/>
      <c r="K123" s="346"/>
    </row>
    <row r="124" spans="2:11" ht="15" customHeight="1">
      <c r="B124" s="345"/>
      <c r="C124" s="306" t="s">
        <v>1671</v>
      </c>
      <c r="D124" s="323"/>
      <c r="E124" s="323"/>
      <c r="F124" s="325" t="s">
        <v>91</v>
      </c>
      <c r="G124" s="306"/>
      <c r="H124" s="306" t="s">
        <v>1707</v>
      </c>
      <c r="I124" s="306" t="s">
        <v>1670</v>
      </c>
      <c r="J124" s="306">
        <v>120</v>
      </c>
      <c r="K124" s="347"/>
    </row>
    <row r="125" spans="2:11" ht="15" customHeight="1">
      <c r="B125" s="345"/>
      <c r="C125" s="306" t="s">
        <v>1716</v>
      </c>
      <c r="D125" s="306"/>
      <c r="E125" s="306"/>
      <c r="F125" s="325" t="s">
        <v>91</v>
      </c>
      <c r="G125" s="306"/>
      <c r="H125" s="306" t="s">
        <v>1717</v>
      </c>
      <c r="I125" s="306" t="s">
        <v>1670</v>
      </c>
      <c r="J125" s="306" t="s">
        <v>1718</v>
      </c>
      <c r="K125" s="347"/>
    </row>
    <row r="126" spans="2:11" ht="15" customHeight="1">
      <c r="B126" s="345"/>
      <c r="C126" s="306" t="s">
        <v>93</v>
      </c>
      <c r="D126" s="306"/>
      <c r="E126" s="306"/>
      <c r="F126" s="325" t="s">
        <v>91</v>
      </c>
      <c r="G126" s="306"/>
      <c r="H126" s="306" t="s">
        <v>1719</v>
      </c>
      <c r="I126" s="306" t="s">
        <v>1670</v>
      </c>
      <c r="J126" s="306" t="s">
        <v>1718</v>
      </c>
      <c r="K126" s="347"/>
    </row>
    <row r="127" spans="2:11" ht="15" customHeight="1">
      <c r="B127" s="345"/>
      <c r="C127" s="306" t="s">
        <v>1679</v>
      </c>
      <c r="D127" s="306"/>
      <c r="E127" s="306"/>
      <c r="F127" s="325" t="s">
        <v>1674</v>
      </c>
      <c r="G127" s="306"/>
      <c r="H127" s="306" t="s">
        <v>1680</v>
      </c>
      <c r="I127" s="306" t="s">
        <v>1670</v>
      </c>
      <c r="J127" s="306">
        <v>15</v>
      </c>
      <c r="K127" s="347"/>
    </row>
    <row r="128" spans="2:11" ht="15" customHeight="1">
      <c r="B128" s="345"/>
      <c r="C128" s="327" t="s">
        <v>1681</v>
      </c>
      <c r="D128" s="327"/>
      <c r="E128" s="327"/>
      <c r="F128" s="328" t="s">
        <v>1674</v>
      </c>
      <c r="G128" s="327"/>
      <c r="H128" s="327" t="s">
        <v>1682</v>
      </c>
      <c r="I128" s="327" t="s">
        <v>1670</v>
      </c>
      <c r="J128" s="327">
        <v>15</v>
      </c>
      <c r="K128" s="347"/>
    </row>
    <row r="129" spans="2:11" ht="15" customHeight="1">
      <c r="B129" s="345"/>
      <c r="C129" s="327" t="s">
        <v>1683</v>
      </c>
      <c r="D129" s="327"/>
      <c r="E129" s="327"/>
      <c r="F129" s="328" t="s">
        <v>1674</v>
      </c>
      <c r="G129" s="327"/>
      <c r="H129" s="327" t="s">
        <v>1684</v>
      </c>
      <c r="I129" s="327" t="s">
        <v>1670</v>
      </c>
      <c r="J129" s="327">
        <v>20</v>
      </c>
      <c r="K129" s="347"/>
    </row>
    <row r="130" spans="2:11" ht="15" customHeight="1">
      <c r="B130" s="345"/>
      <c r="C130" s="327" t="s">
        <v>1685</v>
      </c>
      <c r="D130" s="327"/>
      <c r="E130" s="327"/>
      <c r="F130" s="328" t="s">
        <v>1674</v>
      </c>
      <c r="G130" s="327"/>
      <c r="H130" s="327" t="s">
        <v>1686</v>
      </c>
      <c r="I130" s="327" t="s">
        <v>1670</v>
      </c>
      <c r="J130" s="327">
        <v>20</v>
      </c>
      <c r="K130" s="347"/>
    </row>
    <row r="131" spans="2:11" ht="15" customHeight="1">
      <c r="B131" s="345"/>
      <c r="C131" s="306" t="s">
        <v>1673</v>
      </c>
      <c r="D131" s="306"/>
      <c r="E131" s="306"/>
      <c r="F131" s="325" t="s">
        <v>1674</v>
      </c>
      <c r="G131" s="306"/>
      <c r="H131" s="306" t="s">
        <v>1707</v>
      </c>
      <c r="I131" s="306" t="s">
        <v>1670</v>
      </c>
      <c r="J131" s="306">
        <v>50</v>
      </c>
      <c r="K131" s="347"/>
    </row>
    <row r="132" spans="2:11" ht="15" customHeight="1">
      <c r="B132" s="345"/>
      <c r="C132" s="306" t="s">
        <v>1687</v>
      </c>
      <c r="D132" s="306"/>
      <c r="E132" s="306"/>
      <c r="F132" s="325" t="s">
        <v>1674</v>
      </c>
      <c r="G132" s="306"/>
      <c r="H132" s="306" t="s">
        <v>1707</v>
      </c>
      <c r="I132" s="306" t="s">
        <v>1670</v>
      </c>
      <c r="J132" s="306">
        <v>50</v>
      </c>
      <c r="K132" s="347"/>
    </row>
    <row r="133" spans="2:11" ht="15" customHeight="1">
      <c r="B133" s="345"/>
      <c r="C133" s="306" t="s">
        <v>1693</v>
      </c>
      <c r="D133" s="306"/>
      <c r="E133" s="306"/>
      <c r="F133" s="325" t="s">
        <v>1674</v>
      </c>
      <c r="G133" s="306"/>
      <c r="H133" s="306" t="s">
        <v>1707</v>
      </c>
      <c r="I133" s="306" t="s">
        <v>1670</v>
      </c>
      <c r="J133" s="306">
        <v>50</v>
      </c>
      <c r="K133" s="347"/>
    </row>
    <row r="134" spans="2:11" ht="15" customHeight="1">
      <c r="B134" s="345"/>
      <c r="C134" s="306" t="s">
        <v>1695</v>
      </c>
      <c r="D134" s="306"/>
      <c r="E134" s="306"/>
      <c r="F134" s="325" t="s">
        <v>1674</v>
      </c>
      <c r="G134" s="306"/>
      <c r="H134" s="306" t="s">
        <v>1707</v>
      </c>
      <c r="I134" s="306" t="s">
        <v>1670</v>
      </c>
      <c r="J134" s="306">
        <v>50</v>
      </c>
      <c r="K134" s="347"/>
    </row>
    <row r="135" spans="2:11" ht="15" customHeight="1">
      <c r="B135" s="345"/>
      <c r="C135" s="306" t="s">
        <v>143</v>
      </c>
      <c r="D135" s="306"/>
      <c r="E135" s="306"/>
      <c r="F135" s="325" t="s">
        <v>1674</v>
      </c>
      <c r="G135" s="306"/>
      <c r="H135" s="306" t="s">
        <v>1720</v>
      </c>
      <c r="I135" s="306" t="s">
        <v>1670</v>
      </c>
      <c r="J135" s="306">
        <v>255</v>
      </c>
      <c r="K135" s="347"/>
    </row>
    <row r="136" spans="2:11" ht="15" customHeight="1">
      <c r="B136" s="345"/>
      <c r="C136" s="306" t="s">
        <v>1697</v>
      </c>
      <c r="D136" s="306"/>
      <c r="E136" s="306"/>
      <c r="F136" s="325" t="s">
        <v>91</v>
      </c>
      <c r="G136" s="306"/>
      <c r="H136" s="306" t="s">
        <v>1721</v>
      </c>
      <c r="I136" s="306" t="s">
        <v>1699</v>
      </c>
      <c r="J136" s="306"/>
      <c r="K136" s="347"/>
    </row>
    <row r="137" spans="2:11" ht="15" customHeight="1">
      <c r="B137" s="345"/>
      <c r="C137" s="306" t="s">
        <v>1700</v>
      </c>
      <c r="D137" s="306"/>
      <c r="E137" s="306"/>
      <c r="F137" s="325" t="s">
        <v>91</v>
      </c>
      <c r="G137" s="306"/>
      <c r="H137" s="306" t="s">
        <v>1722</v>
      </c>
      <c r="I137" s="306" t="s">
        <v>1702</v>
      </c>
      <c r="J137" s="306"/>
      <c r="K137" s="347"/>
    </row>
    <row r="138" spans="2:11" ht="15" customHeight="1">
      <c r="B138" s="345"/>
      <c r="C138" s="306" t="s">
        <v>1703</v>
      </c>
      <c r="D138" s="306"/>
      <c r="E138" s="306"/>
      <c r="F138" s="325" t="s">
        <v>91</v>
      </c>
      <c r="G138" s="306"/>
      <c r="H138" s="306" t="s">
        <v>1703</v>
      </c>
      <c r="I138" s="306" t="s">
        <v>1702</v>
      </c>
      <c r="J138" s="306"/>
      <c r="K138" s="347"/>
    </row>
    <row r="139" spans="2:11" ht="15" customHeight="1">
      <c r="B139" s="345"/>
      <c r="C139" s="306" t="s">
        <v>38</v>
      </c>
      <c r="D139" s="306"/>
      <c r="E139" s="306"/>
      <c r="F139" s="325" t="s">
        <v>91</v>
      </c>
      <c r="G139" s="306"/>
      <c r="H139" s="306" t="s">
        <v>1723</v>
      </c>
      <c r="I139" s="306" t="s">
        <v>1702</v>
      </c>
      <c r="J139" s="306"/>
      <c r="K139" s="347"/>
    </row>
    <row r="140" spans="2:11" ht="15" customHeight="1">
      <c r="B140" s="345"/>
      <c r="C140" s="306" t="s">
        <v>1724</v>
      </c>
      <c r="D140" s="306"/>
      <c r="E140" s="306"/>
      <c r="F140" s="325" t="s">
        <v>91</v>
      </c>
      <c r="G140" s="306"/>
      <c r="H140" s="306" t="s">
        <v>1725</v>
      </c>
      <c r="I140" s="306" t="s">
        <v>1702</v>
      </c>
      <c r="J140" s="306"/>
      <c r="K140" s="347"/>
    </row>
    <row r="141" spans="2:11" ht="15" customHeight="1">
      <c r="B141" s="348"/>
      <c r="C141" s="349"/>
      <c r="D141" s="349"/>
      <c r="E141" s="349"/>
      <c r="F141" s="349"/>
      <c r="G141" s="349"/>
      <c r="H141" s="349"/>
      <c r="I141" s="349"/>
      <c r="J141" s="349"/>
      <c r="K141" s="350"/>
    </row>
    <row r="142" spans="2:11" ht="18.75" customHeight="1">
      <c r="B142" s="302"/>
      <c r="C142" s="302"/>
      <c r="D142" s="302"/>
      <c r="E142" s="302"/>
      <c r="F142" s="337"/>
      <c r="G142" s="302"/>
      <c r="H142" s="302"/>
      <c r="I142" s="302"/>
      <c r="J142" s="302"/>
      <c r="K142" s="302"/>
    </row>
    <row r="143" spans="2:11" ht="18.75" customHeight="1">
      <c r="B143" s="312"/>
      <c r="C143" s="312"/>
      <c r="D143" s="312"/>
      <c r="E143" s="312"/>
      <c r="F143" s="312"/>
      <c r="G143" s="312"/>
      <c r="H143" s="312"/>
      <c r="I143" s="312"/>
      <c r="J143" s="312"/>
      <c r="K143" s="312"/>
    </row>
    <row r="144" spans="2:11" ht="7.5" customHeight="1">
      <c r="B144" s="313"/>
      <c r="C144" s="314"/>
      <c r="D144" s="314"/>
      <c r="E144" s="314"/>
      <c r="F144" s="314"/>
      <c r="G144" s="314"/>
      <c r="H144" s="314"/>
      <c r="I144" s="314"/>
      <c r="J144" s="314"/>
      <c r="K144" s="315"/>
    </row>
    <row r="145" spans="2:11" ht="45" customHeight="1">
      <c r="B145" s="316"/>
      <c r="C145" s="426" t="s">
        <v>1726</v>
      </c>
      <c r="D145" s="426"/>
      <c r="E145" s="426"/>
      <c r="F145" s="426"/>
      <c r="G145" s="426"/>
      <c r="H145" s="426"/>
      <c r="I145" s="426"/>
      <c r="J145" s="426"/>
      <c r="K145" s="317"/>
    </row>
    <row r="146" spans="2:11" ht="17.25" customHeight="1">
      <c r="B146" s="316"/>
      <c r="C146" s="318" t="s">
        <v>1663</v>
      </c>
      <c r="D146" s="318"/>
      <c r="E146" s="318"/>
      <c r="F146" s="318" t="s">
        <v>1664</v>
      </c>
      <c r="G146" s="319"/>
      <c r="H146" s="318" t="s">
        <v>138</v>
      </c>
      <c r="I146" s="318" t="s">
        <v>57</v>
      </c>
      <c r="J146" s="318" t="s">
        <v>1665</v>
      </c>
      <c r="K146" s="317"/>
    </row>
    <row r="147" spans="2:11" ht="17.25" customHeight="1">
      <c r="B147" s="316"/>
      <c r="C147" s="320" t="s">
        <v>1666</v>
      </c>
      <c r="D147" s="320"/>
      <c r="E147" s="320"/>
      <c r="F147" s="321" t="s">
        <v>1667</v>
      </c>
      <c r="G147" s="322"/>
      <c r="H147" s="320"/>
      <c r="I147" s="320"/>
      <c r="J147" s="320" t="s">
        <v>1668</v>
      </c>
      <c r="K147" s="317"/>
    </row>
    <row r="148" spans="2:11" ht="5.25" customHeight="1">
      <c r="B148" s="326"/>
      <c r="C148" s="323"/>
      <c r="D148" s="323"/>
      <c r="E148" s="323"/>
      <c r="F148" s="323"/>
      <c r="G148" s="324"/>
      <c r="H148" s="323"/>
      <c r="I148" s="323"/>
      <c r="J148" s="323"/>
      <c r="K148" s="347"/>
    </row>
    <row r="149" spans="2:11" ht="15" customHeight="1">
      <c r="B149" s="326"/>
      <c r="C149" s="351" t="s">
        <v>1671</v>
      </c>
      <c r="D149" s="306"/>
      <c r="E149" s="306"/>
      <c r="F149" s="352" t="s">
        <v>91</v>
      </c>
      <c r="G149" s="306"/>
      <c r="H149" s="351" t="s">
        <v>1707</v>
      </c>
      <c r="I149" s="351" t="s">
        <v>1670</v>
      </c>
      <c r="J149" s="351">
        <v>120</v>
      </c>
      <c r="K149" s="347"/>
    </row>
    <row r="150" spans="2:11" ht="15" customHeight="1">
      <c r="B150" s="326"/>
      <c r="C150" s="351" t="s">
        <v>1716</v>
      </c>
      <c r="D150" s="306"/>
      <c r="E150" s="306"/>
      <c r="F150" s="352" t="s">
        <v>91</v>
      </c>
      <c r="G150" s="306"/>
      <c r="H150" s="351" t="s">
        <v>1727</v>
      </c>
      <c r="I150" s="351" t="s">
        <v>1670</v>
      </c>
      <c r="J150" s="351" t="s">
        <v>1718</v>
      </c>
      <c r="K150" s="347"/>
    </row>
    <row r="151" spans="2:11" ht="15" customHeight="1">
      <c r="B151" s="326"/>
      <c r="C151" s="351" t="s">
        <v>93</v>
      </c>
      <c r="D151" s="306"/>
      <c r="E151" s="306"/>
      <c r="F151" s="352" t="s">
        <v>91</v>
      </c>
      <c r="G151" s="306"/>
      <c r="H151" s="351" t="s">
        <v>1728</v>
      </c>
      <c r="I151" s="351" t="s">
        <v>1670</v>
      </c>
      <c r="J151" s="351" t="s">
        <v>1718</v>
      </c>
      <c r="K151" s="347"/>
    </row>
    <row r="152" spans="2:11" ht="15" customHeight="1">
      <c r="B152" s="326"/>
      <c r="C152" s="351" t="s">
        <v>1673</v>
      </c>
      <c r="D152" s="306"/>
      <c r="E152" s="306"/>
      <c r="F152" s="352" t="s">
        <v>1674</v>
      </c>
      <c r="G152" s="306"/>
      <c r="H152" s="351" t="s">
        <v>1707</v>
      </c>
      <c r="I152" s="351" t="s">
        <v>1670</v>
      </c>
      <c r="J152" s="351">
        <v>50</v>
      </c>
      <c r="K152" s="347"/>
    </row>
    <row r="153" spans="2:11" ht="15" customHeight="1">
      <c r="B153" s="326"/>
      <c r="C153" s="351" t="s">
        <v>1676</v>
      </c>
      <c r="D153" s="306"/>
      <c r="E153" s="306"/>
      <c r="F153" s="352" t="s">
        <v>91</v>
      </c>
      <c r="G153" s="306"/>
      <c r="H153" s="351" t="s">
        <v>1707</v>
      </c>
      <c r="I153" s="351" t="s">
        <v>1678</v>
      </c>
      <c r="J153" s="351"/>
      <c r="K153" s="347"/>
    </row>
    <row r="154" spans="2:11" ht="15" customHeight="1">
      <c r="B154" s="326"/>
      <c r="C154" s="351" t="s">
        <v>1687</v>
      </c>
      <c r="D154" s="306"/>
      <c r="E154" s="306"/>
      <c r="F154" s="352" t="s">
        <v>1674</v>
      </c>
      <c r="G154" s="306"/>
      <c r="H154" s="351" t="s">
        <v>1707</v>
      </c>
      <c r="I154" s="351" t="s">
        <v>1670</v>
      </c>
      <c r="J154" s="351">
        <v>50</v>
      </c>
      <c r="K154" s="347"/>
    </row>
    <row r="155" spans="2:11" ht="15" customHeight="1">
      <c r="B155" s="326"/>
      <c r="C155" s="351" t="s">
        <v>1695</v>
      </c>
      <c r="D155" s="306"/>
      <c r="E155" s="306"/>
      <c r="F155" s="352" t="s">
        <v>1674</v>
      </c>
      <c r="G155" s="306"/>
      <c r="H155" s="351" t="s">
        <v>1707</v>
      </c>
      <c r="I155" s="351" t="s">
        <v>1670</v>
      </c>
      <c r="J155" s="351">
        <v>50</v>
      </c>
      <c r="K155" s="347"/>
    </row>
    <row r="156" spans="2:11" ht="15" customHeight="1">
      <c r="B156" s="326"/>
      <c r="C156" s="351" t="s">
        <v>1693</v>
      </c>
      <c r="D156" s="306"/>
      <c r="E156" s="306"/>
      <c r="F156" s="352" t="s">
        <v>1674</v>
      </c>
      <c r="G156" s="306"/>
      <c r="H156" s="351" t="s">
        <v>1707</v>
      </c>
      <c r="I156" s="351" t="s">
        <v>1670</v>
      </c>
      <c r="J156" s="351">
        <v>50</v>
      </c>
      <c r="K156" s="347"/>
    </row>
    <row r="157" spans="2:11" ht="15" customHeight="1">
      <c r="B157" s="326"/>
      <c r="C157" s="351" t="s">
        <v>112</v>
      </c>
      <c r="D157" s="306"/>
      <c r="E157" s="306"/>
      <c r="F157" s="352" t="s">
        <v>91</v>
      </c>
      <c r="G157" s="306"/>
      <c r="H157" s="351" t="s">
        <v>1729</v>
      </c>
      <c r="I157" s="351" t="s">
        <v>1670</v>
      </c>
      <c r="J157" s="351" t="s">
        <v>1730</v>
      </c>
      <c r="K157" s="347"/>
    </row>
    <row r="158" spans="2:11" ht="15" customHeight="1">
      <c r="B158" s="326"/>
      <c r="C158" s="351" t="s">
        <v>1731</v>
      </c>
      <c r="D158" s="306"/>
      <c r="E158" s="306"/>
      <c r="F158" s="352" t="s">
        <v>91</v>
      </c>
      <c r="G158" s="306"/>
      <c r="H158" s="351" t="s">
        <v>1732</v>
      </c>
      <c r="I158" s="351" t="s">
        <v>1702</v>
      </c>
      <c r="J158" s="351"/>
      <c r="K158" s="347"/>
    </row>
    <row r="159" spans="2:11" ht="15" customHeight="1">
      <c r="B159" s="353"/>
      <c r="C159" s="335"/>
      <c r="D159" s="335"/>
      <c r="E159" s="335"/>
      <c r="F159" s="335"/>
      <c r="G159" s="335"/>
      <c r="H159" s="335"/>
      <c r="I159" s="335"/>
      <c r="J159" s="335"/>
      <c r="K159" s="354"/>
    </row>
    <row r="160" spans="2:11" ht="18.75" customHeight="1">
      <c r="B160" s="302"/>
      <c r="C160" s="306"/>
      <c r="D160" s="306"/>
      <c r="E160" s="306"/>
      <c r="F160" s="325"/>
      <c r="G160" s="306"/>
      <c r="H160" s="306"/>
      <c r="I160" s="306"/>
      <c r="J160" s="306"/>
      <c r="K160" s="302"/>
    </row>
    <row r="161" spans="2:11" ht="18.75" customHeight="1">
      <c r="B161" s="312"/>
      <c r="C161" s="312"/>
      <c r="D161" s="312"/>
      <c r="E161" s="312"/>
      <c r="F161" s="312"/>
      <c r="G161" s="312"/>
      <c r="H161" s="312"/>
      <c r="I161" s="312"/>
      <c r="J161" s="312"/>
      <c r="K161" s="312"/>
    </row>
    <row r="162" spans="2:11" ht="7.5" customHeight="1">
      <c r="B162" s="294"/>
      <c r="C162" s="295"/>
      <c r="D162" s="295"/>
      <c r="E162" s="295"/>
      <c r="F162" s="295"/>
      <c r="G162" s="295"/>
      <c r="H162" s="295"/>
      <c r="I162" s="295"/>
      <c r="J162" s="295"/>
      <c r="K162" s="296"/>
    </row>
    <row r="163" spans="2:11" ht="45" customHeight="1">
      <c r="B163" s="297"/>
      <c r="C163" s="422" t="s">
        <v>1733</v>
      </c>
      <c r="D163" s="422"/>
      <c r="E163" s="422"/>
      <c r="F163" s="422"/>
      <c r="G163" s="422"/>
      <c r="H163" s="422"/>
      <c r="I163" s="422"/>
      <c r="J163" s="422"/>
      <c r="K163" s="298"/>
    </row>
    <row r="164" spans="2:11" ht="17.25" customHeight="1">
      <c r="B164" s="297"/>
      <c r="C164" s="318" t="s">
        <v>1663</v>
      </c>
      <c r="D164" s="318"/>
      <c r="E164" s="318"/>
      <c r="F164" s="318" t="s">
        <v>1664</v>
      </c>
      <c r="G164" s="355"/>
      <c r="H164" s="356" t="s">
        <v>138</v>
      </c>
      <c r="I164" s="356" t="s">
        <v>57</v>
      </c>
      <c r="J164" s="318" t="s">
        <v>1665</v>
      </c>
      <c r="K164" s="298"/>
    </row>
    <row r="165" spans="2:11" ht="17.25" customHeight="1">
      <c r="B165" s="299"/>
      <c r="C165" s="320" t="s">
        <v>1666</v>
      </c>
      <c r="D165" s="320"/>
      <c r="E165" s="320"/>
      <c r="F165" s="321" t="s">
        <v>1667</v>
      </c>
      <c r="G165" s="357"/>
      <c r="H165" s="358"/>
      <c r="I165" s="358"/>
      <c r="J165" s="320" t="s">
        <v>1668</v>
      </c>
      <c r="K165" s="300"/>
    </row>
    <row r="166" spans="2:11" ht="5.25" customHeight="1">
      <c r="B166" s="326"/>
      <c r="C166" s="323"/>
      <c r="D166" s="323"/>
      <c r="E166" s="323"/>
      <c r="F166" s="323"/>
      <c r="G166" s="324"/>
      <c r="H166" s="323"/>
      <c r="I166" s="323"/>
      <c r="J166" s="323"/>
      <c r="K166" s="347"/>
    </row>
    <row r="167" spans="2:11" ht="15" customHeight="1">
      <c r="B167" s="326"/>
      <c r="C167" s="306" t="s">
        <v>1671</v>
      </c>
      <c r="D167" s="306"/>
      <c r="E167" s="306"/>
      <c r="F167" s="325" t="s">
        <v>91</v>
      </c>
      <c r="G167" s="306"/>
      <c r="H167" s="306" t="s">
        <v>1707</v>
      </c>
      <c r="I167" s="306" t="s">
        <v>1670</v>
      </c>
      <c r="J167" s="306">
        <v>120</v>
      </c>
      <c r="K167" s="347"/>
    </row>
    <row r="168" spans="2:11" ht="15" customHeight="1">
      <c r="B168" s="326"/>
      <c r="C168" s="306" t="s">
        <v>1716</v>
      </c>
      <c r="D168" s="306"/>
      <c r="E168" s="306"/>
      <c r="F168" s="325" t="s">
        <v>91</v>
      </c>
      <c r="G168" s="306"/>
      <c r="H168" s="306" t="s">
        <v>1717</v>
      </c>
      <c r="I168" s="306" t="s">
        <v>1670</v>
      </c>
      <c r="J168" s="306" t="s">
        <v>1718</v>
      </c>
      <c r="K168" s="347"/>
    </row>
    <row r="169" spans="2:11" ht="15" customHeight="1">
      <c r="B169" s="326"/>
      <c r="C169" s="306" t="s">
        <v>93</v>
      </c>
      <c r="D169" s="306"/>
      <c r="E169" s="306"/>
      <c r="F169" s="325" t="s">
        <v>91</v>
      </c>
      <c r="G169" s="306"/>
      <c r="H169" s="306" t="s">
        <v>1734</v>
      </c>
      <c r="I169" s="306" t="s">
        <v>1670</v>
      </c>
      <c r="J169" s="306" t="s">
        <v>1718</v>
      </c>
      <c r="K169" s="347"/>
    </row>
    <row r="170" spans="2:11" ht="15" customHeight="1">
      <c r="B170" s="326"/>
      <c r="C170" s="306" t="s">
        <v>1673</v>
      </c>
      <c r="D170" s="306"/>
      <c r="E170" s="306"/>
      <c r="F170" s="325" t="s">
        <v>1674</v>
      </c>
      <c r="G170" s="306"/>
      <c r="H170" s="306" t="s">
        <v>1734</v>
      </c>
      <c r="I170" s="306" t="s">
        <v>1670</v>
      </c>
      <c r="J170" s="306">
        <v>50</v>
      </c>
      <c r="K170" s="347"/>
    </row>
    <row r="171" spans="2:11" ht="15" customHeight="1">
      <c r="B171" s="326"/>
      <c r="C171" s="306" t="s">
        <v>1676</v>
      </c>
      <c r="D171" s="306"/>
      <c r="E171" s="306"/>
      <c r="F171" s="325" t="s">
        <v>91</v>
      </c>
      <c r="G171" s="306"/>
      <c r="H171" s="306" t="s">
        <v>1734</v>
      </c>
      <c r="I171" s="306" t="s">
        <v>1678</v>
      </c>
      <c r="J171" s="306"/>
      <c r="K171" s="347"/>
    </row>
    <row r="172" spans="2:11" ht="15" customHeight="1">
      <c r="B172" s="326"/>
      <c r="C172" s="306" t="s">
        <v>1687</v>
      </c>
      <c r="D172" s="306"/>
      <c r="E172" s="306"/>
      <c r="F172" s="325" t="s">
        <v>1674</v>
      </c>
      <c r="G172" s="306"/>
      <c r="H172" s="306" t="s">
        <v>1734</v>
      </c>
      <c r="I172" s="306" t="s">
        <v>1670</v>
      </c>
      <c r="J172" s="306">
        <v>50</v>
      </c>
      <c r="K172" s="347"/>
    </row>
    <row r="173" spans="2:11" ht="15" customHeight="1">
      <c r="B173" s="326"/>
      <c r="C173" s="306" t="s">
        <v>1695</v>
      </c>
      <c r="D173" s="306"/>
      <c r="E173" s="306"/>
      <c r="F173" s="325" t="s">
        <v>1674</v>
      </c>
      <c r="G173" s="306"/>
      <c r="H173" s="306" t="s">
        <v>1734</v>
      </c>
      <c r="I173" s="306" t="s">
        <v>1670</v>
      </c>
      <c r="J173" s="306">
        <v>50</v>
      </c>
      <c r="K173" s="347"/>
    </row>
    <row r="174" spans="2:11" ht="15" customHeight="1">
      <c r="B174" s="326"/>
      <c r="C174" s="306" t="s">
        <v>1693</v>
      </c>
      <c r="D174" s="306"/>
      <c r="E174" s="306"/>
      <c r="F174" s="325" t="s">
        <v>1674</v>
      </c>
      <c r="G174" s="306"/>
      <c r="H174" s="306" t="s">
        <v>1734</v>
      </c>
      <c r="I174" s="306" t="s">
        <v>1670</v>
      </c>
      <c r="J174" s="306">
        <v>50</v>
      </c>
      <c r="K174" s="347"/>
    </row>
    <row r="175" spans="2:11" ht="15" customHeight="1">
      <c r="B175" s="326"/>
      <c r="C175" s="306" t="s">
        <v>137</v>
      </c>
      <c r="D175" s="306"/>
      <c r="E175" s="306"/>
      <c r="F175" s="325" t="s">
        <v>91</v>
      </c>
      <c r="G175" s="306"/>
      <c r="H175" s="306" t="s">
        <v>1735</v>
      </c>
      <c r="I175" s="306" t="s">
        <v>1736</v>
      </c>
      <c r="J175" s="306"/>
      <c r="K175" s="347"/>
    </row>
    <row r="176" spans="2:11" ht="15" customHeight="1">
      <c r="B176" s="326"/>
      <c r="C176" s="306" t="s">
        <v>57</v>
      </c>
      <c r="D176" s="306"/>
      <c r="E176" s="306"/>
      <c r="F176" s="325" t="s">
        <v>91</v>
      </c>
      <c r="G176" s="306"/>
      <c r="H176" s="306" t="s">
        <v>1737</v>
      </c>
      <c r="I176" s="306" t="s">
        <v>1738</v>
      </c>
      <c r="J176" s="306">
        <v>1</v>
      </c>
      <c r="K176" s="347"/>
    </row>
    <row r="177" spans="2:11" ht="15" customHeight="1">
      <c r="B177" s="326"/>
      <c r="C177" s="306" t="s">
        <v>53</v>
      </c>
      <c r="D177" s="306"/>
      <c r="E177" s="306"/>
      <c r="F177" s="325" t="s">
        <v>91</v>
      </c>
      <c r="G177" s="306"/>
      <c r="H177" s="306" t="s">
        <v>1739</v>
      </c>
      <c r="I177" s="306" t="s">
        <v>1670</v>
      </c>
      <c r="J177" s="306">
        <v>20</v>
      </c>
      <c r="K177" s="347"/>
    </row>
    <row r="178" spans="2:11" ht="15" customHeight="1">
      <c r="B178" s="326"/>
      <c r="C178" s="306" t="s">
        <v>138</v>
      </c>
      <c r="D178" s="306"/>
      <c r="E178" s="306"/>
      <c r="F178" s="325" t="s">
        <v>91</v>
      </c>
      <c r="G178" s="306"/>
      <c r="H178" s="306" t="s">
        <v>1740</v>
      </c>
      <c r="I178" s="306" t="s">
        <v>1670</v>
      </c>
      <c r="J178" s="306">
        <v>255</v>
      </c>
      <c r="K178" s="347"/>
    </row>
    <row r="179" spans="2:11" ht="15" customHeight="1">
      <c r="B179" s="326"/>
      <c r="C179" s="306" t="s">
        <v>139</v>
      </c>
      <c r="D179" s="306"/>
      <c r="E179" s="306"/>
      <c r="F179" s="325" t="s">
        <v>91</v>
      </c>
      <c r="G179" s="306"/>
      <c r="H179" s="306" t="s">
        <v>1634</v>
      </c>
      <c r="I179" s="306" t="s">
        <v>1670</v>
      </c>
      <c r="J179" s="306">
        <v>10</v>
      </c>
      <c r="K179" s="347"/>
    </row>
    <row r="180" spans="2:11" ht="15" customHeight="1">
      <c r="B180" s="326"/>
      <c r="C180" s="306" t="s">
        <v>140</v>
      </c>
      <c r="D180" s="306"/>
      <c r="E180" s="306"/>
      <c r="F180" s="325" t="s">
        <v>91</v>
      </c>
      <c r="G180" s="306"/>
      <c r="H180" s="306" t="s">
        <v>1741</v>
      </c>
      <c r="I180" s="306" t="s">
        <v>1702</v>
      </c>
      <c r="J180" s="306"/>
      <c r="K180" s="347"/>
    </row>
    <row r="181" spans="2:11" ht="15" customHeight="1">
      <c r="B181" s="326"/>
      <c r="C181" s="306" t="s">
        <v>1742</v>
      </c>
      <c r="D181" s="306"/>
      <c r="E181" s="306"/>
      <c r="F181" s="325" t="s">
        <v>91</v>
      </c>
      <c r="G181" s="306"/>
      <c r="H181" s="306" t="s">
        <v>1743</v>
      </c>
      <c r="I181" s="306" t="s">
        <v>1702</v>
      </c>
      <c r="J181" s="306"/>
      <c r="K181" s="347"/>
    </row>
    <row r="182" spans="2:11" ht="15" customHeight="1">
      <c r="B182" s="326"/>
      <c r="C182" s="306" t="s">
        <v>1731</v>
      </c>
      <c r="D182" s="306"/>
      <c r="E182" s="306"/>
      <c r="F182" s="325" t="s">
        <v>91</v>
      </c>
      <c r="G182" s="306"/>
      <c r="H182" s="306" t="s">
        <v>1744</v>
      </c>
      <c r="I182" s="306" t="s">
        <v>1702</v>
      </c>
      <c r="J182" s="306"/>
      <c r="K182" s="347"/>
    </row>
    <row r="183" spans="2:11" ht="15" customHeight="1">
      <c r="B183" s="326"/>
      <c r="C183" s="306" t="s">
        <v>142</v>
      </c>
      <c r="D183" s="306"/>
      <c r="E183" s="306"/>
      <c r="F183" s="325" t="s">
        <v>1674</v>
      </c>
      <c r="G183" s="306"/>
      <c r="H183" s="306" t="s">
        <v>1745</v>
      </c>
      <c r="I183" s="306" t="s">
        <v>1670</v>
      </c>
      <c r="J183" s="306">
        <v>50</v>
      </c>
      <c r="K183" s="347"/>
    </row>
    <row r="184" spans="2:11" ht="15" customHeight="1">
      <c r="B184" s="326"/>
      <c r="C184" s="306" t="s">
        <v>1746</v>
      </c>
      <c r="D184" s="306"/>
      <c r="E184" s="306"/>
      <c r="F184" s="325" t="s">
        <v>1674</v>
      </c>
      <c r="G184" s="306"/>
      <c r="H184" s="306" t="s">
        <v>1747</v>
      </c>
      <c r="I184" s="306" t="s">
        <v>1748</v>
      </c>
      <c r="J184" s="306"/>
      <c r="K184" s="347"/>
    </row>
    <row r="185" spans="2:11" ht="15" customHeight="1">
      <c r="B185" s="326"/>
      <c r="C185" s="306" t="s">
        <v>1749</v>
      </c>
      <c r="D185" s="306"/>
      <c r="E185" s="306"/>
      <c r="F185" s="325" t="s">
        <v>1674</v>
      </c>
      <c r="G185" s="306"/>
      <c r="H185" s="306" t="s">
        <v>1750</v>
      </c>
      <c r="I185" s="306" t="s">
        <v>1748</v>
      </c>
      <c r="J185" s="306"/>
      <c r="K185" s="347"/>
    </row>
    <row r="186" spans="2:11" ht="15" customHeight="1">
      <c r="B186" s="326"/>
      <c r="C186" s="306" t="s">
        <v>1751</v>
      </c>
      <c r="D186" s="306"/>
      <c r="E186" s="306"/>
      <c r="F186" s="325" t="s">
        <v>1674</v>
      </c>
      <c r="G186" s="306"/>
      <c r="H186" s="306" t="s">
        <v>1752</v>
      </c>
      <c r="I186" s="306" t="s">
        <v>1748</v>
      </c>
      <c r="J186" s="306"/>
      <c r="K186" s="347"/>
    </row>
    <row r="187" spans="2:11" ht="15" customHeight="1">
      <c r="B187" s="326"/>
      <c r="C187" s="359" t="s">
        <v>1753</v>
      </c>
      <c r="D187" s="306"/>
      <c r="E187" s="306"/>
      <c r="F187" s="325" t="s">
        <v>1674</v>
      </c>
      <c r="G187" s="306"/>
      <c r="H187" s="306" t="s">
        <v>1754</v>
      </c>
      <c r="I187" s="306" t="s">
        <v>1755</v>
      </c>
      <c r="J187" s="360" t="s">
        <v>1756</v>
      </c>
      <c r="K187" s="347"/>
    </row>
    <row r="188" spans="2:11" ht="15" customHeight="1">
      <c r="B188" s="326"/>
      <c r="C188" s="311" t="s">
        <v>42</v>
      </c>
      <c r="D188" s="306"/>
      <c r="E188" s="306"/>
      <c r="F188" s="325" t="s">
        <v>91</v>
      </c>
      <c r="G188" s="306"/>
      <c r="H188" s="302" t="s">
        <v>1757</v>
      </c>
      <c r="I188" s="306" t="s">
        <v>1758</v>
      </c>
      <c r="J188" s="306"/>
      <c r="K188" s="347"/>
    </row>
    <row r="189" spans="2:11" ht="15" customHeight="1">
      <c r="B189" s="326"/>
      <c r="C189" s="311" t="s">
        <v>1759</v>
      </c>
      <c r="D189" s="306"/>
      <c r="E189" s="306"/>
      <c r="F189" s="325" t="s">
        <v>91</v>
      </c>
      <c r="G189" s="306"/>
      <c r="H189" s="306" t="s">
        <v>1760</v>
      </c>
      <c r="I189" s="306" t="s">
        <v>1702</v>
      </c>
      <c r="J189" s="306"/>
      <c r="K189" s="347"/>
    </row>
    <row r="190" spans="2:11" ht="15" customHeight="1">
      <c r="B190" s="326"/>
      <c r="C190" s="311" t="s">
        <v>1761</v>
      </c>
      <c r="D190" s="306"/>
      <c r="E190" s="306"/>
      <c r="F190" s="325" t="s">
        <v>91</v>
      </c>
      <c r="G190" s="306"/>
      <c r="H190" s="306" t="s">
        <v>1762</v>
      </c>
      <c r="I190" s="306" t="s">
        <v>1702</v>
      </c>
      <c r="J190" s="306"/>
      <c r="K190" s="347"/>
    </row>
    <row r="191" spans="2:11" ht="15" customHeight="1">
      <c r="B191" s="326"/>
      <c r="C191" s="311" t="s">
        <v>1763</v>
      </c>
      <c r="D191" s="306"/>
      <c r="E191" s="306"/>
      <c r="F191" s="325" t="s">
        <v>1674</v>
      </c>
      <c r="G191" s="306"/>
      <c r="H191" s="306" t="s">
        <v>1764</v>
      </c>
      <c r="I191" s="306" t="s">
        <v>1702</v>
      </c>
      <c r="J191" s="306"/>
      <c r="K191" s="347"/>
    </row>
    <row r="192" spans="2:11" ht="15" customHeight="1">
      <c r="B192" s="353"/>
      <c r="C192" s="361"/>
      <c r="D192" s="335"/>
      <c r="E192" s="335"/>
      <c r="F192" s="335"/>
      <c r="G192" s="335"/>
      <c r="H192" s="335"/>
      <c r="I192" s="335"/>
      <c r="J192" s="335"/>
      <c r="K192" s="354"/>
    </row>
    <row r="193" spans="2:11" ht="18.75" customHeight="1">
      <c r="B193" s="302"/>
      <c r="C193" s="306"/>
      <c r="D193" s="306"/>
      <c r="E193" s="306"/>
      <c r="F193" s="325"/>
      <c r="G193" s="306"/>
      <c r="H193" s="306"/>
      <c r="I193" s="306"/>
      <c r="J193" s="306"/>
      <c r="K193" s="302"/>
    </row>
    <row r="194" spans="2:11" ht="18.75" customHeight="1">
      <c r="B194" s="302"/>
      <c r="C194" s="306"/>
      <c r="D194" s="306"/>
      <c r="E194" s="306"/>
      <c r="F194" s="325"/>
      <c r="G194" s="306"/>
      <c r="H194" s="306"/>
      <c r="I194" s="306"/>
      <c r="J194" s="306"/>
      <c r="K194" s="302"/>
    </row>
    <row r="195" spans="2:11" ht="18.75" customHeight="1">
      <c r="B195" s="312"/>
      <c r="C195" s="312"/>
      <c r="D195" s="312"/>
      <c r="E195" s="312"/>
      <c r="F195" s="312"/>
      <c r="G195" s="312"/>
      <c r="H195" s="312"/>
      <c r="I195" s="312"/>
      <c r="J195" s="312"/>
      <c r="K195" s="312"/>
    </row>
    <row r="196" spans="2:11">
      <c r="B196" s="294"/>
      <c r="C196" s="295"/>
      <c r="D196" s="295"/>
      <c r="E196" s="295"/>
      <c r="F196" s="295"/>
      <c r="G196" s="295"/>
      <c r="H196" s="295"/>
      <c r="I196" s="295"/>
      <c r="J196" s="295"/>
      <c r="K196" s="296"/>
    </row>
    <row r="197" spans="2:11" ht="21">
      <c r="B197" s="297"/>
      <c r="C197" s="422" t="s">
        <v>1765</v>
      </c>
      <c r="D197" s="422"/>
      <c r="E197" s="422"/>
      <c r="F197" s="422"/>
      <c r="G197" s="422"/>
      <c r="H197" s="422"/>
      <c r="I197" s="422"/>
      <c r="J197" s="422"/>
      <c r="K197" s="298"/>
    </row>
    <row r="198" spans="2:11" ht="25.5" customHeight="1">
      <c r="B198" s="297"/>
      <c r="C198" s="362" t="s">
        <v>1766</v>
      </c>
      <c r="D198" s="362"/>
      <c r="E198" s="362"/>
      <c r="F198" s="362" t="s">
        <v>1767</v>
      </c>
      <c r="G198" s="363"/>
      <c r="H198" s="427" t="s">
        <v>1768</v>
      </c>
      <c r="I198" s="427"/>
      <c r="J198" s="427"/>
      <c r="K198" s="298"/>
    </row>
    <row r="199" spans="2:11" ht="5.25" customHeight="1">
      <c r="B199" s="326"/>
      <c r="C199" s="323"/>
      <c r="D199" s="323"/>
      <c r="E199" s="323"/>
      <c r="F199" s="323"/>
      <c r="G199" s="306"/>
      <c r="H199" s="323"/>
      <c r="I199" s="323"/>
      <c r="J199" s="323"/>
      <c r="K199" s="347"/>
    </row>
    <row r="200" spans="2:11" ht="15" customHeight="1">
      <c r="B200" s="326"/>
      <c r="C200" s="306" t="s">
        <v>1758</v>
      </c>
      <c r="D200" s="306"/>
      <c r="E200" s="306"/>
      <c r="F200" s="325" t="s">
        <v>43</v>
      </c>
      <c r="G200" s="306"/>
      <c r="H200" s="424" t="s">
        <v>1769</v>
      </c>
      <c r="I200" s="424"/>
      <c r="J200" s="424"/>
      <c r="K200" s="347"/>
    </row>
    <row r="201" spans="2:11" ht="15" customHeight="1">
      <c r="B201" s="326"/>
      <c r="C201" s="332"/>
      <c r="D201" s="306"/>
      <c r="E201" s="306"/>
      <c r="F201" s="325" t="s">
        <v>44</v>
      </c>
      <c r="G201" s="306"/>
      <c r="H201" s="424" t="s">
        <v>1770</v>
      </c>
      <c r="I201" s="424"/>
      <c r="J201" s="424"/>
      <c r="K201" s="347"/>
    </row>
    <row r="202" spans="2:11" ht="15" customHeight="1">
      <c r="B202" s="326"/>
      <c r="C202" s="332"/>
      <c r="D202" s="306"/>
      <c r="E202" s="306"/>
      <c r="F202" s="325" t="s">
        <v>47</v>
      </c>
      <c r="G202" s="306"/>
      <c r="H202" s="424" t="s">
        <v>1771</v>
      </c>
      <c r="I202" s="424"/>
      <c r="J202" s="424"/>
      <c r="K202" s="347"/>
    </row>
    <row r="203" spans="2:11" ht="15" customHeight="1">
      <c r="B203" s="326"/>
      <c r="C203" s="306"/>
      <c r="D203" s="306"/>
      <c r="E203" s="306"/>
      <c r="F203" s="325" t="s">
        <v>45</v>
      </c>
      <c r="G203" s="306"/>
      <c r="H203" s="424" t="s">
        <v>1772</v>
      </c>
      <c r="I203" s="424"/>
      <c r="J203" s="424"/>
      <c r="K203" s="347"/>
    </row>
    <row r="204" spans="2:11" ht="15" customHeight="1">
      <c r="B204" s="326"/>
      <c r="C204" s="306"/>
      <c r="D204" s="306"/>
      <c r="E204" s="306"/>
      <c r="F204" s="325" t="s">
        <v>46</v>
      </c>
      <c r="G204" s="306"/>
      <c r="H204" s="424" t="s">
        <v>1773</v>
      </c>
      <c r="I204" s="424"/>
      <c r="J204" s="424"/>
      <c r="K204" s="347"/>
    </row>
    <row r="205" spans="2:11" ht="15" customHeight="1">
      <c r="B205" s="326"/>
      <c r="C205" s="306"/>
      <c r="D205" s="306"/>
      <c r="E205" s="306"/>
      <c r="F205" s="325"/>
      <c r="G205" s="306"/>
      <c r="H205" s="306"/>
      <c r="I205" s="306"/>
      <c r="J205" s="306"/>
      <c r="K205" s="347"/>
    </row>
    <row r="206" spans="2:11" ht="15" customHeight="1">
      <c r="B206" s="326"/>
      <c r="C206" s="306" t="s">
        <v>1714</v>
      </c>
      <c r="D206" s="306"/>
      <c r="E206" s="306"/>
      <c r="F206" s="325" t="s">
        <v>79</v>
      </c>
      <c r="G206" s="306"/>
      <c r="H206" s="424" t="s">
        <v>1774</v>
      </c>
      <c r="I206" s="424"/>
      <c r="J206" s="424"/>
      <c r="K206" s="347"/>
    </row>
    <row r="207" spans="2:11" ht="15" customHeight="1">
      <c r="B207" s="326"/>
      <c r="C207" s="332"/>
      <c r="D207" s="306"/>
      <c r="E207" s="306"/>
      <c r="F207" s="325" t="s">
        <v>1613</v>
      </c>
      <c r="G207" s="306"/>
      <c r="H207" s="424" t="s">
        <v>1614</v>
      </c>
      <c r="I207" s="424"/>
      <c r="J207" s="424"/>
      <c r="K207" s="347"/>
    </row>
    <row r="208" spans="2:11" ht="15" customHeight="1">
      <c r="B208" s="326"/>
      <c r="C208" s="306"/>
      <c r="D208" s="306"/>
      <c r="E208" s="306"/>
      <c r="F208" s="325" t="s">
        <v>1611</v>
      </c>
      <c r="G208" s="306"/>
      <c r="H208" s="424" t="s">
        <v>1775</v>
      </c>
      <c r="I208" s="424"/>
      <c r="J208" s="424"/>
      <c r="K208" s="347"/>
    </row>
    <row r="209" spans="2:11" ht="15" customHeight="1">
      <c r="B209" s="364"/>
      <c r="C209" s="332"/>
      <c r="D209" s="332"/>
      <c r="E209" s="332"/>
      <c r="F209" s="325" t="s">
        <v>1615</v>
      </c>
      <c r="G209" s="311"/>
      <c r="H209" s="428" t="s">
        <v>1616</v>
      </c>
      <c r="I209" s="428"/>
      <c r="J209" s="428"/>
      <c r="K209" s="365"/>
    </row>
    <row r="210" spans="2:11" ht="15" customHeight="1">
      <c r="B210" s="364"/>
      <c r="C210" s="332"/>
      <c r="D210" s="332"/>
      <c r="E210" s="332"/>
      <c r="F210" s="325" t="s">
        <v>1617</v>
      </c>
      <c r="G210" s="311"/>
      <c r="H210" s="428" t="s">
        <v>1776</v>
      </c>
      <c r="I210" s="428"/>
      <c r="J210" s="428"/>
      <c r="K210" s="365"/>
    </row>
    <row r="211" spans="2:11" ht="15" customHeight="1">
      <c r="B211" s="364"/>
      <c r="C211" s="332"/>
      <c r="D211" s="332"/>
      <c r="E211" s="332"/>
      <c r="F211" s="366"/>
      <c r="G211" s="311"/>
      <c r="H211" s="367"/>
      <c r="I211" s="367"/>
      <c r="J211" s="367"/>
      <c r="K211" s="365"/>
    </row>
    <row r="212" spans="2:11" ht="15" customHeight="1">
      <c r="B212" s="364"/>
      <c r="C212" s="306" t="s">
        <v>1738</v>
      </c>
      <c r="D212" s="332"/>
      <c r="E212" s="332"/>
      <c r="F212" s="325">
        <v>1</v>
      </c>
      <c r="G212" s="311"/>
      <c r="H212" s="428" t="s">
        <v>1777</v>
      </c>
      <c r="I212" s="428"/>
      <c r="J212" s="428"/>
      <c r="K212" s="365"/>
    </row>
    <row r="213" spans="2:11" ht="15" customHeight="1">
      <c r="B213" s="364"/>
      <c r="C213" s="332"/>
      <c r="D213" s="332"/>
      <c r="E213" s="332"/>
      <c r="F213" s="325">
        <v>2</v>
      </c>
      <c r="G213" s="311"/>
      <c r="H213" s="428" t="s">
        <v>1778</v>
      </c>
      <c r="I213" s="428"/>
      <c r="J213" s="428"/>
      <c r="K213" s="365"/>
    </row>
    <row r="214" spans="2:11" ht="15" customHeight="1">
      <c r="B214" s="364"/>
      <c r="C214" s="332"/>
      <c r="D214" s="332"/>
      <c r="E214" s="332"/>
      <c r="F214" s="325">
        <v>3</v>
      </c>
      <c r="G214" s="311"/>
      <c r="H214" s="428" t="s">
        <v>1779</v>
      </c>
      <c r="I214" s="428"/>
      <c r="J214" s="428"/>
      <c r="K214" s="365"/>
    </row>
    <row r="215" spans="2:11" ht="15" customHeight="1">
      <c r="B215" s="364"/>
      <c r="C215" s="332"/>
      <c r="D215" s="332"/>
      <c r="E215" s="332"/>
      <c r="F215" s="325">
        <v>4</v>
      </c>
      <c r="G215" s="311"/>
      <c r="H215" s="428" t="s">
        <v>1780</v>
      </c>
      <c r="I215" s="428"/>
      <c r="J215" s="428"/>
      <c r="K215" s="365"/>
    </row>
    <row r="216" spans="2:11" ht="12.75" customHeight="1">
      <c r="B216" s="368"/>
      <c r="C216" s="369"/>
      <c r="D216" s="369"/>
      <c r="E216" s="369"/>
      <c r="F216" s="369"/>
      <c r="G216" s="369"/>
      <c r="H216" s="369"/>
      <c r="I216" s="369"/>
      <c r="J216" s="369"/>
      <c r="K216" s="370"/>
    </row>
  </sheetData>
  <sheetProtection password="CC35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01 - 01 STAVEBNÍ ČÁST</vt:lpstr>
      <vt:lpstr>02 - 02 ZTI</vt:lpstr>
      <vt:lpstr>03 - 03 ÚSTŘEDNÍ VYTÁPĚNÍ</vt:lpstr>
      <vt:lpstr>A - ELEKTRONICKÉ KOMUNIKACE</vt:lpstr>
      <vt:lpstr>B - SILNOPROUD</vt:lpstr>
      <vt:lpstr>VRN - VRN VEDLEJŠÍ ROZPOČ...</vt:lpstr>
      <vt:lpstr>Pokyny pro vyplnění</vt:lpstr>
      <vt:lpstr>'01 - 01 STAVEBNÍ ČÁST'!Názvy_tisku</vt:lpstr>
      <vt:lpstr>'02 - 02 ZTI'!Názvy_tisku</vt:lpstr>
      <vt:lpstr>'03 - 03 ÚSTŘEDNÍ VYTÁPĚNÍ'!Názvy_tisku</vt:lpstr>
      <vt:lpstr>'A - ELEKTRONICKÉ KOMUNIKACE'!Názvy_tisku</vt:lpstr>
      <vt:lpstr>'B - SILNOPROUD'!Názvy_tisku</vt:lpstr>
      <vt:lpstr>'Rekapitulace stavby'!Názvy_tisku</vt:lpstr>
      <vt:lpstr>'VRN - VRN VEDLEJŠÍ ROZPOČ...'!Názvy_tisku</vt:lpstr>
      <vt:lpstr>'01 - 01 STAVEBNÍ ČÁST'!Oblast_tisku</vt:lpstr>
      <vt:lpstr>'02 - 02 ZTI'!Oblast_tisku</vt:lpstr>
      <vt:lpstr>'03 - 03 ÚSTŘEDNÍ VYTÁPĚNÍ'!Oblast_tisku</vt:lpstr>
      <vt:lpstr>'A - ELEKTRONICKÉ KOMUNIKACE'!Oblast_tisku</vt:lpstr>
      <vt:lpstr>'B - SILNOPROUD'!Oblast_tisku</vt:lpstr>
      <vt:lpstr>'Pokyny pro vyplnění'!Oblast_tisku</vt:lpstr>
      <vt:lpstr>'Rekapitulace stavby'!Oblast_tisku</vt:lpstr>
      <vt:lpstr>'VRN - VRN VEDLEJŠÍ ROZPOČ...'!Oblast_tisku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HP-PC\HP</dc:creator>
  <cp:lastModifiedBy>Martina Hofmanová</cp:lastModifiedBy>
  <cp:lastPrinted>2018-03-19T07:01:13Z</cp:lastPrinted>
  <dcterms:created xsi:type="dcterms:W3CDTF">2018-03-16T12:49:39Z</dcterms:created>
  <dcterms:modified xsi:type="dcterms:W3CDTF">2018-03-19T07:01:20Z</dcterms:modified>
</cp:coreProperties>
</file>